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15460" windowHeight="16920" tabRatio="976" activeTab="2"/>
  </bookViews>
  <sheets>
    <sheet name="Central scenario" sheetId="1" r:id="rId1"/>
    <sheet name="Low scenario" sheetId="2" r:id="rId2"/>
    <sheet name="High scenario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9" i="2"/>
  <c r="L2" i="2"/>
  <c r="L3" i="2"/>
  <c r="L4" i="2"/>
  <c r="L5" i="2"/>
  <c r="L6" i="2"/>
  <c r="L7" i="2"/>
  <c r="L9" i="2"/>
  <c r="M109" i="3"/>
  <c r="G109" i="3"/>
  <c r="J109" i="3"/>
  <c r="M108" i="3"/>
  <c r="G108" i="3"/>
  <c r="J108" i="3"/>
  <c r="M107" i="3"/>
  <c r="G107" i="3"/>
  <c r="J107" i="3"/>
  <c r="M106" i="3"/>
  <c r="G106" i="3"/>
  <c r="J106" i="3"/>
  <c r="M105" i="3"/>
  <c r="G105" i="3"/>
  <c r="J105" i="3"/>
  <c r="M104" i="3"/>
  <c r="G104" i="3"/>
  <c r="J104" i="3"/>
  <c r="M103" i="3"/>
  <c r="G103" i="3"/>
  <c r="J103" i="3"/>
  <c r="M102" i="3"/>
  <c r="G102" i="3"/>
  <c r="J102" i="3"/>
  <c r="M101" i="3"/>
  <c r="G101" i="3"/>
  <c r="J101" i="3"/>
  <c r="M100" i="3"/>
  <c r="G100" i="3"/>
  <c r="J100" i="3"/>
  <c r="M99" i="3"/>
  <c r="G99" i="3"/>
  <c r="J99" i="3"/>
  <c r="M98" i="3"/>
  <c r="G98" i="3"/>
  <c r="J98" i="3"/>
  <c r="M97" i="3"/>
  <c r="G97" i="3"/>
  <c r="J97" i="3"/>
  <c r="M96" i="3"/>
  <c r="G96" i="3"/>
  <c r="J96" i="3"/>
  <c r="M95" i="3"/>
  <c r="G95" i="3"/>
  <c r="J95" i="3"/>
  <c r="M94" i="3"/>
  <c r="G94" i="3"/>
  <c r="J94" i="3"/>
  <c r="M93" i="3"/>
  <c r="G93" i="3"/>
  <c r="J93" i="3"/>
  <c r="M92" i="3"/>
  <c r="G92" i="3"/>
  <c r="J92" i="3"/>
  <c r="M91" i="3"/>
  <c r="G91" i="3"/>
  <c r="J91" i="3"/>
  <c r="M90" i="3"/>
  <c r="G90" i="3"/>
  <c r="J90" i="3"/>
  <c r="M89" i="3"/>
  <c r="G89" i="3"/>
  <c r="J89" i="3"/>
  <c r="M88" i="3"/>
  <c r="G88" i="3"/>
  <c r="J88" i="3"/>
  <c r="M87" i="3"/>
  <c r="G87" i="3"/>
  <c r="J87" i="3"/>
  <c r="M86" i="3"/>
  <c r="G86" i="3"/>
  <c r="J86" i="3"/>
  <c r="M85" i="3"/>
  <c r="G85" i="3"/>
  <c r="J85" i="3"/>
  <c r="M84" i="3"/>
  <c r="G84" i="3"/>
  <c r="J84" i="3"/>
  <c r="M83" i="3"/>
  <c r="G83" i="3"/>
  <c r="J83" i="3"/>
  <c r="M82" i="3"/>
  <c r="G82" i="3"/>
  <c r="J82" i="3"/>
  <c r="M81" i="3"/>
  <c r="G81" i="3"/>
  <c r="J81" i="3"/>
  <c r="M80" i="3"/>
  <c r="G80" i="3"/>
  <c r="J80" i="3"/>
  <c r="M79" i="3"/>
  <c r="G79" i="3"/>
  <c r="J79" i="3"/>
  <c r="M78" i="3"/>
  <c r="G78" i="3"/>
  <c r="J78" i="3"/>
  <c r="M77" i="3"/>
  <c r="G77" i="3"/>
  <c r="J77" i="3"/>
  <c r="M76" i="3"/>
  <c r="G76" i="3"/>
  <c r="J76" i="3"/>
  <c r="M75" i="3"/>
  <c r="G75" i="3"/>
  <c r="J75" i="3"/>
  <c r="M74" i="3"/>
  <c r="G74" i="3"/>
  <c r="J74" i="3"/>
  <c r="M73" i="3"/>
  <c r="G73" i="3"/>
  <c r="J73" i="3"/>
  <c r="M72" i="3"/>
  <c r="G72" i="3"/>
  <c r="J72" i="3"/>
  <c r="M71" i="3"/>
  <c r="G71" i="3"/>
  <c r="J71" i="3"/>
  <c r="M70" i="3"/>
  <c r="G70" i="3"/>
  <c r="J70" i="3"/>
  <c r="M69" i="3"/>
  <c r="G69" i="3"/>
  <c r="J69" i="3"/>
  <c r="M68" i="3"/>
  <c r="G68" i="3"/>
  <c r="J68" i="3"/>
  <c r="M67" i="3"/>
  <c r="G67" i="3"/>
  <c r="J67" i="3"/>
  <c r="M66" i="3"/>
  <c r="G66" i="3"/>
  <c r="J66" i="3"/>
  <c r="M65" i="3"/>
  <c r="G65" i="3"/>
  <c r="J65" i="3"/>
  <c r="M64" i="3"/>
  <c r="G64" i="3"/>
  <c r="J64" i="3"/>
  <c r="M63" i="3"/>
  <c r="G63" i="3"/>
  <c r="J63" i="3"/>
  <c r="M62" i="3"/>
  <c r="G62" i="3"/>
  <c r="J62" i="3"/>
  <c r="M61" i="3"/>
  <c r="G61" i="3"/>
  <c r="J61" i="3"/>
  <c r="M60" i="3"/>
  <c r="G60" i="3"/>
  <c r="J60" i="3"/>
  <c r="M59" i="3"/>
  <c r="G59" i="3"/>
  <c r="J59" i="3"/>
  <c r="M58" i="3"/>
  <c r="G58" i="3"/>
  <c r="J58" i="3"/>
  <c r="M57" i="3"/>
  <c r="G57" i="3"/>
  <c r="J57" i="3"/>
  <c r="M56" i="3"/>
  <c r="G56" i="3"/>
  <c r="J56" i="3"/>
  <c r="M55" i="3"/>
  <c r="G55" i="3"/>
  <c r="J55" i="3"/>
  <c r="M54" i="3"/>
  <c r="G54" i="3"/>
  <c r="J54" i="3"/>
  <c r="M53" i="3"/>
  <c r="G53" i="3"/>
  <c r="J53" i="3"/>
  <c r="M52" i="3"/>
  <c r="G52" i="3"/>
  <c r="J52" i="3"/>
  <c r="M51" i="3"/>
  <c r="G51" i="3"/>
  <c r="J51" i="3"/>
  <c r="M50" i="3"/>
  <c r="G50" i="3"/>
  <c r="J50" i="3"/>
  <c r="M49" i="3"/>
  <c r="G49" i="3"/>
  <c r="J49" i="3"/>
  <c r="M48" i="3"/>
  <c r="G48" i="3"/>
  <c r="J48" i="3"/>
  <c r="M47" i="3"/>
  <c r="G47" i="3"/>
  <c r="J47" i="3"/>
  <c r="M46" i="3"/>
  <c r="G46" i="3"/>
  <c r="J46" i="3"/>
  <c r="M45" i="3"/>
  <c r="G45" i="3"/>
  <c r="J45" i="3"/>
  <c r="M44" i="3"/>
  <c r="G44" i="3"/>
  <c r="J44" i="3"/>
  <c r="M43" i="3"/>
  <c r="G43" i="3"/>
  <c r="J43" i="3"/>
  <c r="M42" i="3"/>
  <c r="G42" i="3"/>
  <c r="J42" i="3"/>
  <c r="M41" i="3"/>
  <c r="G41" i="3"/>
  <c r="J41" i="3"/>
  <c r="M40" i="3"/>
  <c r="G40" i="3"/>
  <c r="J40" i="3"/>
  <c r="M39" i="3"/>
  <c r="G39" i="3"/>
  <c r="J39" i="3"/>
  <c r="M38" i="3"/>
  <c r="G38" i="3"/>
  <c r="J38" i="3"/>
  <c r="M37" i="3"/>
  <c r="G37" i="3"/>
  <c r="J37" i="3"/>
  <c r="M36" i="3"/>
  <c r="G36" i="3"/>
  <c r="J36" i="3"/>
  <c r="M35" i="3"/>
  <c r="G35" i="3"/>
  <c r="J35" i="3"/>
  <c r="M34" i="3"/>
  <c r="G34" i="3"/>
  <c r="J34" i="3"/>
  <c r="M33" i="3"/>
  <c r="G33" i="3"/>
  <c r="J33" i="3"/>
  <c r="M32" i="3"/>
  <c r="G32" i="3"/>
  <c r="J32" i="3"/>
  <c r="M31" i="3"/>
  <c r="G31" i="3"/>
  <c r="J31" i="3"/>
  <c r="M30" i="3"/>
  <c r="G30" i="3"/>
  <c r="J30" i="3"/>
  <c r="M29" i="3"/>
  <c r="G29" i="3"/>
  <c r="J29" i="3"/>
  <c r="M28" i="3"/>
  <c r="G28" i="3"/>
  <c r="J28" i="3"/>
  <c r="M27" i="3"/>
  <c r="G27" i="3"/>
  <c r="J27" i="3"/>
  <c r="M26" i="3"/>
  <c r="G26" i="3"/>
  <c r="J26" i="3"/>
  <c r="M25" i="3"/>
  <c r="G25" i="3"/>
  <c r="J25" i="3"/>
  <c r="M24" i="3"/>
  <c r="G24" i="3"/>
  <c r="J24" i="3"/>
  <c r="M23" i="3"/>
  <c r="G23" i="3"/>
  <c r="J23" i="3"/>
  <c r="M22" i="3"/>
  <c r="G22" i="3"/>
  <c r="J22" i="3"/>
  <c r="M21" i="3"/>
  <c r="G21" i="3"/>
  <c r="J21" i="3"/>
  <c r="M20" i="3"/>
  <c r="G20" i="3"/>
  <c r="J20" i="3"/>
  <c r="M19" i="3"/>
  <c r="G19" i="3"/>
  <c r="J19" i="3"/>
  <c r="M18" i="3"/>
  <c r="G18" i="3"/>
  <c r="J18" i="3"/>
  <c r="M17" i="3"/>
  <c r="G17" i="3"/>
  <c r="J17" i="3"/>
  <c r="M16" i="3"/>
  <c r="G16" i="3"/>
  <c r="J16" i="3"/>
  <c r="M15" i="3"/>
  <c r="G15" i="3"/>
  <c r="J15" i="3"/>
  <c r="M14" i="3"/>
  <c r="G14" i="3"/>
  <c r="J14" i="3"/>
  <c r="M13" i="3"/>
  <c r="G13" i="3"/>
  <c r="J13" i="3"/>
  <c r="M12" i="3"/>
  <c r="G12" i="3"/>
  <c r="J12" i="3"/>
  <c r="M11" i="3"/>
  <c r="G11" i="3"/>
  <c r="J11" i="3"/>
  <c r="M10" i="3"/>
  <c r="G10" i="3"/>
  <c r="J10" i="3"/>
  <c r="M9" i="3"/>
  <c r="G9" i="3"/>
  <c r="J9" i="3"/>
  <c r="M8" i="3"/>
  <c r="G8" i="3"/>
  <c r="J8" i="3"/>
  <c r="L2" i="3"/>
  <c r="L3" i="3"/>
  <c r="L4" i="3"/>
  <c r="L5" i="3"/>
  <c r="L6" i="3"/>
  <c r="L7" i="3"/>
  <c r="L9" i="3"/>
  <c r="I2" i="3"/>
  <c r="I3" i="3"/>
  <c r="I4" i="3"/>
  <c r="I5" i="3"/>
  <c r="I6" i="3"/>
  <c r="I7" i="3"/>
  <c r="I9" i="3"/>
  <c r="M7" i="3"/>
  <c r="J7" i="3"/>
  <c r="M6" i="3"/>
  <c r="J6" i="3"/>
  <c r="M5" i="3"/>
  <c r="J5" i="3"/>
  <c r="M4" i="3"/>
  <c r="J4" i="3"/>
  <c r="M3" i="3"/>
  <c r="J3" i="3"/>
  <c r="M2" i="3"/>
  <c r="J2" i="3"/>
  <c r="M109" i="2"/>
  <c r="G109" i="2"/>
  <c r="J109" i="2"/>
  <c r="M108" i="2"/>
  <c r="G108" i="2"/>
  <c r="J108" i="2"/>
  <c r="M107" i="2"/>
  <c r="G107" i="2"/>
  <c r="J107" i="2"/>
  <c r="M106" i="2"/>
  <c r="G106" i="2"/>
  <c r="J106" i="2"/>
  <c r="M105" i="2"/>
  <c r="G105" i="2"/>
  <c r="J105" i="2"/>
  <c r="M104" i="2"/>
  <c r="G104" i="2"/>
  <c r="J104" i="2"/>
  <c r="M103" i="2"/>
  <c r="G103" i="2"/>
  <c r="J103" i="2"/>
  <c r="M102" i="2"/>
  <c r="G102" i="2"/>
  <c r="J102" i="2"/>
  <c r="M101" i="2"/>
  <c r="G101" i="2"/>
  <c r="J101" i="2"/>
  <c r="M100" i="2"/>
  <c r="G100" i="2"/>
  <c r="J100" i="2"/>
  <c r="M99" i="2"/>
  <c r="G99" i="2"/>
  <c r="J99" i="2"/>
  <c r="M98" i="2"/>
  <c r="G98" i="2"/>
  <c r="J98" i="2"/>
  <c r="M97" i="2"/>
  <c r="G97" i="2"/>
  <c r="J97" i="2"/>
  <c r="M96" i="2"/>
  <c r="G96" i="2"/>
  <c r="J96" i="2"/>
  <c r="M95" i="2"/>
  <c r="G95" i="2"/>
  <c r="J95" i="2"/>
  <c r="M94" i="2"/>
  <c r="G94" i="2"/>
  <c r="J94" i="2"/>
  <c r="M93" i="2"/>
  <c r="G93" i="2"/>
  <c r="J93" i="2"/>
  <c r="M92" i="2"/>
  <c r="G92" i="2"/>
  <c r="J92" i="2"/>
  <c r="M91" i="2"/>
  <c r="G91" i="2"/>
  <c r="J91" i="2"/>
  <c r="M90" i="2"/>
  <c r="G90" i="2"/>
  <c r="J90" i="2"/>
  <c r="M89" i="2"/>
  <c r="G89" i="2"/>
  <c r="J89" i="2"/>
  <c r="M88" i="2"/>
  <c r="G88" i="2"/>
  <c r="J88" i="2"/>
  <c r="M87" i="2"/>
  <c r="G87" i="2"/>
  <c r="J87" i="2"/>
  <c r="M86" i="2"/>
  <c r="G86" i="2"/>
  <c r="J86" i="2"/>
  <c r="M85" i="2"/>
  <c r="G85" i="2"/>
  <c r="J85" i="2"/>
  <c r="M84" i="2"/>
  <c r="G84" i="2"/>
  <c r="J84" i="2"/>
  <c r="M83" i="2"/>
  <c r="G83" i="2"/>
  <c r="J83" i="2"/>
  <c r="M82" i="2"/>
  <c r="G82" i="2"/>
  <c r="J82" i="2"/>
  <c r="M81" i="2"/>
  <c r="G81" i="2"/>
  <c r="J81" i="2"/>
  <c r="M80" i="2"/>
  <c r="G80" i="2"/>
  <c r="J80" i="2"/>
  <c r="M79" i="2"/>
  <c r="G79" i="2"/>
  <c r="J79" i="2"/>
  <c r="M78" i="2"/>
  <c r="G78" i="2"/>
  <c r="J78" i="2"/>
  <c r="M77" i="2"/>
  <c r="G77" i="2"/>
  <c r="J77" i="2"/>
  <c r="M76" i="2"/>
  <c r="G76" i="2"/>
  <c r="J76" i="2"/>
  <c r="M75" i="2"/>
  <c r="G75" i="2"/>
  <c r="J75" i="2"/>
  <c r="M74" i="2"/>
  <c r="G74" i="2"/>
  <c r="J74" i="2"/>
  <c r="M73" i="2"/>
  <c r="G73" i="2"/>
  <c r="J73" i="2"/>
  <c r="M72" i="2"/>
  <c r="G72" i="2"/>
  <c r="J72" i="2"/>
  <c r="M71" i="2"/>
  <c r="G71" i="2"/>
  <c r="J71" i="2"/>
  <c r="M70" i="2"/>
  <c r="G70" i="2"/>
  <c r="J70" i="2"/>
  <c r="M69" i="2"/>
  <c r="G69" i="2"/>
  <c r="J69" i="2"/>
  <c r="M68" i="2"/>
  <c r="G68" i="2"/>
  <c r="J68" i="2"/>
  <c r="M67" i="2"/>
  <c r="G67" i="2"/>
  <c r="J67" i="2"/>
  <c r="M66" i="2"/>
  <c r="G66" i="2"/>
  <c r="J66" i="2"/>
  <c r="M65" i="2"/>
  <c r="G65" i="2"/>
  <c r="J65" i="2"/>
  <c r="M64" i="2"/>
  <c r="G64" i="2"/>
  <c r="J64" i="2"/>
  <c r="M63" i="2"/>
  <c r="G63" i="2"/>
  <c r="J63" i="2"/>
  <c r="M62" i="2"/>
  <c r="G62" i="2"/>
  <c r="J62" i="2"/>
  <c r="M61" i="2"/>
  <c r="G61" i="2"/>
  <c r="J61" i="2"/>
  <c r="M60" i="2"/>
  <c r="G60" i="2"/>
  <c r="J60" i="2"/>
  <c r="M59" i="2"/>
  <c r="G59" i="2"/>
  <c r="J59" i="2"/>
  <c r="M58" i="2"/>
  <c r="G58" i="2"/>
  <c r="J58" i="2"/>
  <c r="M57" i="2"/>
  <c r="G57" i="2"/>
  <c r="J57" i="2"/>
  <c r="M56" i="2"/>
  <c r="G56" i="2"/>
  <c r="J56" i="2"/>
  <c r="M55" i="2"/>
  <c r="G55" i="2"/>
  <c r="J55" i="2"/>
  <c r="M54" i="2"/>
  <c r="G54" i="2"/>
  <c r="J54" i="2"/>
  <c r="M53" i="2"/>
  <c r="G53" i="2"/>
  <c r="J53" i="2"/>
  <c r="M52" i="2"/>
  <c r="G52" i="2"/>
  <c r="J52" i="2"/>
  <c r="M51" i="2"/>
  <c r="G51" i="2"/>
  <c r="J51" i="2"/>
  <c r="M50" i="2"/>
  <c r="G50" i="2"/>
  <c r="J50" i="2"/>
  <c r="M49" i="2"/>
  <c r="G49" i="2"/>
  <c r="J49" i="2"/>
  <c r="M48" i="2"/>
  <c r="G48" i="2"/>
  <c r="J48" i="2"/>
  <c r="M47" i="2"/>
  <c r="G47" i="2"/>
  <c r="J47" i="2"/>
  <c r="M46" i="2"/>
  <c r="G46" i="2"/>
  <c r="J46" i="2"/>
  <c r="M45" i="2"/>
  <c r="G45" i="2"/>
  <c r="J45" i="2"/>
  <c r="M44" i="2"/>
  <c r="G44" i="2"/>
  <c r="J44" i="2"/>
  <c r="M43" i="2"/>
  <c r="G43" i="2"/>
  <c r="J43" i="2"/>
  <c r="M42" i="2"/>
  <c r="G42" i="2"/>
  <c r="J42" i="2"/>
  <c r="M41" i="2"/>
  <c r="G41" i="2"/>
  <c r="J41" i="2"/>
  <c r="M40" i="2"/>
  <c r="G40" i="2"/>
  <c r="J40" i="2"/>
  <c r="M39" i="2"/>
  <c r="G39" i="2"/>
  <c r="J39" i="2"/>
  <c r="M38" i="2"/>
  <c r="G38" i="2"/>
  <c r="J38" i="2"/>
  <c r="M37" i="2"/>
  <c r="G37" i="2"/>
  <c r="J37" i="2"/>
  <c r="M36" i="2"/>
  <c r="G36" i="2"/>
  <c r="J36" i="2"/>
  <c r="M35" i="2"/>
  <c r="G35" i="2"/>
  <c r="J35" i="2"/>
  <c r="M34" i="2"/>
  <c r="G34" i="2"/>
  <c r="J34" i="2"/>
  <c r="M33" i="2"/>
  <c r="G33" i="2"/>
  <c r="J33" i="2"/>
  <c r="M32" i="2"/>
  <c r="G32" i="2"/>
  <c r="J32" i="2"/>
  <c r="M31" i="2"/>
  <c r="G31" i="2"/>
  <c r="J31" i="2"/>
  <c r="M30" i="2"/>
  <c r="G30" i="2"/>
  <c r="J30" i="2"/>
  <c r="M29" i="2"/>
  <c r="G29" i="2"/>
  <c r="J29" i="2"/>
  <c r="M28" i="2"/>
  <c r="G28" i="2"/>
  <c r="J28" i="2"/>
  <c r="M27" i="2"/>
  <c r="G27" i="2"/>
  <c r="J27" i="2"/>
  <c r="M26" i="2"/>
  <c r="G26" i="2"/>
  <c r="J26" i="2"/>
  <c r="M25" i="2"/>
  <c r="G25" i="2"/>
  <c r="J25" i="2"/>
  <c r="M24" i="2"/>
  <c r="G24" i="2"/>
  <c r="J24" i="2"/>
  <c r="M23" i="2"/>
  <c r="G23" i="2"/>
  <c r="J23" i="2"/>
  <c r="M22" i="2"/>
  <c r="G22" i="2"/>
  <c r="J22" i="2"/>
  <c r="M21" i="2"/>
  <c r="G21" i="2"/>
  <c r="J21" i="2"/>
  <c r="M20" i="2"/>
  <c r="G20" i="2"/>
  <c r="J20" i="2"/>
  <c r="M19" i="2"/>
  <c r="G19" i="2"/>
  <c r="J19" i="2"/>
  <c r="M18" i="2"/>
  <c r="G18" i="2"/>
  <c r="J18" i="2"/>
  <c r="M17" i="2"/>
  <c r="G17" i="2"/>
  <c r="J17" i="2"/>
  <c r="M16" i="2"/>
  <c r="G16" i="2"/>
  <c r="J16" i="2"/>
  <c r="M15" i="2"/>
  <c r="G15" i="2"/>
  <c r="J15" i="2"/>
  <c r="M14" i="2"/>
  <c r="G14" i="2"/>
  <c r="J14" i="2"/>
  <c r="M13" i="2"/>
  <c r="G13" i="2"/>
  <c r="J13" i="2"/>
  <c r="M12" i="2"/>
  <c r="G12" i="2"/>
  <c r="J12" i="2"/>
  <c r="M11" i="2"/>
  <c r="G11" i="2"/>
  <c r="J11" i="2"/>
  <c r="M10" i="2"/>
  <c r="G10" i="2"/>
  <c r="J10" i="2"/>
  <c r="M9" i="2"/>
  <c r="G9" i="2"/>
  <c r="J9" i="2"/>
  <c r="M8" i="2"/>
  <c r="G8" i="2"/>
  <c r="J8" i="2"/>
  <c r="M7" i="2"/>
  <c r="J7" i="2"/>
  <c r="M6" i="2"/>
  <c r="J6" i="2"/>
  <c r="M5" i="2"/>
  <c r="J5" i="2"/>
  <c r="M4" i="2"/>
  <c r="J4" i="2"/>
  <c r="M3" i="2"/>
  <c r="J3" i="2"/>
  <c r="M2" i="2"/>
  <c r="J2" i="2"/>
  <c r="M109" i="1"/>
  <c r="G109" i="1"/>
  <c r="J109" i="1"/>
  <c r="M108" i="1"/>
  <c r="G108" i="1"/>
  <c r="J108" i="1"/>
  <c r="M107" i="1"/>
  <c r="G107" i="1"/>
  <c r="J107" i="1"/>
  <c r="M106" i="1"/>
  <c r="G106" i="1"/>
  <c r="J106" i="1"/>
  <c r="M105" i="1"/>
  <c r="G105" i="1"/>
  <c r="J105" i="1"/>
  <c r="M104" i="1"/>
  <c r="G104" i="1"/>
  <c r="J104" i="1"/>
  <c r="M103" i="1"/>
  <c r="G103" i="1"/>
  <c r="J103" i="1"/>
  <c r="M102" i="1"/>
  <c r="G102" i="1"/>
  <c r="J102" i="1"/>
  <c r="M101" i="1"/>
  <c r="G101" i="1"/>
  <c r="J101" i="1"/>
  <c r="M100" i="1"/>
  <c r="G100" i="1"/>
  <c r="J100" i="1"/>
  <c r="M99" i="1"/>
  <c r="G99" i="1"/>
  <c r="J99" i="1"/>
  <c r="M98" i="1"/>
  <c r="G98" i="1"/>
  <c r="J98" i="1"/>
  <c r="M97" i="1"/>
  <c r="G97" i="1"/>
  <c r="J97" i="1"/>
  <c r="M96" i="1"/>
  <c r="G96" i="1"/>
  <c r="J96" i="1"/>
  <c r="M95" i="1"/>
  <c r="G95" i="1"/>
  <c r="J95" i="1"/>
  <c r="M94" i="1"/>
  <c r="G94" i="1"/>
  <c r="J94" i="1"/>
  <c r="M93" i="1"/>
  <c r="G93" i="1"/>
  <c r="J93" i="1"/>
  <c r="M92" i="1"/>
  <c r="G92" i="1"/>
  <c r="J92" i="1"/>
  <c r="M91" i="1"/>
  <c r="G91" i="1"/>
  <c r="J91" i="1"/>
  <c r="M90" i="1"/>
  <c r="G90" i="1"/>
  <c r="J90" i="1"/>
  <c r="M89" i="1"/>
  <c r="G89" i="1"/>
  <c r="J89" i="1"/>
  <c r="M88" i="1"/>
  <c r="G88" i="1"/>
  <c r="J88" i="1"/>
  <c r="M87" i="1"/>
  <c r="G87" i="1"/>
  <c r="J87" i="1"/>
  <c r="M86" i="1"/>
  <c r="G86" i="1"/>
  <c r="J86" i="1"/>
  <c r="M85" i="1"/>
  <c r="G85" i="1"/>
  <c r="J85" i="1"/>
  <c r="M84" i="1"/>
  <c r="G84" i="1"/>
  <c r="J84" i="1"/>
  <c r="M83" i="1"/>
  <c r="G83" i="1"/>
  <c r="J83" i="1"/>
  <c r="M82" i="1"/>
  <c r="G82" i="1"/>
  <c r="J82" i="1"/>
  <c r="M81" i="1"/>
  <c r="G81" i="1"/>
  <c r="J81" i="1"/>
  <c r="M80" i="1"/>
  <c r="G80" i="1"/>
  <c r="J80" i="1"/>
  <c r="M79" i="1"/>
  <c r="G79" i="1"/>
  <c r="J79" i="1"/>
  <c r="M78" i="1"/>
  <c r="G78" i="1"/>
  <c r="J78" i="1"/>
  <c r="M77" i="1"/>
  <c r="G77" i="1"/>
  <c r="J77" i="1"/>
  <c r="M76" i="1"/>
  <c r="G76" i="1"/>
  <c r="J76" i="1"/>
  <c r="M75" i="1"/>
  <c r="G75" i="1"/>
  <c r="J75" i="1"/>
  <c r="M74" i="1"/>
  <c r="G74" i="1"/>
  <c r="J74" i="1"/>
  <c r="M73" i="1"/>
  <c r="G73" i="1"/>
  <c r="J73" i="1"/>
  <c r="M72" i="1"/>
  <c r="G72" i="1"/>
  <c r="J72" i="1"/>
  <c r="M71" i="1"/>
  <c r="G71" i="1"/>
  <c r="J71" i="1"/>
  <c r="M70" i="1"/>
  <c r="G70" i="1"/>
  <c r="J70" i="1"/>
  <c r="M69" i="1"/>
  <c r="G69" i="1"/>
  <c r="J69" i="1"/>
  <c r="M68" i="1"/>
  <c r="G68" i="1"/>
  <c r="J68" i="1"/>
  <c r="M67" i="1"/>
  <c r="G67" i="1"/>
  <c r="J67" i="1"/>
  <c r="M66" i="1"/>
  <c r="G66" i="1"/>
  <c r="J66" i="1"/>
  <c r="M65" i="1"/>
  <c r="G65" i="1"/>
  <c r="J65" i="1"/>
  <c r="M64" i="1"/>
  <c r="G64" i="1"/>
  <c r="J64" i="1"/>
  <c r="M63" i="1"/>
  <c r="G63" i="1"/>
  <c r="J63" i="1"/>
  <c r="M62" i="1"/>
  <c r="G62" i="1"/>
  <c r="J62" i="1"/>
  <c r="M61" i="1"/>
  <c r="G61" i="1"/>
  <c r="J61" i="1"/>
  <c r="M60" i="1"/>
  <c r="G60" i="1"/>
  <c r="J60" i="1"/>
  <c r="M59" i="1"/>
  <c r="G59" i="1"/>
  <c r="J59" i="1"/>
  <c r="M58" i="1"/>
  <c r="G58" i="1"/>
  <c r="J58" i="1"/>
  <c r="M57" i="1"/>
  <c r="G57" i="1"/>
  <c r="J57" i="1"/>
  <c r="M56" i="1"/>
  <c r="G56" i="1"/>
  <c r="J56" i="1"/>
  <c r="M55" i="1"/>
  <c r="G55" i="1"/>
  <c r="J55" i="1"/>
  <c r="M54" i="1"/>
  <c r="G54" i="1"/>
  <c r="J54" i="1"/>
  <c r="M53" i="1"/>
  <c r="G53" i="1"/>
  <c r="J53" i="1"/>
  <c r="M52" i="1"/>
  <c r="G52" i="1"/>
  <c r="J52" i="1"/>
  <c r="M51" i="1"/>
  <c r="G51" i="1"/>
  <c r="J51" i="1"/>
  <c r="M50" i="1"/>
  <c r="G50" i="1"/>
  <c r="J50" i="1"/>
  <c r="M49" i="1"/>
  <c r="G49" i="1"/>
  <c r="J49" i="1"/>
  <c r="M48" i="1"/>
  <c r="G48" i="1"/>
  <c r="J48" i="1"/>
  <c r="M47" i="1"/>
  <c r="G47" i="1"/>
  <c r="J47" i="1"/>
  <c r="M46" i="1"/>
  <c r="G46" i="1"/>
  <c r="J46" i="1"/>
  <c r="M45" i="1"/>
  <c r="G45" i="1"/>
  <c r="J45" i="1"/>
  <c r="M44" i="1"/>
  <c r="G44" i="1"/>
  <c r="J44" i="1"/>
  <c r="M43" i="1"/>
  <c r="G43" i="1"/>
  <c r="J43" i="1"/>
  <c r="M42" i="1"/>
  <c r="G42" i="1"/>
  <c r="J42" i="1"/>
  <c r="M41" i="1"/>
  <c r="G41" i="1"/>
  <c r="J41" i="1"/>
  <c r="M40" i="1"/>
  <c r="G40" i="1"/>
  <c r="J40" i="1"/>
  <c r="M39" i="1"/>
  <c r="G39" i="1"/>
  <c r="J39" i="1"/>
  <c r="M38" i="1"/>
  <c r="G38" i="1"/>
  <c r="J38" i="1"/>
  <c r="M37" i="1"/>
  <c r="G37" i="1"/>
  <c r="J37" i="1"/>
  <c r="M36" i="1"/>
  <c r="G36" i="1"/>
  <c r="J36" i="1"/>
  <c r="M35" i="1"/>
  <c r="G35" i="1"/>
  <c r="J35" i="1"/>
  <c r="M34" i="1"/>
  <c r="G34" i="1"/>
  <c r="J34" i="1"/>
  <c r="M33" i="1"/>
  <c r="G33" i="1"/>
  <c r="J33" i="1"/>
  <c r="M32" i="1"/>
  <c r="G32" i="1"/>
  <c r="J32" i="1"/>
  <c r="M31" i="1"/>
  <c r="G31" i="1"/>
  <c r="J31" i="1"/>
  <c r="M30" i="1"/>
  <c r="G30" i="1"/>
  <c r="J30" i="1"/>
  <c r="M29" i="1"/>
  <c r="G29" i="1"/>
  <c r="J29" i="1"/>
  <c r="M28" i="1"/>
  <c r="G28" i="1"/>
  <c r="J28" i="1"/>
  <c r="M27" i="1"/>
  <c r="G27" i="1"/>
  <c r="J27" i="1"/>
  <c r="M26" i="1"/>
  <c r="G26" i="1"/>
  <c r="J26" i="1"/>
  <c r="M25" i="1"/>
  <c r="G25" i="1"/>
  <c r="J25" i="1"/>
  <c r="M24" i="1"/>
  <c r="G24" i="1"/>
  <c r="J24" i="1"/>
  <c r="M23" i="1"/>
  <c r="G23" i="1"/>
  <c r="J23" i="1"/>
  <c r="M22" i="1"/>
  <c r="G22" i="1"/>
  <c r="J22" i="1"/>
  <c r="M21" i="1"/>
  <c r="G21" i="1"/>
  <c r="J21" i="1"/>
  <c r="M20" i="1"/>
  <c r="G20" i="1"/>
  <c r="J20" i="1"/>
  <c r="M19" i="1"/>
  <c r="G19" i="1"/>
  <c r="J19" i="1"/>
  <c r="M18" i="1"/>
  <c r="G18" i="1"/>
  <c r="J18" i="1"/>
  <c r="M17" i="1"/>
  <c r="G17" i="1"/>
  <c r="J17" i="1"/>
  <c r="M16" i="1"/>
  <c r="G16" i="1"/>
  <c r="J16" i="1"/>
  <c r="M15" i="1"/>
  <c r="G15" i="1"/>
  <c r="J15" i="1"/>
  <c r="M14" i="1"/>
  <c r="G14" i="1"/>
  <c r="J14" i="1"/>
  <c r="M13" i="1"/>
  <c r="G13" i="1"/>
  <c r="J13" i="1"/>
  <c r="M12" i="1"/>
  <c r="G12" i="1"/>
  <c r="J12" i="1"/>
  <c r="M11" i="1"/>
  <c r="G11" i="1"/>
  <c r="J11" i="1"/>
  <c r="M10" i="1"/>
  <c r="G10" i="1"/>
  <c r="J10" i="1"/>
  <c r="M9" i="1"/>
  <c r="G9" i="1"/>
  <c r="J9" i="1"/>
  <c r="M8" i="1"/>
  <c r="G8" i="1"/>
  <c r="J8" i="1"/>
  <c r="L2" i="1"/>
  <c r="L3" i="1"/>
  <c r="L4" i="1"/>
  <c r="L5" i="1"/>
  <c r="L6" i="1"/>
  <c r="L7" i="1"/>
  <c r="L9" i="1"/>
  <c r="I2" i="1"/>
  <c r="I3" i="1"/>
  <c r="I4" i="1"/>
  <c r="I5" i="1"/>
  <c r="I6" i="1"/>
  <c r="I7" i="1"/>
  <c r="I9" i="1"/>
  <c r="M7" i="1"/>
  <c r="J7" i="1"/>
  <c r="M6" i="1"/>
  <c r="J6" i="1"/>
  <c r="M5" i="1"/>
  <c r="J5" i="1"/>
  <c r="M4" i="1"/>
  <c r="J4" i="1"/>
  <c r="M3" i="1"/>
  <c r="J3" i="1"/>
  <c r="M2" i="1"/>
  <c r="J2" i="1"/>
</calcChain>
</file>

<file path=xl/sharedStrings.xml><?xml version="1.0" encoding="utf-8"?>
<sst xmlns="http://schemas.openxmlformats.org/spreadsheetml/2006/main" count="51" uniqueCount="16">
  <si>
    <t>THOUSANDS OF NOVEMBER 2014 PESOS</t>
  </si>
  <si>
    <t>Year</t>
  </si>
  <si>
    <t>Quarter</t>
  </si>
  <si>
    <t>period2</t>
  </si>
  <si>
    <t>Total contributions + integrated tax for ANSES</t>
  </si>
  <si>
    <t>Total monotributo integrated tax</t>
  </si>
  <si>
    <t>Total social security contributions</t>
  </si>
  <si>
    <t>Total social security contributions for ANSES, AFIP data</t>
  </si>
  <si>
    <t>Coefficient to scale computed social security contributions to actual social security contributions given to ANSES, AFIP data</t>
  </si>
  <si>
    <t>Simulated social security contributions for ANSES, to scale</t>
  </si>
  <si>
    <t>Monotributo integrated tax, AFIP data</t>
  </si>
  <si>
    <t>Coefficient to scale computed monotributo integrated tax to actual monotributo integrated tax, AFIP data</t>
  </si>
  <si>
    <t>Monotributo integrated tax, to scale</t>
  </si>
  <si>
    <t>Measured data  (EPH)</t>
  </si>
  <si>
    <t>average?</t>
  </si>
  <si>
    <t>Simulated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</si>
</sst>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CFE7F5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FE7F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ont="1" applyFill="1" applyAlignment="1">
      <alignment horizontal="justify"/>
    </xf>
    <xf numFmtId="3" fontId="0" fillId="2" borderId="0" xfId="0" applyNumberFormat="1" applyFont="1" applyFill="1" applyAlignment="1">
      <alignment horizontal="justify"/>
    </xf>
    <xf numFmtId="0" fontId="0" fillId="2" borderId="0" xfId="0" applyFill="1"/>
    <xf numFmtId="0" fontId="0" fillId="3" borderId="0" xfId="0" applyFont="1" applyFill="1"/>
    <xf numFmtId="0" fontId="0" fillId="3" borderId="0" xfId="0" applyFill="1"/>
    <xf numFmtId="3" fontId="0" fillId="3" borderId="0" xfId="0" applyNumberFormat="1" applyFill="1"/>
    <xf numFmtId="3" fontId="0" fillId="3" borderId="0" xfId="0" applyNumberFormat="1" applyFont="1" applyFill="1"/>
    <xf numFmtId="4" fontId="0" fillId="3" borderId="0" xfId="0" applyNumberFormat="1" applyFont="1" applyFill="1"/>
    <xf numFmtId="0" fontId="0" fillId="4" borderId="0" xfId="0" applyFill="1"/>
    <xf numFmtId="0" fontId="0" fillId="4" borderId="0" xfId="0" applyFont="1" applyFill="1"/>
    <xf numFmtId="3" fontId="0" fillId="4" borderId="0" xfId="0" applyNumberFormat="1" applyFill="1"/>
    <xf numFmtId="3" fontId="0" fillId="4" borderId="0" xfId="0" applyNumberFormat="1" applyFont="1" applyFill="1"/>
    <xf numFmtId="4" fontId="0" fillId="4" borderId="0" xfId="0" applyNumberFormat="1" applyFont="1" applyFill="1"/>
    <xf numFmtId="0" fontId="0" fillId="5" borderId="0" xfId="0" applyFont="1" applyFill="1"/>
    <xf numFmtId="0" fontId="0" fillId="5" borderId="0" xfId="0" applyFill="1"/>
    <xf numFmtId="3" fontId="0" fillId="5" borderId="0" xfId="0" applyNumberFormat="1" applyFill="1"/>
    <xf numFmtId="3" fontId="0" fillId="5" borderId="0" xfId="0" applyNumberFormat="1" applyFon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zoomScale="125" zoomScaleNormal="125" zoomScalePageLayoutView="125" workbookViewId="0">
      <selection activeCell="F8" sqref="F8"/>
    </sheetView>
  </sheetViews>
  <sheetFormatPr baseColWidth="10" defaultColWidth="8.83203125" defaultRowHeight="12" x14ac:dyDescent="0"/>
  <cols>
    <col min="5" max="10" width="16.5" customWidth="1"/>
  </cols>
  <sheetData>
    <row r="1" spans="1:24" s="3" customFormat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4" customFormat="1">
      <c r="A2" s="4" t="s">
        <v>13</v>
      </c>
      <c r="B2" s="4">
        <v>2014</v>
      </c>
      <c r="C2" s="5">
        <v>1</v>
      </c>
      <c r="D2" s="4">
        <v>45</v>
      </c>
      <c r="E2" s="6">
        <v>16336703</v>
      </c>
      <c r="F2" s="6">
        <v>147746</v>
      </c>
      <c r="G2" s="7">
        <v>16188957</v>
      </c>
      <c r="H2" s="6">
        <v>59323985</v>
      </c>
      <c r="I2" s="8">
        <f t="shared" ref="I2:I7" si="0">H2/G2</f>
        <v>3.6644723313552565</v>
      </c>
      <c r="J2" s="7">
        <f>G2*I9</f>
        <v>61899880.214338109</v>
      </c>
      <c r="K2" s="6">
        <v>354218</v>
      </c>
      <c r="L2" s="8">
        <f t="shared" ref="L2:L7" si="1">K2/F2</f>
        <v>2.3974794579887102</v>
      </c>
      <c r="M2" s="7">
        <f t="shared" ref="M2:M31" si="2">F2*2.511711692</f>
        <v>371095.35564623203</v>
      </c>
      <c r="N2" s="6"/>
      <c r="Q2" s="7"/>
      <c r="R2" s="7"/>
      <c r="S2" s="7"/>
      <c r="V2" s="5"/>
      <c r="W2" s="5"/>
      <c r="X2" s="7"/>
    </row>
    <row r="3" spans="1:24">
      <c r="B3" s="4">
        <v>2014</v>
      </c>
      <c r="C3" s="5">
        <v>2</v>
      </c>
      <c r="D3" s="4">
        <v>46</v>
      </c>
      <c r="E3" s="6">
        <v>19039169</v>
      </c>
      <c r="F3" s="6">
        <v>150094</v>
      </c>
      <c r="G3" s="7">
        <v>18889075</v>
      </c>
      <c r="H3" s="6">
        <v>70642775</v>
      </c>
      <c r="I3" s="8">
        <f t="shared" si="0"/>
        <v>3.7398747688809535</v>
      </c>
      <c r="J3" s="7">
        <f t="shared" ref="J3:J32" si="3">G3*3.8235866717</f>
        <v>72224015.410741687</v>
      </c>
      <c r="K3" s="6">
        <v>375893</v>
      </c>
      <c r="L3" s="8">
        <f t="shared" si="1"/>
        <v>2.5043839194105026</v>
      </c>
      <c r="M3" s="7">
        <f t="shared" si="2"/>
        <v>376992.85469904798</v>
      </c>
      <c r="N3" s="6"/>
      <c r="Q3" s="7"/>
      <c r="R3" s="7"/>
      <c r="S3" s="7"/>
      <c r="V3" s="5"/>
      <c r="W3" s="5"/>
      <c r="X3" s="7"/>
    </row>
    <row r="4" spans="1:24">
      <c r="B4" s="4">
        <v>2014</v>
      </c>
      <c r="C4" s="5">
        <v>3</v>
      </c>
      <c r="D4" s="4">
        <v>47</v>
      </c>
      <c r="E4" s="6">
        <v>16811748</v>
      </c>
      <c r="F4" s="6">
        <v>145661</v>
      </c>
      <c r="G4" s="7">
        <v>16666087</v>
      </c>
      <c r="H4" s="6">
        <v>66453030</v>
      </c>
      <c r="I4" s="8">
        <f t="shared" si="0"/>
        <v>3.98732047900626</v>
      </c>
      <c r="J4" s="7">
        <f t="shared" si="3"/>
        <v>63724228.122592643</v>
      </c>
      <c r="K4" s="6">
        <v>387130</v>
      </c>
      <c r="L4" s="8">
        <f t="shared" si="1"/>
        <v>2.6577464111876208</v>
      </c>
      <c r="M4" s="7">
        <f t="shared" si="2"/>
        <v>365858.43676841201</v>
      </c>
      <c r="N4" s="6"/>
      <c r="Q4" s="7"/>
      <c r="R4" s="7"/>
      <c r="S4" s="7"/>
      <c r="V4" s="5"/>
      <c r="W4" s="5"/>
      <c r="X4" s="7"/>
    </row>
    <row r="5" spans="1:24">
      <c r="B5" s="4">
        <v>2014</v>
      </c>
      <c r="C5" s="5">
        <v>4</v>
      </c>
      <c r="D5" s="4">
        <v>48</v>
      </c>
      <c r="E5" s="6">
        <v>20743937</v>
      </c>
      <c r="F5" s="6">
        <v>143630</v>
      </c>
      <c r="G5" s="7">
        <v>20600306</v>
      </c>
      <c r="H5" s="6">
        <v>75212989</v>
      </c>
      <c r="I5" s="8">
        <f t="shared" si="0"/>
        <v>3.6510617366557563</v>
      </c>
      <c r="J5" s="7">
        <f t="shared" si="3"/>
        <v>78767055.454541549</v>
      </c>
      <c r="K5" s="6">
        <v>390504</v>
      </c>
      <c r="L5" s="8">
        <f t="shared" si="1"/>
        <v>2.718819188191882</v>
      </c>
      <c r="M5" s="7">
        <f t="shared" si="2"/>
        <v>360757.15032195998</v>
      </c>
      <c r="N5" s="6"/>
      <c r="Q5" s="7"/>
      <c r="R5" s="7"/>
      <c r="S5" s="7"/>
      <c r="V5" s="5"/>
      <c r="W5" s="5"/>
      <c r="X5" s="7"/>
    </row>
    <row r="6" spans="1:24">
      <c r="B6" s="4">
        <v>2015</v>
      </c>
      <c r="C6" s="5">
        <v>1</v>
      </c>
      <c r="D6" s="4">
        <v>49</v>
      </c>
      <c r="E6" s="6">
        <v>18307160</v>
      </c>
      <c r="F6" s="6">
        <v>167252</v>
      </c>
      <c r="G6" s="7">
        <v>18139908</v>
      </c>
      <c r="H6" s="6">
        <v>71061517</v>
      </c>
      <c r="I6" s="8">
        <f t="shared" si="0"/>
        <v>3.9174133077190909</v>
      </c>
      <c r="J6" s="7">
        <f t="shared" si="3"/>
        <v>69359510.454664201</v>
      </c>
      <c r="K6" s="6">
        <v>409117</v>
      </c>
      <c r="L6" s="8">
        <f t="shared" si="1"/>
        <v>2.4461112572644872</v>
      </c>
      <c r="M6" s="7">
        <f t="shared" si="2"/>
        <v>420088.80391038401</v>
      </c>
      <c r="N6" s="6"/>
      <c r="Q6" s="7"/>
      <c r="R6" s="7"/>
      <c r="S6" s="7"/>
      <c r="V6" s="5"/>
      <c r="W6" s="5"/>
      <c r="X6" s="7"/>
    </row>
    <row r="7" spans="1:24">
      <c r="B7" s="4">
        <v>2015</v>
      </c>
      <c r="C7" s="5">
        <v>2</v>
      </c>
      <c r="D7" s="4">
        <v>50</v>
      </c>
      <c r="E7" s="6">
        <v>21740969</v>
      </c>
      <c r="F7" s="6">
        <v>188439</v>
      </c>
      <c r="G7" s="7">
        <v>21552530</v>
      </c>
      <c r="H7" s="6">
        <v>85808756</v>
      </c>
      <c r="I7" s="8">
        <f t="shared" si="0"/>
        <v>3.9813774067360073</v>
      </c>
      <c r="J7" s="7">
        <f t="shared" si="3"/>
        <v>82407966.449414402</v>
      </c>
      <c r="K7" s="6">
        <v>442027</v>
      </c>
      <c r="L7" s="8">
        <f t="shared" si="1"/>
        <v>2.3457299179044679</v>
      </c>
      <c r="M7" s="7">
        <f t="shared" si="2"/>
        <v>473304.43952878797</v>
      </c>
      <c r="N7" s="6"/>
      <c r="Q7" s="7"/>
      <c r="R7" s="7"/>
      <c r="S7" s="7"/>
      <c r="V7" s="5"/>
      <c r="W7" s="5"/>
      <c r="X7" s="7"/>
    </row>
    <row r="8" spans="1:24">
      <c r="A8" s="9"/>
      <c r="B8" s="10">
        <v>2015</v>
      </c>
      <c r="C8" s="9">
        <v>3</v>
      </c>
      <c r="D8" s="10">
        <v>163</v>
      </c>
      <c r="E8" s="11">
        <v>19124992.647696398</v>
      </c>
      <c r="F8" s="11">
        <v>143491.61854897701</v>
      </c>
      <c r="G8" s="12">
        <f t="shared" ref="G8:G37" si="4">E8-F8*0.7</f>
        <v>19024548.514712114</v>
      </c>
      <c r="H8" s="11">
        <v>76520057</v>
      </c>
      <c r="I8" s="11" t="s">
        <v>14</v>
      </c>
      <c r="J8" s="12">
        <f t="shared" si="3"/>
        <v>72742010.135963276</v>
      </c>
      <c r="K8" s="11">
        <v>445064</v>
      </c>
      <c r="L8" s="11" t="s">
        <v>14</v>
      </c>
      <c r="M8" s="12">
        <f t="shared" si="2"/>
        <v>360409.57601346966</v>
      </c>
      <c r="Q8" s="12"/>
      <c r="R8" s="12"/>
      <c r="S8" s="12"/>
      <c r="X8" s="12"/>
    </row>
    <row r="9" spans="1:24">
      <c r="A9" s="9"/>
      <c r="B9" s="10">
        <v>2015</v>
      </c>
      <c r="C9" s="9">
        <v>4</v>
      </c>
      <c r="D9" s="10">
        <v>164</v>
      </c>
      <c r="E9" s="11">
        <v>22068360.5961091</v>
      </c>
      <c r="F9" s="11">
        <v>125893.010086867</v>
      </c>
      <c r="G9" s="12">
        <f t="shared" si="4"/>
        <v>21980235.489048291</v>
      </c>
      <c r="H9" s="11">
        <v>81658874</v>
      </c>
      <c r="I9" s="13">
        <f>AVERAGE(I2:I7)</f>
        <v>3.823586671725554</v>
      </c>
      <c r="J9" s="12">
        <f t="shared" si="3"/>
        <v>84043335.456752375</v>
      </c>
      <c r="K9" s="11">
        <v>414371</v>
      </c>
      <c r="L9" s="13">
        <f>AVERAGE(L2:L7)</f>
        <v>2.5117116919912781</v>
      </c>
      <c r="M9" s="12">
        <f t="shared" si="2"/>
        <v>316206.94537625776</v>
      </c>
      <c r="Q9" s="12"/>
      <c r="R9" s="12"/>
      <c r="S9" s="12"/>
      <c r="X9" s="12"/>
    </row>
    <row r="10" spans="1:24" s="14" customFormat="1">
      <c r="A10" s="14" t="s">
        <v>15</v>
      </c>
      <c r="B10" s="14">
        <v>2016</v>
      </c>
      <c r="C10" s="15">
        <v>1</v>
      </c>
      <c r="D10" s="14">
        <v>165</v>
      </c>
      <c r="E10" s="16">
        <v>18410819.566834901</v>
      </c>
      <c r="F10" s="16">
        <v>116696.772819162</v>
      </c>
      <c r="G10" s="17">
        <f t="shared" si="4"/>
        <v>18329131.825861488</v>
      </c>
      <c r="H10" s="17">
        <v>71384639</v>
      </c>
      <c r="I10" s="17"/>
      <c r="J10" s="17">
        <f t="shared" si="3"/>
        <v>70083024.153196275</v>
      </c>
      <c r="K10" s="16">
        <v>399060</v>
      </c>
      <c r="L10" s="17"/>
      <c r="M10" s="17">
        <f t="shared" si="2"/>
        <v>293108.64870855701</v>
      </c>
      <c r="N10" s="17"/>
      <c r="O10" s="15"/>
      <c r="P10" s="15"/>
      <c r="Q10" s="17"/>
      <c r="R10" s="17"/>
      <c r="S10" s="17"/>
      <c r="T10" s="15"/>
      <c r="U10" s="15"/>
      <c r="V10" s="17"/>
      <c r="W10" s="17"/>
      <c r="X10" s="17"/>
    </row>
    <row r="11" spans="1:24" s="9" customFormat="1">
      <c r="B11" s="9">
        <v>2016</v>
      </c>
      <c r="C11" s="9">
        <v>2</v>
      </c>
      <c r="D11" s="9">
        <v>166</v>
      </c>
      <c r="E11" s="11">
        <v>20516451.905005801</v>
      </c>
      <c r="F11" s="11">
        <v>114199.534375804</v>
      </c>
      <c r="G11" s="12">
        <f t="shared" si="4"/>
        <v>20436512.230942737</v>
      </c>
      <c r="H11" s="12">
        <v>78650764</v>
      </c>
      <c r="I11" s="12"/>
      <c r="J11" s="12">
        <f t="shared" si="3"/>
        <v>78140775.782266691</v>
      </c>
      <c r="K11" s="11">
        <v>377742</v>
      </c>
      <c r="L11" s="12"/>
      <c r="M11" s="12">
        <f t="shared" si="2"/>
        <v>286836.30571266281</v>
      </c>
      <c r="N11" s="12"/>
      <c r="Q11" s="12"/>
      <c r="R11" s="12"/>
      <c r="S11" s="12"/>
      <c r="V11" s="12"/>
      <c r="W11" s="12"/>
      <c r="X11" s="12"/>
    </row>
    <row r="12" spans="1:24" s="9" customFormat="1">
      <c r="B12" s="9">
        <v>2016</v>
      </c>
      <c r="C12" s="9">
        <v>3</v>
      </c>
      <c r="D12" s="9">
        <v>167</v>
      </c>
      <c r="E12" s="11">
        <v>18290815.295557901</v>
      </c>
      <c r="F12" s="11">
        <v>114753.770743457</v>
      </c>
      <c r="G12" s="12">
        <f t="shared" si="4"/>
        <v>18210487.65603748</v>
      </c>
      <c r="H12" s="12">
        <v>72210474</v>
      </c>
      <c r="I12" s="12"/>
      <c r="J12" s="12">
        <f t="shared" si="3"/>
        <v>69629377.886782289</v>
      </c>
      <c r="K12" s="11">
        <v>375488</v>
      </c>
      <c r="L12" s="12"/>
      <c r="M12" s="12">
        <f t="shared" si="2"/>
        <v>288228.38767742849</v>
      </c>
      <c r="N12" s="12"/>
      <c r="Q12" s="12"/>
      <c r="R12" s="12"/>
      <c r="S12" s="12"/>
      <c r="V12" s="12"/>
      <c r="W12" s="12"/>
      <c r="X12" s="12"/>
    </row>
    <row r="13" spans="1:24" s="9" customFormat="1">
      <c r="B13" s="9">
        <v>2016</v>
      </c>
      <c r="C13" s="9">
        <v>4</v>
      </c>
      <c r="D13" s="9">
        <v>168</v>
      </c>
      <c r="E13" s="11">
        <v>21315426.652378298</v>
      </c>
      <c r="F13" s="11">
        <v>118511.592881424</v>
      </c>
      <c r="G13" s="12">
        <f t="shared" si="4"/>
        <v>21232468.537361301</v>
      </c>
      <c r="H13" s="12">
        <v>79983678</v>
      </c>
      <c r="I13" s="12"/>
      <c r="J13" s="12">
        <f t="shared" si="3"/>
        <v>81184183.706744269</v>
      </c>
      <c r="K13" s="11">
        <v>355397</v>
      </c>
      <c r="L13" s="12"/>
      <c r="M13" s="12">
        <f t="shared" si="2"/>
        <v>297666.95347781666</v>
      </c>
      <c r="N13" s="12"/>
      <c r="Q13" s="12"/>
      <c r="R13" s="12"/>
      <c r="S13" s="12"/>
      <c r="V13" s="12"/>
      <c r="W13" s="12"/>
      <c r="X13" s="12"/>
    </row>
    <row r="14" spans="1:24" s="14" customFormat="1">
      <c r="B14" s="14">
        <v>2017</v>
      </c>
      <c r="C14" s="15">
        <v>1</v>
      </c>
      <c r="D14" s="14">
        <v>169</v>
      </c>
      <c r="E14" s="16">
        <v>18483166.6698328</v>
      </c>
      <c r="F14" s="16">
        <v>95041.589647833098</v>
      </c>
      <c r="G14" s="17">
        <f t="shared" si="4"/>
        <v>18416637.557079315</v>
      </c>
      <c r="H14" s="17">
        <v>74434596</v>
      </c>
      <c r="I14" s="17"/>
      <c r="J14" s="17">
        <f t="shared" si="3"/>
        <v>70417609.900778115</v>
      </c>
      <c r="K14" s="16">
        <v>462191</v>
      </c>
      <c r="L14" s="17"/>
      <c r="M14" s="17">
        <f t="shared" si="2"/>
        <v>238717.07194472855</v>
      </c>
      <c r="N14" s="17"/>
      <c r="O14" s="15"/>
      <c r="P14" s="15"/>
      <c r="Q14" s="17"/>
      <c r="R14" s="17"/>
      <c r="S14" s="17"/>
      <c r="T14" s="15"/>
      <c r="U14" s="15"/>
      <c r="V14" s="17"/>
      <c r="W14" s="17"/>
      <c r="X14" s="17"/>
    </row>
    <row r="15" spans="1:24" s="9" customFormat="1">
      <c r="B15" s="9">
        <v>2017</v>
      </c>
      <c r="C15" s="9">
        <v>2</v>
      </c>
      <c r="D15" s="9">
        <v>170</v>
      </c>
      <c r="E15" s="11">
        <v>21172188.2946449</v>
      </c>
      <c r="F15" s="11">
        <v>100474.894838576</v>
      </c>
      <c r="G15" s="12">
        <f t="shared" si="4"/>
        <v>21101855.868257895</v>
      </c>
      <c r="H15" s="12">
        <v>80479757</v>
      </c>
      <c r="I15" s="12"/>
      <c r="J15" s="12">
        <f t="shared" si="3"/>
        <v>80684774.846005321</v>
      </c>
      <c r="K15" s="11">
        <v>458270</v>
      </c>
      <c r="L15" s="12"/>
      <c r="M15" s="12">
        <f t="shared" si="2"/>
        <v>252363.96811852179</v>
      </c>
      <c r="N15" s="12"/>
      <c r="Q15" s="12"/>
      <c r="R15" s="12"/>
      <c r="S15" s="12"/>
      <c r="V15" s="12"/>
      <c r="W15" s="12"/>
      <c r="X15" s="12"/>
    </row>
    <row r="16" spans="1:24" s="9" customFormat="1">
      <c r="B16" s="9">
        <v>2017</v>
      </c>
      <c r="C16" s="9">
        <v>3</v>
      </c>
      <c r="D16" s="9">
        <v>171</v>
      </c>
      <c r="E16" s="11">
        <v>19041308.1079555</v>
      </c>
      <c r="F16" s="11">
        <v>105963.157838927</v>
      </c>
      <c r="G16" s="12">
        <f t="shared" si="4"/>
        <v>18967133.89746825</v>
      </c>
      <c r="H16" s="12">
        <v>73976782</v>
      </c>
      <c r="I16" s="12"/>
      <c r="J16" s="12">
        <f t="shared" si="3"/>
        <v>72522480.370708883</v>
      </c>
      <c r="K16" s="11">
        <v>489074</v>
      </c>
      <c r="L16" s="12"/>
      <c r="M16" s="12">
        <f t="shared" si="2"/>
        <v>266148.90246527438</v>
      </c>
      <c r="N16" s="12"/>
      <c r="Q16" s="12"/>
      <c r="R16" s="12"/>
      <c r="S16" s="12"/>
      <c r="V16" s="12"/>
      <c r="W16" s="12"/>
      <c r="X16" s="12"/>
    </row>
    <row r="17" spans="2:24" s="9" customFormat="1">
      <c r="B17" s="9">
        <v>2017</v>
      </c>
      <c r="C17" s="9">
        <v>4</v>
      </c>
      <c r="D17" s="9">
        <v>172</v>
      </c>
      <c r="E17" s="11">
        <v>21879157.767087899</v>
      </c>
      <c r="F17" s="11">
        <v>108566.247907183</v>
      </c>
      <c r="G17" s="12">
        <f t="shared" si="4"/>
        <v>21803161.39355287</v>
      </c>
      <c r="H17" s="12">
        <v>82408987.563397601</v>
      </c>
      <c r="I17" s="12"/>
      <c r="J17" s="12">
        <f t="shared" si="3"/>
        <v>83366277.305312753</v>
      </c>
      <c r="K17" s="11"/>
      <c r="L17" s="12"/>
      <c r="M17" s="12">
        <f t="shared" si="2"/>
        <v>272687.11422504205</v>
      </c>
      <c r="N17" s="12"/>
      <c r="Q17" s="12"/>
      <c r="R17" s="12"/>
      <c r="S17" s="12"/>
      <c r="V17" s="12"/>
      <c r="W17" s="12"/>
      <c r="X17" s="12"/>
    </row>
    <row r="18" spans="2:24" s="14" customFormat="1">
      <c r="B18" s="14">
        <v>2018</v>
      </c>
      <c r="C18" s="15">
        <v>1</v>
      </c>
      <c r="D18" s="14">
        <v>173</v>
      </c>
      <c r="E18" s="16">
        <v>17608800.103419401</v>
      </c>
      <c r="F18" s="16">
        <v>99802.468755435897</v>
      </c>
      <c r="G18" s="17">
        <f t="shared" si="4"/>
        <v>17538938.375290595</v>
      </c>
      <c r="H18" s="17"/>
      <c r="I18" s="17"/>
      <c r="J18" s="17">
        <f t="shared" si="3"/>
        <v>67061651.007528774</v>
      </c>
      <c r="K18" s="16"/>
      <c r="L18" s="17"/>
      <c r="M18" s="17">
        <f t="shared" si="2"/>
        <v>250675.02766349303</v>
      </c>
      <c r="N18" s="17"/>
      <c r="O18" s="15"/>
      <c r="P18" s="15"/>
      <c r="Q18" s="17"/>
      <c r="R18" s="17"/>
      <c r="S18" s="17"/>
      <c r="T18" s="15"/>
      <c r="U18" s="15"/>
      <c r="V18" s="17"/>
      <c r="W18" s="17"/>
      <c r="X18" s="17"/>
    </row>
    <row r="19" spans="2:24" s="9" customFormat="1">
      <c r="B19" s="9">
        <v>2018</v>
      </c>
      <c r="C19" s="9">
        <v>2</v>
      </c>
      <c r="D19" s="9">
        <v>174</v>
      </c>
      <c r="E19" s="11">
        <v>20521281.7650171</v>
      </c>
      <c r="F19" s="11">
        <v>100535.31956206</v>
      </c>
      <c r="G19" s="12">
        <f t="shared" si="4"/>
        <v>20450907.041323658</v>
      </c>
      <c r="H19" s="12"/>
      <c r="I19" s="12"/>
      <c r="J19" s="12">
        <f t="shared" si="3"/>
        <v>78195815.587380826</v>
      </c>
      <c r="K19" s="11"/>
      <c r="L19" s="12"/>
      <c r="M19" s="12">
        <f t="shared" si="2"/>
        <v>252515.73760298244</v>
      </c>
      <c r="N19" s="12"/>
      <c r="Q19" s="12"/>
      <c r="R19" s="12"/>
      <c r="S19" s="12"/>
      <c r="V19" s="12"/>
      <c r="W19" s="12"/>
      <c r="X19" s="12"/>
    </row>
    <row r="20" spans="2:24" s="9" customFormat="1">
      <c r="B20" s="9">
        <v>2018</v>
      </c>
      <c r="C20" s="9">
        <v>3</v>
      </c>
      <c r="D20" s="9">
        <v>175</v>
      </c>
      <c r="E20" s="11">
        <v>18214297.745591499</v>
      </c>
      <c r="F20" s="11">
        <v>110101.65215397099</v>
      </c>
      <c r="G20" s="12">
        <f t="shared" si="4"/>
        <v>18137226.58908372</v>
      </c>
      <c r="H20" s="12"/>
      <c r="I20" s="12"/>
      <c r="J20" s="12">
        <f t="shared" si="3"/>
        <v>69349257.847623363</v>
      </c>
      <c r="K20" s="11"/>
      <c r="L20" s="12"/>
      <c r="M20" s="12">
        <f t="shared" si="2"/>
        <v>276543.60702364595</v>
      </c>
      <c r="N20" s="12"/>
      <c r="Q20" s="12"/>
      <c r="R20" s="12"/>
      <c r="S20" s="12"/>
      <c r="V20" s="12"/>
      <c r="W20" s="12"/>
      <c r="X20" s="12"/>
    </row>
    <row r="21" spans="2:24" s="9" customFormat="1">
      <c r="B21" s="9">
        <v>2018</v>
      </c>
      <c r="C21" s="9">
        <v>4</v>
      </c>
      <c r="D21" s="9">
        <v>176</v>
      </c>
      <c r="E21" s="11">
        <v>21151241.2014626</v>
      </c>
      <c r="F21" s="11">
        <v>112250.02865602401</v>
      </c>
      <c r="G21" s="12">
        <f t="shared" si="4"/>
        <v>21072666.181403384</v>
      </c>
      <c r="H21" s="12"/>
      <c r="I21" s="12"/>
      <c r="J21" s="12">
        <f t="shared" si="3"/>
        <v>80573165.548397318</v>
      </c>
      <c r="K21" s="11"/>
      <c r="L21" s="12"/>
      <c r="M21" s="12">
        <f t="shared" si="2"/>
        <v>281939.70940267056</v>
      </c>
      <c r="N21" s="12"/>
      <c r="Q21" s="12"/>
      <c r="R21" s="12"/>
      <c r="S21" s="12"/>
      <c r="V21" s="12"/>
      <c r="W21" s="12"/>
      <c r="X21" s="12"/>
    </row>
    <row r="22" spans="2:24" s="14" customFormat="1">
      <c r="B22" s="14">
        <v>2019</v>
      </c>
      <c r="C22" s="15">
        <v>1</v>
      </c>
      <c r="D22" s="14">
        <v>177</v>
      </c>
      <c r="E22" s="16">
        <v>17015924.043624699</v>
      </c>
      <c r="F22" s="16">
        <v>109907.277815718</v>
      </c>
      <c r="G22" s="17">
        <f t="shared" si="4"/>
        <v>16938988.949153695</v>
      </c>
      <c r="H22" s="17"/>
      <c r="I22" s="17"/>
      <c r="J22" s="17">
        <f t="shared" si="3"/>
        <v>64767692.378057659</v>
      </c>
      <c r="K22" s="16"/>
      <c r="L22" s="17"/>
      <c r="M22" s="17">
        <f t="shared" si="2"/>
        <v>276055.39472563111</v>
      </c>
      <c r="N22" s="17"/>
      <c r="O22" s="15"/>
      <c r="P22" s="15"/>
      <c r="Q22" s="17"/>
      <c r="R22" s="17"/>
      <c r="S22" s="17"/>
      <c r="T22" s="15"/>
      <c r="U22" s="15"/>
      <c r="V22" s="17"/>
      <c r="W22" s="17"/>
      <c r="X22" s="17"/>
    </row>
    <row r="23" spans="2:24" s="9" customFormat="1">
      <c r="B23" s="9">
        <v>2019</v>
      </c>
      <c r="C23" s="9">
        <v>2</v>
      </c>
      <c r="D23" s="9">
        <v>178</v>
      </c>
      <c r="E23" s="11">
        <v>19907304.225107901</v>
      </c>
      <c r="F23" s="11">
        <v>108121.837094287</v>
      </c>
      <c r="G23" s="12">
        <f t="shared" si="4"/>
        <v>19831618.939141899</v>
      </c>
      <c r="H23" s="12">
        <v>1000</v>
      </c>
      <c r="I23" s="12"/>
      <c r="J23" s="12">
        <f t="shared" si="3"/>
        <v>75827913.85393627</v>
      </c>
      <c r="K23" s="11"/>
      <c r="L23" s="12"/>
      <c r="M23" s="12">
        <f t="shared" si="2"/>
        <v>271570.88239023997</v>
      </c>
      <c r="N23" s="12"/>
      <c r="Q23" s="12"/>
      <c r="R23" s="12"/>
      <c r="S23" s="12"/>
      <c r="V23" s="12"/>
      <c r="W23" s="12"/>
      <c r="X23" s="12"/>
    </row>
    <row r="24" spans="2:24" s="9" customFormat="1">
      <c r="B24" s="9">
        <v>2019</v>
      </c>
      <c r="C24" s="9">
        <v>3</v>
      </c>
      <c r="D24" s="9">
        <v>179</v>
      </c>
      <c r="E24" s="11">
        <v>17171238.999081001</v>
      </c>
      <c r="F24" s="11">
        <v>109939.443806191</v>
      </c>
      <c r="G24" s="12">
        <f t="shared" si="4"/>
        <v>17094281.388416667</v>
      </c>
      <c r="H24" s="12"/>
      <c r="I24" s="12"/>
      <c r="J24" s="12">
        <f t="shared" si="3"/>
        <v>65361466.479039341</v>
      </c>
      <c r="K24" s="11"/>
      <c r="L24" s="12"/>
      <c r="M24" s="12">
        <f t="shared" si="2"/>
        <v>276136.18641998695</v>
      </c>
      <c r="N24" s="12"/>
      <c r="Q24" s="12"/>
      <c r="R24" s="12"/>
      <c r="S24" s="12"/>
      <c r="V24" s="12"/>
      <c r="W24" s="12"/>
      <c r="X24" s="12"/>
    </row>
    <row r="25" spans="2:24" s="9" customFormat="1">
      <c r="B25" s="9">
        <v>2019</v>
      </c>
      <c r="C25" s="9">
        <v>4</v>
      </c>
      <c r="D25" s="9">
        <v>180</v>
      </c>
      <c r="E25" s="11">
        <v>19974888.701373901</v>
      </c>
      <c r="F25" s="11">
        <v>110147.65984123301</v>
      </c>
      <c r="G25" s="12">
        <f t="shared" si="4"/>
        <v>19897785.339485038</v>
      </c>
      <c r="H25" s="12"/>
      <c r="I25" s="12"/>
      <c r="J25" s="12">
        <f t="shared" si="3"/>
        <v>76080906.820402652</v>
      </c>
      <c r="K25" s="11"/>
      <c r="L25" s="12"/>
      <c r="M25" s="12">
        <f t="shared" si="2"/>
        <v>276659.16506966378</v>
      </c>
      <c r="N25" s="12"/>
      <c r="Q25" s="12"/>
      <c r="R25" s="12"/>
      <c r="S25" s="12"/>
      <c r="V25" s="12"/>
      <c r="W25" s="12"/>
      <c r="X25" s="12"/>
    </row>
    <row r="26" spans="2:24" s="14" customFormat="1">
      <c r="B26" s="14">
        <v>2020</v>
      </c>
      <c r="C26" s="15">
        <v>1</v>
      </c>
      <c r="D26" s="14">
        <v>181</v>
      </c>
      <c r="E26" s="16">
        <v>16101533.3886771</v>
      </c>
      <c r="F26" s="16">
        <v>109428.072625323</v>
      </c>
      <c r="G26" s="17">
        <f t="shared" si="4"/>
        <v>16024933.737839373</v>
      </c>
      <c r="H26" s="17"/>
      <c r="I26" s="17"/>
      <c r="J26" s="17">
        <f t="shared" si="3"/>
        <v>61272723.054878294</v>
      </c>
      <c r="K26" s="16"/>
      <c r="L26" s="17"/>
      <c r="M26" s="17">
        <f t="shared" si="2"/>
        <v>274851.76944604889</v>
      </c>
      <c r="N26" s="17"/>
      <c r="O26" s="15"/>
      <c r="P26" s="15"/>
      <c r="Q26" s="17"/>
      <c r="R26" s="17"/>
      <c r="S26" s="17"/>
      <c r="T26" s="15"/>
      <c r="U26" s="15"/>
      <c r="V26" s="17"/>
      <c r="W26" s="17"/>
      <c r="X26" s="17"/>
    </row>
    <row r="27" spans="2:24" s="9" customFormat="1">
      <c r="B27" s="9">
        <v>2020</v>
      </c>
      <c r="C27" s="9">
        <v>2</v>
      </c>
      <c r="D27" s="9">
        <v>182</v>
      </c>
      <c r="E27" s="11">
        <v>19065039.999481399</v>
      </c>
      <c r="F27" s="11">
        <v>106710.564123558</v>
      </c>
      <c r="G27" s="12">
        <f t="shared" si="4"/>
        <v>18990342.604594909</v>
      </c>
      <c r="H27" s="12"/>
      <c r="I27" s="12"/>
      <c r="J27" s="12">
        <f t="shared" si="3"/>
        <v>72611220.873945758</v>
      </c>
      <c r="K27" s="11"/>
      <c r="L27" s="12"/>
      <c r="M27" s="12">
        <f t="shared" si="2"/>
        <v>268026.17156905634</v>
      </c>
      <c r="N27" s="12"/>
      <c r="Q27" s="12"/>
      <c r="R27" s="12"/>
      <c r="S27" s="12"/>
      <c r="V27" s="12"/>
      <c r="W27" s="12"/>
      <c r="X27" s="12"/>
    </row>
    <row r="28" spans="2:24" s="9" customFormat="1">
      <c r="B28" s="9">
        <v>2020</v>
      </c>
      <c r="C28" s="9">
        <v>3</v>
      </c>
      <c r="D28" s="9">
        <v>183</v>
      </c>
      <c r="E28" s="11">
        <v>16378185.627488</v>
      </c>
      <c r="F28" s="11">
        <v>108789.857363769</v>
      </c>
      <c r="G28" s="12">
        <f t="shared" si="4"/>
        <v>16302032.727333361</v>
      </c>
      <c r="H28" s="12"/>
      <c r="I28" s="12"/>
      <c r="J28" s="12">
        <f t="shared" si="3"/>
        <v>62332235.057849042</v>
      </c>
      <c r="K28" s="11"/>
      <c r="L28" s="12"/>
      <c r="M28" s="12">
        <f t="shared" si="2"/>
        <v>273248.75671159092</v>
      </c>
      <c r="N28" s="12"/>
      <c r="Q28" s="12"/>
      <c r="R28" s="12"/>
      <c r="S28" s="12"/>
      <c r="V28" s="12"/>
      <c r="W28" s="12"/>
      <c r="X28" s="12"/>
    </row>
    <row r="29" spans="2:24" s="9" customFormat="1">
      <c r="B29" s="9">
        <v>2020</v>
      </c>
      <c r="C29" s="9">
        <v>4</v>
      </c>
      <c r="D29" s="9">
        <v>184</v>
      </c>
      <c r="E29" s="11">
        <v>19355670.136504099</v>
      </c>
      <c r="F29" s="11">
        <v>108628.778026899</v>
      </c>
      <c r="G29" s="12">
        <f t="shared" si="4"/>
        <v>19279629.991885271</v>
      </c>
      <c r="H29" s="12"/>
      <c r="I29" s="12"/>
      <c r="J29" s="12">
        <f t="shared" si="3"/>
        <v>73717336.272280112</v>
      </c>
      <c r="K29" s="11"/>
      <c r="L29" s="12"/>
      <c r="M29" s="12">
        <f t="shared" si="2"/>
        <v>272844.17185783491</v>
      </c>
      <c r="N29" s="12"/>
      <c r="Q29" s="12"/>
      <c r="R29" s="12"/>
      <c r="S29" s="12"/>
      <c r="V29" s="12"/>
      <c r="W29" s="12"/>
      <c r="X29" s="12"/>
    </row>
    <row r="30" spans="2:24" s="14" customFormat="1">
      <c r="B30" s="14">
        <v>2021</v>
      </c>
      <c r="C30" s="15">
        <v>1</v>
      </c>
      <c r="D30" s="14">
        <v>185</v>
      </c>
      <c r="E30" s="16">
        <v>15588211.410707699</v>
      </c>
      <c r="F30" s="16">
        <v>111985.833986964</v>
      </c>
      <c r="G30" s="17">
        <f t="shared" si="4"/>
        <v>15509821.326916825</v>
      </c>
      <c r="H30" s="17"/>
      <c r="I30" s="17"/>
      <c r="J30" s="17">
        <f t="shared" si="3"/>
        <v>59303146.106047586</v>
      </c>
      <c r="K30" s="16"/>
      <c r="L30" s="17"/>
      <c r="M30" s="17">
        <f t="shared" si="2"/>
        <v>281276.12856342847</v>
      </c>
      <c r="N30" s="17"/>
      <c r="O30" s="15"/>
      <c r="P30" s="15"/>
      <c r="Q30" s="17"/>
      <c r="R30" s="17"/>
      <c r="S30" s="17"/>
      <c r="T30" s="15"/>
      <c r="U30" s="15"/>
      <c r="V30" s="17"/>
      <c r="W30" s="17"/>
      <c r="X30" s="17"/>
    </row>
    <row r="31" spans="2:24" s="9" customFormat="1">
      <c r="B31" s="9">
        <v>2021</v>
      </c>
      <c r="C31" s="9">
        <v>2</v>
      </c>
      <c r="D31" s="9">
        <v>186</v>
      </c>
      <c r="E31" s="11">
        <v>18572776.589315899</v>
      </c>
      <c r="F31" s="11">
        <v>107136.10804532999</v>
      </c>
      <c r="G31" s="12">
        <f t="shared" si="4"/>
        <v>18497781.313684169</v>
      </c>
      <c r="H31" s="12"/>
      <c r="I31" s="12"/>
      <c r="J31" s="12">
        <f t="shared" si="3"/>
        <v>70727870.087024108</v>
      </c>
      <c r="K31" s="11"/>
      <c r="L31" s="12"/>
      <c r="M31" s="12">
        <f t="shared" si="2"/>
        <v>269095.01521283062</v>
      </c>
      <c r="N31" s="12"/>
      <c r="Q31" s="12"/>
      <c r="R31" s="12"/>
      <c r="S31" s="12"/>
      <c r="V31" s="12"/>
      <c r="W31" s="12"/>
      <c r="X31" s="12"/>
    </row>
    <row r="32" spans="2:24" s="9" customFormat="1">
      <c r="B32" s="9">
        <v>2021</v>
      </c>
      <c r="C32" s="9">
        <v>3</v>
      </c>
      <c r="D32" s="9">
        <v>187</v>
      </c>
      <c r="E32" s="11">
        <v>15896939.520360401</v>
      </c>
      <c r="F32" s="11">
        <v>109453.081529655</v>
      </c>
      <c r="G32" s="12">
        <f t="shared" si="4"/>
        <v>15820322.363289643</v>
      </c>
      <c r="H32" s="12"/>
      <c r="I32" s="12"/>
      <c r="J32" s="12">
        <f t="shared" si="3"/>
        <v>60490373.730271727</v>
      </c>
      <c r="K32" s="11"/>
      <c r="L32" s="12"/>
      <c r="M32" s="12">
        <f t="shared" ref="M32:M63" si="5">F32*2.511711692</f>
        <v>274914.58460346371</v>
      </c>
      <c r="N32" s="12"/>
      <c r="Q32" s="12"/>
      <c r="R32" s="12"/>
      <c r="S32" s="12"/>
      <c r="V32" s="12"/>
      <c r="W32" s="12"/>
      <c r="X32" s="12"/>
    </row>
    <row r="33" spans="2:24" s="9" customFormat="1">
      <c r="B33" s="9">
        <v>2021</v>
      </c>
      <c r="C33" s="9">
        <v>4</v>
      </c>
      <c r="D33" s="9">
        <v>188</v>
      </c>
      <c r="E33" s="11">
        <v>18800770.265831701</v>
      </c>
      <c r="F33" s="11">
        <v>108936.71486599201</v>
      </c>
      <c r="G33" s="12">
        <f t="shared" si="4"/>
        <v>18724514.565425508</v>
      </c>
      <c r="H33" s="12"/>
      <c r="I33" s="12"/>
      <c r="J33" s="12">
        <f t="shared" ref="J33:J64" si="6">G33*3.8235866717</f>
        <v>71594804.326413497</v>
      </c>
      <c r="K33" s="11"/>
      <c r="L33" s="12"/>
      <c r="M33" s="12">
        <f t="shared" si="5"/>
        <v>273617.62041698233</v>
      </c>
      <c r="N33" s="12"/>
      <c r="Q33" s="12"/>
      <c r="R33" s="12"/>
      <c r="S33" s="12"/>
      <c r="V33" s="12"/>
      <c r="W33" s="12"/>
      <c r="X33" s="12"/>
    </row>
    <row r="34" spans="2:24" s="14" customFormat="1">
      <c r="B34" s="14">
        <v>2022</v>
      </c>
      <c r="C34" s="15">
        <v>1</v>
      </c>
      <c r="D34" s="14">
        <v>189</v>
      </c>
      <c r="E34" s="16">
        <v>15084465.3208127</v>
      </c>
      <c r="F34" s="16">
        <v>110133.55748770801</v>
      </c>
      <c r="G34" s="17">
        <f t="shared" si="4"/>
        <v>15007371.830571305</v>
      </c>
      <c r="H34" s="17"/>
      <c r="I34" s="17"/>
      <c r="J34" s="17">
        <f t="shared" si="6"/>
        <v>57381986.908618473</v>
      </c>
      <c r="K34" s="16"/>
      <c r="L34" s="17"/>
      <c r="M34" s="17">
        <f t="shared" si="5"/>
        <v>276623.74402343034</v>
      </c>
      <c r="N34" s="17"/>
      <c r="O34" s="15"/>
      <c r="P34" s="15"/>
      <c r="Q34" s="17"/>
      <c r="R34" s="17"/>
      <c r="S34" s="17"/>
      <c r="T34" s="15"/>
      <c r="U34" s="15"/>
      <c r="V34" s="17"/>
      <c r="W34" s="17"/>
      <c r="X34" s="17"/>
    </row>
    <row r="35" spans="2:24" s="9" customFormat="1">
      <c r="B35" s="9">
        <v>2022</v>
      </c>
      <c r="C35" s="9">
        <v>2</v>
      </c>
      <c r="D35" s="9">
        <v>190</v>
      </c>
      <c r="E35" s="11">
        <v>17781933.474946901</v>
      </c>
      <c r="F35" s="11">
        <v>109416.258502835</v>
      </c>
      <c r="G35" s="12">
        <f t="shared" si="4"/>
        <v>17705342.093994915</v>
      </c>
      <c r="H35" s="12"/>
      <c r="I35" s="12"/>
      <c r="J35" s="12">
        <f t="shared" si="6"/>
        <v>67697910.048487931</v>
      </c>
      <c r="K35" s="11"/>
      <c r="L35" s="12"/>
      <c r="M35" s="12">
        <f t="shared" si="5"/>
        <v>274822.09577646508</v>
      </c>
      <c r="N35" s="12"/>
      <c r="Q35" s="12"/>
      <c r="R35" s="12"/>
      <c r="S35" s="12"/>
      <c r="V35" s="12"/>
      <c r="W35" s="12"/>
      <c r="X35" s="12"/>
    </row>
    <row r="36" spans="2:24" s="9" customFormat="1">
      <c r="B36" s="9">
        <v>2022</v>
      </c>
      <c r="C36" s="9">
        <v>3</v>
      </c>
      <c r="D36" s="9">
        <v>191</v>
      </c>
      <c r="E36" s="11">
        <v>15349173.3542541</v>
      </c>
      <c r="F36" s="11">
        <v>113396.40875737301</v>
      </c>
      <c r="G36" s="12">
        <f t="shared" si="4"/>
        <v>15269795.868123939</v>
      </c>
      <c r="H36" s="12"/>
      <c r="I36" s="12"/>
      <c r="J36" s="12">
        <f t="shared" si="6"/>
        <v>58385387.960938431</v>
      </c>
      <c r="K36" s="11"/>
      <c r="L36" s="12"/>
      <c r="M36" s="12">
        <f t="shared" si="5"/>
        <v>284819.08570670499</v>
      </c>
      <c r="N36" s="12"/>
      <c r="Q36" s="12"/>
      <c r="R36" s="12"/>
      <c r="S36" s="12"/>
      <c r="V36" s="12"/>
      <c r="W36" s="12"/>
      <c r="X36" s="12"/>
    </row>
    <row r="37" spans="2:24" s="9" customFormat="1">
      <c r="B37" s="9">
        <v>2022</v>
      </c>
      <c r="C37" s="9">
        <v>4</v>
      </c>
      <c r="D37" s="9">
        <v>192</v>
      </c>
      <c r="E37" s="11">
        <v>18137762.608562998</v>
      </c>
      <c r="F37" s="11">
        <v>116628.775468454</v>
      </c>
      <c r="G37" s="12">
        <f t="shared" si="4"/>
        <v>18056122.465735082</v>
      </c>
      <c r="H37" s="12"/>
      <c r="I37" s="12"/>
      <c r="J37" s="12">
        <f t="shared" si="6"/>
        <v>69039149.202567607</v>
      </c>
      <c r="K37" s="11"/>
      <c r="L37" s="12"/>
      <c r="M37" s="12">
        <f t="shared" si="5"/>
        <v>292937.85896775866</v>
      </c>
      <c r="N37" s="12"/>
      <c r="Q37" s="12"/>
      <c r="R37" s="12"/>
      <c r="S37" s="12"/>
      <c r="V37" s="12"/>
      <c r="W37" s="12"/>
      <c r="X37" s="12"/>
    </row>
    <row r="38" spans="2:24" s="14" customFormat="1">
      <c r="B38" s="14">
        <v>2023</v>
      </c>
      <c r="C38" s="15">
        <v>1</v>
      </c>
      <c r="D38" s="14">
        <v>193</v>
      </c>
      <c r="E38" s="16">
        <v>15601935.080226401</v>
      </c>
      <c r="F38" s="16">
        <v>117455.181093932</v>
      </c>
      <c r="G38" s="17">
        <f t="shared" ref="G38:G69" si="7">E38-F38*0.7</f>
        <v>15519716.453460649</v>
      </c>
      <c r="H38" s="17"/>
      <c r="I38" s="17"/>
      <c r="J38" s="17">
        <f t="shared" si="6"/>
        <v>59340980.98001533</v>
      </c>
      <c r="K38" s="16"/>
      <c r="L38" s="17"/>
      <c r="M38" s="17">
        <f t="shared" si="5"/>
        <v>295013.55163960636</v>
      </c>
      <c r="N38" s="17"/>
      <c r="O38" s="15"/>
      <c r="P38" s="15"/>
      <c r="Q38" s="17"/>
      <c r="R38" s="17"/>
      <c r="S38" s="17"/>
      <c r="T38" s="15"/>
      <c r="U38" s="15"/>
      <c r="V38" s="17"/>
      <c r="W38" s="17"/>
      <c r="X38" s="17"/>
    </row>
    <row r="39" spans="2:24" s="9" customFormat="1">
      <c r="B39" s="9">
        <v>2023</v>
      </c>
      <c r="C39" s="9">
        <v>2</v>
      </c>
      <c r="D39" s="9">
        <v>194</v>
      </c>
      <c r="E39" s="11">
        <v>18398465.258894999</v>
      </c>
      <c r="F39" s="11">
        <v>117492.61487887699</v>
      </c>
      <c r="G39" s="12">
        <f t="shared" si="7"/>
        <v>18316220.428479783</v>
      </c>
      <c r="H39" s="12"/>
      <c r="I39" s="12"/>
      <c r="J39" s="12">
        <f t="shared" si="6"/>
        <v>70033656.306254566</v>
      </c>
      <c r="K39" s="11"/>
      <c r="L39" s="12"/>
      <c r="M39" s="12">
        <f t="shared" si="5"/>
        <v>295107.57451492851</v>
      </c>
      <c r="N39" s="12"/>
      <c r="Q39" s="12"/>
      <c r="R39" s="12"/>
      <c r="S39" s="12"/>
      <c r="V39" s="12"/>
      <c r="W39" s="12"/>
      <c r="X39" s="12"/>
    </row>
    <row r="40" spans="2:24" s="9" customFormat="1">
      <c r="B40" s="9">
        <v>2023</v>
      </c>
      <c r="C40" s="9">
        <v>3</v>
      </c>
      <c r="D40" s="9">
        <v>195</v>
      </c>
      <c r="E40" s="11">
        <v>15767334.842612</v>
      </c>
      <c r="F40" s="11">
        <v>114735.401842855</v>
      </c>
      <c r="G40" s="12">
        <f t="shared" si="7"/>
        <v>15687020.061322002</v>
      </c>
      <c r="H40" s="12"/>
      <c r="I40" s="12"/>
      <c r="J40" s="12">
        <f t="shared" si="6"/>
        <v>59980680.825161323</v>
      </c>
      <c r="K40" s="11"/>
      <c r="L40" s="12"/>
      <c r="M40" s="12">
        <f t="shared" si="5"/>
        <v>288182.25029501726</v>
      </c>
      <c r="N40" s="12"/>
      <c r="Q40" s="12"/>
      <c r="R40" s="12"/>
      <c r="S40" s="12"/>
      <c r="V40" s="12"/>
      <c r="W40" s="12"/>
      <c r="X40" s="12"/>
    </row>
    <row r="41" spans="2:24" s="9" customFormat="1">
      <c r="B41" s="9">
        <v>2023</v>
      </c>
      <c r="C41" s="9">
        <v>4</v>
      </c>
      <c r="D41" s="9">
        <v>196</v>
      </c>
      <c r="E41" s="11">
        <v>18709400.171197701</v>
      </c>
      <c r="F41" s="11">
        <v>115771.19964021099</v>
      </c>
      <c r="G41" s="12">
        <f t="shared" si="7"/>
        <v>18628360.331449553</v>
      </c>
      <c r="H41" s="12"/>
      <c r="I41" s="12"/>
      <c r="J41" s="12">
        <f t="shared" si="6"/>
        <v>71227150.278955504</v>
      </c>
      <c r="K41" s="11"/>
      <c r="L41" s="12"/>
      <c r="M41" s="12">
        <f t="shared" si="5"/>
        <v>290783.87573318416</v>
      </c>
      <c r="N41" s="12"/>
      <c r="Q41" s="12"/>
      <c r="R41" s="12"/>
      <c r="S41" s="12"/>
      <c r="V41" s="12"/>
      <c r="W41" s="12"/>
      <c r="X41" s="12"/>
    </row>
    <row r="42" spans="2:24" s="14" customFormat="1">
      <c r="B42" s="14">
        <v>2024</v>
      </c>
      <c r="C42" s="15">
        <v>1</v>
      </c>
      <c r="D42" s="14">
        <v>197</v>
      </c>
      <c r="E42" s="16">
        <v>16073421.9559466</v>
      </c>
      <c r="F42" s="16">
        <v>115081.033185237</v>
      </c>
      <c r="G42" s="17">
        <f t="shared" si="7"/>
        <v>15992865.232716935</v>
      </c>
      <c r="H42" s="17"/>
      <c r="I42" s="17"/>
      <c r="J42" s="17">
        <f t="shared" si="6"/>
        <v>61150106.346110791</v>
      </c>
      <c r="K42" s="16"/>
      <c r="L42" s="17"/>
      <c r="M42" s="17">
        <f t="shared" si="5"/>
        <v>289050.3765787998</v>
      </c>
      <c r="N42" s="17"/>
      <c r="O42" s="15"/>
      <c r="P42" s="15"/>
      <c r="Q42" s="17"/>
      <c r="R42" s="17"/>
      <c r="S42" s="17"/>
      <c r="T42" s="15"/>
      <c r="U42" s="15"/>
      <c r="V42" s="17"/>
      <c r="W42" s="17"/>
      <c r="X42" s="17"/>
    </row>
    <row r="43" spans="2:24" s="9" customFormat="1">
      <c r="B43" s="9">
        <v>2024</v>
      </c>
      <c r="C43" s="9">
        <v>2</v>
      </c>
      <c r="D43" s="9">
        <v>198</v>
      </c>
      <c r="E43" s="11">
        <v>19077142.260999002</v>
      </c>
      <c r="F43" s="11">
        <v>111448.539855151</v>
      </c>
      <c r="G43" s="12">
        <f t="shared" si="7"/>
        <v>18999128.283100396</v>
      </c>
      <c r="H43" s="12"/>
      <c r="I43" s="12"/>
      <c r="J43" s="12">
        <f t="shared" si="6"/>
        <v>72644813.677181184</v>
      </c>
      <c r="K43" s="11"/>
      <c r="L43" s="12"/>
      <c r="M43" s="12">
        <f t="shared" si="5"/>
        <v>279926.60061051074</v>
      </c>
      <c r="N43" s="12"/>
      <c r="Q43" s="12"/>
      <c r="R43" s="12"/>
      <c r="S43" s="12"/>
      <c r="V43" s="12"/>
      <c r="W43" s="12"/>
      <c r="X43" s="12"/>
    </row>
    <row r="44" spans="2:24" s="9" customFormat="1">
      <c r="B44" s="9">
        <v>2024</v>
      </c>
      <c r="C44" s="9">
        <v>3</v>
      </c>
      <c r="D44" s="9">
        <v>199</v>
      </c>
      <c r="E44" s="11">
        <v>16274070.797904899</v>
      </c>
      <c r="F44" s="11">
        <v>110675.168614879</v>
      </c>
      <c r="G44" s="12">
        <f t="shared" si="7"/>
        <v>16196598.179874483</v>
      </c>
      <c r="H44" s="12"/>
      <c r="I44" s="12"/>
      <c r="J44" s="12">
        <f t="shared" si="6"/>
        <v>61929096.927448556</v>
      </c>
      <c r="K44" s="11"/>
      <c r="L44" s="12"/>
      <c r="M44" s="12">
        <f t="shared" si="5"/>
        <v>277984.11502406304</v>
      </c>
      <c r="N44" s="12"/>
      <c r="Q44" s="12"/>
      <c r="R44" s="12"/>
      <c r="S44" s="12"/>
      <c r="V44" s="12"/>
      <c r="W44" s="12"/>
      <c r="X44" s="12"/>
    </row>
    <row r="45" spans="2:24" s="9" customFormat="1">
      <c r="B45" s="9">
        <v>2024</v>
      </c>
      <c r="C45" s="9">
        <v>4</v>
      </c>
      <c r="D45" s="9">
        <v>200</v>
      </c>
      <c r="E45" s="11">
        <v>19211363.69131</v>
      </c>
      <c r="F45" s="11">
        <v>112930.605001059</v>
      </c>
      <c r="G45" s="12">
        <f t="shared" si="7"/>
        <v>19132312.267809257</v>
      </c>
      <c r="H45" s="12"/>
      <c r="I45" s="12"/>
      <c r="J45" s="12">
        <f t="shared" si="6"/>
        <v>73154054.185997874</v>
      </c>
      <c r="K45" s="11"/>
      <c r="L45" s="12"/>
      <c r="M45" s="12">
        <f t="shared" si="5"/>
        <v>283649.12096579355</v>
      </c>
      <c r="N45" s="12"/>
      <c r="Q45" s="12"/>
      <c r="R45" s="12"/>
      <c r="S45" s="12"/>
      <c r="V45" s="12"/>
      <c r="W45" s="12"/>
      <c r="X45" s="12"/>
    </row>
    <row r="46" spans="2:24" s="14" customFormat="1">
      <c r="B46" s="14">
        <v>2025</v>
      </c>
      <c r="C46" s="15">
        <v>1</v>
      </c>
      <c r="D46" s="14">
        <v>201</v>
      </c>
      <c r="E46" s="16">
        <v>16663940.6743795</v>
      </c>
      <c r="F46" s="16">
        <v>111125.273600341</v>
      </c>
      <c r="G46" s="17">
        <f t="shared" si="7"/>
        <v>16586152.982859261</v>
      </c>
      <c r="H46" s="17"/>
      <c r="I46" s="17"/>
      <c r="J46" s="17">
        <f t="shared" si="6"/>
        <v>63418593.480037875</v>
      </c>
      <c r="K46" s="16"/>
      <c r="L46" s="17"/>
      <c r="M46" s="17">
        <f t="shared" si="5"/>
        <v>279114.64897867542</v>
      </c>
      <c r="N46" s="17"/>
      <c r="O46" s="15"/>
      <c r="P46" s="15"/>
      <c r="Q46" s="17"/>
      <c r="R46" s="17"/>
      <c r="S46" s="17"/>
      <c r="T46" s="15"/>
      <c r="U46" s="15"/>
      <c r="V46" s="17"/>
      <c r="W46" s="17"/>
      <c r="X46" s="17"/>
    </row>
    <row r="47" spans="2:24" s="9" customFormat="1">
      <c r="B47" s="9">
        <v>2025</v>
      </c>
      <c r="C47" s="9">
        <v>2</v>
      </c>
      <c r="D47" s="9">
        <v>202</v>
      </c>
      <c r="E47" s="11">
        <v>19675781.9864375</v>
      </c>
      <c r="F47" s="11">
        <v>112577.709994016</v>
      </c>
      <c r="G47" s="12">
        <f t="shared" si="7"/>
        <v>19596977.589441687</v>
      </c>
      <c r="H47" s="12"/>
      <c r="I47" s="12"/>
      <c r="J47" s="12">
        <f t="shared" si="6"/>
        <v>74930742.316592827</v>
      </c>
      <c r="K47" s="11"/>
      <c r="L47" s="12"/>
      <c r="M47" s="12">
        <f t="shared" si="5"/>
        <v>282762.75045055524</v>
      </c>
      <c r="N47" s="12"/>
      <c r="Q47" s="12"/>
      <c r="R47" s="12"/>
      <c r="S47" s="12"/>
      <c r="V47" s="12"/>
      <c r="W47" s="12"/>
      <c r="X47" s="12"/>
    </row>
    <row r="48" spans="2:24" s="9" customFormat="1">
      <c r="B48" s="9">
        <v>2025</v>
      </c>
      <c r="C48" s="9">
        <v>3</v>
      </c>
      <c r="D48" s="9">
        <v>203</v>
      </c>
      <c r="E48" s="11">
        <v>16766288.1526867</v>
      </c>
      <c r="F48" s="11">
        <v>111051.74502909</v>
      </c>
      <c r="G48" s="12">
        <f t="shared" si="7"/>
        <v>16688551.931166338</v>
      </c>
      <c r="H48" s="12"/>
      <c r="I48" s="12"/>
      <c r="J48" s="12">
        <f t="shared" si="6"/>
        <v>63810124.733980909</v>
      </c>
      <c r="K48" s="11"/>
      <c r="L48" s="12"/>
      <c r="M48" s="12">
        <f t="shared" si="5"/>
        <v>278929.96640656824</v>
      </c>
      <c r="N48" s="12"/>
      <c r="Q48" s="12"/>
      <c r="R48" s="12"/>
      <c r="S48" s="12"/>
      <c r="V48" s="12"/>
      <c r="W48" s="12"/>
      <c r="X48" s="12"/>
    </row>
    <row r="49" spans="2:24" s="9" customFormat="1">
      <c r="B49" s="9">
        <v>2025</v>
      </c>
      <c r="C49" s="9">
        <v>4</v>
      </c>
      <c r="D49" s="9">
        <v>204</v>
      </c>
      <c r="E49" s="11">
        <v>19735337.784284901</v>
      </c>
      <c r="F49" s="11">
        <v>117136.982622369</v>
      </c>
      <c r="G49" s="12">
        <f t="shared" si="7"/>
        <v>19653341.896449242</v>
      </c>
      <c r="H49" s="12"/>
      <c r="I49" s="12"/>
      <c r="J49" s="12">
        <f t="shared" si="6"/>
        <v>75146256.129626527</v>
      </c>
      <c r="K49" s="11"/>
      <c r="L49" s="12"/>
      <c r="M49" s="12">
        <f t="shared" si="5"/>
        <v>294214.32881820505</v>
      </c>
      <c r="N49" s="12"/>
      <c r="Q49" s="12"/>
      <c r="R49" s="12"/>
      <c r="S49" s="12"/>
      <c r="V49" s="12"/>
      <c r="W49" s="12"/>
      <c r="X49" s="12"/>
    </row>
    <row r="50" spans="2:24" s="14" customFormat="1">
      <c r="B50" s="14">
        <v>2026</v>
      </c>
      <c r="C50" s="15">
        <v>1</v>
      </c>
      <c r="D50" s="14">
        <v>205</v>
      </c>
      <c r="E50" s="16">
        <v>16868064.906412002</v>
      </c>
      <c r="F50" s="16">
        <v>118288.903264227</v>
      </c>
      <c r="G50" s="17">
        <f t="shared" si="7"/>
        <v>16785262.674127042</v>
      </c>
      <c r="H50" s="17"/>
      <c r="I50" s="17"/>
      <c r="J50" s="17">
        <f t="shared" si="6"/>
        <v>64179906.64177566</v>
      </c>
      <c r="K50" s="16"/>
      <c r="L50" s="17"/>
      <c r="M50" s="17">
        <f t="shared" si="5"/>
        <v>297107.6213626159</v>
      </c>
      <c r="N50" s="17"/>
      <c r="O50" s="15"/>
      <c r="P50" s="15"/>
      <c r="Q50" s="17"/>
      <c r="R50" s="17"/>
      <c r="S50" s="17"/>
      <c r="T50" s="15"/>
      <c r="U50" s="15"/>
      <c r="V50" s="17"/>
      <c r="W50" s="17"/>
      <c r="X50" s="17"/>
    </row>
    <row r="51" spans="2:24" s="9" customFormat="1">
      <c r="B51" s="9">
        <v>2026</v>
      </c>
      <c r="C51" s="9">
        <v>2</v>
      </c>
      <c r="D51" s="9">
        <v>206</v>
      </c>
      <c r="E51" s="11">
        <v>19916770.646926299</v>
      </c>
      <c r="F51" s="11">
        <v>113829.70078838</v>
      </c>
      <c r="G51" s="12">
        <f t="shared" si="7"/>
        <v>19837089.856374431</v>
      </c>
      <c r="H51" s="12"/>
      <c r="I51" s="12"/>
      <c r="J51" s="12">
        <f t="shared" si="6"/>
        <v>75848832.380148545</v>
      </c>
      <c r="K51" s="11"/>
      <c r="L51" s="12"/>
      <c r="M51" s="12">
        <f t="shared" si="5"/>
        <v>285907.39036703564</v>
      </c>
      <c r="N51" s="12"/>
      <c r="Q51" s="12"/>
      <c r="R51" s="12"/>
      <c r="S51" s="12"/>
      <c r="V51" s="12"/>
      <c r="W51" s="12"/>
      <c r="X51" s="12"/>
    </row>
    <row r="52" spans="2:24" s="9" customFormat="1">
      <c r="B52" s="9">
        <v>2026</v>
      </c>
      <c r="C52" s="9">
        <v>3</v>
      </c>
      <c r="D52" s="9">
        <v>207</v>
      </c>
      <c r="E52" s="11">
        <v>17018946.022451598</v>
      </c>
      <c r="F52" s="11">
        <v>121173.831012657</v>
      </c>
      <c r="G52" s="12">
        <f t="shared" si="7"/>
        <v>16934124.340742737</v>
      </c>
      <c r="H52" s="12"/>
      <c r="I52" s="12"/>
      <c r="J52" s="12">
        <f t="shared" si="6"/>
        <v>64749092.12617448</v>
      </c>
      <c r="K52" s="11"/>
      <c r="L52" s="12"/>
      <c r="M52" s="12">
        <f t="shared" si="5"/>
        <v>304353.72811892279</v>
      </c>
      <c r="N52" s="12"/>
      <c r="Q52" s="12"/>
      <c r="R52" s="12"/>
      <c r="S52" s="12"/>
      <c r="V52" s="12"/>
      <c r="W52" s="12"/>
      <c r="X52" s="12"/>
    </row>
    <row r="53" spans="2:24" s="9" customFormat="1">
      <c r="B53" s="9">
        <v>2026</v>
      </c>
      <c r="C53" s="9">
        <v>4</v>
      </c>
      <c r="D53" s="9">
        <v>208</v>
      </c>
      <c r="E53" s="11">
        <v>20065108.0353829</v>
      </c>
      <c r="F53" s="11">
        <v>121875.712376757</v>
      </c>
      <c r="G53" s="12">
        <f t="shared" si="7"/>
        <v>19979795.036719169</v>
      </c>
      <c r="H53" s="12"/>
      <c r="I53" s="12"/>
      <c r="J53" s="12">
        <f t="shared" si="6"/>
        <v>76394478.005697235</v>
      </c>
      <c r="K53" s="11"/>
      <c r="L53" s="12"/>
      <c r="M53" s="12">
        <f t="shared" si="5"/>
        <v>306116.65174752969</v>
      </c>
      <c r="N53" s="12"/>
      <c r="Q53" s="12"/>
      <c r="R53" s="12"/>
      <c r="S53" s="12"/>
      <c r="V53" s="12"/>
      <c r="W53" s="12"/>
      <c r="X53" s="12"/>
    </row>
    <row r="54" spans="2:24" s="14" customFormat="1">
      <c r="B54" s="14">
        <v>2027</v>
      </c>
      <c r="C54" s="15">
        <v>1</v>
      </c>
      <c r="D54" s="14">
        <v>209</v>
      </c>
      <c r="E54" s="16">
        <v>17145599.547911</v>
      </c>
      <c r="F54" s="16">
        <v>119986.774462243</v>
      </c>
      <c r="G54" s="17">
        <f t="shared" si="7"/>
        <v>17061608.805787429</v>
      </c>
      <c r="H54" s="17"/>
      <c r="I54" s="17"/>
      <c r="J54" s="17">
        <f t="shared" si="6"/>
        <v>65236540.027568169</v>
      </c>
      <c r="K54" s="16"/>
      <c r="L54" s="17"/>
      <c r="M54" s="17">
        <f t="shared" si="5"/>
        <v>301372.18430218275</v>
      </c>
      <c r="N54" s="17"/>
      <c r="O54" s="15"/>
      <c r="P54" s="15"/>
      <c r="Q54" s="17"/>
      <c r="R54" s="17"/>
      <c r="S54" s="17"/>
      <c r="T54" s="15"/>
      <c r="U54" s="15"/>
      <c r="V54" s="17"/>
      <c r="W54" s="17"/>
      <c r="X54" s="17"/>
    </row>
    <row r="55" spans="2:24" s="9" customFormat="1">
      <c r="B55" s="9">
        <v>2027</v>
      </c>
      <c r="C55" s="9">
        <v>2</v>
      </c>
      <c r="D55" s="9">
        <v>210</v>
      </c>
      <c r="E55" s="11">
        <v>20254520.110103302</v>
      </c>
      <c r="F55" s="11">
        <v>120993.77096398101</v>
      </c>
      <c r="G55" s="12">
        <f t="shared" si="7"/>
        <v>20169824.470428515</v>
      </c>
      <c r="H55" s="12"/>
      <c r="I55" s="12"/>
      <c r="J55" s="12">
        <f t="shared" si="6"/>
        <v>77121072.01565899</v>
      </c>
      <c r="K55" s="11"/>
      <c r="L55" s="12"/>
      <c r="M55" s="12">
        <f t="shared" si="5"/>
        <v>303901.46918940119</v>
      </c>
      <c r="N55" s="12"/>
      <c r="Q55" s="12"/>
      <c r="R55" s="12"/>
      <c r="S55" s="12"/>
      <c r="V55" s="12"/>
      <c r="W55" s="12"/>
      <c r="X55" s="12"/>
    </row>
    <row r="56" spans="2:24" s="9" customFormat="1">
      <c r="B56" s="9">
        <v>2027</v>
      </c>
      <c r="C56" s="9">
        <v>3</v>
      </c>
      <c r="D56" s="9">
        <v>211</v>
      </c>
      <c r="E56" s="11">
        <v>17269561.126073301</v>
      </c>
      <c r="F56" s="11">
        <v>116650.128097906</v>
      </c>
      <c r="G56" s="12">
        <f t="shared" si="7"/>
        <v>17187906.036404766</v>
      </c>
      <c r="H56" s="12"/>
      <c r="I56" s="12"/>
      <c r="J56" s="12">
        <f t="shared" si="6"/>
        <v>65719448.435229242</v>
      </c>
      <c r="K56" s="11"/>
      <c r="L56" s="12"/>
      <c r="M56" s="12">
        <f t="shared" si="5"/>
        <v>292991.49061680824</v>
      </c>
      <c r="N56" s="12"/>
      <c r="Q56" s="12"/>
      <c r="R56" s="12"/>
      <c r="S56" s="12"/>
      <c r="V56" s="12"/>
      <c r="W56" s="12"/>
      <c r="X56" s="12"/>
    </row>
    <row r="57" spans="2:24" s="9" customFormat="1">
      <c r="B57" s="9">
        <v>2027</v>
      </c>
      <c r="C57" s="9">
        <v>4</v>
      </c>
      <c r="D57" s="9">
        <v>212</v>
      </c>
      <c r="E57" s="11">
        <v>20409728.1420663</v>
      </c>
      <c r="F57" s="11">
        <v>123275.149523974</v>
      </c>
      <c r="G57" s="12">
        <f t="shared" si="7"/>
        <v>20323435.537399519</v>
      </c>
      <c r="H57" s="12"/>
      <c r="I57" s="12"/>
      <c r="J57" s="12">
        <f t="shared" si="6"/>
        <v>77708417.243954927</v>
      </c>
      <c r="K57" s="11"/>
      <c r="L57" s="12"/>
      <c r="M57" s="12">
        <f t="shared" si="5"/>
        <v>309631.63439241372</v>
      </c>
      <c r="N57" s="12"/>
      <c r="Q57" s="12"/>
      <c r="R57" s="12"/>
      <c r="S57" s="12"/>
      <c r="V57" s="12"/>
      <c r="W57" s="12"/>
      <c r="X57" s="12"/>
    </row>
    <row r="58" spans="2:24" s="14" customFormat="1">
      <c r="B58" s="14">
        <v>2028</v>
      </c>
      <c r="C58" s="15">
        <v>1</v>
      </c>
      <c r="D58" s="14">
        <v>213</v>
      </c>
      <c r="E58" s="16">
        <v>17503948.267137099</v>
      </c>
      <c r="F58" s="16">
        <v>124440.09333711</v>
      </c>
      <c r="G58" s="17">
        <f t="shared" si="7"/>
        <v>17416840.201801121</v>
      </c>
      <c r="H58" s="17"/>
      <c r="I58" s="17"/>
      <c r="J58" s="17">
        <f t="shared" si="6"/>
        <v>66594798.058735512</v>
      </c>
      <c r="K58" s="16"/>
      <c r="L58" s="17"/>
      <c r="M58" s="17">
        <f t="shared" si="5"/>
        <v>312557.63738839049</v>
      </c>
      <c r="N58" s="17"/>
      <c r="O58" s="15"/>
      <c r="P58" s="15"/>
      <c r="Q58" s="17"/>
      <c r="R58" s="17"/>
      <c r="S58" s="17"/>
      <c r="T58" s="15"/>
      <c r="U58" s="15"/>
      <c r="V58" s="17"/>
      <c r="W58" s="17"/>
      <c r="X58" s="17"/>
    </row>
    <row r="59" spans="2:24" s="9" customFormat="1">
      <c r="B59" s="9">
        <v>2028</v>
      </c>
      <c r="C59" s="9">
        <v>2</v>
      </c>
      <c r="D59" s="9">
        <v>214</v>
      </c>
      <c r="E59" s="11">
        <v>20770390.667736199</v>
      </c>
      <c r="F59" s="11">
        <v>121838.809905214</v>
      </c>
      <c r="G59" s="12">
        <f t="shared" si="7"/>
        <v>20685103.50080255</v>
      </c>
      <c r="H59" s="12"/>
      <c r="I59" s="12"/>
      <c r="J59" s="12">
        <f t="shared" si="6"/>
        <v>79091286.048403651</v>
      </c>
      <c r="K59" s="11"/>
      <c r="L59" s="12"/>
      <c r="M59" s="12">
        <f t="shared" si="5"/>
        <v>306023.9633782914</v>
      </c>
      <c r="N59" s="12"/>
      <c r="Q59" s="12"/>
      <c r="R59" s="12"/>
      <c r="S59" s="12"/>
      <c r="V59" s="12"/>
      <c r="W59" s="12"/>
      <c r="X59" s="12"/>
    </row>
    <row r="60" spans="2:24" s="9" customFormat="1">
      <c r="B60" s="9">
        <v>2028</v>
      </c>
      <c r="C60" s="9">
        <v>3</v>
      </c>
      <c r="D60" s="9">
        <v>215</v>
      </c>
      <c r="E60" s="11">
        <v>17674721.032536399</v>
      </c>
      <c r="F60" s="11">
        <v>122204.168489239</v>
      </c>
      <c r="G60" s="12">
        <f t="shared" si="7"/>
        <v>17589178.114593931</v>
      </c>
      <c r="H60" s="12"/>
      <c r="I60" s="12"/>
      <c r="J60" s="12">
        <f t="shared" si="6"/>
        <v>67253747.005118698</v>
      </c>
      <c r="K60" s="11"/>
      <c r="L60" s="12"/>
      <c r="M60" s="12">
        <f t="shared" si="5"/>
        <v>306941.6388055596</v>
      </c>
      <c r="N60" s="12"/>
      <c r="Q60" s="12"/>
      <c r="R60" s="12"/>
      <c r="S60" s="12"/>
      <c r="V60" s="12"/>
      <c r="W60" s="12"/>
      <c r="X60" s="12"/>
    </row>
    <row r="61" spans="2:24" s="9" customFormat="1">
      <c r="B61" s="9">
        <v>2028</v>
      </c>
      <c r="C61" s="9">
        <v>4</v>
      </c>
      <c r="D61" s="9">
        <v>216</v>
      </c>
      <c r="E61" s="11">
        <v>20976593.025387298</v>
      </c>
      <c r="F61" s="11">
        <v>125779.15593067301</v>
      </c>
      <c r="G61" s="12">
        <f t="shared" si="7"/>
        <v>20888547.616235826</v>
      </c>
      <c r="H61" s="12"/>
      <c r="I61" s="12"/>
      <c r="J61" s="12">
        <f t="shared" si="6"/>
        <v>79869172.25661011</v>
      </c>
      <c r="K61" s="11"/>
      <c r="L61" s="12"/>
      <c r="M61" s="12">
        <f t="shared" si="5"/>
        <v>315920.9765609625</v>
      </c>
      <c r="N61" s="12"/>
      <c r="Q61" s="12"/>
      <c r="R61" s="12"/>
      <c r="S61" s="12"/>
      <c r="V61" s="12"/>
      <c r="W61" s="12"/>
      <c r="X61" s="12"/>
    </row>
    <row r="62" spans="2:24" s="14" customFormat="1">
      <c r="B62" s="14">
        <v>2029</v>
      </c>
      <c r="C62" s="15">
        <v>1</v>
      </c>
      <c r="D62" s="14">
        <v>217</v>
      </c>
      <c r="E62" s="16">
        <v>17751180.7910113</v>
      </c>
      <c r="F62" s="16">
        <v>125827.09736115699</v>
      </c>
      <c r="G62" s="17">
        <f t="shared" si="7"/>
        <v>17663101.82285849</v>
      </c>
      <c r="H62" s="17"/>
      <c r="I62" s="17"/>
      <c r="J62" s="17">
        <f t="shared" si="6"/>
        <v>67536400.710761696</v>
      </c>
      <c r="K62" s="16"/>
      <c r="L62" s="17"/>
      <c r="M62" s="17">
        <f t="shared" si="5"/>
        <v>316041.39161244035</v>
      </c>
      <c r="N62" s="17"/>
      <c r="O62" s="15"/>
      <c r="P62" s="15"/>
      <c r="Q62" s="17"/>
      <c r="R62" s="17"/>
      <c r="S62" s="17"/>
      <c r="T62" s="15"/>
      <c r="U62" s="15"/>
      <c r="V62" s="17"/>
      <c r="W62" s="17"/>
      <c r="X62" s="17"/>
    </row>
    <row r="63" spans="2:24" s="9" customFormat="1">
      <c r="B63" s="9">
        <v>2029</v>
      </c>
      <c r="C63" s="9">
        <v>2</v>
      </c>
      <c r="D63" s="9">
        <v>218</v>
      </c>
      <c r="E63" s="11">
        <v>21031523.9370373</v>
      </c>
      <c r="F63" s="11">
        <v>129495.428022262</v>
      </c>
      <c r="G63" s="12">
        <f t="shared" si="7"/>
        <v>20940877.137421716</v>
      </c>
      <c r="H63" s="12"/>
      <c r="I63" s="12"/>
      <c r="J63" s="12">
        <f t="shared" si="6"/>
        <v>80069258.716352925</v>
      </c>
      <c r="K63" s="11"/>
      <c r="L63" s="12"/>
      <c r="M63" s="12">
        <f t="shared" si="5"/>
        <v>325255.18062405993</v>
      </c>
      <c r="N63" s="12"/>
      <c r="Q63" s="12"/>
      <c r="R63" s="12"/>
      <c r="S63" s="12"/>
      <c r="V63" s="12"/>
      <c r="W63" s="12"/>
      <c r="X63" s="12"/>
    </row>
    <row r="64" spans="2:24" s="9" customFormat="1">
      <c r="B64" s="9">
        <v>2029</v>
      </c>
      <c r="C64" s="9">
        <v>3</v>
      </c>
      <c r="D64" s="9">
        <v>219</v>
      </c>
      <c r="E64" s="11">
        <v>17862647.768433899</v>
      </c>
      <c r="F64" s="11">
        <v>131690.49029815401</v>
      </c>
      <c r="G64" s="12">
        <f t="shared" si="7"/>
        <v>17770464.425225191</v>
      </c>
      <c r="H64" s="12"/>
      <c r="I64" s="12"/>
      <c r="J64" s="12">
        <f t="shared" si="6"/>
        <v>67946910.926210046</v>
      </c>
      <c r="K64" s="11"/>
      <c r="L64" s="12"/>
      <c r="M64" s="12">
        <f t="shared" ref="M64:M95" si="8">F64*2.511711692</f>
        <v>330768.54420708597</v>
      </c>
      <c r="N64" s="12"/>
      <c r="Q64" s="12"/>
      <c r="R64" s="12"/>
      <c r="S64" s="12"/>
      <c r="V64" s="12"/>
      <c r="W64" s="12"/>
      <c r="X64" s="12"/>
    </row>
    <row r="65" spans="2:24" s="9" customFormat="1">
      <c r="B65" s="9">
        <v>2029</v>
      </c>
      <c r="C65" s="9">
        <v>4</v>
      </c>
      <c r="D65" s="9">
        <v>220</v>
      </c>
      <c r="E65" s="11">
        <v>21268629.278838199</v>
      </c>
      <c r="F65" s="11">
        <v>129020.23128363999</v>
      </c>
      <c r="G65" s="12">
        <f t="shared" si="7"/>
        <v>21178315.116939649</v>
      </c>
      <c r="H65" s="12"/>
      <c r="I65" s="12"/>
      <c r="J65" s="12">
        <f t="shared" ref="J65:J96" si="9">G65*3.8235866717</f>
        <v>80977123.410193071</v>
      </c>
      <c r="K65" s="11"/>
      <c r="L65" s="12"/>
      <c r="M65" s="12">
        <f t="shared" si="8"/>
        <v>324061.62341966276</v>
      </c>
      <c r="N65" s="12"/>
      <c r="Q65" s="12"/>
      <c r="R65" s="12"/>
      <c r="S65" s="12"/>
      <c r="V65" s="12"/>
      <c r="W65" s="12"/>
      <c r="X65" s="12"/>
    </row>
    <row r="66" spans="2:24" s="14" customFormat="1">
      <c r="B66" s="14">
        <v>2030</v>
      </c>
      <c r="C66" s="15">
        <v>1</v>
      </c>
      <c r="D66" s="14">
        <v>221</v>
      </c>
      <c r="E66" s="16">
        <v>18235912.222252101</v>
      </c>
      <c r="F66" s="16">
        <v>128618.145049614</v>
      </c>
      <c r="G66" s="17">
        <f t="shared" si="7"/>
        <v>18145879.520717371</v>
      </c>
      <c r="H66" s="17"/>
      <c r="I66" s="17"/>
      <c r="J66" s="17">
        <f t="shared" si="9"/>
        <v>69382343.081688926</v>
      </c>
      <c r="K66" s="16"/>
      <c r="L66" s="17"/>
      <c r="M66" s="17">
        <f t="shared" si="8"/>
        <v>323051.69872446742</v>
      </c>
      <c r="N66" s="17"/>
      <c r="O66" s="15"/>
      <c r="P66" s="15"/>
      <c r="Q66" s="17"/>
      <c r="R66" s="17"/>
      <c r="S66" s="17"/>
      <c r="T66" s="15"/>
      <c r="U66" s="15"/>
      <c r="V66" s="17"/>
      <c r="W66" s="17"/>
      <c r="X66" s="17"/>
    </row>
    <row r="67" spans="2:24" s="9" customFormat="1">
      <c r="B67" s="9">
        <v>2030</v>
      </c>
      <c r="C67" s="9">
        <v>2</v>
      </c>
      <c r="D67" s="9">
        <v>222</v>
      </c>
      <c r="E67" s="11">
        <v>21450979.956111901</v>
      </c>
      <c r="F67" s="11">
        <v>134674.80324544301</v>
      </c>
      <c r="G67" s="12">
        <f t="shared" si="7"/>
        <v>21356707.593840089</v>
      </c>
      <c r="H67" s="12"/>
      <c r="I67" s="12"/>
      <c r="J67" s="12">
        <f t="shared" si="9"/>
        <v>81659222.50720115</v>
      </c>
      <c r="K67" s="11"/>
      <c r="L67" s="12"/>
      <c r="M67" s="12">
        <f t="shared" si="8"/>
        <v>338264.27792937873</v>
      </c>
      <c r="N67" s="12"/>
      <c r="Q67" s="12"/>
      <c r="R67" s="12"/>
      <c r="S67" s="12"/>
      <c r="V67" s="12"/>
      <c r="W67" s="12"/>
      <c r="X67" s="12"/>
    </row>
    <row r="68" spans="2:24" s="9" customFormat="1">
      <c r="B68" s="9">
        <v>2030</v>
      </c>
      <c r="C68" s="9">
        <v>3</v>
      </c>
      <c r="D68" s="9">
        <v>223</v>
      </c>
      <c r="E68" s="11">
        <v>18224519.716917299</v>
      </c>
      <c r="F68" s="11">
        <v>133649.61551324301</v>
      </c>
      <c r="G68" s="12">
        <f t="shared" si="7"/>
        <v>18130964.98605803</v>
      </c>
      <c r="H68" s="12"/>
      <c r="I68" s="12"/>
      <c r="J68" s="12">
        <f t="shared" si="9"/>
        <v>69325316.065750867</v>
      </c>
      <c r="K68" s="11"/>
      <c r="L68" s="12"/>
      <c r="M68" s="12">
        <f t="shared" si="8"/>
        <v>335689.30191591708</v>
      </c>
      <c r="N68" s="12"/>
      <c r="Q68" s="12"/>
      <c r="R68" s="12"/>
      <c r="S68" s="12"/>
      <c r="V68" s="12"/>
      <c r="W68" s="12"/>
      <c r="X68" s="12"/>
    </row>
    <row r="69" spans="2:24" s="9" customFormat="1">
      <c r="B69" s="9">
        <v>2030</v>
      </c>
      <c r="C69" s="9">
        <v>4</v>
      </c>
      <c r="D69" s="9">
        <v>224</v>
      </c>
      <c r="E69" s="11">
        <v>21683915.3038234</v>
      </c>
      <c r="F69" s="11">
        <v>132229.258231771</v>
      </c>
      <c r="G69" s="12">
        <f t="shared" si="7"/>
        <v>21591354.823061161</v>
      </c>
      <c r="H69" s="12"/>
      <c r="I69" s="12"/>
      <c r="J69" s="12">
        <f t="shared" si="9"/>
        <v>82556416.525402173</v>
      </c>
      <c r="K69" s="11"/>
      <c r="L69" s="12"/>
      <c r="M69" s="12">
        <f t="shared" si="8"/>
        <v>332121.77392522647</v>
      </c>
      <c r="N69" s="12"/>
      <c r="Q69" s="12"/>
      <c r="R69" s="12"/>
      <c r="S69" s="12"/>
      <c r="V69" s="12"/>
      <c r="W69" s="12"/>
      <c r="X69" s="12"/>
    </row>
    <row r="70" spans="2:24" s="14" customFormat="1">
      <c r="B70" s="14">
        <v>2031</v>
      </c>
      <c r="C70" s="15">
        <v>1</v>
      </c>
      <c r="D70" s="14">
        <v>225</v>
      </c>
      <c r="E70" s="16">
        <v>18435387.127260599</v>
      </c>
      <c r="F70" s="16">
        <v>133258.643813726</v>
      </c>
      <c r="G70" s="17">
        <f t="shared" ref="G70:G101" si="10">E70-F70*0.7</f>
        <v>18342106.076590993</v>
      </c>
      <c r="H70" s="17"/>
      <c r="I70" s="17"/>
      <c r="J70" s="17">
        <f t="shared" si="9"/>
        <v>70132632.325360909</v>
      </c>
      <c r="K70" s="16"/>
      <c r="L70" s="17"/>
      <c r="M70" s="17">
        <f t="shared" si="8"/>
        <v>334707.29372699908</v>
      </c>
      <c r="N70" s="17"/>
      <c r="O70" s="15"/>
      <c r="P70" s="15"/>
      <c r="Q70" s="17"/>
      <c r="R70" s="17"/>
      <c r="S70" s="17"/>
      <c r="T70" s="15"/>
      <c r="U70" s="15"/>
      <c r="V70" s="17"/>
      <c r="W70" s="17"/>
      <c r="X70" s="17"/>
    </row>
    <row r="71" spans="2:24" s="9" customFormat="1">
      <c r="B71" s="9">
        <v>2031</v>
      </c>
      <c r="C71" s="9">
        <v>2</v>
      </c>
      <c r="D71" s="9">
        <v>226</v>
      </c>
      <c r="E71" s="11">
        <v>21916036.874480199</v>
      </c>
      <c r="F71" s="11">
        <v>135005.050315411</v>
      </c>
      <c r="G71" s="12">
        <f t="shared" si="10"/>
        <v>21821533.339259412</v>
      </c>
      <c r="H71" s="12"/>
      <c r="I71" s="12"/>
      <c r="J71" s="12">
        <f t="shared" si="9"/>
        <v>83436524.032049492</v>
      </c>
      <c r="K71" s="11"/>
      <c r="L71" s="12"/>
      <c r="M71" s="12">
        <f t="shared" si="8"/>
        <v>339093.76335626614</v>
      </c>
      <c r="N71" s="12"/>
      <c r="Q71" s="12"/>
      <c r="R71" s="12"/>
      <c r="S71" s="12"/>
      <c r="V71" s="12"/>
      <c r="W71" s="12"/>
      <c r="X71" s="12"/>
    </row>
    <row r="72" spans="2:24" s="9" customFormat="1">
      <c r="B72" s="9">
        <v>2031</v>
      </c>
      <c r="C72" s="9">
        <v>3</v>
      </c>
      <c r="D72" s="9">
        <v>227</v>
      </c>
      <c r="E72" s="11">
        <v>18675016.385785699</v>
      </c>
      <c r="F72" s="11">
        <v>128507.621725271</v>
      </c>
      <c r="G72" s="12">
        <f t="shared" si="10"/>
        <v>18585061.050578009</v>
      </c>
      <c r="H72" s="12"/>
      <c r="I72" s="12"/>
      <c r="J72" s="12">
        <f t="shared" si="9"/>
        <v>71061591.725720882</v>
      </c>
      <c r="K72" s="11"/>
      <c r="L72" s="12"/>
      <c r="M72" s="12">
        <f t="shared" si="8"/>
        <v>322774.09599847638</v>
      </c>
      <c r="N72" s="12"/>
      <c r="Q72" s="12"/>
      <c r="R72" s="12"/>
      <c r="S72" s="12"/>
      <c r="V72" s="12"/>
      <c r="W72" s="12"/>
      <c r="X72" s="12"/>
    </row>
    <row r="73" spans="2:24" s="9" customFormat="1">
      <c r="B73" s="9">
        <v>2031</v>
      </c>
      <c r="C73" s="9">
        <v>4</v>
      </c>
      <c r="D73" s="9">
        <v>228</v>
      </c>
      <c r="E73" s="11">
        <v>22061911.842438102</v>
      </c>
      <c r="F73" s="11">
        <v>132956.896797352</v>
      </c>
      <c r="G73" s="12">
        <f t="shared" si="10"/>
        <v>21968842.014679957</v>
      </c>
      <c r="H73" s="12"/>
      <c r="I73" s="12"/>
      <c r="J73" s="12">
        <f t="shared" si="9"/>
        <v>83999771.520013258</v>
      </c>
      <c r="K73" s="11"/>
      <c r="L73" s="12"/>
      <c r="M73" s="12">
        <f t="shared" si="8"/>
        <v>333949.39221794641</v>
      </c>
      <c r="N73" s="12"/>
      <c r="Q73" s="12"/>
      <c r="R73" s="12"/>
      <c r="S73" s="12"/>
      <c r="V73" s="12"/>
      <c r="W73" s="12"/>
      <c r="X73" s="12"/>
    </row>
    <row r="74" spans="2:24" s="14" customFormat="1">
      <c r="B74" s="14">
        <v>2032</v>
      </c>
      <c r="C74" s="15">
        <v>1</v>
      </c>
      <c r="D74" s="14">
        <v>229</v>
      </c>
      <c r="E74" s="16">
        <v>18736239.459749199</v>
      </c>
      <c r="F74" s="16">
        <v>136022.37136993199</v>
      </c>
      <c r="G74" s="17">
        <f t="shared" si="10"/>
        <v>18641023.799790248</v>
      </c>
      <c r="H74" s="17"/>
      <c r="I74" s="17"/>
      <c r="J74" s="17">
        <f t="shared" si="9"/>
        <v>71275570.147720486</v>
      </c>
      <c r="K74" s="16"/>
      <c r="L74" s="17"/>
      <c r="M74" s="17">
        <f t="shared" si="8"/>
        <v>341648.98054342426</v>
      </c>
      <c r="N74" s="17"/>
      <c r="O74" s="15"/>
      <c r="P74" s="15"/>
      <c r="Q74" s="17"/>
      <c r="R74" s="17"/>
      <c r="S74" s="17"/>
      <c r="T74" s="15"/>
      <c r="U74" s="15"/>
      <c r="V74" s="17"/>
      <c r="W74" s="17"/>
      <c r="X74" s="17"/>
    </row>
    <row r="75" spans="2:24" s="9" customFormat="1">
      <c r="B75" s="9">
        <v>2032</v>
      </c>
      <c r="C75" s="9">
        <v>2</v>
      </c>
      <c r="D75" s="9">
        <v>230</v>
      </c>
      <c r="E75" s="11">
        <v>22239311.258252099</v>
      </c>
      <c r="F75" s="11">
        <v>126391.33503920199</v>
      </c>
      <c r="G75" s="12">
        <f t="shared" si="10"/>
        <v>22150837.323724657</v>
      </c>
      <c r="H75" s="12"/>
      <c r="I75" s="12"/>
      <c r="J75" s="12">
        <f t="shared" si="9"/>
        <v>84695646.357988507</v>
      </c>
      <c r="K75" s="11"/>
      <c r="L75" s="12"/>
      <c r="M75" s="12">
        <f t="shared" si="8"/>
        <v>317458.5939854529</v>
      </c>
      <c r="N75" s="12"/>
      <c r="Q75" s="12"/>
      <c r="R75" s="12"/>
      <c r="S75" s="12"/>
      <c r="V75" s="12"/>
      <c r="W75" s="12"/>
      <c r="X75" s="12"/>
    </row>
    <row r="76" spans="2:24" s="9" customFormat="1">
      <c r="B76" s="9">
        <v>2032</v>
      </c>
      <c r="C76" s="9">
        <v>3</v>
      </c>
      <c r="D76" s="9">
        <v>231</v>
      </c>
      <c r="E76" s="11">
        <v>18765247.502393</v>
      </c>
      <c r="F76" s="11">
        <v>129151.17144509499</v>
      </c>
      <c r="G76" s="12">
        <f t="shared" si="10"/>
        <v>18674841.682381433</v>
      </c>
      <c r="H76" s="12"/>
      <c r="I76" s="12"/>
      <c r="J76" s="12">
        <f t="shared" si="9"/>
        <v>71404875.752861261</v>
      </c>
      <c r="K76" s="11"/>
      <c r="L76" s="12"/>
      <c r="M76" s="12">
        <f t="shared" si="8"/>
        <v>324390.50735414162</v>
      </c>
      <c r="N76" s="12"/>
      <c r="Q76" s="12"/>
      <c r="R76" s="12"/>
      <c r="S76" s="12"/>
      <c r="V76" s="12"/>
      <c r="W76" s="12"/>
      <c r="X76" s="12"/>
    </row>
    <row r="77" spans="2:24" s="9" customFormat="1">
      <c r="B77" s="9">
        <v>2032</v>
      </c>
      <c r="C77" s="9">
        <v>4</v>
      </c>
      <c r="D77" s="9">
        <v>232</v>
      </c>
      <c r="E77" s="11">
        <v>22266626.501802899</v>
      </c>
      <c r="F77" s="11">
        <v>136512.54456959499</v>
      </c>
      <c r="G77" s="12">
        <f t="shared" si="10"/>
        <v>22171067.720604181</v>
      </c>
      <c r="H77" s="12"/>
      <c r="I77" s="12"/>
      <c r="J77" s="12">
        <f t="shared" si="9"/>
        <v>84772999.033860251</v>
      </c>
      <c r="K77" s="11"/>
      <c r="L77" s="12"/>
      <c r="M77" s="12">
        <f t="shared" si="8"/>
        <v>342880.15430012281</v>
      </c>
      <c r="N77" s="12"/>
      <c r="Q77" s="12"/>
      <c r="R77" s="12"/>
      <c r="S77" s="12"/>
      <c r="V77" s="12"/>
      <c r="W77" s="12"/>
      <c r="X77" s="12"/>
    </row>
    <row r="78" spans="2:24" s="14" customFormat="1">
      <c r="B78" s="14">
        <v>2033</v>
      </c>
      <c r="C78" s="15">
        <v>1</v>
      </c>
      <c r="D78" s="14">
        <v>233</v>
      </c>
      <c r="E78" s="16">
        <v>18880062.609978002</v>
      </c>
      <c r="F78" s="16">
        <v>138517.55789179099</v>
      </c>
      <c r="G78" s="17">
        <f t="shared" si="10"/>
        <v>18783100.319453746</v>
      </c>
      <c r="H78" s="17"/>
      <c r="I78" s="17"/>
      <c r="J78" s="17">
        <f t="shared" si="9"/>
        <v>71818812.034667358</v>
      </c>
      <c r="K78" s="16"/>
      <c r="L78" s="17"/>
      <c r="M78" s="17">
        <f t="shared" si="8"/>
        <v>347916.16970409831</v>
      </c>
      <c r="N78" s="17"/>
      <c r="O78" s="15"/>
      <c r="P78" s="15"/>
      <c r="Q78" s="17"/>
      <c r="R78" s="17"/>
      <c r="S78" s="17"/>
      <c r="T78" s="15"/>
      <c r="U78" s="15"/>
      <c r="V78" s="17"/>
      <c r="W78" s="17"/>
      <c r="X78" s="17"/>
    </row>
    <row r="79" spans="2:24" s="9" customFormat="1">
      <c r="B79" s="9">
        <v>2033</v>
      </c>
      <c r="C79" s="9">
        <v>2</v>
      </c>
      <c r="D79" s="9">
        <v>234</v>
      </c>
      <c r="E79" s="11">
        <v>22415805.752577301</v>
      </c>
      <c r="F79" s="11">
        <v>137063.06295575699</v>
      </c>
      <c r="G79" s="12">
        <f t="shared" si="10"/>
        <v>22319861.60850827</v>
      </c>
      <c r="H79" s="12"/>
      <c r="I79" s="12"/>
      <c r="J79" s="12">
        <f t="shared" si="9"/>
        <v>85341925.360480756</v>
      </c>
      <c r="K79" s="11"/>
      <c r="L79" s="12"/>
      <c r="M79" s="12">
        <f t="shared" si="8"/>
        <v>344262.89776730689</v>
      </c>
      <c r="N79" s="12"/>
      <c r="Q79" s="12"/>
      <c r="R79" s="12"/>
      <c r="S79" s="12"/>
      <c r="V79" s="12"/>
      <c r="W79" s="12"/>
      <c r="X79" s="12"/>
    </row>
    <row r="80" spans="2:24" s="9" customFormat="1">
      <c r="B80" s="9">
        <v>2033</v>
      </c>
      <c r="C80" s="9">
        <v>3</v>
      </c>
      <c r="D80" s="9">
        <v>235</v>
      </c>
      <c r="E80" s="11">
        <v>19033991.829167798</v>
      </c>
      <c r="F80" s="11">
        <v>131614.778929936</v>
      </c>
      <c r="G80" s="12">
        <f t="shared" si="10"/>
        <v>18941861.483916841</v>
      </c>
      <c r="H80" s="12"/>
      <c r="I80" s="12"/>
      <c r="J80" s="12">
        <f t="shared" si="9"/>
        <v>72425849.107092023</v>
      </c>
      <c r="K80" s="11"/>
      <c r="L80" s="12"/>
      <c r="M80" s="12">
        <f t="shared" si="8"/>
        <v>330578.37907831551</v>
      </c>
      <c r="N80" s="12"/>
      <c r="Q80" s="12"/>
      <c r="R80" s="12"/>
      <c r="S80" s="12"/>
      <c r="V80" s="12"/>
      <c r="W80" s="12"/>
      <c r="X80" s="12"/>
    </row>
    <row r="81" spans="2:24" s="9" customFormat="1">
      <c r="B81" s="9">
        <v>2033</v>
      </c>
      <c r="C81" s="9">
        <v>4</v>
      </c>
      <c r="D81" s="9">
        <v>236</v>
      </c>
      <c r="E81" s="11">
        <v>22530158.981435299</v>
      </c>
      <c r="F81" s="11">
        <v>132057.01900126901</v>
      </c>
      <c r="G81" s="12">
        <f t="shared" si="10"/>
        <v>22437719.068134412</v>
      </c>
      <c r="H81" s="12"/>
      <c r="I81" s="12"/>
      <c r="J81" s="12">
        <f t="shared" si="9"/>
        <v>85792563.572267681</v>
      </c>
      <c r="K81" s="11"/>
      <c r="L81" s="12"/>
      <c r="M81" s="12">
        <f t="shared" si="8"/>
        <v>331689.15863615356</v>
      </c>
      <c r="N81" s="12"/>
      <c r="Q81" s="12"/>
      <c r="R81" s="12"/>
      <c r="S81" s="12"/>
      <c r="V81" s="12"/>
      <c r="W81" s="12"/>
      <c r="X81" s="12"/>
    </row>
    <row r="82" spans="2:24" s="14" customFormat="1">
      <c r="B82" s="14">
        <v>2034</v>
      </c>
      <c r="C82" s="15">
        <v>1</v>
      </c>
      <c r="D82" s="14">
        <v>237</v>
      </c>
      <c r="E82" s="16">
        <v>19061345.0582004</v>
      </c>
      <c r="F82" s="16">
        <v>129596.599645824</v>
      </c>
      <c r="G82" s="17">
        <f t="shared" si="10"/>
        <v>18970627.438448325</v>
      </c>
      <c r="H82" s="17"/>
      <c r="I82" s="17"/>
      <c r="J82" s="17">
        <f t="shared" si="9"/>
        <v>72535838.227437332</v>
      </c>
      <c r="K82" s="16"/>
      <c r="L82" s="17"/>
      <c r="M82" s="17">
        <f t="shared" si="8"/>
        <v>325509.2945738592</v>
      </c>
      <c r="N82" s="17"/>
      <c r="O82" s="15"/>
      <c r="P82" s="15"/>
      <c r="Q82" s="17"/>
      <c r="R82" s="17"/>
      <c r="S82" s="17"/>
      <c r="T82" s="15"/>
      <c r="U82" s="15"/>
      <c r="V82" s="17"/>
      <c r="W82" s="17"/>
      <c r="X82" s="17"/>
    </row>
    <row r="83" spans="2:24" s="9" customFormat="1">
      <c r="B83" s="9">
        <v>2034</v>
      </c>
      <c r="C83" s="9">
        <v>2</v>
      </c>
      <c r="D83" s="9">
        <v>238</v>
      </c>
      <c r="E83" s="11">
        <v>22490475.250806998</v>
      </c>
      <c r="F83" s="11">
        <v>135665.28548535099</v>
      </c>
      <c r="G83" s="12">
        <f t="shared" si="10"/>
        <v>22395509.550967254</v>
      </c>
      <c r="H83" s="12"/>
      <c r="I83" s="12"/>
      <c r="J83" s="12">
        <f t="shared" si="9"/>
        <v>85631171.825008452</v>
      </c>
      <c r="K83" s="11"/>
      <c r="L83" s="12"/>
      <c r="M83" s="12">
        <f t="shared" si="8"/>
        <v>340752.08375207399</v>
      </c>
      <c r="N83" s="12"/>
      <c r="Q83" s="12"/>
      <c r="R83" s="12"/>
      <c r="S83" s="12"/>
      <c r="V83" s="12"/>
      <c r="W83" s="12"/>
      <c r="X83" s="12"/>
    </row>
    <row r="84" spans="2:24" s="9" customFormat="1">
      <c r="B84" s="9">
        <v>2034</v>
      </c>
      <c r="C84" s="9">
        <v>3</v>
      </c>
      <c r="D84" s="9">
        <v>239</v>
      </c>
      <c r="E84" s="11">
        <v>19085967.230472799</v>
      </c>
      <c r="F84" s="11">
        <v>136443.587107258</v>
      </c>
      <c r="G84" s="12">
        <f t="shared" si="10"/>
        <v>18990456.719497718</v>
      </c>
      <c r="H84" s="12"/>
      <c r="I84" s="12"/>
      <c r="J84" s="12">
        <f t="shared" si="9"/>
        <v>72611657.202167183</v>
      </c>
      <c r="K84" s="11"/>
      <c r="L84" s="12"/>
      <c r="M84" s="12">
        <f t="shared" si="8"/>
        <v>342706.95303572039</v>
      </c>
      <c r="N84" s="12"/>
      <c r="Q84" s="12"/>
      <c r="R84" s="12"/>
      <c r="S84" s="12"/>
      <c r="V84" s="12"/>
      <c r="W84" s="12"/>
      <c r="X84" s="12"/>
    </row>
    <row r="85" spans="2:24" s="9" customFormat="1">
      <c r="B85" s="9">
        <v>2034</v>
      </c>
      <c r="C85" s="9">
        <v>4</v>
      </c>
      <c r="D85" s="9">
        <v>240</v>
      </c>
      <c r="E85" s="11">
        <v>22692683.7422994</v>
      </c>
      <c r="F85" s="11">
        <v>137245.00007417399</v>
      </c>
      <c r="G85" s="12">
        <f t="shared" si="10"/>
        <v>22596612.242247477</v>
      </c>
      <c r="H85" s="12"/>
      <c r="I85" s="12"/>
      <c r="J85" s="12">
        <f t="shared" si="9"/>
        <v>86400105.395030513</v>
      </c>
      <c r="K85" s="11"/>
      <c r="L85" s="12"/>
      <c r="M85" s="12">
        <f t="shared" si="8"/>
        <v>344719.87135484366</v>
      </c>
      <c r="N85" s="12"/>
      <c r="Q85" s="12"/>
      <c r="R85" s="12"/>
      <c r="S85" s="12"/>
      <c r="V85" s="12"/>
      <c r="W85" s="12"/>
      <c r="X85" s="12"/>
    </row>
    <row r="86" spans="2:24" s="14" customFormat="1">
      <c r="B86" s="14">
        <v>2035</v>
      </c>
      <c r="C86" s="15">
        <v>1</v>
      </c>
      <c r="D86" s="14">
        <v>241</v>
      </c>
      <c r="E86" s="16">
        <v>19123696.988936901</v>
      </c>
      <c r="F86" s="16">
        <v>138111.82540035699</v>
      </c>
      <c r="G86" s="17">
        <f t="shared" si="10"/>
        <v>19027018.711156651</v>
      </c>
      <c r="H86" s="17"/>
      <c r="I86" s="17"/>
      <c r="J86" s="17">
        <f t="shared" si="9"/>
        <v>72751455.146165088</v>
      </c>
      <c r="K86" s="16"/>
      <c r="L86" s="17"/>
      <c r="M86" s="17">
        <f t="shared" si="8"/>
        <v>346897.08666153922</v>
      </c>
      <c r="N86" s="17"/>
      <c r="O86" s="15"/>
      <c r="P86" s="15"/>
      <c r="Q86" s="17"/>
      <c r="R86" s="17"/>
      <c r="S86" s="17"/>
      <c r="T86" s="15"/>
      <c r="U86" s="15"/>
      <c r="V86" s="17"/>
      <c r="W86" s="17"/>
      <c r="X86" s="17"/>
    </row>
    <row r="87" spans="2:24" s="9" customFormat="1">
      <c r="B87" s="9">
        <v>2035</v>
      </c>
      <c r="C87" s="9">
        <v>2</v>
      </c>
      <c r="D87" s="9">
        <v>242</v>
      </c>
      <c r="E87" s="11">
        <v>22813438.9412909</v>
      </c>
      <c r="F87" s="11">
        <v>138495.016231927</v>
      </c>
      <c r="G87" s="12">
        <f t="shared" si="10"/>
        <v>22716492.429928552</v>
      </c>
      <c r="H87" s="12"/>
      <c r="I87" s="12"/>
      <c r="J87" s="12">
        <f t="shared" si="9"/>
        <v>86858477.682848766</v>
      </c>
      <c r="K87" s="11"/>
      <c r="L87" s="12"/>
      <c r="M87" s="12">
        <f t="shared" si="8"/>
        <v>347859.55155346083</v>
      </c>
      <c r="N87" s="12"/>
      <c r="Q87" s="12"/>
      <c r="R87" s="12"/>
      <c r="S87" s="12"/>
      <c r="V87" s="12"/>
      <c r="W87" s="12"/>
      <c r="X87" s="12"/>
    </row>
    <row r="88" spans="2:24" s="9" customFormat="1">
      <c r="B88" s="9">
        <v>2035</v>
      </c>
      <c r="C88" s="9">
        <v>3</v>
      </c>
      <c r="D88" s="9">
        <v>243</v>
      </c>
      <c r="E88" s="11">
        <v>19313306.0666987</v>
      </c>
      <c r="F88" s="11">
        <v>137657.17211154001</v>
      </c>
      <c r="G88" s="12">
        <f t="shared" si="10"/>
        <v>19216946.046220623</v>
      </c>
      <c r="H88" s="12"/>
      <c r="I88" s="12"/>
      <c r="J88" s="12">
        <f t="shared" si="9"/>
        <v>73477658.773107186</v>
      </c>
      <c r="K88" s="11"/>
      <c r="L88" s="12"/>
      <c r="M88" s="12">
        <f t="shared" si="8"/>
        <v>345755.12868021138</v>
      </c>
      <c r="N88" s="12"/>
      <c r="Q88" s="12"/>
      <c r="R88" s="12"/>
      <c r="S88" s="12"/>
      <c r="V88" s="12"/>
      <c r="W88" s="12"/>
      <c r="X88" s="12"/>
    </row>
    <row r="89" spans="2:24" s="9" customFormat="1">
      <c r="B89" s="9">
        <v>2035</v>
      </c>
      <c r="C89" s="9">
        <v>4</v>
      </c>
      <c r="D89" s="9">
        <v>244</v>
      </c>
      <c r="E89" s="11">
        <v>23009701.045201499</v>
      </c>
      <c r="F89" s="11">
        <v>135577.93626074601</v>
      </c>
      <c r="G89" s="12">
        <f t="shared" si="10"/>
        <v>22914796.489818975</v>
      </c>
      <c r="H89" s="12"/>
      <c r="I89" s="12"/>
      <c r="J89" s="12">
        <f t="shared" si="9"/>
        <v>87616710.443189785</v>
      </c>
      <c r="K89" s="11"/>
      <c r="L89" s="12"/>
      <c r="M89" s="12">
        <f t="shared" si="8"/>
        <v>340532.68768334651</v>
      </c>
      <c r="N89" s="12"/>
      <c r="Q89" s="12"/>
      <c r="R89" s="12"/>
      <c r="S89" s="12"/>
      <c r="V89" s="12"/>
      <c r="W89" s="12"/>
      <c r="X89" s="12"/>
    </row>
    <row r="90" spans="2:24" s="14" customFormat="1">
      <c r="B90" s="14">
        <v>2036</v>
      </c>
      <c r="C90" s="15">
        <v>1</v>
      </c>
      <c r="D90" s="14">
        <v>245</v>
      </c>
      <c r="E90" s="16">
        <v>19347450.309200101</v>
      </c>
      <c r="F90" s="16">
        <v>139902.510861399</v>
      </c>
      <c r="G90" s="17">
        <f t="shared" si="10"/>
        <v>19249518.551597122</v>
      </c>
      <c r="H90" s="17"/>
      <c r="I90" s="17"/>
      <c r="J90" s="17">
        <f t="shared" si="9"/>
        <v>73602202.570528656</v>
      </c>
      <c r="K90" s="16"/>
      <c r="L90" s="17"/>
      <c r="M90" s="17">
        <f t="shared" si="8"/>
        <v>351394.77227073285</v>
      </c>
      <c r="N90" s="17"/>
      <c r="O90" s="15"/>
      <c r="P90" s="15"/>
      <c r="Q90" s="17"/>
      <c r="R90" s="17"/>
      <c r="S90" s="17"/>
      <c r="T90" s="15"/>
      <c r="U90" s="15"/>
      <c r="V90" s="17"/>
      <c r="W90" s="17"/>
      <c r="X90" s="17"/>
    </row>
    <row r="91" spans="2:24" s="9" customFormat="1">
      <c r="B91" s="9">
        <v>2036</v>
      </c>
      <c r="C91" s="9">
        <v>2</v>
      </c>
      <c r="D91" s="9">
        <v>246</v>
      </c>
      <c r="E91" s="11">
        <v>23027683.715436898</v>
      </c>
      <c r="F91" s="11">
        <v>140835.66565911501</v>
      </c>
      <c r="G91" s="12">
        <f t="shared" si="10"/>
        <v>22929098.749475516</v>
      </c>
      <c r="H91" s="12"/>
      <c r="I91" s="12"/>
      <c r="J91" s="12">
        <f t="shared" si="9"/>
        <v>87671396.372587726</v>
      </c>
      <c r="K91" s="11"/>
      <c r="L91" s="12"/>
      <c r="M91" s="12">
        <f t="shared" si="8"/>
        <v>353738.58808660205</v>
      </c>
      <c r="N91" s="12"/>
      <c r="Q91" s="12"/>
      <c r="R91" s="12"/>
      <c r="S91" s="12"/>
      <c r="V91" s="12"/>
      <c r="W91" s="12"/>
      <c r="X91" s="12"/>
    </row>
    <row r="92" spans="2:24" s="9" customFormat="1">
      <c r="B92" s="9">
        <v>2036</v>
      </c>
      <c r="C92" s="9">
        <v>3</v>
      </c>
      <c r="D92" s="9">
        <v>247</v>
      </c>
      <c r="E92" s="11">
        <v>19390337.975603301</v>
      </c>
      <c r="F92" s="11">
        <v>143825.216134405</v>
      </c>
      <c r="G92" s="12">
        <f t="shared" si="10"/>
        <v>19289660.324309219</v>
      </c>
      <c r="H92" s="12"/>
      <c r="I92" s="12"/>
      <c r="J92" s="12">
        <f t="shared" si="9"/>
        <v>73755688.117649034</v>
      </c>
      <c r="K92" s="11"/>
      <c r="L92" s="12"/>
      <c r="M92" s="12">
        <f t="shared" si="8"/>
        <v>361247.47696921206</v>
      </c>
      <c r="N92" s="12"/>
      <c r="Q92" s="12"/>
      <c r="R92" s="12"/>
      <c r="S92" s="12"/>
      <c r="V92" s="12"/>
      <c r="W92" s="12"/>
      <c r="X92" s="12"/>
    </row>
    <row r="93" spans="2:24" s="9" customFormat="1">
      <c r="B93" s="9">
        <v>2036</v>
      </c>
      <c r="C93" s="9">
        <v>4</v>
      </c>
      <c r="D93" s="9">
        <v>248</v>
      </c>
      <c r="E93" s="11">
        <v>23210640.544689801</v>
      </c>
      <c r="F93" s="11">
        <v>142372.25068114899</v>
      </c>
      <c r="G93" s="12">
        <f t="shared" si="10"/>
        <v>23110979.969212998</v>
      </c>
      <c r="H93" s="12"/>
      <c r="I93" s="12"/>
      <c r="J93" s="12">
        <f t="shared" si="9"/>
        <v>88366834.980208501</v>
      </c>
      <c r="K93" s="11"/>
      <c r="L93" s="12"/>
      <c r="M93" s="12">
        <f t="shared" si="8"/>
        <v>357598.04665219685</v>
      </c>
      <c r="N93" s="12"/>
      <c r="Q93" s="12"/>
      <c r="R93" s="12"/>
      <c r="S93" s="12"/>
      <c r="V93" s="12"/>
      <c r="W93" s="12"/>
      <c r="X93" s="12"/>
    </row>
    <row r="94" spans="2:24" s="14" customFormat="1">
      <c r="B94" s="14">
        <v>2037</v>
      </c>
      <c r="C94" s="15">
        <v>1</v>
      </c>
      <c r="D94" s="14">
        <v>249</v>
      </c>
      <c r="E94" s="16">
        <v>19550057.131108802</v>
      </c>
      <c r="F94" s="16">
        <v>142451.017834636</v>
      </c>
      <c r="G94" s="17">
        <f t="shared" si="10"/>
        <v>19450341.418624558</v>
      </c>
      <c r="H94" s="17"/>
      <c r="I94" s="17"/>
      <c r="J94" s="17">
        <f t="shared" si="9"/>
        <v>74370066.208267331</v>
      </c>
      <c r="K94" s="16"/>
      <c r="L94" s="17"/>
      <c r="M94" s="17">
        <f t="shared" si="8"/>
        <v>357795.88703255577</v>
      </c>
      <c r="N94" s="17"/>
      <c r="O94" s="15"/>
      <c r="P94" s="15"/>
      <c r="Q94" s="17"/>
      <c r="R94" s="17"/>
      <c r="S94" s="17"/>
      <c r="T94" s="15"/>
      <c r="U94" s="15"/>
      <c r="V94" s="17"/>
      <c r="W94" s="17"/>
      <c r="X94" s="17"/>
    </row>
    <row r="95" spans="2:24" s="9" customFormat="1">
      <c r="B95" s="9">
        <v>2037</v>
      </c>
      <c r="C95" s="9">
        <v>2</v>
      </c>
      <c r="D95" s="9">
        <v>250</v>
      </c>
      <c r="E95" s="11">
        <v>23254086.063755099</v>
      </c>
      <c r="F95" s="11">
        <v>138094.55822589301</v>
      </c>
      <c r="G95" s="12">
        <f t="shared" si="10"/>
        <v>23157419.872996975</v>
      </c>
      <c r="H95" s="12"/>
      <c r="I95" s="12"/>
      <c r="J95" s="12">
        <f t="shared" si="9"/>
        <v>88544401.977351949</v>
      </c>
      <c r="K95" s="11"/>
      <c r="L95" s="12"/>
      <c r="M95" s="12">
        <f t="shared" si="8"/>
        <v>346853.71649755025</v>
      </c>
      <c r="N95" s="12"/>
      <c r="Q95" s="12"/>
      <c r="R95" s="12"/>
      <c r="S95" s="12"/>
      <c r="V95" s="12"/>
      <c r="W95" s="12"/>
      <c r="X95" s="12"/>
    </row>
    <row r="96" spans="2:24" s="9" customFormat="1">
      <c r="B96" s="9">
        <v>2037</v>
      </c>
      <c r="C96" s="9">
        <v>3</v>
      </c>
      <c r="D96" s="9">
        <v>251</v>
      </c>
      <c r="E96" s="11">
        <v>19738660.244085599</v>
      </c>
      <c r="F96" s="11">
        <v>137001.26502698101</v>
      </c>
      <c r="G96" s="12">
        <f t="shared" si="10"/>
        <v>19642759.358566713</v>
      </c>
      <c r="H96" s="12"/>
      <c r="I96" s="12"/>
      <c r="J96" s="12">
        <f t="shared" si="9"/>
        <v>75105792.878826126</v>
      </c>
      <c r="K96" s="11"/>
      <c r="L96" s="12"/>
      <c r="M96" s="12">
        <f t="shared" ref="M96:M109" si="11">F96*2.511711692</f>
        <v>344107.67918705888</v>
      </c>
      <c r="N96" s="12"/>
      <c r="Q96" s="12"/>
      <c r="R96" s="12"/>
      <c r="S96" s="12"/>
      <c r="V96" s="12"/>
      <c r="W96" s="12"/>
      <c r="X96" s="12"/>
    </row>
    <row r="97" spans="2:24" s="9" customFormat="1">
      <c r="B97" s="9">
        <v>2037</v>
      </c>
      <c r="C97" s="9">
        <v>4</v>
      </c>
      <c r="D97" s="9">
        <v>252</v>
      </c>
      <c r="E97" s="11">
        <v>23529002.283573501</v>
      </c>
      <c r="F97" s="11">
        <v>140540.06893006101</v>
      </c>
      <c r="G97" s="12">
        <f t="shared" si="10"/>
        <v>23430624.235322457</v>
      </c>
      <c r="H97" s="12"/>
      <c r="I97" s="12"/>
      <c r="J97" s="12">
        <f t="shared" ref="J97:J109" si="12">G97*3.8235866717</f>
        <v>89589022.535789952</v>
      </c>
      <c r="K97" s="11"/>
      <c r="L97" s="12"/>
      <c r="M97" s="12">
        <f t="shared" si="11"/>
        <v>352996.13432612014</v>
      </c>
      <c r="N97" s="12"/>
      <c r="Q97" s="12"/>
      <c r="R97" s="12"/>
      <c r="S97" s="12"/>
      <c r="V97" s="12"/>
      <c r="W97" s="12"/>
      <c r="X97" s="12"/>
    </row>
    <row r="98" spans="2:24" s="14" customFormat="1">
      <c r="B98" s="14">
        <v>2038</v>
      </c>
      <c r="C98" s="15">
        <v>1</v>
      </c>
      <c r="D98" s="14">
        <v>253</v>
      </c>
      <c r="E98" s="16">
        <v>19911714.673156299</v>
      </c>
      <c r="F98" s="16">
        <v>141962.47364326401</v>
      </c>
      <c r="G98" s="17">
        <f t="shared" si="10"/>
        <v>19812340.941606015</v>
      </c>
      <c r="H98" s="17"/>
      <c r="I98" s="17"/>
      <c r="J98" s="17">
        <f t="shared" si="12"/>
        <v>75754202.759500995</v>
      </c>
      <c r="K98" s="16"/>
      <c r="L98" s="17"/>
      <c r="M98" s="17">
        <f t="shared" si="11"/>
        <v>356568.80487502803</v>
      </c>
      <c r="N98" s="17"/>
      <c r="O98" s="15"/>
      <c r="P98" s="15"/>
      <c r="Q98" s="17"/>
      <c r="R98" s="17"/>
      <c r="S98" s="17"/>
      <c r="T98" s="15"/>
      <c r="U98" s="15"/>
      <c r="V98" s="17"/>
      <c r="W98" s="17"/>
      <c r="X98" s="17"/>
    </row>
    <row r="99" spans="2:24" s="9" customFormat="1">
      <c r="B99" s="9">
        <v>2038</v>
      </c>
      <c r="C99" s="9">
        <v>2</v>
      </c>
      <c r="D99" s="9">
        <v>254</v>
      </c>
      <c r="E99" s="11">
        <v>23679010.829380799</v>
      </c>
      <c r="F99" s="11">
        <v>139583.351249853</v>
      </c>
      <c r="G99" s="12">
        <f t="shared" si="10"/>
        <v>23581302.483505901</v>
      </c>
      <c r="H99" s="12"/>
      <c r="I99" s="12"/>
      <c r="J99" s="12">
        <f t="shared" si="12"/>
        <v>90165153.877259284</v>
      </c>
      <c r="K99" s="11"/>
      <c r="L99" s="12"/>
      <c r="M99" s="12">
        <f t="shared" si="11"/>
        <v>350593.1353427986</v>
      </c>
      <c r="N99" s="12"/>
      <c r="Q99" s="12"/>
      <c r="R99" s="12"/>
      <c r="S99" s="12"/>
      <c r="V99" s="12"/>
      <c r="W99" s="12"/>
      <c r="X99" s="12"/>
    </row>
    <row r="100" spans="2:24" s="9" customFormat="1">
      <c r="B100" s="9">
        <v>2038</v>
      </c>
      <c r="C100" s="9">
        <v>3</v>
      </c>
      <c r="D100" s="9">
        <v>255</v>
      </c>
      <c r="E100" s="11">
        <v>19837565.699903</v>
      </c>
      <c r="F100" s="11">
        <v>144939.256610293</v>
      </c>
      <c r="G100" s="12">
        <f t="shared" si="10"/>
        <v>19736108.220275793</v>
      </c>
      <c r="H100" s="12"/>
      <c r="I100" s="12"/>
      <c r="J100" s="12">
        <f t="shared" si="12"/>
        <v>75462720.342275336</v>
      </c>
      <c r="K100" s="11"/>
      <c r="L100" s="12"/>
      <c r="M100" s="12">
        <f t="shared" si="11"/>
        <v>364045.62545786123</v>
      </c>
      <c r="N100" s="12"/>
      <c r="Q100" s="12"/>
      <c r="R100" s="12"/>
      <c r="S100" s="12"/>
      <c r="V100" s="12"/>
      <c r="W100" s="12"/>
      <c r="X100" s="12"/>
    </row>
    <row r="101" spans="2:24" s="9" customFormat="1">
      <c r="B101" s="9">
        <v>2038</v>
      </c>
      <c r="C101" s="9">
        <v>4</v>
      </c>
      <c r="D101" s="9">
        <v>256</v>
      </c>
      <c r="E101" s="11">
        <v>23696953.005005699</v>
      </c>
      <c r="F101" s="11">
        <v>146019.68552404401</v>
      </c>
      <c r="G101" s="12">
        <f t="shared" si="10"/>
        <v>23594739.225138869</v>
      </c>
      <c r="H101" s="12"/>
      <c r="I101" s="12"/>
      <c r="J101" s="12">
        <f t="shared" si="12"/>
        <v>90216530.423478171</v>
      </c>
      <c r="K101" s="11"/>
      <c r="L101" s="12"/>
      <c r="M101" s="12">
        <f t="shared" si="11"/>
        <v>366759.35139290447</v>
      </c>
      <c r="N101" s="12"/>
      <c r="Q101" s="12"/>
      <c r="R101" s="12"/>
      <c r="S101" s="12"/>
      <c r="V101" s="12"/>
      <c r="W101" s="12"/>
      <c r="X101" s="12"/>
    </row>
    <row r="102" spans="2:24" s="14" customFormat="1">
      <c r="B102" s="14">
        <v>2039</v>
      </c>
      <c r="C102" s="15">
        <v>1</v>
      </c>
      <c r="D102" s="14">
        <v>257</v>
      </c>
      <c r="E102" s="16">
        <v>19953546.918612</v>
      </c>
      <c r="F102" s="16">
        <v>145692.702599012</v>
      </c>
      <c r="G102" s="17">
        <f t="shared" ref="G102:G109" si="13">E102-F102*0.7</f>
        <v>19851562.02679269</v>
      </c>
      <c r="H102" s="17"/>
      <c r="I102" s="17"/>
      <c r="J102" s="17">
        <f t="shared" si="12"/>
        <v>75904167.978070378</v>
      </c>
      <c r="K102" s="16"/>
      <c r="L102" s="17"/>
      <c r="M102" s="17">
        <f t="shared" si="11"/>
        <v>365938.06455701723</v>
      </c>
      <c r="N102" s="17"/>
      <c r="O102" s="15"/>
      <c r="P102" s="15"/>
      <c r="Q102" s="17"/>
      <c r="R102" s="17"/>
      <c r="S102" s="17"/>
      <c r="T102" s="15"/>
      <c r="U102" s="15"/>
      <c r="V102" s="17"/>
      <c r="W102" s="17"/>
      <c r="X102" s="17"/>
    </row>
    <row r="103" spans="2:24" s="9" customFormat="1">
      <c r="B103" s="9">
        <v>2039</v>
      </c>
      <c r="C103" s="9">
        <v>2</v>
      </c>
      <c r="D103" s="9">
        <v>258</v>
      </c>
      <c r="E103" s="11">
        <v>23711666.199063201</v>
      </c>
      <c r="F103" s="11">
        <v>143012.113667422</v>
      </c>
      <c r="G103" s="12">
        <f t="shared" si="13"/>
        <v>23611557.719496004</v>
      </c>
      <c r="H103" s="12"/>
      <c r="I103" s="12"/>
      <c r="J103" s="12">
        <f t="shared" si="12"/>
        <v>90280837.394340172</v>
      </c>
      <c r="K103" s="11"/>
      <c r="L103" s="12"/>
      <c r="M103" s="12">
        <f t="shared" si="11"/>
        <v>359205.19799609686</v>
      </c>
      <c r="N103" s="12"/>
      <c r="Q103" s="12"/>
      <c r="R103" s="12"/>
      <c r="S103" s="12"/>
      <c r="V103" s="12"/>
      <c r="W103" s="12"/>
      <c r="X103" s="12"/>
    </row>
    <row r="104" spans="2:24" s="9" customFormat="1">
      <c r="B104" s="9">
        <v>2039</v>
      </c>
      <c r="C104" s="9">
        <v>3</v>
      </c>
      <c r="D104" s="9">
        <v>259</v>
      </c>
      <c r="E104" s="11">
        <v>19927921.844505399</v>
      </c>
      <c r="F104" s="11">
        <v>144336.60640429801</v>
      </c>
      <c r="G104" s="12">
        <f t="shared" si="13"/>
        <v>19826886.220022392</v>
      </c>
      <c r="H104" s="12"/>
      <c r="I104" s="12"/>
      <c r="J104" s="12">
        <f t="shared" si="12"/>
        <v>75809817.892190009</v>
      </c>
      <c r="K104" s="11"/>
      <c r="L104" s="12"/>
      <c r="M104" s="12">
        <f t="shared" si="11"/>
        <v>362531.94188927743</v>
      </c>
      <c r="N104" s="12"/>
      <c r="Q104" s="12"/>
      <c r="R104" s="12"/>
      <c r="S104" s="12"/>
      <c r="V104" s="12"/>
      <c r="W104" s="12"/>
      <c r="X104" s="12"/>
    </row>
    <row r="105" spans="2:24" s="9" customFormat="1">
      <c r="B105" s="9">
        <v>2039</v>
      </c>
      <c r="C105" s="9">
        <v>4</v>
      </c>
      <c r="D105" s="9">
        <v>260</v>
      </c>
      <c r="E105" s="11">
        <v>23681932.256444398</v>
      </c>
      <c r="F105" s="11">
        <v>141372.200712652</v>
      </c>
      <c r="G105" s="12">
        <f t="shared" si="13"/>
        <v>23582971.715945542</v>
      </c>
      <c r="H105" s="12"/>
      <c r="I105" s="12"/>
      <c r="J105" s="12">
        <f t="shared" si="12"/>
        <v>90171536.332167462</v>
      </c>
      <c r="K105" s="11"/>
      <c r="L105" s="12"/>
      <c r="M105" s="12">
        <f t="shared" si="11"/>
        <v>355086.20945373876</v>
      </c>
      <c r="N105" s="12"/>
      <c r="Q105" s="12"/>
      <c r="R105" s="12"/>
      <c r="S105" s="12"/>
      <c r="V105" s="12"/>
      <c r="W105" s="12"/>
      <c r="X105" s="12"/>
    </row>
    <row r="106" spans="2:24" s="14" customFormat="1">
      <c r="B106" s="14">
        <v>2040</v>
      </c>
      <c r="C106" s="15">
        <v>1</v>
      </c>
      <c r="D106" s="14">
        <v>261</v>
      </c>
      <c r="E106" s="16">
        <v>20027917.866742201</v>
      </c>
      <c r="F106" s="16">
        <v>146833.30912232699</v>
      </c>
      <c r="G106" s="17">
        <f t="shared" si="13"/>
        <v>19925134.550356571</v>
      </c>
      <c r="H106" s="17"/>
      <c r="I106" s="17"/>
      <c r="J106" s="17">
        <f t="shared" si="12"/>
        <v>76185478.898572564</v>
      </c>
      <c r="K106" s="16"/>
      <c r="L106" s="17"/>
      <c r="M106" s="17">
        <f t="shared" si="11"/>
        <v>368802.93929759896</v>
      </c>
      <c r="N106" s="17"/>
      <c r="O106" s="15"/>
      <c r="P106" s="15"/>
      <c r="Q106" s="17"/>
      <c r="R106" s="17"/>
      <c r="S106" s="17"/>
      <c r="T106" s="15"/>
      <c r="U106" s="15"/>
      <c r="V106" s="17"/>
      <c r="W106" s="17"/>
      <c r="X106" s="17"/>
    </row>
    <row r="107" spans="2:24" s="9" customFormat="1">
      <c r="B107" s="9">
        <v>2040</v>
      </c>
      <c r="C107" s="9">
        <v>2</v>
      </c>
      <c r="D107" s="9">
        <v>262</v>
      </c>
      <c r="E107" s="11">
        <v>23811553.610621799</v>
      </c>
      <c r="F107" s="11">
        <v>146913.411740551</v>
      </c>
      <c r="G107" s="12">
        <f t="shared" si="13"/>
        <v>23708714.222403415</v>
      </c>
      <c r="H107" s="12"/>
      <c r="I107" s="12"/>
      <c r="J107" s="12">
        <f t="shared" si="12"/>
        <v>90652323.703925937</v>
      </c>
      <c r="K107" s="11"/>
      <c r="L107" s="12"/>
      <c r="M107" s="12">
        <f t="shared" si="11"/>
        <v>369004.13398035202</v>
      </c>
      <c r="N107" s="12"/>
      <c r="Q107" s="12"/>
      <c r="R107" s="12"/>
      <c r="S107" s="12"/>
      <c r="V107" s="12"/>
      <c r="W107" s="12"/>
      <c r="X107" s="12"/>
    </row>
    <row r="108" spans="2:24" s="9" customFormat="1">
      <c r="B108" s="9">
        <v>2040</v>
      </c>
      <c r="C108" s="9">
        <v>3</v>
      </c>
      <c r="D108" s="9">
        <v>263</v>
      </c>
      <c r="E108" s="11">
        <v>20105405.0701106</v>
      </c>
      <c r="F108" s="11">
        <v>148211.05472804399</v>
      </c>
      <c r="G108" s="12">
        <f t="shared" si="13"/>
        <v>20001657.331800971</v>
      </c>
      <c r="H108" s="12"/>
      <c r="I108" s="12"/>
      <c r="J108" s="12">
        <f t="shared" si="12"/>
        <v>76478070.385784775</v>
      </c>
      <c r="K108" s="11"/>
      <c r="L108" s="12"/>
      <c r="M108" s="12">
        <f t="shared" si="11"/>
        <v>372263.43904407998</v>
      </c>
      <c r="N108" s="12"/>
      <c r="Q108" s="12"/>
      <c r="R108" s="12"/>
      <c r="S108" s="12"/>
      <c r="V108" s="12"/>
      <c r="W108" s="12"/>
      <c r="X108" s="12"/>
    </row>
    <row r="109" spans="2:24" s="9" customFormat="1">
      <c r="B109" s="9">
        <v>2040</v>
      </c>
      <c r="C109" s="9">
        <v>4</v>
      </c>
      <c r="D109" s="9">
        <v>264</v>
      </c>
      <c r="E109" s="11">
        <v>23917034.0742645</v>
      </c>
      <c r="F109" s="11">
        <v>146327.845391907</v>
      </c>
      <c r="G109" s="12">
        <f t="shared" si="13"/>
        <v>23814604.582490165</v>
      </c>
      <c r="H109" s="12"/>
      <c r="I109" s="12"/>
      <c r="J109" s="12">
        <f t="shared" si="12"/>
        <v>91057204.673415139</v>
      </c>
      <c r="K109" s="11"/>
      <c r="L109" s="12"/>
      <c r="M109" s="12">
        <f t="shared" si="11"/>
        <v>367533.36013602116</v>
      </c>
      <c r="N109" s="12"/>
      <c r="Q109" s="12"/>
      <c r="R109" s="12"/>
      <c r="S109" s="12"/>
      <c r="V109" s="12"/>
      <c r="W109" s="12"/>
      <c r="X109" s="12"/>
    </row>
    <row r="110" spans="2:24" s="14" customFormat="1">
      <c r="C110" s="15"/>
      <c r="G110" s="17"/>
      <c r="H110" s="17"/>
      <c r="I110" s="17"/>
      <c r="J110" s="17"/>
      <c r="K110" s="16"/>
      <c r="L110" s="17"/>
      <c r="M110" s="17"/>
      <c r="N110" s="17"/>
      <c r="O110" s="15"/>
      <c r="P110" s="15"/>
      <c r="Q110" s="17"/>
      <c r="R110" s="17"/>
      <c r="S110" s="17"/>
      <c r="T110" s="15"/>
      <c r="U110" s="15"/>
      <c r="V110" s="17"/>
      <c r="W110" s="17"/>
      <c r="X110" s="17"/>
    </row>
    <row r="111" spans="2:24" s="9" customFormat="1">
      <c r="G111" s="12"/>
      <c r="H111" s="12"/>
      <c r="I111" s="12"/>
      <c r="J111" s="12"/>
      <c r="K111" s="11"/>
      <c r="L111" s="12"/>
      <c r="M111" s="12"/>
      <c r="N111" s="12"/>
      <c r="Q111" s="12"/>
      <c r="R111" s="12"/>
      <c r="S111" s="12"/>
      <c r="V111" s="12"/>
      <c r="W111" s="12"/>
      <c r="X111" s="12"/>
    </row>
    <row r="112" spans="2:24" s="9" customFormat="1">
      <c r="G112" s="12"/>
      <c r="H112" s="12"/>
      <c r="I112" s="12"/>
      <c r="J112" s="12"/>
      <c r="K112" s="11"/>
      <c r="L112" s="12"/>
      <c r="M112" s="12"/>
      <c r="N112" s="12"/>
      <c r="Q112" s="12"/>
      <c r="R112" s="12"/>
      <c r="S112" s="12"/>
      <c r="V112" s="12"/>
      <c r="W112" s="12"/>
      <c r="X112" s="12"/>
    </row>
    <row r="113" spans="7:24" s="9" customFormat="1">
      <c r="G113" s="12"/>
      <c r="H113" s="12"/>
      <c r="I113" s="12"/>
      <c r="J113" s="12"/>
      <c r="K113" s="11"/>
      <c r="L113" s="12"/>
      <c r="M113" s="12"/>
      <c r="N113" s="12"/>
      <c r="Q113" s="12"/>
      <c r="R113" s="12"/>
      <c r="S113" s="12"/>
      <c r="V113" s="12"/>
      <c r="W113" s="12"/>
      <c r="X113" s="1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zoomScale="125" zoomScaleNormal="125" zoomScalePageLayoutView="125" workbookViewId="0">
      <pane xSplit="2" topLeftCell="C1" activePane="topRight" state="frozen"/>
      <selection activeCell="A69" sqref="A69"/>
      <selection pane="topRight" activeCell="D40" sqref="D40"/>
    </sheetView>
  </sheetViews>
  <sheetFormatPr baseColWidth="10" defaultColWidth="8.83203125" defaultRowHeight="12" x14ac:dyDescent="0"/>
  <cols>
    <col min="5" max="13" width="21.6640625" customWidth="1"/>
  </cols>
  <sheetData>
    <row r="1" spans="1:24" s="3" customFormat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4" customFormat="1">
      <c r="A2" s="4" t="s">
        <v>13</v>
      </c>
      <c r="B2" s="4">
        <v>2014</v>
      </c>
      <c r="C2" s="5">
        <v>1</v>
      </c>
      <c r="D2" s="4">
        <v>45</v>
      </c>
      <c r="E2" s="6">
        <v>16336703</v>
      </c>
      <c r="F2" s="6">
        <v>147746</v>
      </c>
      <c r="G2" s="7">
        <v>16188957</v>
      </c>
      <c r="H2" s="6">
        <v>59323985</v>
      </c>
      <c r="I2" s="8">
        <f t="shared" ref="I2:I7" si="0">H2/G2</f>
        <v>3.6644723313552565</v>
      </c>
      <c r="J2" s="7">
        <f>G2*I9</f>
        <v>61899880.214338109</v>
      </c>
      <c r="K2" s="6">
        <v>354218</v>
      </c>
      <c r="L2" s="8">
        <f t="shared" ref="L2:L7" si="1">K2/F2</f>
        <v>2.3974794579887102</v>
      </c>
      <c r="M2" s="7">
        <f t="shared" ref="M2:M31" si="2">F2*2.511711692</f>
        <v>371095.35564623203</v>
      </c>
      <c r="N2" s="6"/>
      <c r="Q2" s="7"/>
      <c r="R2" s="7"/>
      <c r="S2" s="7"/>
      <c r="V2" s="5"/>
      <c r="W2" s="5"/>
      <c r="X2" s="7"/>
    </row>
    <row r="3" spans="1:24">
      <c r="B3" s="4">
        <v>2014</v>
      </c>
      <c r="C3" s="5">
        <v>2</v>
      </c>
      <c r="D3" s="4">
        <v>46</v>
      </c>
      <c r="E3" s="6">
        <v>19039169</v>
      </c>
      <c r="F3" s="6">
        <v>150094</v>
      </c>
      <c r="G3" s="7">
        <v>18889075</v>
      </c>
      <c r="H3" s="6">
        <v>70642775</v>
      </c>
      <c r="I3" s="8">
        <f t="shared" si="0"/>
        <v>3.7398747688809535</v>
      </c>
      <c r="J3" s="7">
        <f t="shared" ref="J3:J32" si="3">G3*3.8235866717</f>
        <v>72224015.410741687</v>
      </c>
      <c r="K3" s="6">
        <v>375893</v>
      </c>
      <c r="L3" s="8">
        <f t="shared" si="1"/>
        <v>2.5043839194105026</v>
      </c>
      <c r="M3" s="7">
        <f t="shared" si="2"/>
        <v>376992.85469904798</v>
      </c>
      <c r="N3" s="6"/>
      <c r="Q3" s="7"/>
      <c r="R3" s="7"/>
      <c r="S3" s="7"/>
      <c r="V3" s="5"/>
      <c r="W3" s="5"/>
      <c r="X3" s="7"/>
    </row>
    <row r="4" spans="1:24">
      <c r="B4" s="4">
        <v>2014</v>
      </c>
      <c r="C4" s="5">
        <v>3</v>
      </c>
      <c r="D4" s="4">
        <v>47</v>
      </c>
      <c r="E4" s="6">
        <v>16811748</v>
      </c>
      <c r="F4" s="6">
        <v>145661</v>
      </c>
      <c r="G4" s="7">
        <v>16666087</v>
      </c>
      <c r="H4" s="6">
        <v>66453030</v>
      </c>
      <c r="I4" s="8">
        <f t="shared" si="0"/>
        <v>3.98732047900626</v>
      </c>
      <c r="J4" s="7">
        <f t="shared" si="3"/>
        <v>63724228.122592643</v>
      </c>
      <c r="K4" s="6">
        <v>387130</v>
      </c>
      <c r="L4" s="8">
        <f t="shared" si="1"/>
        <v>2.6577464111876208</v>
      </c>
      <c r="M4" s="7">
        <f t="shared" si="2"/>
        <v>365858.43676841201</v>
      </c>
      <c r="N4" s="6"/>
      <c r="Q4" s="7"/>
      <c r="R4" s="7"/>
      <c r="S4" s="7"/>
      <c r="V4" s="5"/>
      <c r="W4" s="5"/>
      <c r="X4" s="7"/>
    </row>
    <row r="5" spans="1:24">
      <c r="B5" s="4">
        <v>2014</v>
      </c>
      <c r="C5" s="5">
        <v>4</v>
      </c>
      <c r="D5" s="4">
        <v>48</v>
      </c>
      <c r="E5" s="6">
        <v>20743937</v>
      </c>
      <c r="F5" s="6">
        <v>143630</v>
      </c>
      <c r="G5" s="7">
        <v>20600306</v>
      </c>
      <c r="H5" s="6">
        <v>75212989</v>
      </c>
      <c r="I5" s="8">
        <f t="shared" si="0"/>
        <v>3.6510617366557563</v>
      </c>
      <c r="J5" s="7">
        <f t="shared" si="3"/>
        <v>78767055.454541549</v>
      </c>
      <c r="K5" s="6">
        <v>390504</v>
      </c>
      <c r="L5" s="8">
        <f t="shared" si="1"/>
        <v>2.718819188191882</v>
      </c>
      <c r="M5" s="7">
        <f t="shared" si="2"/>
        <v>360757.15032195998</v>
      </c>
      <c r="N5" s="6"/>
      <c r="Q5" s="7"/>
      <c r="R5" s="7"/>
      <c r="S5" s="7"/>
      <c r="V5" s="5"/>
      <c r="W5" s="5"/>
      <c r="X5" s="7"/>
    </row>
    <row r="6" spans="1:24">
      <c r="B6" s="4">
        <v>2015</v>
      </c>
      <c r="C6" s="5">
        <v>1</v>
      </c>
      <c r="D6" s="4">
        <v>49</v>
      </c>
      <c r="E6" s="6">
        <v>18307160</v>
      </c>
      <c r="F6" s="6">
        <v>167252</v>
      </c>
      <c r="G6" s="7">
        <v>18139908</v>
      </c>
      <c r="H6" s="6">
        <v>71061517</v>
      </c>
      <c r="I6" s="8">
        <f t="shared" si="0"/>
        <v>3.9174133077190909</v>
      </c>
      <c r="J6" s="7">
        <f t="shared" si="3"/>
        <v>69359510.454664201</v>
      </c>
      <c r="K6" s="6">
        <v>409117</v>
      </c>
      <c r="L6" s="8">
        <f t="shared" si="1"/>
        <v>2.4461112572644872</v>
      </c>
      <c r="M6" s="7">
        <f t="shared" si="2"/>
        <v>420088.80391038401</v>
      </c>
      <c r="N6" s="6"/>
      <c r="Q6" s="7"/>
      <c r="R6" s="7"/>
      <c r="S6" s="7"/>
      <c r="V6" s="5"/>
      <c r="W6" s="5"/>
      <c r="X6" s="7"/>
    </row>
    <row r="7" spans="1:24">
      <c r="B7" s="4">
        <v>2015</v>
      </c>
      <c r="C7" s="5">
        <v>2</v>
      </c>
      <c r="D7" s="4">
        <v>50</v>
      </c>
      <c r="E7" s="6">
        <v>21740969</v>
      </c>
      <c r="F7" s="6">
        <v>188439</v>
      </c>
      <c r="G7" s="7">
        <v>21552530</v>
      </c>
      <c r="H7" s="6">
        <v>85808756</v>
      </c>
      <c r="I7" s="8">
        <f t="shared" si="0"/>
        <v>3.9813774067360073</v>
      </c>
      <c r="J7" s="7">
        <f t="shared" si="3"/>
        <v>82407966.449414402</v>
      </c>
      <c r="K7" s="6">
        <v>442027</v>
      </c>
      <c r="L7" s="8">
        <f t="shared" si="1"/>
        <v>2.3457299179044679</v>
      </c>
      <c r="M7" s="7">
        <f t="shared" si="2"/>
        <v>473304.43952878797</v>
      </c>
      <c r="N7" s="6"/>
      <c r="Q7" s="7"/>
      <c r="R7" s="7"/>
      <c r="S7" s="7"/>
      <c r="V7" s="5"/>
      <c r="W7" s="5"/>
      <c r="X7" s="7"/>
    </row>
    <row r="8" spans="1:24">
      <c r="B8" s="9">
        <v>2015</v>
      </c>
      <c r="C8" s="9">
        <v>3</v>
      </c>
      <c r="D8" s="9">
        <v>163</v>
      </c>
      <c r="E8" s="11">
        <v>19124992.647696398</v>
      </c>
      <c r="F8" s="11">
        <v>143491.61854897701</v>
      </c>
      <c r="G8" s="12">
        <f t="shared" ref="G8:G37" si="4">E8-F8*0.7</f>
        <v>19024548.514712114</v>
      </c>
      <c r="H8" s="12">
        <v>76520057</v>
      </c>
      <c r="I8" s="12" t="s">
        <v>14</v>
      </c>
      <c r="J8" s="12">
        <f t="shared" si="3"/>
        <v>72742010.135963276</v>
      </c>
      <c r="K8" s="11">
        <v>445064</v>
      </c>
      <c r="L8" s="11" t="s">
        <v>14</v>
      </c>
      <c r="M8" s="12">
        <f t="shared" si="2"/>
        <v>360409.57601346966</v>
      </c>
      <c r="N8" s="12"/>
      <c r="Q8" s="12"/>
      <c r="R8" s="12"/>
      <c r="S8" s="12"/>
      <c r="V8" s="12"/>
      <c r="W8" s="12"/>
      <c r="X8" s="12"/>
    </row>
    <row r="9" spans="1:24">
      <c r="B9" s="9">
        <v>2015</v>
      </c>
      <c r="C9" s="9">
        <v>4</v>
      </c>
      <c r="D9" s="9">
        <v>164</v>
      </c>
      <c r="E9" s="11">
        <v>22068360.5961091</v>
      </c>
      <c r="F9" s="11">
        <v>125893.010086867</v>
      </c>
      <c r="G9" s="12">
        <f t="shared" si="4"/>
        <v>21980235.489048291</v>
      </c>
      <c r="H9" s="12">
        <v>81658874</v>
      </c>
      <c r="I9" s="13">
        <f>AVERAGE(I2:I7)</f>
        <v>3.823586671725554</v>
      </c>
      <c r="J9" s="12">
        <f t="shared" si="3"/>
        <v>84043335.456752375</v>
      </c>
      <c r="K9" s="11">
        <v>414371</v>
      </c>
      <c r="L9" s="13">
        <f>AVERAGE(L2:L7)</f>
        <v>2.5117116919912781</v>
      </c>
      <c r="M9" s="12">
        <f t="shared" si="2"/>
        <v>316206.94537625776</v>
      </c>
      <c r="N9" s="12"/>
      <c r="Q9" s="12"/>
      <c r="R9" s="12"/>
      <c r="S9" s="12"/>
      <c r="V9" s="12"/>
      <c r="W9" s="12"/>
      <c r="X9" s="12"/>
    </row>
    <row r="10" spans="1:24" s="14" customFormat="1">
      <c r="A10" s="14" t="s">
        <v>15</v>
      </c>
      <c r="B10" s="14">
        <v>2016</v>
      </c>
      <c r="C10" s="15">
        <v>1</v>
      </c>
      <c r="D10" s="14">
        <v>165</v>
      </c>
      <c r="E10" s="16">
        <v>18410819.566834901</v>
      </c>
      <c r="F10" s="16">
        <v>116696.772819162</v>
      </c>
      <c r="G10" s="17">
        <f t="shared" si="4"/>
        <v>18329131.825861488</v>
      </c>
      <c r="H10" s="17">
        <v>71384639</v>
      </c>
      <c r="I10" s="17"/>
      <c r="J10" s="17">
        <f t="shared" si="3"/>
        <v>70083024.153196275</v>
      </c>
      <c r="K10" s="16">
        <v>399060</v>
      </c>
      <c r="L10" s="17"/>
      <c r="M10" s="17">
        <f t="shared" si="2"/>
        <v>293108.64870855701</v>
      </c>
      <c r="N10" s="17"/>
      <c r="O10" s="15"/>
      <c r="P10" s="15"/>
      <c r="Q10" s="17"/>
      <c r="R10" s="17"/>
      <c r="S10" s="17"/>
      <c r="T10" s="15"/>
      <c r="U10" s="15"/>
      <c r="V10" s="17"/>
      <c r="W10" s="17"/>
      <c r="X10" s="17"/>
    </row>
    <row r="11" spans="1:24" s="9" customFormat="1">
      <c r="B11" s="9">
        <v>2016</v>
      </c>
      <c r="C11" s="9">
        <v>2</v>
      </c>
      <c r="D11" s="9">
        <v>166</v>
      </c>
      <c r="E11" s="11">
        <v>20516451.905005801</v>
      </c>
      <c r="F11" s="11">
        <v>114199.534375804</v>
      </c>
      <c r="G11" s="12">
        <f t="shared" si="4"/>
        <v>20436512.230942737</v>
      </c>
      <c r="H11" s="12">
        <v>78650764</v>
      </c>
      <c r="I11" s="12"/>
      <c r="J11" s="12">
        <f t="shared" si="3"/>
        <v>78140775.782266691</v>
      </c>
      <c r="K11" s="11">
        <v>377742</v>
      </c>
      <c r="L11" s="12"/>
      <c r="M11" s="12">
        <f t="shared" si="2"/>
        <v>286836.30571266281</v>
      </c>
      <c r="N11" s="12"/>
      <c r="Q11" s="12"/>
      <c r="R11" s="12"/>
      <c r="S11" s="12"/>
      <c r="V11" s="12"/>
      <c r="W11" s="12"/>
      <c r="X11" s="12"/>
    </row>
    <row r="12" spans="1:24" s="9" customFormat="1">
      <c r="B12" s="9">
        <v>2016</v>
      </c>
      <c r="C12" s="9">
        <v>3</v>
      </c>
      <c r="D12" s="9">
        <v>167</v>
      </c>
      <c r="E12" s="11">
        <v>18290815.295557901</v>
      </c>
      <c r="F12" s="11">
        <v>114753.770743457</v>
      </c>
      <c r="G12" s="12">
        <f t="shared" si="4"/>
        <v>18210487.65603748</v>
      </c>
      <c r="H12" s="12">
        <v>72210474</v>
      </c>
      <c r="I12" s="12"/>
      <c r="J12" s="12">
        <f t="shared" si="3"/>
        <v>69629377.886782289</v>
      </c>
      <c r="K12" s="11">
        <v>375488</v>
      </c>
      <c r="L12" s="12"/>
      <c r="M12" s="12">
        <f t="shared" si="2"/>
        <v>288228.38767742849</v>
      </c>
      <c r="N12" s="12"/>
      <c r="Q12" s="12"/>
      <c r="R12" s="12"/>
      <c r="S12" s="12"/>
      <c r="V12" s="12"/>
      <c r="W12" s="12"/>
      <c r="X12" s="12"/>
    </row>
    <row r="13" spans="1:24" s="9" customFormat="1">
      <c r="B13" s="9">
        <v>2016</v>
      </c>
      <c r="C13" s="9">
        <v>4</v>
      </c>
      <c r="D13" s="9">
        <v>168</v>
      </c>
      <c r="E13" s="11">
        <v>21315426.652378298</v>
      </c>
      <c r="F13" s="11">
        <v>118511.592881424</v>
      </c>
      <c r="G13" s="12">
        <f t="shared" si="4"/>
        <v>21232468.537361301</v>
      </c>
      <c r="H13" s="12">
        <v>79983678</v>
      </c>
      <c r="I13" s="12"/>
      <c r="J13" s="12">
        <f t="shared" si="3"/>
        <v>81184183.706744269</v>
      </c>
      <c r="K13" s="11">
        <v>355397</v>
      </c>
      <c r="L13" s="12"/>
      <c r="M13" s="12">
        <f t="shared" si="2"/>
        <v>297666.95347781666</v>
      </c>
      <c r="N13" s="12"/>
      <c r="Q13" s="12"/>
      <c r="R13" s="12"/>
      <c r="S13" s="12"/>
      <c r="V13" s="12"/>
      <c r="W13" s="12"/>
      <c r="X13" s="12"/>
    </row>
    <row r="14" spans="1:24" s="14" customFormat="1">
      <c r="B14" s="14">
        <v>2017</v>
      </c>
      <c r="C14" s="15">
        <v>1</v>
      </c>
      <c r="D14" s="14">
        <v>169</v>
      </c>
      <c r="E14" s="16">
        <v>18483166.6698328</v>
      </c>
      <c r="F14" s="16">
        <v>95041.589647833098</v>
      </c>
      <c r="G14" s="17">
        <f t="shared" si="4"/>
        <v>18416637.557079315</v>
      </c>
      <c r="H14" s="17">
        <v>74434596</v>
      </c>
      <c r="I14" s="17"/>
      <c r="J14" s="17">
        <f t="shared" si="3"/>
        <v>70417609.900778115</v>
      </c>
      <c r="K14" s="16">
        <v>462191</v>
      </c>
      <c r="L14" s="17"/>
      <c r="M14" s="17">
        <f t="shared" si="2"/>
        <v>238717.07194472855</v>
      </c>
      <c r="N14" s="17"/>
      <c r="O14" s="15"/>
      <c r="P14" s="15"/>
      <c r="Q14" s="17"/>
      <c r="R14" s="17"/>
      <c r="S14" s="17"/>
      <c r="T14" s="15"/>
      <c r="U14" s="15"/>
      <c r="V14" s="17"/>
      <c r="W14" s="17"/>
      <c r="X14" s="17"/>
    </row>
    <row r="15" spans="1:24" s="9" customFormat="1">
      <c r="B15" s="9">
        <v>2017</v>
      </c>
      <c r="C15" s="9">
        <v>2</v>
      </c>
      <c r="D15" s="9">
        <v>170</v>
      </c>
      <c r="E15" s="11">
        <v>21172188.2946449</v>
      </c>
      <c r="F15" s="11">
        <v>100474.894838576</v>
      </c>
      <c r="G15" s="12">
        <f t="shared" si="4"/>
        <v>21101855.868257895</v>
      </c>
      <c r="H15" s="12">
        <v>80479757</v>
      </c>
      <c r="I15" s="12"/>
      <c r="J15" s="12">
        <f t="shared" si="3"/>
        <v>80684774.846005321</v>
      </c>
      <c r="K15" s="11">
        <v>458270</v>
      </c>
      <c r="L15" s="12"/>
      <c r="M15" s="12">
        <f t="shared" si="2"/>
        <v>252363.96811852179</v>
      </c>
      <c r="N15" s="12"/>
      <c r="Q15" s="12"/>
      <c r="R15" s="12"/>
      <c r="S15" s="12"/>
      <c r="V15" s="12"/>
      <c r="W15" s="12"/>
      <c r="X15" s="12"/>
    </row>
    <row r="16" spans="1:24" s="9" customFormat="1">
      <c r="B16" s="9">
        <v>2017</v>
      </c>
      <c r="C16" s="9">
        <v>3</v>
      </c>
      <c r="D16" s="9">
        <v>171</v>
      </c>
      <c r="E16" s="11">
        <v>19021595.733391199</v>
      </c>
      <c r="F16" s="11">
        <v>105813.28189538801</v>
      </c>
      <c r="G16" s="12">
        <f t="shared" si="4"/>
        <v>18947526.436064426</v>
      </c>
      <c r="H16" s="12">
        <v>73976782</v>
      </c>
      <c r="I16" s="12"/>
      <c r="J16" s="12">
        <f t="shared" si="3"/>
        <v>72447509.542619348</v>
      </c>
      <c r="K16" s="11">
        <v>489074</v>
      </c>
      <c r="L16" s="12"/>
      <c r="M16" s="12">
        <f t="shared" si="2"/>
        <v>265772.45730553794</v>
      </c>
      <c r="N16" s="12"/>
      <c r="Q16" s="12"/>
      <c r="R16" s="12"/>
      <c r="S16" s="12"/>
      <c r="V16" s="12"/>
      <c r="W16" s="12"/>
      <c r="X16" s="12"/>
    </row>
    <row r="17" spans="2:24" s="9" customFormat="1">
      <c r="B17" s="9">
        <v>2017</v>
      </c>
      <c r="C17" s="9">
        <v>4</v>
      </c>
      <c r="D17" s="9">
        <v>172</v>
      </c>
      <c r="E17" s="11">
        <v>21815096.9115353</v>
      </c>
      <c r="F17" s="11">
        <v>108641.16276746801</v>
      </c>
      <c r="G17" s="12">
        <f t="shared" si="4"/>
        <v>21739048.097598072</v>
      </c>
      <c r="H17" s="12">
        <v>82408987.563397601</v>
      </c>
      <c r="I17" s="12"/>
      <c r="J17" s="12">
        <f t="shared" si="3"/>
        <v>83121134.56142123</v>
      </c>
      <c r="K17" s="11"/>
      <c r="L17" s="12"/>
      <c r="M17" s="12">
        <f t="shared" si="2"/>
        <v>272875.27875552449</v>
      </c>
      <c r="N17" s="12"/>
      <c r="Q17" s="12"/>
      <c r="R17" s="12"/>
      <c r="S17" s="12"/>
      <c r="V17" s="12"/>
      <c r="W17" s="12"/>
      <c r="X17" s="12"/>
    </row>
    <row r="18" spans="2:24" s="14" customFormat="1">
      <c r="B18" s="14">
        <v>2018</v>
      </c>
      <c r="C18" s="15">
        <v>1</v>
      </c>
      <c r="D18" s="14">
        <v>173</v>
      </c>
      <c r="E18" s="16">
        <v>17520893.3657641</v>
      </c>
      <c r="F18" s="16">
        <v>99768.131047519302</v>
      </c>
      <c r="G18" s="17">
        <f t="shared" si="4"/>
        <v>17451055.674030837</v>
      </c>
      <c r="H18" s="17"/>
      <c r="I18" s="17"/>
      <c r="J18" s="17">
        <f t="shared" si="3"/>
        <v>66725623.882318974</v>
      </c>
      <c r="K18" s="16"/>
      <c r="L18" s="17"/>
      <c r="M18" s="17">
        <f t="shared" si="2"/>
        <v>250588.78124104245</v>
      </c>
      <c r="N18" s="17"/>
      <c r="O18" s="15"/>
      <c r="P18" s="15"/>
      <c r="Q18" s="17"/>
      <c r="R18" s="17"/>
      <c r="S18" s="17"/>
      <c r="T18" s="15"/>
      <c r="U18" s="15"/>
      <c r="V18" s="17"/>
      <c r="W18" s="17"/>
      <c r="X18" s="17"/>
    </row>
    <row r="19" spans="2:24" s="9" customFormat="1">
      <c r="B19" s="9">
        <v>2018</v>
      </c>
      <c r="C19" s="9">
        <v>2</v>
      </c>
      <c r="D19" s="9">
        <v>174</v>
      </c>
      <c r="E19" s="11">
        <v>20375929.9547319</v>
      </c>
      <c r="F19" s="11">
        <v>99542.218973111696</v>
      </c>
      <c r="G19" s="12">
        <f t="shared" si="4"/>
        <v>20306250.401450723</v>
      </c>
      <c r="H19" s="12"/>
      <c r="I19" s="12"/>
      <c r="J19" s="12">
        <f t="shared" si="3"/>
        <v>77642708.387189761</v>
      </c>
      <c r="K19" s="11"/>
      <c r="L19" s="12"/>
      <c r="M19" s="12">
        <f t="shared" si="2"/>
        <v>250021.35524238888</v>
      </c>
      <c r="N19" s="12"/>
      <c r="Q19" s="12"/>
      <c r="R19" s="12"/>
      <c r="S19" s="12"/>
      <c r="V19" s="12"/>
      <c r="W19" s="12"/>
      <c r="X19" s="12"/>
    </row>
    <row r="20" spans="2:24" s="9" customFormat="1">
      <c r="B20" s="9">
        <v>2018</v>
      </c>
      <c r="C20" s="9">
        <v>3</v>
      </c>
      <c r="D20" s="9">
        <v>175</v>
      </c>
      <c r="E20" s="11">
        <v>18086177.617968</v>
      </c>
      <c r="F20" s="11">
        <v>110418.65598698299</v>
      </c>
      <c r="G20" s="12">
        <f t="shared" si="4"/>
        <v>18008884.558777113</v>
      </c>
      <c r="H20" s="12"/>
      <c r="I20" s="12"/>
      <c r="J20" s="12">
        <f t="shared" si="3"/>
        <v>68858530.971124113</v>
      </c>
      <c r="K20" s="11"/>
      <c r="L20" s="12"/>
      <c r="M20" s="12">
        <f t="shared" si="2"/>
        <v>277339.82925743097</v>
      </c>
      <c r="N20" s="12"/>
      <c r="Q20" s="12"/>
      <c r="R20" s="12"/>
      <c r="S20" s="12"/>
      <c r="V20" s="12"/>
      <c r="W20" s="12"/>
      <c r="X20" s="12"/>
    </row>
    <row r="21" spans="2:24" s="9" customFormat="1">
      <c r="B21" s="9">
        <v>2018</v>
      </c>
      <c r="C21" s="9">
        <v>4</v>
      </c>
      <c r="D21" s="9">
        <v>176</v>
      </c>
      <c r="E21" s="11">
        <v>20908351.8446826</v>
      </c>
      <c r="F21" s="11">
        <v>111346.525011308</v>
      </c>
      <c r="G21" s="12">
        <f t="shared" si="4"/>
        <v>20830409.277174685</v>
      </c>
      <c r="H21" s="12"/>
      <c r="I21" s="12"/>
      <c r="J21" s="12">
        <f t="shared" si="3"/>
        <v>79646875.278261155</v>
      </c>
      <c r="K21" s="11"/>
      <c r="L21" s="12"/>
      <c r="M21" s="12">
        <f t="shared" si="2"/>
        <v>279670.36873447272</v>
      </c>
      <c r="N21" s="12"/>
      <c r="Q21" s="12"/>
      <c r="R21" s="12"/>
      <c r="S21" s="12"/>
      <c r="V21" s="12"/>
      <c r="W21" s="12"/>
      <c r="X21" s="12"/>
    </row>
    <row r="22" spans="2:24" s="14" customFormat="1">
      <c r="B22" s="14">
        <v>2019</v>
      </c>
      <c r="C22" s="15">
        <v>1</v>
      </c>
      <c r="D22" s="14">
        <v>177</v>
      </c>
      <c r="E22" s="16">
        <v>16638815.048143599</v>
      </c>
      <c r="F22" s="16">
        <v>113896.015267643</v>
      </c>
      <c r="G22" s="17">
        <f t="shared" si="4"/>
        <v>16559087.837456249</v>
      </c>
      <c r="H22" s="17"/>
      <c r="I22" s="17"/>
      <c r="J22" s="17">
        <f t="shared" si="3"/>
        <v>63315107.55080729</v>
      </c>
      <c r="K22" s="16"/>
      <c r="L22" s="17"/>
      <c r="M22" s="17">
        <f t="shared" si="2"/>
        <v>286073.95321994944</v>
      </c>
      <c r="N22" s="17"/>
      <c r="O22" s="15"/>
      <c r="P22" s="15"/>
      <c r="Q22" s="17"/>
      <c r="R22" s="17"/>
      <c r="S22" s="17"/>
      <c r="T22" s="15"/>
      <c r="U22" s="15"/>
      <c r="V22" s="17"/>
      <c r="W22" s="17"/>
      <c r="X22" s="17"/>
    </row>
    <row r="23" spans="2:24" s="9" customFormat="1">
      <c r="B23" s="9">
        <v>2019</v>
      </c>
      <c r="C23" s="9">
        <v>2</v>
      </c>
      <c r="D23" s="9">
        <v>178</v>
      </c>
      <c r="E23" s="11">
        <v>19512666.947974999</v>
      </c>
      <c r="F23" s="11">
        <v>115576.751146012</v>
      </c>
      <c r="G23" s="12">
        <f t="shared" si="4"/>
        <v>19431763.222172789</v>
      </c>
      <c r="H23" s="12">
        <v>1000</v>
      </c>
      <c r="I23" s="12"/>
      <c r="J23" s="12">
        <f t="shared" si="3"/>
        <v>74299030.863930121</v>
      </c>
      <c r="K23" s="11"/>
      <c r="L23" s="12"/>
      <c r="M23" s="12">
        <f t="shared" si="2"/>
        <v>290295.47717681277</v>
      </c>
      <c r="N23" s="12"/>
      <c r="Q23" s="12"/>
      <c r="R23" s="12"/>
      <c r="S23" s="12"/>
      <c r="V23" s="12"/>
      <c r="W23" s="12"/>
      <c r="X23" s="12"/>
    </row>
    <row r="24" spans="2:24" s="9" customFormat="1">
      <c r="B24" s="9">
        <v>2019</v>
      </c>
      <c r="C24" s="9">
        <v>3</v>
      </c>
      <c r="D24" s="9">
        <v>179</v>
      </c>
      <c r="E24" s="11">
        <v>16898868.779812001</v>
      </c>
      <c r="F24" s="11">
        <v>111421.536702999</v>
      </c>
      <c r="G24" s="12">
        <f t="shared" si="4"/>
        <v>16820873.704119902</v>
      </c>
      <c r="H24" s="12"/>
      <c r="I24" s="12"/>
      <c r="J24" s="12">
        <f t="shared" si="3"/>
        <v>64316068.501421869</v>
      </c>
      <c r="K24" s="11"/>
      <c r="L24" s="12"/>
      <c r="M24" s="12">
        <f t="shared" si="2"/>
        <v>279858.77647752973</v>
      </c>
      <c r="N24" s="12"/>
      <c r="Q24" s="12"/>
      <c r="R24" s="12"/>
      <c r="S24" s="12"/>
      <c r="V24" s="12"/>
      <c r="W24" s="12"/>
      <c r="X24" s="12"/>
    </row>
    <row r="25" spans="2:24" s="9" customFormat="1">
      <c r="B25" s="9">
        <v>2019</v>
      </c>
      <c r="C25" s="9">
        <v>4</v>
      </c>
      <c r="D25" s="9">
        <v>180</v>
      </c>
      <c r="E25" s="11">
        <v>19664319.0844317</v>
      </c>
      <c r="F25" s="11">
        <v>106832.073551974</v>
      </c>
      <c r="G25" s="12">
        <f t="shared" si="4"/>
        <v>19589536.632945318</v>
      </c>
      <c r="H25" s="12"/>
      <c r="I25" s="12"/>
      <c r="J25" s="12">
        <f t="shared" si="3"/>
        <v>74902291.174508616</v>
      </c>
      <c r="K25" s="11"/>
      <c r="L25" s="12"/>
      <c r="M25" s="12">
        <f t="shared" si="2"/>
        <v>268331.36822109704</v>
      </c>
      <c r="N25" s="12"/>
      <c r="Q25" s="12"/>
      <c r="R25" s="12"/>
      <c r="S25" s="12"/>
      <c r="V25" s="12"/>
      <c r="W25" s="12"/>
      <c r="X25" s="12"/>
    </row>
    <row r="26" spans="2:24" s="14" customFormat="1">
      <c r="B26" s="14">
        <v>2020</v>
      </c>
      <c r="C26" s="15">
        <v>1</v>
      </c>
      <c r="D26" s="14">
        <v>181</v>
      </c>
      <c r="E26" s="16">
        <v>15791683.6188621</v>
      </c>
      <c r="F26" s="16">
        <v>109279.988400548</v>
      </c>
      <c r="G26" s="17">
        <f t="shared" si="4"/>
        <v>15715187.626981717</v>
      </c>
      <c r="H26" s="17"/>
      <c r="I26" s="17"/>
      <c r="J26" s="17">
        <f t="shared" si="3"/>
        <v>60088381.953792043</v>
      </c>
      <c r="K26" s="16"/>
      <c r="L26" s="17"/>
      <c r="M26" s="17">
        <f t="shared" si="2"/>
        <v>274479.82456728077</v>
      </c>
      <c r="N26" s="17"/>
      <c r="O26" s="15"/>
      <c r="P26" s="15"/>
      <c r="Q26" s="17"/>
      <c r="R26" s="17"/>
      <c r="S26" s="17"/>
      <c r="T26" s="15"/>
      <c r="U26" s="15"/>
      <c r="V26" s="17"/>
      <c r="W26" s="17"/>
      <c r="X26" s="17"/>
    </row>
    <row r="27" spans="2:24" s="9" customFormat="1">
      <c r="B27" s="9">
        <v>2020</v>
      </c>
      <c r="C27" s="9">
        <v>2</v>
      </c>
      <c r="D27" s="9">
        <v>182</v>
      </c>
      <c r="E27" s="11">
        <v>18469381.824860401</v>
      </c>
      <c r="F27" s="11">
        <v>106778.252431416</v>
      </c>
      <c r="G27" s="12">
        <f t="shared" si="4"/>
        <v>18394637.048158411</v>
      </c>
      <c r="H27" s="12"/>
      <c r="I27" s="12"/>
      <c r="J27" s="12">
        <f t="shared" si="3"/>
        <v>70333489.048097536</v>
      </c>
      <c r="K27" s="11"/>
      <c r="L27" s="12"/>
      <c r="M27" s="12">
        <f t="shared" si="2"/>
        <v>268196.18508331501</v>
      </c>
      <c r="N27" s="12"/>
      <c r="Q27" s="12"/>
      <c r="R27" s="12"/>
      <c r="S27" s="12"/>
      <c r="V27" s="12"/>
      <c r="W27" s="12"/>
      <c r="X27" s="12"/>
    </row>
    <row r="28" spans="2:24" s="9" customFormat="1">
      <c r="B28" s="9">
        <v>2020</v>
      </c>
      <c r="C28" s="9">
        <v>3</v>
      </c>
      <c r="D28" s="9">
        <v>183</v>
      </c>
      <c r="E28" s="11">
        <v>15844906.677498201</v>
      </c>
      <c r="F28" s="11">
        <v>110472.378281996</v>
      </c>
      <c r="G28" s="12">
        <f t="shared" si="4"/>
        <v>15767576.012700804</v>
      </c>
      <c r="H28" s="12"/>
      <c r="I28" s="12"/>
      <c r="J28" s="12">
        <f t="shared" si="3"/>
        <v>60288693.487179428</v>
      </c>
      <c r="K28" s="11"/>
      <c r="L28" s="12"/>
      <c r="M28" s="12">
        <f t="shared" si="2"/>
        <v>277474.76417393622</v>
      </c>
      <c r="N28" s="12"/>
      <c r="Q28" s="12"/>
      <c r="R28" s="12"/>
      <c r="S28" s="12"/>
      <c r="V28" s="12"/>
      <c r="W28" s="12"/>
      <c r="X28" s="12"/>
    </row>
    <row r="29" spans="2:24" s="9" customFormat="1">
      <c r="B29" s="9">
        <v>2020</v>
      </c>
      <c r="C29" s="9">
        <v>4</v>
      </c>
      <c r="D29" s="9">
        <v>184</v>
      </c>
      <c r="E29" s="11">
        <v>18751243.378627501</v>
      </c>
      <c r="F29" s="11">
        <v>106307.972104377</v>
      </c>
      <c r="G29" s="12">
        <f t="shared" si="4"/>
        <v>18676827.798154436</v>
      </c>
      <c r="H29" s="12"/>
      <c r="I29" s="12"/>
      <c r="J29" s="12">
        <f t="shared" si="3"/>
        <v>71412469.838659361</v>
      </c>
      <c r="K29" s="11"/>
      <c r="L29" s="12"/>
      <c r="M29" s="12">
        <f t="shared" si="2"/>
        <v>267014.97648737353</v>
      </c>
      <c r="N29" s="12"/>
      <c r="Q29" s="12"/>
      <c r="R29" s="12"/>
      <c r="S29" s="12"/>
      <c r="V29" s="12"/>
      <c r="W29" s="12"/>
      <c r="X29" s="12"/>
    </row>
    <row r="30" spans="2:24" s="14" customFormat="1">
      <c r="B30" s="14">
        <v>2021</v>
      </c>
      <c r="C30" s="15">
        <v>1</v>
      </c>
      <c r="D30" s="14">
        <v>185</v>
      </c>
      <c r="E30" s="16">
        <v>14962014.0070193</v>
      </c>
      <c r="F30" s="16">
        <v>105287.83260894001</v>
      </c>
      <c r="G30" s="17">
        <f t="shared" si="4"/>
        <v>14888312.524193043</v>
      </c>
      <c r="H30" s="17"/>
      <c r="I30" s="17"/>
      <c r="J30" s="17">
        <f t="shared" si="3"/>
        <v>56926753.331608705</v>
      </c>
      <c r="K30" s="16"/>
      <c r="L30" s="17"/>
      <c r="M30" s="17">
        <f t="shared" si="2"/>
        <v>264452.68018921348</v>
      </c>
      <c r="N30" s="17"/>
      <c r="O30" s="15"/>
      <c r="P30" s="15"/>
      <c r="Q30" s="17"/>
      <c r="R30" s="17"/>
      <c r="S30" s="17"/>
      <c r="T30" s="15"/>
      <c r="U30" s="15"/>
      <c r="V30" s="17"/>
      <c r="W30" s="17"/>
      <c r="X30" s="17"/>
    </row>
    <row r="31" spans="2:24" s="9" customFormat="1">
      <c r="B31" s="9">
        <v>2021</v>
      </c>
      <c r="C31" s="9">
        <v>2</v>
      </c>
      <c r="D31" s="9">
        <v>186</v>
      </c>
      <c r="E31" s="11">
        <v>17570038.8902945</v>
      </c>
      <c r="F31" s="11">
        <v>110076.87035367401</v>
      </c>
      <c r="G31" s="12">
        <f t="shared" si="4"/>
        <v>17492985.081046928</v>
      </c>
      <c r="H31" s="12"/>
      <c r="I31" s="12"/>
      <c r="J31" s="12">
        <f t="shared" si="3"/>
        <v>66885944.604137979</v>
      </c>
      <c r="K31" s="11"/>
      <c r="L31" s="12"/>
      <c r="M31" s="12">
        <f t="shared" si="2"/>
        <v>276481.3622860912</v>
      </c>
      <c r="N31" s="12"/>
      <c r="Q31" s="12"/>
      <c r="R31" s="12"/>
      <c r="S31" s="12"/>
      <c r="V31" s="12"/>
      <c r="W31" s="12"/>
      <c r="X31" s="12"/>
    </row>
    <row r="32" spans="2:24" s="9" customFormat="1">
      <c r="B32" s="9">
        <v>2021</v>
      </c>
      <c r="C32" s="9">
        <v>3</v>
      </c>
      <c r="D32" s="9">
        <v>187</v>
      </c>
      <c r="E32" s="11">
        <v>14963446.961496299</v>
      </c>
      <c r="F32" s="11">
        <v>109919.718219537</v>
      </c>
      <c r="G32" s="12">
        <f t="shared" si="4"/>
        <v>14886503.158742623</v>
      </c>
      <c r="H32" s="12"/>
      <c r="I32" s="12"/>
      <c r="J32" s="12">
        <f t="shared" si="3"/>
        <v>56919835.06598825</v>
      </c>
      <c r="K32" s="11"/>
      <c r="L32" s="12"/>
      <c r="M32" s="12">
        <f t="shared" ref="M32:M63" si="5">F32*2.511711692</f>
        <v>276086.6414333565</v>
      </c>
      <c r="N32" s="12"/>
      <c r="Q32" s="12"/>
      <c r="R32" s="12"/>
      <c r="S32" s="12"/>
      <c r="V32" s="12"/>
      <c r="W32" s="12"/>
      <c r="X32" s="12"/>
    </row>
    <row r="33" spans="2:24" s="9" customFormat="1">
      <c r="B33" s="9">
        <v>2021</v>
      </c>
      <c r="C33" s="9">
        <v>4</v>
      </c>
      <c r="D33" s="9">
        <v>188</v>
      </c>
      <c r="E33" s="11">
        <v>17592397.041046999</v>
      </c>
      <c r="F33" s="11">
        <v>108971.078975665</v>
      </c>
      <c r="G33" s="12">
        <f t="shared" si="4"/>
        <v>17516117.285764035</v>
      </c>
      <c r="H33" s="12"/>
      <c r="I33" s="12"/>
      <c r="J33" s="12">
        <f t="shared" ref="J33:J64" si="6">G33*3.8235866717</f>
        <v>66974392.593781345</v>
      </c>
      <c r="K33" s="11"/>
      <c r="L33" s="12"/>
      <c r="M33" s="12">
        <f t="shared" si="5"/>
        <v>273703.9331530332</v>
      </c>
      <c r="N33" s="12"/>
      <c r="Q33" s="12"/>
      <c r="R33" s="12"/>
      <c r="S33" s="12"/>
      <c r="V33" s="12"/>
      <c r="W33" s="12"/>
      <c r="X33" s="12"/>
    </row>
    <row r="34" spans="2:24" s="14" customFormat="1">
      <c r="B34" s="14">
        <v>2022</v>
      </c>
      <c r="C34" s="15">
        <v>1</v>
      </c>
      <c r="D34" s="14">
        <v>189</v>
      </c>
      <c r="E34" s="16">
        <v>14077400.2339352</v>
      </c>
      <c r="F34" s="16">
        <v>109162.02119064001</v>
      </c>
      <c r="G34" s="17">
        <f t="shared" si="4"/>
        <v>14000986.819101751</v>
      </c>
      <c r="H34" s="17"/>
      <c r="I34" s="17"/>
      <c r="J34" s="17">
        <f t="shared" si="6"/>
        <v>53533986.592164837</v>
      </c>
      <c r="K34" s="16"/>
      <c r="L34" s="17"/>
      <c r="M34" s="17">
        <f t="shared" si="5"/>
        <v>274183.52494688227</v>
      </c>
      <c r="N34" s="17"/>
      <c r="O34" s="15"/>
      <c r="P34" s="15"/>
      <c r="Q34" s="17"/>
      <c r="R34" s="17"/>
      <c r="S34" s="17"/>
      <c r="T34" s="15"/>
      <c r="U34" s="15"/>
      <c r="V34" s="17"/>
      <c r="W34" s="17"/>
      <c r="X34" s="17"/>
    </row>
    <row r="35" spans="2:24" s="9" customFormat="1">
      <c r="B35" s="9">
        <v>2022</v>
      </c>
      <c r="C35" s="9">
        <v>2</v>
      </c>
      <c r="D35" s="9">
        <v>190</v>
      </c>
      <c r="E35" s="11">
        <v>16716362.9628604</v>
      </c>
      <c r="F35" s="11">
        <v>107312.566782999</v>
      </c>
      <c r="G35" s="12">
        <f t="shared" si="4"/>
        <v>16641244.1661123</v>
      </c>
      <c r="H35" s="12"/>
      <c r="I35" s="12"/>
      <c r="J35" s="12">
        <f t="shared" si="6"/>
        <v>63629239.394052371</v>
      </c>
      <c r="K35" s="11"/>
      <c r="L35" s="12"/>
      <c r="M35" s="12">
        <f t="shared" si="5"/>
        <v>269538.2286873894</v>
      </c>
      <c r="N35" s="12"/>
      <c r="Q35" s="12"/>
      <c r="R35" s="12"/>
      <c r="S35" s="12"/>
      <c r="V35" s="12"/>
      <c r="W35" s="12"/>
      <c r="X35" s="12"/>
    </row>
    <row r="36" spans="2:24" s="9" customFormat="1">
      <c r="B36" s="9">
        <v>2022</v>
      </c>
      <c r="C36" s="9">
        <v>3</v>
      </c>
      <c r="D36" s="9">
        <v>191</v>
      </c>
      <c r="E36" s="11">
        <v>14312695.3518661</v>
      </c>
      <c r="F36" s="11">
        <v>110396.031167005</v>
      </c>
      <c r="G36" s="12">
        <f t="shared" si="4"/>
        <v>14235418.130049197</v>
      </c>
      <c r="H36" s="12"/>
      <c r="I36" s="12"/>
      <c r="J36" s="12">
        <f t="shared" si="6"/>
        <v>54430355.028132647</v>
      </c>
      <c r="K36" s="11"/>
      <c r="L36" s="12"/>
      <c r="M36" s="12">
        <f t="shared" si="5"/>
        <v>277283.00223256287</v>
      </c>
      <c r="N36" s="12"/>
      <c r="Q36" s="12"/>
      <c r="R36" s="12"/>
      <c r="S36" s="12"/>
      <c r="V36" s="12"/>
      <c r="W36" s="12"/>
      <c r="X36" s="12"/>
    </row>
    <row r="37" spans="2:24" s="9" customFormat="1">
      <c r="B37" s="9">
        <v>2022</v>
      </c>
      <c r="C37" s="9">
        <v>4</v>
      </c>
      <c r="D37" s="9">
        <v>192</v>
      </c>
      <c r="E37" s="11">
        <v>16806539.983405501</v>
      </c>
      <c r="F37" s="11">
        <v>109977.866542309</v>
      </c>
      <c r="G37" s="12">
        <f t="shared" si="4"/>
        <v>16729555.476825884</v>
      </c>
      <c r="H37" s="12"/>
      <c r="I37" s="12"/>
      <c r="J37" s="12">
        <f t="shared" si="6"/>
        <v>63966905.34465719</v>
      </c>
      <c r="K37" s="11"/>
      <c r="L37" s="12"/>
      <c r="M37" s="12">
        <f t="shared" si="5"/>
        <v>276232.69325553312</v>
      </c>
      <c r="N37" s="12"/>
      <c r="Q37" s="12"/>
      <c r="R37" s="12"/>
      <c r="S37" s="12"/>
      <c r="V37" s="12"/>
      <c r="W37" s="12"/>
      <c r="X37" s="12"/>
    </row>
    <row r="38" spans="2:24" s="14" customFormat="1">
      <c r="B38" s="14">
        <v>2023</v>
      </c>
      <c r="C38" s="15">
        <v>1</v>
      </c>
      <c r="D38" s="14">
        <v>193</v>
      </c>
      <c r="E38" s="16">
        <v>14420410.790634099</v>
      </c>
      <c r="F38" s="16">
        <v>108702.77936814399</v>
      </c>
      <c r="G38" s="17">
        <f t="shared" ref="G38:G69" si="7">E38-F38*0.7</f>
        <v>14344318.845076399</v>
      </c>
      <c r="H38" s="17"/>
      <c r="I38" s="17"/>
      <c r="J38" s="17">
        <f t="shared" si="6"/>
        <v>54846746.35064926</v>
      </c>
      <c r="K38" s="16"/>
      <c r="L38" s="17"/>
      <c r="M38" s="17">
        <f t="shared" si="5"/>
        <v>273030.04189186363</v>
      </c>
      <c r="N38" s="17"/>
      <c r="O38" s="15"/>
      <c r="P38" s="15"/>
      <c r="Q38" s="17"/>
      <c r="R38" s="17"/>
      <c r="S38" s="17"/>
      <c r="T38" s="15"/>
      <c r="U38" s="15"/>
      <c r="V38" s="17"/>
      <c r="W38" s="17"/>
      <c r="X38" s="17"/>
    </row>
    <row r="39" spans="2:24" s="9" customFormat="1">
      <c r="B39" s="9">
        <v>2023</v>
      </c>
      <c r="C39" s="9">
        <v>2</v>
      </c>
      <c r="D39" s="9">
        <v>194</v>
      </c>
      <c r="E39" s="11">
        <v>16849939.0973965</v>
      </c>
      <c r="F39" s="11">
        <v>104376.41098313501</v>
      </c>
      <c r="G39" s="12">
        <f t="shared" si="7"/>
        <v>16776875.609708305</v>
      </c>
      <c r="H39" s="12"/>
      <c r="I39" s="12"/>
      <c r="J39" s="12">
        <f t="shared" si="6"/>
        <v>64147837.974049494</v>
      </c>
      <c r="K39" s="11"/>
      <c r="L39" s="12"/>
      <c r="M39" s="12">
        <f t="shared" si="5"/>
        <v>262163.45183533739</v>
      </c>
      <c r="N39" s="12"/>
      <c r="Q39" s="12"/>
      <c r="R39" s="12"/>
      <c r="S39" s="12"/>
      <c r="V39" s="12"/>
      <c r="W39" s="12"/>
      <c r="X39" s="12"/>
    </row>
    <row r="40" spans="2:24" s="9" customFormat="1">
      <c r="B40" s="9">
        <v>2023</v>
      </c>
      <c r="C40" s="9">
        <v>3</v>
      </c>
      <c r="D40" s="9">
        <v>195</v>
      </c>
      <c r="E40" s="11">
        <v>14489359.975059699</v>
      </c>
      <c r="F40" s="11">
        <v>105160.45195521699</v>
      </c>
      <c r="G40" s="12">
        <f t="shared" si="7"/>
        <v>14415747.658691047</v>
      </c>
      <c r="H40" s="12"/>
      <c r="I40" s="12"/>
      <c r="J40" s="12">
        <f t="shared" si="6"/>
        <v>55119860.610361569</v>
      </c>
      <c r="K40" s="11"/>
      <c r="L40" s="12"/>
      <c r="M40" s="12">
        <f t="shared" si="5"/>
        <v>264132.7367119228</v>
      </c>
      <c r="N40" s="12"/>
      <c r="Q40" s="12"/>
      <c r="R40" s="12"/>
      <c r="S40" s="12"/>
      <c r="V40" s="12"/>
      <c r="W40" s="12"/>
      <c r="X40" s="12"/>
    </row>
    <row r="41" spans="2:24" s="9" customFormat="1">
      <c r="B41" s="9">
        <v>2023</v>
      </c>
      <c r="C41" s="9">
        <v>4</v>
      </c>
      <c r="D41" s="9">
        <v>196</v>
      </c>
      <c r="E41" s="11">
        <v>16955731.7472388</v>
      </c>
      <c r="F41" s="11">
        <v>108730.640906024</v>
      </c>
      <c r="G41" s="12">
        <f t="shared" si="7"/>
        <v>16879620.298604582</v>
      </c>
      <c r="H41" s="12"/>
      <c r="I41" s="12"/>
      <c r="J41" s="12">
        <f t="shared" si="6"/>
        <v>64540691.197101258</v>
      </c>
      <c r="K41" s="11"/>
      <c r="L41" s="12"/>
      <c r="M41" s="12">
        <f t="shared" si="5"/>
        <v>273100.02204231394</v>
      </c>
      <c r="N41" s="12"/>
      <c r="Q41" s="12"/>
      <c r="R41" s="12"/>
      <c r="S41" s="12"/>
      <c r="V41" s="12"/>
      <c r="W41" s="12"/>
      <c r="X41" s="12"/>
    </row>
    <row r="42" spans="2:24" s="14" customFormat="1">
      <c r="B42" s="14">
        <v>2024</v>
      </c>
      <c r="C42" s="15">
        <v>1</v>
      </c>
      <c r="D42" s="14">
        <v>197</v>
      </c>
      <c r="E42" s="16">
        <v>14420054.1269115</v>
      </c>
      <c r="F42" s="16">
        <v>113369.054352158</v>
      </c>
      <c r="G42" s="17">
        <f t="shared" si="7"/>
        <v>14340695.788864991</v>
      </c>
      <c r="H42" s="17"/>
      <c r="I42" s="17"/>
      <c r="J42" s="17">
        <f t="shared" si="6"/>
        <v>54832893.2812085</v>
      </c>
      <c r="K42" s="16"/>
      <c r="L42" s="17"/>
      <c r="M42" s="17">
        <f t="shared" si="5"/>
        <v>284750.37932729872</v>
      </c>
      <c r="N42" s="17"/>
      <c r="O42" s="15"/>
      <c r="P42" s="15"/>
      <c r="Q42" s="17"/>
      <c r="R42" s="17"/>
      <c r="S42" s="17"/>
      <c r="T42" s="15"/>
      <c r="U42" s="15"/>
      <c r="V42" s="17"/>
      <c r="W42" s="17"/>
      <c r="X42" s="17"/>
    </row>
    <row r="43" spans="2:24" s="9" customFormat="1">
      <c r="B43" s="9">
        <v>2024</v>
      </c>
      <c r="C43" s="9">
        <v>2</v>
      </c>
      <c r="D43" s="9">
        <v>198</v>
      </c>
      <c r="E43" s="11">
        <v>17098894.0828312</v>
      </c>
      <c r="F43" s="11">
        <v>107127.955624537</v>
      </c>
      <c r="G43" s="12">
        <f t="shared" si="7"/>
        <v>17023904.513894025</v>
      </c>
      <c r="H43" s="12"/>
      <c r="I43" s="12"/>
      <c r="J43" s="12">
        <f t="shared" si="6"/>
        <v>65092374.399618663</v>
      </c>
      <c r="K43" s="11"/>
      <c r="L43" s="12"/>
      <c r="M43" s="12">
        <f t="shared" si="5"/>
        <v>269074.53868220677</v>
      </c>
      <c r="N43" s="12"/>
      <c r="Q43" s="12"/>
      <c r="R43" s="12"/>
      <c r="S43" s="12"/>
      <c r="V43" s="12"/>
      <c r="W43" s="12"/>
      <c r="X43" s="12"/>
    </row>
    <row r="44" spans="2:24" s="9" customFormat="1">
      <c r="B44" s="9">
        <v>2024</v>
      </c>
      <c r="C44" s="9">
        <v>3</v>
      </c>
      <c r="D44" s="9">
        <v>199</v>
      </c>
      <c r="E44" s="11">
        <v>14613685.692160999</v>
      </c>
      <c r="F44" s="11">
        <v>102461.485555785</v>
      </c>
      <c r="G44" s="12">
        <f t="shared" si="7"/>
        <v>14541962.652271951</v>
      </c>
      <c r="H44" s="12"/>
      <c r="I44" s="12"/>
      <c r="J44" s="12">
        <f t="shared" si="6"/>
        <v>55602454.577586219</v>
      </c>
      <c r="K44" s="11"/>
      <c r="L44" s="12"/>
      <c r="M44" s="12">
        <f t="shared" si="5"/>
        <v>257353.7112501543</v>
      </c>
      <c r="N44" s="12"/>
      <c r="Q44" s="12"/>
      <c r="R44" s="12"/>
      <c r="S44" s="12"/>
      <c r="V44" s="12"/>
      <c r="W44" s="12"/>
      <c r="X44" s="12"/>
    </row>
    <row r="45" spans="2:24" s="9" customFormat="1">
      <c r="B45" s="9">
        <v>2024</v>
      </c>
      <c r="C45" s="9">
        <v>4</v>
      </c>
      <c r="D45" s="9">
        <v>200</v>
      </c>
      <c r="E45" s="11">
        <v>17218811.829472098</v>
      </c>
      <c r="F45" s="11">
        <v>110592.97719957501</v>
      </c>
      <c r="G45" s="12">
        <f t="shared" si="7"/>
        <v>17141396.745432395</v>
      </c>
      <c r="H45" s="12"/>
      <c r="I45" s="12"/>
      <c r="J45" s="12">
        <f t="shared" si="6"/>
        <v>65541616.130157068</v>
      </c>
      <c r="K45" s="11"/>
      <c r="L45" s="12"/>
      <c r="M45" s="12">
        <f t="shared" si="5"/>
        <v>277777.67388526193</v>
      </c>
      <c r="N45" s="12"/>
      <c r="Q45" s="12"/>
      <c r="R45" s="12"/>
      <c r="S45" s="12"/>
      <c r="V45" s="12"/>
      <c r="W45" s="12"/>
      <c r="X45" s="12"/>
    </row>
    <row r="46" spans="2:24" s="14" customFormat="1">
      <c r="B46" s="14">
        <v>2025</v>
      </c>
      <c r="C46" s="15">
        <v>1</v>
      </c>
      <c r="D46" s="14">
        <v>201</v>
      </c>
      <c r="E46" s="16">
        <v>14700970.982445201</v>
      </c>
      <c r="F46" s="16">
        <v>108164.232452232</v>
      </c>
      <c r="G46" s="17">
        <f t="shared" si="7"/>
        <v>14625256.019728638</v>
      </c>
      <c r="H46" s="17"/>
      <c r="I46" s="17"/>
      <c r="J46" s="17">
        <f t="shared" si="6"/>
        <v>55920933.987234615</v>
      </c>
      <c r="K46" s="16"/>
      <c r="L46" s="17"/>
      <c r="M46" s="17">
        <f t="shared" si="5"/>
        <v>271677.36730647692</v>
      </c>
      <c r="N46" s="17"/>
      <c r="O46" s="15"/>
      <c r="P46" s="15"/>
      <c r="Q46" s="17"/>
      <c r="R46" s="17"/>
      <c r="S46" s="17"/>
      <c r="T46" s="15"/>
      <c r="U46" s="15"/>
      <c r="V46" s="17"/>
      <c r="W46" s="17"/>
      <c r="X46" s="17"/>
    </row>
    <row r="47" spans="2:24" s="9" customFormat="1">
      <c r="B47" s="9">
        <v>2025</v>
      </c>
      <c r="C47" s="9">
        <v>2</v>
      </c>
      <c r="D47" s="9">
        <v>202</v>
      </c>
      <c r="E47" s="11">
        <v>17309844.1732518</v>
      </c>
      <c r="F47" s="11">
        <v>112225.14544905499</v>
      </c>
      <c r="G47" s="12">
        <f t="shared" si="7"/>
        <v>17231286.571437463</v>
      </c>
      <c r="H47" s="12"/>
      <c r="I47" s="12"/>
      <c r="J47" s="12">
        <f t="shared" si="6"/>
        <v>65885317.670791477</v>
      </c>
      <c r="K47" s="11"/>
      <c r="L47" s="12"/>
      <c r="M47" s="12">
        <f t="shared" si="5"/>
        <v>281877.20996079204</v>
      </c>
      <c r="N47" s="12"/>
      <c r="Q47" s="12"/>
      <c r="R47" s="12"/>
      <c r="S47" s="12"/>
      <c r="V47" s="12"/>
      <c r="W47" s="12"/>
      <c r="X47" s="12"/>
    </row>
    <row r="48" spans="2:24" s="9" customFormat="1">
      <c r="B48" s="9">
        <v>2025</v>
      </c>
      <c r="C48" s="9">
        <v>3</v>
      </c>
      <c r="D48" s="9">
        <v>203</v>
      </c>
      <c r="E48" s="11">
        <v>14849600.094770901</v>
      </c>
      <c r="F48" s="11">
        <v>111927.670023087</v>
      </c>
      <c r="G48" s="12">
        <f t="shared" si="7"/>
        <v>14771250.72575474</v>
      </c>
      <c r="H48" s="12"/>
      <c r="I48" s="12"/>
      <c r="J48" s="12">
        <f t="shared" si="6"/>
        <v>56479157.399334781</v>
      </c>
      <c r="K48" s="11"/>
      <c r="L48" s="12"/>
      <c r="M48" s="12">
        <f t="shared" si="5"/>
        <v>281130.03745530552</v>
      </c>
      <c r="N48" s="12"/>
      <c r="Q48" s="12"/>
      <c r="R48" s="12"/>
      <c r="S48" s="12"/>
      <c r="V48" s="12"/>
      <c r="W48" s="12"/>
      <c r="X48" s="12"/>
    </row>
    <row r="49" spans="2:24" s="9" customFormat="1">
      <c r="B49" s="9">
        <v>2025</v>
      </c>
      <c r="C49" s="9">
        <v>4</v>
      </c>
      <c r="D49" s="9">
        <v>204</v>
      </c>
      <c r="E49" s="11">
        <v>17352453.486741599</v>
      </c>
      <c r="F49" s="11">
        <v>111047.97677611301</v>
      </c>
      <c r="G49" s="12">
        <f t="shared" si="7"/>
        <v>17274719.902998321</v>
      </c>
      <c r="H49" s="12"/>
      <c r="I49" s="12"/>
      <c r="J49" s="12">
        <f t="shared" si="6"/>
        <v>66051388.778455101</v>
      </c>
      <c r="K49" s="11"/>
      <c r="L49" s="12"/>
      <c r="M49" s="12">
        <f t="shared" si="5"/>
        <v>278920.50164150749</v>
      </c>
      <c r="N49" s="12"/>
      <c r="Q49" s="12"/>
      <c r="R49" s="12"/>
      <c r="S49" s="12"/>
      <c r="V49" s="12"/>
      <c r="W49" s="12"/>
      <c r="X49" s="12"/>
    </row>
    <row r="50" spans="2:24" s="14" customFormat="1">
      <c r="B50" s="14">
        <v>2026</v>
      </c>
      <c r="C50" s="15">
        <v>1</v>
      </c>
      <c r="D50" s="14">
        <v>205</v>
      </c>
      <c r="E50" s="16">
        <v>14853155.339109899</v>
      </c>
      <c r="F50" s="16">
        <v>109096.255607499</v>
      </c>
      <c r="G50" s="17">
        <f t="shared" si="7"/>
        <v>14776787.96018465</v>
      </c>
      <c r="H50" s="17"/>
      <c r="I50" s="17"/>
      <c r="J50" s="17">
        <f t="shared" si="6"/>
        <v>56500329.49509906</v>
      </c>
      <c r="K50" s="16"/>
      <c r="L50" s="17"/>
      <c r="M50" s="17">
        <f t="shared" si="5"/>
        <v>274018.3407627758</v>
      </c>
      <c r="N50" s="17"/>
      <c r="O50" s="15"/>
      <c r="P50" s="15"/>
      <c r="Q50" s="17"/>
      <c r="R50" s="17"/>
      <c r="S50" s="17"/>
      <c r="T50" s="15"/>
      <c r="U50" s="15"/>
      <c r="V50" s="17"/>
      <c r="W50" s="17"/>
      <c r="X50" s="17"/>
    </row>
    <row r="51" spans="2:24" s="9" customFormat="1">
      <c r="B51" s="9">
        <v>2026</v>
      </c>
      <c r="C51" s="9">
        <v>2</v>
      </c>
      <c r="D51" s="9">
        <v>206</v>
      </c>
      <c r="E51" s="11">
        <v>17312398.962801099</v>
      </c>
      <c r="F51" s="11">
        <v>111092.730570944</v>
      </c>
      <c r="G51" s="12">
        <f t="shared" si="7"/>
        <v>17234634.051401436</v>
      </c>
      <c r="H51" s="12"/>
      <c r="I51" s="12"/>
      <c r="J51" s="12">
        <f t="shared" si="6"/>
        <v>65898117.050565511</v>
      </c>
      <c r="K51" s="11"/>
      <c r="L51" s="12"/>
      <c r="M51" s="12">
        <f t="shared" si="5"/>
        <v>279032.91027124587</v>
      </c>
      <c r="N51" s="12"/>
      <c r="Q51" s="12"/>
      <c r="R51" s="12"/>
      <c r="S51" s="12"/>
      <c r="V51" s="12"/>
      <c r="W51" s="12"/>
      <c r="X51" s="12"/>
    </row>
    <row r="52" spans="2:24" s="9" customFormat="1">
      <c r="B52" s="9">
        <v>2026</v>
      </c>
      <c r="C52" s="9">
        <v>3</v>
      </c>
      <c r="D52" s="9">
        <v>207</v>
      </c>
      <c r="E52" s="11">
        <v>14835659.5941703</v>
      </c>
      <c r="F52" s="11">
        <v>111537.784698381</v>
      </c>
      <c r="G52" s="12">
        <f t="shared" si="7"/>
        <v>14757583.144881433</v>
      </c>
      <c r="H52" s="12"/>
      <c r="I52" s="12"/>
      <c r="J52" s="12">
        <f t="shared" si="6"/>
        <v>56426898.219273217</v>
      </c>
      <c r="K52" s="11"/>
      <c r="L52" s="12"/>
      <c r="M52" s="12">
        <f t="shared" si="5"/>
        <v>280150.75792670227</v>
      </c>
      <c r="N52" s="12"/>
      <c r="Q52" s="12"/>
      <c r="R52" s="12"/>
      <c r="S52" s="12"/>
      <c r="V52" s="12"/>
      <c r="W52" s="12"/>
      <c r="X52" s="12"/>
    </row>
    <row r="53" spans="2:24" s="9" customFormat="1">
      <c r="B53" s="9">
        <v>2026</v>
      </c>
      <c r="C53" s="9">
        <v>4</v>
      </c>
      <c r="D53" s="9">
        <v>208</v>
      </c>
      <c r="E53" s="11">
        <v>17518382.753624301</v>
      </c>
      <c r="F53" s="11">
        <v>110954.339731428</v>
      </c>
      <c r="G53" s="12">
        <f t="shared" si="7"/>
        <v>17440714.715812303</v>
      </c>
      <c r="H53" s="12"/>
      <c r="I53" s="12"/>
      <c r="J53" s="12">
        <f t="shared" si="6"/>
        <v>66686084.332301982</v>
      </c>
      <c r="K53" s="11"/>
      <c r="L53" s="12"/>
      <c r="M53" s="12">
        <f t="shared" si="5"/>
        <v>278685.31238156784</v>
      </c>
      <c r="N53" s="12"/>
      <c r="Q53" s="12"/>
      <c r="R53" s="12"/>
      <c r="S53" s="12"/>
      <c r="V53" s="12"/>
      <c r="W53" s="12"/>
      <c r="X53" s="12"/>
    </row>
    <row r="54" spans="2:24" s="14" customFormat="1">
      <c r="B54" s="14">
        <v>2027</v>
      </c>
      <c r="C54" s="15">
        <v>1</v>
      </c>
      <c r="D54" s="14">
        <v>209</v>
      </c>
      <c r="E54" s="16">
        <v>14949293.1252784</v>
      </c>
      <c r="F54" s="16">
        <v>112008.37846802401</v>
      </c>
      <c r="G54" s="17">
        <f t="shared" si="7"/>
        <v>14870887.260350784</v>
      </c>
      <c r="H54" s="17"/>
      <c r="I54" s="17"/>
      <c r="J54" s="17">
        <f t="shared" si="6"/>
        <v>56860126.325030588</v>
      </c>
      <c r="K54" s="16"/>
      <c r="L54" s="17"/>
      <c r="M54" s="17">
        <f t="shared" si="5"/>
        <v>281332.75380009692</v>
      </c>
      <c r="N54" s="17"/>
      <c r="O54" s="15"/>
      <c r="P54" s="15"/>
      <c r="Q54" s="17"/>
      <c r="R54" s="17"/>
      <c r="S54" s="17"/>
      <c r="T54" s="15"/>
      <c r="U54" s="15"/>
      <c r="V54" s="17"/>
      <c r="W54" s="17"/>
      <c r="X54" s="17"/>
    </row>
    <row r="55" spans="2:24" s="9" customFormat="1">
      <c r="B55" s="9">
        <v>2027</v>
      </c>
      <c r="C55" s="9">
        <v>2</v>
      </c>
      <c r="D55" s="9">
        <v>210</v>
      </c>
      <c r="E55" s="11">
        <v>17496684.724180002</v>
      </c>
      <c r="F55" s="11">
        <v>111556.97997184</v>
      </c>
      <c r="G55" s="12">
        <f t="shared" si="7"/>
        <v>17418594.838199712</v>
      </c>
      <c r="H55" s="12"/>
      <c r="I55" s="12"/>
      <c r="J55" s="12">
        <f t="shared" si="6"/>
        <v>66601507.063082844</v>
      </c>
      <c r="K55" s="11"/>
      <c r="L55" s="12"/>
      <c r="M55" s="12">
        <f t="shared" si="5"/>
        <v>280198.97091948037</v>
      </c>
      <c r="N55" s="12"/>
      <c r="Q55" s="12"/>
      <c r="R55" s="12"/>
      <c r="S55" s="12"/>
      <c r="V55" s="12"/>
      <c r="W55" s="12"/>
      <c r="X55" s="12"/>
    </row>
    <row r="56" spans="2:24" s="9" customFormat="1">
      <c r="B56" s="9">
        <v>2027</v>
      </c>
      <c r="C56" s="9">
        <v>3</v>
      </c>
      <c r="D56" s="9">
        <v>211</v>
      </c>
      <c r="E56" s="11">
        <v>14938225.3939388</v>
      </c>
      <c r="F56" s="11">
        <v>114600.464328175</v>
      </c>
      <c r="G56" s="12">
        <f t="shared" si="7"/>
        <v>14858005.068909077</v>
      </c>
      <c r="H56" s="12"/>
      <c r="I56" s="12"/>
      <c r="J56" s="12">
        <f t="shared" si="6"/>
        <v>56810870.149531789</v>
      </c>
      <c r="K56" s="11"/>
      <c r="L56" s="12"/>
      <c r="M56" s="12">
        <f t="shared" si="5"/>
        <v>287843.32616170606</v>
      </c>
      <c r="N56" s="12"/>
      <c r="Q56" s="12"/>
      <c r="R56" s="12"/>
      <c r="S56" s="12"/>
      <c r="V56" s="12"/>
      <c r="W56" s="12"/>
      <c r="X56" s="12"/>
    </row>
    <row r="57" spans="2:24" s="9" customFormat="1">
      <c r="B57" s="9">
        <v>2027</v>
      </c>
      <c r="C57" s="9">
        <v>4</v>
      </c>
      <c r="D57" s="9">
        <v>212</v>
      </c>
      <c r="E57" s="11">
        <v>17679876.268178899</v>
      </c>
      <c r="F57" s="11">
        <v>114611.59383999</v>
      </c>
      <c r="G57" s="12">
        <f t="shared" si="7"/>
        <v>17599648.152490906</v>
      </c>
      <c r="H57" s="12"/>
      <c r="I57" s="12"/>
      <c r="J57" s="12">
        <f t="shared" si="6"/>
        <v>67293780.102473766</v>
      </c>
      <c r="K57" s="11"/>
      <c r="L57" s="12"/>
      <c r="M57" s="12">
        <f t="shared" si="5"/>
        <v>287871.28028665809</v>
      </c>
      <c r="N57" s="12"/>
      <c r="Q57" s="12"/>
      <c r="R57" s="12"/>
      <c r="S57" s="12"/>
      <c r="V57" s="12"/>
      <c r="W57" s="12"/>
      <c r="X57" s="12"/>
    </row>
    <row r="58" spans="2:24" s="14" customFormat="1">
      <c r="B58" s="14">
        <v>2028</v>
      </c>
      <c r="C58" s="15">
        <v>1</v>
      </c>
      <c r="D58" s="14">
        <v>213</v>
      </c>
      <c r="E58" s="16">
        <v>15105340.933608999</v>
      </c>
      <c r="F58" s="16">
        <v>109157.509553475</v>
      </c>
      <c r="G58" s="17">
        <f t="shared" si="7"/>
        <v>15028930.676921567</v>
      </c>
      <c r="H58" s="17"/>
      <c r="I58" s="17"/>
      <c r="J58" s="17">
        <f t="shared" si="6"/>
        <v>57464419.026180565</v>
      </c>
      <c r="K58" s="16"/>
      <c r="L58" s="17"/>
      <c r="M58" s="17">
        <f t="shared" si="5"/>
        <v>274172.19301506487</v>
      </c>
      <c r="N58" s="17"/>
      <c r="O58" s="15"/>
      <c r="P58" s="15"/>
      <c r="Q58" s="17"/>
      <c r="R58" s="17"/>
      <c r="S58" s="17"/>
      <c r="T58" s="15"/>
      <c r="U58" s="15"/>
      <c r="V58" s="17"/>
      <c r="W58" s="17"/>
      <c r="X58" s="17"/>
    </row>
    <row r="59" spans="2:24" s="9" customFormat="1">
      <c r="B59" s="9">
        <v>2028</v>
      </c>
      <c r="C59" s="9">
        <v>2</v>
      </c>
      <c r="D59" s="9">
        <v>214</v>
      </c>
      <c r="E59" s="11">
        <v>17739606.2660514</v>
      </c>
      <c r="F59" s="11">
        <v>111985.079153806</v>
      </c>
      <c r="G59" s="12">
        <f t="shared" si="7"/>
        <v>17661216.710643735</v>
      </c>
      <c r="H59" s="12"/>
      <c r="I59" s="12"/>
      <c r="J59" s="12">
        <f t="shared" si="6"/>
        <v>67529192.820822701</v>
      </c>
      <c r="K59" s="11"/>
      <c r="L59" s="12"/>
      <c r="M59" s="12">
        <f t="shared" si="5"/>
        <v>281274.23264016001</v>
      </c>
      <c r="N59" s="12"/>
      <c r="Q59" s="12"/>
      <c r="R59" s="12"/>
      <c r="S59" s="12"/>
      <c r="V59" s="12"/>
      <c r="W59" s="12"/>
      <c r="X59" s="12"/>
    </row>
    <row r="60" spans="2:24" s="9" customFormat="1">
      <c r="B60" s="9">
        <v>2028</v>
      </c>
      <c r="C60" s="9">
        <v>3</v>
      </c>
      <c r="D60" s="9">
        <v>215</v>
      </c>
      <c r="E60" s="11">
        <v>15243717.992246799</v>
      </c>
      <c r="F60" s="11">
        <v>112334.093499318</v>
      </c>
      <c r="G60" s="12">
        <f t="shared" si="7"/>
        <v>15165084.126797277</v>
      </c>
      <c r="H60" s="12"/>
      <c r="I60" s="12"/>
      <c r="J60" s="12">
        <f t="shared" si="6"/>
        <v>57985013.54243131</v>
      </c>
      <c r="K60" s="11"/>
      <c r="L60" s="12"/>
      <c r="M60" s="12">
        <f t="shared" si="5"/>
        <v>282150.85605245823</v>
      </c>
      <c r="N60" s="12"/>
      <c r="Q60" s="12"/>
      <c r="R60" s="12"/>
      <c r="S60" s="12"/>
      <c r="V60" s="12"/>
      <c r="W60" s="12"/>
      <c r="X60" s="12"/>
    </row>
    <row r="61" spans="2:24" s="9" customFormat="1">
      <c r="B61" s="9">
        <v>2028</v>
      </c>
      <c r="C61" s="9">
        <v>4</v>
      </c>
      <c r="D61" s="9">
        <v>216</v>
      </c>
      <c r="E61" s="11">
        <v>17809714.1932423</v>
      </c>
      <c r="F61" s="11">
        <v>109176.046718485</v>
      </c>
      <c r="G61" s="12">
        <f t="shared" si="7"/>
        <v>17733290.96053936</v>
      </c>
      <c r="H61" s="12"/>
      <c r="I61" s="12"/>
      <c r="J61" s="12">
        <f t="shared" si="6"/>
        <v>67804774.962096393</v>
      </c>
      <c r="K61" s="11"/>
      <c r="L61" s="12"/>
      <c r="M61" s="12">
        <f t="shared" si="5"/>
        <v>274218.753029157</v>
      </c>
      <c r="N61" s="12"/>
      <c r="Q61" s="12"/>
      <c r="R61" s="12"/>
      <c r="S61" s="12"/>
      <c r="V61" s="12"/>
      <c r="W61" s="12"/>
      <c r="X61" s="12"/>
    </row>
    <row r="62" spans="2:24" s="14" customFormat="1">
      <c r="B62" s="14">
        <v>2029</v>
      </c>
      <c r="C62" s="15">
        <v>1</v>
      </c>
      <c r="D62" s="14">
        <v>217</v>
      </c>
      <c r="E62" s="16">
        <v>15062685.550110601</v>
      </c>
      <c r="F62" s="16">
        <v>115833.163170495</v>
      </c>
      <c r="G62" s="17">
        <f t="shared" si="7"/>
        <v>14981602.335891254</v>
      </c>
      <c r="H62" s="17"/>
      <c r="I62" s="17"/>
      <c r="J62" s="17">
        <f t="shared" si="6"/>
        <v>57283455.012223393</v>
      </c>
      <c r="K62" s="16"/>
      <c r="L62" s="17"/>
      <c r="M62" s="17">
        <f t="shared" si="5"/>
        <v>290939.51025667606</v>
      </c>
      <c r="N62" s="17"/>
      <c r="O62" s="15"/>
      <c r="P62" s="15"/>
      <c r="Q62" s="17"/>
      <c r="R62" s="17"/>
      <c r="S62" s="17"/>
      <c r="T62" s="15"/>
      <c r="U62" s="15"/>
      <c r="V62" s="17"/>
      <c r="W62" s="17"/>
      <c r="X62" s="17"/>
    </row>
    <row r="63" spans="2:24" s="9" customFormat="1">
      <c r="B63" s="9">
        <v>2029</v>
      </c>
      <c r="C63" s="9">
        <v>2</v>
      </c>
      <c r="D63" s="9">
        <v>218</v>
      </c>
      <c r="E63" s="11">
        <v>17624506.3757089</v>
      </c>
      <c r="F63" s="11">
        <v>112980.79747674899</v>
      </c>
      <c r="G63" s="12">
        <f t="shared" si="7"/>
        <v>17545419.817475177</v>
      </c>
      <c r="H63" s="12"/>
      <c r="I63" s="12"/>
      <c r="J63" s="12">
        <f t="shared" si="6"/>
        <v>67086433.363479137</v>
      </c>
      <c r="K63" s="11"/>
      <c r="L63" s="12"/>
      <c r="M63" s="12">
        <f t="shared" si="5"/>
        <v>283775.18999383453</v>
      </c>
      <c r="N63" s="12"/>
      <c r="Q63" s="12"/>
      <c r="R63" s="12"/>
      <c r="S63" s="12"/>
      <c r="V63" s="12"/>
      <c r="W63" s="12"/>
      <c r="X63" s="12"/>
    </row>
    <row r="64" spans="2:24" s="9" customFormat="1">
      <c r="B64" s="9">
        <v>2029</v>
      </c>
      <c r="C64" s="9">
        <v>3</v>
      </c>
      <c r="D64" s="9">
        <v>219</v>
      </c>
      <c r="E64" s="11">
        <v>15126783.0294018</v>
      </c>
      <c r="F64" s="11">
        <v>114772.557145741</v>
      </c>
      <c r="G64" s="12">
        <f t="shared" si="7"/>
        <v>15046442.239399781</v>
      </c>
      <c r="H64" s="12"/>
      <c r="I64" s="12"/>
      <c r="J64" s="12">
        <f t="shared" si="6"/>
        <v>57531376.00307291</v>
      </c>
      <c r="K64" s="11"/>
      <c r="L64" s="12"/>
      <c r="M64" s="12">
        <f t="shared" ref="M64:M95" si="8">F64*2.511711692</f>
        <v>288275.57370369579</v>
      </c>
      <c r="N64" s="12"/>
      <c r="Q64" s="12"/>
      <c r="R64" s="12"/>
      <c r="S64" s="12"/>
      <c r="V64" s="12"/>
      <c r="W64" s="12"/>
      <c r="X64" s="12"/>
    </row>
    <row r="65" spans="2:24" s="9" customFormat="1">
      <c r="B65" s="9">
        <v>2029</v>
      </c>
      <c r="C65" s="9">
        <v>4</v>
      </c>
      <c r="D65" s="9">
        <v>220</v>
      </c>
      <c r="E65" s="11">
        <v>17762970.6824155</v>
      </c>
      <c r="F65" s="11">
        <v>114123.171358236</v>
      </c>
      <c r="G65" s="12">
        <f t="shared" si="7"/>
        <v>17683084.462464735</v>
      </c>
      <c r="H65" s="12"/>
      <c r="I65" s="12"/>
      <c r="J65" s="12">
        <f t="shared" ref="J65:J96" si="9">G65*3.8235866717</f>
        <v>67612806.065225527</v>
      </c>
      <c r="K65" s="11"/>
      <c r="L65" s="12"/>
      <c r="M65" s="12">
        <f t="shared" si="8"/>
        <v>286644.50382860086</v>
      </c>
      <c r="N65" s="12"/>
      <c r="Q65" s="12"/>
      <c r="R65" s="12"/>
      <c r="S65" s="12"/>
      <c r="V65" s="12"/>
      <c r="W65" s="12"/>
      <c r="X65" s="12"/>
    </row>
    <row r="66" spans="2:24" s="14" customFormat="1">
      <c r="B66" s="14">
        <v>2030</v>
      </c>
      <c r="C66" s="15">
        <v>1</v>
      </c>
      <c r="D66" s="14">
        <v>221</v>
      </c>
      <c r="E66" s="16">
        <v>15213999.017457001</v>
      </c>
      <c r="F66" s="16">
        <v>111189.416117247</v>
      </c>
      <c r="G66" s="17">
        <f t="shared" si="7"/>
        <v>15136166.426174928</v>
      </c>
      <c r="H66" s="17"/>
      <c r="I66" s="17"/>
      <c r="J66" s="17">
        <f t="shared" si="9"/>
        <v>57874444.207755476</v>
      </c>
      <c r="K66" s="16"/>
      <c r="L66" s="17"/>
      <c r="M66" s="17">
        <f t="shared" si="8"/>
        <v>279275.75648834254</v>
      </c>
      <c r="N66" s="17"/>
      <c r="O66" s="15"/>
      <c r="P66" s="15"/>
      <c r="Q66" s="17"/>
      <c r="R66" s="17"/>
      <c r="S66" s="17"/>
      <c r="T66" s="15"/>
      <c r="U66" s="15"/>
      <c r="V66" s="17"/>
      <c r="W66" s="17"/>
      <c r="X66" s="17"/>
    </row>
    <row r="67" spans="2:24" s="9" customFormat="1">
      <c r="B67" s="9">
        <v>2030</v>
      </c>
      <c r="C67" s="9">
        <v>2</v>
      </c>
      <c r="D67" s="9">
        <v>222</v>
      </c>
      <c r="E67" s="11">
        <v>17931418.265813898</v>
      </c>
      <c r="F67" s="11">
        <v>111464.753781933</v>
      </c>
      <c r="G67" s="12">
        <f t="shared" si="7"/>
        <v>17853392.938166544</v>
      </c>
      <c r="H67" s="12"/>
      <c r="I67" s="12"/>
      <c r="J67" s="12">
        <f t="shared" si="9"/>
        <v>68263995.282996505</v>
      </c>
      <c r="K67" s="11"/>
      <c r="L67" s="12"/>
      <c r="M67" s="12">
        <f t="shared" si="8"/>
        <v>279967.32531998237</v>
      </c>
      <c r="N67" s="12"/>
      <c r="Q67" s="12"/>
      <c r="R67" s="12"/>
      <c r="S67" s="12"/>
      <c r="V67" s="12"/>
      <c r="W67" s="12"/>
      <c r="X67" s="12"/>
    </row>
    <row r="68" spans="2:24" s="9" customFormat="1">
      <c r="B68" s="9">
        <v>2030</v>
      </c>
      <c r="C68" s="9">
        <v>3</v>
      </c>
      <c r="D68" s="9">
        <v>223</v>
      </c>
      <c r="E68" s="11">
        <v>15156772.220992399</v>
      </c>
      <c r="F68" s="11">
        <v>116508.67579075199</v>
      </c>
      <c r="G68" s="12">
        <f t="shared" si="7"/>
        <v>15075216.147938874</v>
      </c>
      <c r="H68" s="12"/>
      <c r="I68" s="12"/>
      <c r="J68" s="12">
        <f t="shared" si="9"/>
        <v>57641395.536255695</v>
      </c>
      <c r="K68" s="11"/>
      <c r="L68" s="12"/>
      <c r="M68" s="12">
        <f t="shared" si="8"/>
        <v>292636.2032030691</v>
      </c>
      <c r="N68" s="12"/>
      <c r="Q68" s="12"/>
      <c r="R68" s="12"/>
      <c r="S68" s="12"/>
      <c r="V68" s="12"/>
      <c r="W68" s="12"/>
      <c r="X68" s="12"/>
    </row>
    <row r="69" spans="2:24" s="9" customFormat="1">
      <c r="B69" s="9">
        <v>2030</v>
      </c>
      <c r="C69" s="9">
        <v>4</v>
      </c>
      <c r="D69" s="9">
        <v>224</v>
      </c>
      <c r="E69" s="11">
        <v>17940568.5136468</v>
      </c>
      <c r="F69" s="11">
        <v>116032.76753520301</v>
      </c>
      <c r="G69" s="12">
        <f t="shared" si="7"/>
        <v>17859345.576372158</v>
      </c>
      <c r="H69" s="12"/>
      <c r="I69" s="12"/>
      <c r="J69" s="12">
        <f t="shared" si="9"/>
        <v>68286755.711100936</v>
      </c>
      <c r="K69" s="11"/>
      <c r="L69" s="12"/>
      <c r="M69" s="12">
        <f t="shared" si="8"/>
        <v>291440.85887328739</v>
      </c>
      <c r="N69" s="12"/>
      <c r="Q69" s="12"/>
      <c r="R69" s="12"/>
      <c r="S69" s="12"/>
      <c r="V69" s="12"/>
      <c r="W69" s="12"/>
      <c r="X69" s="12"/>
    </row>
    <row r="70" spans="2:24" s="14" customFormat="1">
      <c r="B70" s="14">
        <v>2031</v>
      </c>
      <c r="C70" s="15">
        <v>1</v>
      </c>
      <c r="D70" s="14">
        <v>225</v>
      </c>
      <c r="E70" s="16">
        <v>15356254.851004601</v>
      </c>
      <c r="F70" s="16">
        <v>119129.933112617</v>
      </c>
      <c r="G70" s="17">
        <f t="shared" ref="G70:G101" si="10">E70-F70*0.7</f>
        <v>15272863.897825768</v>
      </c>
      <c r="H70" s="17"/>
      <c r="I70" s="17"/>
      <c r="J70" s="17">
        <f t="shared" si="9"/>
        <v>58397118.838414721</v>
      </c>
      <c r="K70" s="16"/>
      <c r="L70" s="17"/>
      <c r="M70" s="17">
        <f t="shared" si="8"/>
        <v>299220.04586613807</v>
      </c>
      <c r="N70" s="17"/>
      <c r="O70" s="15"/>
      <c r="P70" s="15"/>
      <c r="Q70" s="17"/>
      <c r="R70" s="17"/>
      <c r="S70" s="17"/>
      <c r="T70" s="15"/>
      <c r="U70" s="15"/>
      <c r="V70" s="17"/>
      <c r="W70" s="17"/>
      <c r="X70" s="17"/>
    </row>
    <row r="71" spans="2:24" s="9" customFormat="1">
      <c r="B71" s="9">
        <v>2031</v>
      </c>
      <c r="C71" s="9">
        <v>2</v>
      </c>
      <c r="D71" s="9">
        <v>226</v>
      </c>
      <c r="E71" s="11">
        <v>18099395.6138523</v>
      </c>
      <c r="F71" s="11">
        <v>118585.75633186899</v>
      </c>
      <c r="G71" s="12">
        <f t="shared" si="10"/>
        <v>18016385.584419992</v>
      </c>
      <c r="H71" s="12"/>
      <c r="I71" s="12"/>
      <c r="J71" s="12">
        <f t="shared" si="9"/>
        <v>68887211.792796299</v>
      </c>
      <c r="K71" s="11"/>
      <c r="L71" s="12"/>
      <c r="M71" s="12">
        <f t="shared" si="8"/>
        <v>297853.2306834184</v>
      </c>
      <c r="N71" s="12"/>
      <c r="Q71" s="12"/>
      <c r="R71" s="12"/>
      <c r="S71" s="12"/>
      <c r="V71" s="12"/>
      <c r="W71" s="12"/>
      <c r="X71" s="12"/>
    </row>
    <row r="72" spans="2:24" s="9" customFormat="1">
      <c r="B72" s="9">
        <v>2031</v>
      </c>
      <c r="C72" s="9">
        <v>3</v>
      </c>
      <c r="D72" s="9">
        <v>227</v>
      </c>
      <c r="E72" s="11">
        <v>15405403.2969428</v>
      </c>
      <c r="F72" s="11">
        <v>116177.999894901</v>
      </c>
      <c r="G72" s="12">
        <f t="shared" si="10"/>
        <v>15324078.69701637</v>
      </c>
      <c r="H72" s="12"/>
      <c r="I72" s="12"/>
      <c r="J72" s="12">
        <f t="shared" si="9"/>
        <v>58592943.061993696</v>
      </c>
      <c r="K72" s="11"/>
      <c r="L72" s="12"/>
      <c r="M72" s="12">
        <f t="shared" si="8"/>
        <v>291805.64068919764</v>
      </c>
      <c r="N72" s="12"/>
      <c r="Q72" s="12"/>
      <c r="R72" s="12"/>
      <c r="S72" s="12"/>
      <c r="V72" s="12"/>
      <c r="W72" s="12"/>
      <c r="X72" s="12"/>
    </row>
    <row r="73" spans="2:24" s="9" customFormat="1">
      <c r="B73" s="9">
        <v>2031</v>
      </c>
      <c r="C73" s="9">
        <v>4</v>
      </c>
      <c r="D73" s="9">
        <v>228</v>
      </c>
      <c r="E73" s="11">
        <v>17990072.049019601</v>
      </c>
      <c r="F73" s="11">
        <v>115427.67276086099</v>
      </c>
      <c r="G73" s="12">
        <f t="shared" si="10"/>
        <v>17909272.678087</v>
      </c>
      <c r="H73" s="12"/>
      <c r="I73" s="12"/>
      <c r="J73" s="12">
        <f t="shared" si="9"/>
        <v>68477656.311774418</v>
      </c>
      <c r="K73" s="11"/>
      <c r="L73" s="12"/>
      <c r="M73" s="12">
        <f t="shared" si="8"/>
        <v>289921.03525380447</v>
      </c>
      <c r="N73" s="12"/>
      <c r="Q73" s="12"/>
      <c r="R73" s="12"/>
      <c r="S73" s="12"/>
      <c r="V73" s="12"/>
      <c r="W73" s="12"/>
      <c r="X73" s="12"/>
    </row>
    <row r="74" spans="2:24" s="14" customFormat="1">
      <c r="B74" s="14">
        <v>2032</v>
      </c>
      <c r="C74" s="15">
        <v>1</v>
      </c>
      <c r="D74" s="14">
        <v>229</v>
      </c>
      <c r="E74" s="16">
        <v>15193416.080051599</v>
      </c>
      <c r="F74" s="16">
        <v>117635.861865339</v>
      </c>
      <c r="G74" s="17">
        <f t="shared" si="10"/>
        <v>15111070.976745863</v>
      </c>
      <c r="H74" s="17"/>
      <c r="I74" s="17"/>
      <c r="J74" s="17">
        <f t="shared" si="9"/>
        <v>57778489.581798181</v>
      </c>
      <c r="K74" s="16"/>
      <c r="L74" s="17"/>
      <c r="M74" s="17">
        <f t="shared" si="8"/>
        <v>295467.36964566889</v>
      </c>
      <c r="N74" s="17"/>
      <c r="O74" s="15"/>
      <c r="P74" s="15"/>
      <c r="Q74" s="17"/>
      <c r="R74" s="17"/>
      <c r="S74" s="17"/>
      <c r="T74" s="15"/>
      <c r="U74" s="15"/>
      <c r="V74" s="17"/>
      <c r="W74" s="17"/>
      <c r="X74" s="17"/>
    </row>
    <row r="75" spans="2:24" s="9" customFormat="1">
      <c r="B75" s="9">
        <v>2032</v>
      </c>
      <c r="C75" s="9">
        <v>2</v>
      </c>
      <c r="D75" s="9">
        <v>230</v>
      </c>
      <c r="E75" s="11">
        <v>17825933.3246173</v>
      </c>
      <c r="F75" s="11">
        <v>120126.89189374</v>
      </c>
      <c r="G75" s="12">
        <f t="shared" si="10"/>
        <v>17741844.500291683</v>
      </c>
      <c r="H75" s="12"/>
      <c r="I75" s="12"/>
      <c r="J75" s="12">
        <f t="shared" si="9"/>
        <v>67837480.162689224</v>
      </c>
      <c r="K75" s="11"/>
      <c r="L75" s="12"/>
      <c r="M75" s="12">
        <f t="shared" si="8"/>
        <v>301724.11889312678</v>
      </c>
      <c r="N75" s="12"/>
      <c r="Q75" s="12"/>
      <c r="R75" s="12"/>
      <c r="S75" s="12"/>
      <c r="V75" s="12"/>
      <c r="W75" s="12"/>
      <c r="X75" s="12"/>
    </row>
    <row r="76" spans="2:24" s="9" customFormat="1">
      <c r="B76" s="9">
        <v>2032</v>
      </c>
      <c r="C76" s="9">
        <v>3</v>
      </c>
      <c r="D76" s="9">
        <v>231</v>
      </c>
      <c r="E76" s="11">
        <v>15143522.125466799</v>
      </c>
      <c r="F76" s="11">
        <v>115243.468956759</v>
      </c>
      <c r="G76" s="12">
        <f t="shared" si="10"/>
        <v>15062851.697197068</v>
      </c>
      <c r="H76" s="12"/>
      <c r="I76" s="12"/>
      <c r="J76" s="12">
        <f t="shared" si="9"/>
        <v>57594118.987196438</v>
      </c>
      <c r="K76" s="11"/>
      <c r="L76" s="12"/>
      <c r="M76" s="12">
        <f t="shared" si="8"/>
        <v>289458.36840533064</v>
      </c>
      <c r="N76" s="12"/>
      <c r="Q76" s="12"/>
      <c r="R76" s="12"/>
      <c r="S76" s="12"/>
      <c r="V76" s="12"/>
      <c r="W76" s="12"/>
      <c r="X76" s="12"/>
    </row>
    <row r="77" spans="2:24" s="9" customFormat="1">
      <c r="B77" s="9">
        <v>2032</v>
      </c>
      <c r="C77" s="9">
        <v>4</v>
      </c>
      <c r="D77" s="9">
        <v>232</v>
      </c>
      <c r="E77" s="11">
        <v>17856132.2270169</v>
      </c>
      <c r="F77" s="11">
        <v>116130.01727819</v>
      </c>
      <c r="G77" s="12">
        <f t="shared" si="10"/>
        <v>17774841.214922167</v>
      </c>
      <c r="H77" s="12"/>
      <c r="I77" s="12"/>
      <c r="J77" s="12">
        <f t="shared" si="9"/>
        <v>67963645.960960239</v>
      </c>
      <c r="K77" s="11"/>
      <c r="L77" s="12"/>
      <c r="M77" s="12">
        <f t="shared" si="8"/>
        <v>291685.12218979187</v>
      </c>
      <c r="N77" s="12"/>
      <c r="Q77" s="12"/>
      <c r="R77" s="12"/>
      <c r="S77" s="12"/>
      <c r="V77" s="12"/>
      <c r="W77" s="12"/>
      <c r="X77" s="12"/>
    </row>
    <row r="78" spans="2:24" s="14" customFormat="1">
      <c r="B78" s="14">
        <v>2033</v>
      </c>
      <c r="C78" s="15">
        <v>1</v>
      </c>
      <c r="D78" s="14">
        <v>233</v>
      </c>
      <c r="E78" s="16">
        <v>15202573.927856199</v>
      </c>
      <c r="F78" s="16">
        <v>119442.434662352</v>
      </c>
      <c r="G78" s="17">
        <f t="shared" si="10"/>
        <v>15118964.223592553</v>
      </c>
      <c r="H78" s="17"/>
      <c r="I78" s="17"/>
      <c r="J78" s="17">
        <f t="shared" si="9"/>
        <v>57808670.095237628</v>
      </c>
      <c r="K78" s="16"/>
      <c r="L78" s="17"/>
      <c r="M78" s="17">
        <f t="shared" si="8"/>
        <v>300004.95966237556</v>
      </c>
      <c r="N78" s="17"/>
      <c r="O78" s="15"/>
      <c r="P78" s="15"/>
      <c r="Q78" s="17"/>
      <c r="R78" s="17"/>
      <c r="S78" s="17"/>
      <c r="T78" s="15"/>
      <c r="U78" s="15"/>
      <c r="V78" s="17"/>
      <c r="W78" s="17"/>
      <c r="X78" s="17"/>
    </row>
    <row r="79" spans="2:24" s="9" customFormat="1">
      <c r="B79" s="9">
        <v>2033</v>
      </c>
      <c r="C79" s="9">
        <v>2</v>
      </c>
      <c r="D79" s="9">
        <v>234</v>
      </c>
      <c r="E79" s="11">
        <v>17862675.931875199</v>
      </c>
      <c r="F79" s="11">
        <v>121401.445368335</v>
      </c>
      <c r="G79" s="12">
        <f t="shared" si="10"/>
        <v>17777694.920117363</v>
      </c>
      <c r="H79" s="12"/>
      <c r="I79" s="12"/>
      <c r="J79" s="12">
        <f t="shared" si="9"/>
        <v>67974557.350109547</v>
      </c>
      <c r="K79" s="11"/>
      <c r="L79" s="12"/>
      <c r="M79" s="12">
        <f t="shared" si="8"/>
        <v>304925.42975734628</v>
      </c>
      <c r="N79" s="12"/>
      <c r="Q79" s="12"/>
      <c r="R79" s="12"/>
      <c r="S79" s="12"/>
      <c r="V79" s="12"/>
      <c r="W79" s="12"/>
      <c r="X79" s="12"/>
    </row>
    <row r="80" spans="2:24" s="9" customFormat="1">
      <c r="B80" s="9">
        <v>2033</v>
      </c>
      <c r="C80" s="9">
        <v>3</v>
      </c>
      <c r="D80" s="9">
        <v>235</v>
      </c>
      <c r="E80" s="11">
        <v>15298541.309584999</v>
      </c>
      <c r="F80" s="11">
        <v>121383.56147096</v>
      </c>
      <c r="G80" s="12">
        <f t="shared" si="10"/>
        <v>15213572.816555327</v>
      </c>
      <c r="H80" s="12"/>
      <c r="I80" s="12"/>
      <c r="J80" s="12">
        <f t="shared" si="9"/>
        <v>58170414.250318378</v>
      </c>
      <c r="K80" s="11"/>
      <c r="L80" s="12"/>
      <c r="M80" s="12">
        <f t="shared" si="8"/>
        <v>304880.51056321093</v>
      </c>
      <c r="N80" s="12"/>
      <c r="Q80" s="12"/>
      <c r="R80" s="12"/>
      <c r="S80" s="12"/>
      <c r="V80" s="12"/>
      <c r="W80" s="12"/>
      <c r="X80" s="12"/>
    </row>
    <row r="81" spans="2:24" s="9" customFormat="1">
      <c r="B81" s="9">
        <v>2033</v>
      </c>
      <c r="C81" s="9">
        <v>4</v>
      </c>
      <c r="D81" s="9">
        <v>236</v>
      </c>
      <c r="E81" s="11">
        <v>17880737.411245201</v>
      </c>
      <c r="F81" s="11">
        <v>118119.916482053</v>
      </c>
      <c r="G81" s="12">
        <f t="shared" si="10"/>
        <v>17798053.469707765</v>
      </c>
      <c r="H81" s="12"/>
      <c r="I81" s="12"/>
      <c r="J81" s="12">
        <f t="shared" si="9"/>
        <v>68052400.028978556</v>
      </c>
      <c r="K81" s="11"/>
      <c r="L81" s="12"/>
      <c r="M81" s="12">
        <f t="shared" si="8"/>
        <v>296683.17528603604</v>
      </c>
      <c r="N81" s="12"/>
      <c r="Q81" s="12"/>
      <c r="R81" s="12"/>
      <c r="S81" s="12"/>
      <c r="V81" s="12"/>
      <c r="W81" s="12"/>
      <c r="X81" s="12"/>
    </row>
    <row r="82" spans="2:24" s="14" customFormat="1">
      <c r="B82" s="14">
        <v>2034</v>
      </c>
      <c r="C82" s="15">
        <v>1</v>
      </c>
      <c r="D82" s="14">
        <v>237</v>
      </c>
      <c r="E82" s="16">
        <v>15202395.380760999</v>
      </c>
      <c r="F82" s="16">
        <v>117278.30154959401</v>
      </c>
      <c r="G82" s="17">
        <f t="shared" si="10"/>
        <v>15120300.569676284</v>
      </c>
      <c r="H82" s="17"/>
      <c r="I82" s="17"/>
      <c r="J82" s="17">
        <f t="shared" si="9"/>
        <v>57813779.730312161</v>
      </c>
      <c r="K82" s="16"/>
      <c r="L82" s="17"/>
      <c r="M82" s="17">
        <f t="shared" si="8"/>
        <v>294569.281220017</v>
      </c>
      <c r="N82" s="17"/>
      <c r="O82" s="15"/>
      <c r="P82" s="15"/>
      <c r="Q82" s="17"/>
      <c r="R82" s="17"/>
      <c r="S82" s="17"/>
      <c r="T82" s="15"/>
      <c r="U82" s="15"/>
      <c r="V82" s="17"/>
      <c r="W82" s="17"/>
      <c r="X82" s="17"/>
    </row>
    <row r="83" spans="2:24" s="9" customFormat="1">
      <c r="B83" s="9">
        <v>2034</v>
      </c>
      <c r="C83" s="9">
        <v>2</v>
      </c>
      <c r="D83" s="9">
        <v>238</v>
      </c>
      <c r="E83" s="11">
        <v>17920868.315283701</v>
      </c>
      <c r="F83" s="11">
        <v>118908.780355544</v>
      </c>
      <c r="G83" s="12">
        <f t="shared" si="10"/>
        <v>17837632.16903482</v>
      </c>
      <c r="H83" s="12"/>
      <c r="I83" s="12"/>
      <c r="J83" s="12">
        <f t="shared" si="9"/>
        <v>68203732.616208702</v>
      </c>
      <c r="K83" s="11"/>
      <c r="L83" s="12"/>
      <c r="M83" s="12">
        <f t="shared" si="8"/>
        <v>298664.57390047977</v>
      </c>
      <c r="N83" s="12"/>
      <c r="Q83" s="12"/>
      <c r="R83" s="12"/>
      <c r="S83" s="12"/>
      <c r="V83" s="12"/>
      <c r="W83" s="12"/>
      <c r="X83" s="12"/>
    </row>
    <row r="84" spans="2:24" s="9" customFormat="1">
      <c r="B84" s="9">
        <v>2034</v>
      </c>
      <c r="C84" s="9">
        <v>3</v>
      </c>
      <c r="D84" s="9">
        <v>239</v>
      </c>
      <c r="E84" s="11">
        <v>15130927.7879506</v>
      </c>
      <c r="F84" s="11">
        <v>121024.84928390601</v>
      </c>
      <c r="G84" s="12">
        <f t="shared" si="10"/>
        <v>15046210.393451866</v>
      </c>
      <c r="H84" s="12"/>
      <c r="I84" s="12"/>
      <c r="J84" s="12">
        <f t="shared" si="9"/>
        <v>57530489.519996569</v>
      </c>
      <c r="K84" s="11"/>
      <c r="L84" s="12"/>
      <c r="M84" s="12">
        <f t="shared" si="8"/>
        <v>303979.52896892454</v>
      </c>
      <c r="N84" s="12"/>
      <c r="Q84" s="12"/>
      <c r="R84" s="12"/>
      <c r="S84" s="12"/>
      <c r="V84" s="12"/>
      <c r="W84" s="12"/>
      <c r="X84" s="12"/>
    </row>
    <row r="85" spans="2:24" s="9" customFormat="1">
      <c r="B85" s="9">
        <v>2034</v>
      </c>
      <c r="C85" s="9">
        <v>4</v>
      </c>
      <c r="D85" s="9">
        <v>240</v>
      </c>
      <c r="E85" s="11">
        <v>17825298.635967299</v>
      </c>
      <c r="F85" s="11">
        <v>120538.65381790001</v>
      </c>
      <c r="G85" s="12">
        <f t="shared" si="10"/>
        <v>17740921.578294769</v>
      </c>
      <c r="H85" s="12"/>
      <c r="I85" s="12"/>
      <c r="J85" s="12">
        <f t="shared" si="9"/>
        <v>67833951.290442809</v>
      </c>
      <c r="K85" s="11"/>
      <c r="L85" s="12"/>
      <c r="M85" s="12">
        <f t="shared" si="8"/>
        <v>302758.34613235987</v>
      </c>
      <c r="N85" s="12"/>
      <c r="Q85" s="12"/>
      <c r="R85" s="12"/>
      <c r="S85" s="12"/>
      <c r="V85" s="12"/>
      <c r="W85" s="12"/>
      <c r="X85" s="12"/>
    </row>
    <row r="86" spans="2:24" s="14" customFormat="1">
      <c r="B86" s="14">
        <v>2035</v>
      </c>
      <c r="C86" s="15">
        <v>1</v>
      </c>
      <c r="D86" s="14">
        <v>241</v>
      </c>
      <c r="E86" s="16">
        <v>15134703.078015501</v>
      </c>
      <c r="F86" s="16">
        <v>122730.349306328</v>
      </c>
      <c r="G86" s="17">
        <f t="shared" si="10"/>
        <v>15048791.833501071</v>
      </c>
      <c r="H86" s="17"/>
      <c r="I86" s="17"/>
      <c r="J86" s="17">
        <f t="shared" si="9"/>
        <v>57540359.879762501</v>
      </c>
      <c r="K86" s="16"/>
      <c r="L86" s="17"/>
      <c r="M86" s="17">
        <f t="shared" si="8"/>
        <v>308263.25331594812</v>
      </c>
      <c r="N86" s="17"/>
      <c r="O86" s="15"/>
      <c r="P86" s="15"/>
      <c r="Q86" s="17"/>
      <c r="R86" s="17"/>
      <c r="S86" s="17"/>
      <c r="T86" s="15"/>
      <c r="U86" s="15"/>
      <c r="V86" s="17"/>
      <c r="W86" s="17"/>
      <c r="X86" s="17"/>
    </row>
    <row r="87" spans="2:24" s="9" customFormat="1">
      <c r="B87" s="9">
        <v>2035</v>
      </c>
      <c r="C87" s="9">
        <v>2</v>
      </c>
      <c r="D87" s="9">
        <v>242</v>
      </c>
      <c r="E87" s="11">
        <v>17844845.104173198</v>
      </c>
      <c r="F87" s="11">
        <v>120340.336867256</v>
      </c>
      <c r="G87" s="12">
        <f t="shared" si="10"/>
        <v>17760606.868366119</v>
      </c>
      <c r="H87" s="12"/>
      <c r="I87" s="12"/>
      <c r="J87" s="12">
        <f t="shared" si="9"/>
        <v>67909219.703188166</v>
      </c>
      <c r="K87" s="11"/>
      <c r="L87" s="12"/>
      <c r="M87" s="12">
        <f t="shared" si="8"/>
        <v>302260.23112870555</v>
      </c>
      <c r="N87" s="12"/>
      <c r="Q87" s="12"/>
      <c r="R87" s="12"/>
      <c r="S87" s="12"/>
      <c r="V87" s="12"/>
      <c r="W87" s="12"/>
      <c r="X87" s="12"/>
    </row>
    <row r="88" spans="2:24" s="9" customFormat="1">
      <c r="B88" s="9">
        <v>2035</v>
      </c>
      <c r="C88" s="9">
        <v>3</v>
      </c>
      <c r="D88" s="9">
        <v>243</v>
      </c>
      <c r="E88" s="11">
        <v>15104792.2053142</v>
      </c>
      <c r="F88" s="11">
        <v>118497.42651187</v>
      </c>
      <c r="G88" s="12">
        <f t="shared" si="10"/>
        <v>15021844.006755892</v>
      </c>
      <c r="H88" s="12"/>
      <c r="I88" s="12"/>
      <c r="J88" s="12">
        <f t="shared" si="9"/>
        <v>57437322.528588355</v>
      </c>
      <c r="K88" s="11"/>
      <c r="L88" s="12"/>
      <c r="M88" s="12">
        <f t="shared" si="8"/>
        <v>297631.37164177466</v>
      </c>
      <c r="N88" s="12"/>
      <c r="Q88" s="12"/>
      <c r="R88" s="12"/>
      <c r="S88" s="12"/>
      <c r="V88" s="12"/>
      <c r="W88" s="12"/>
      <c r="X88" s="12"/>
    </row>
    <row r="89" spans="2:24" s="9" customFormat="1">
      <c r="B89" s="9">
        <v>2035</v>
      </c>
      <c r="C89" s="9">
        <v>4</v>
      </c>
      <c r="D89" s="9">
        <v>244</v>
      </c>
      <c r="E89" s="11">
        <v>17835887.336578</v>
      </c>
      <c r="F89" s="11">
        <v>122272.63572830999</v>
      </c>
      <c r="G89" s="12">
        <f t="shared" si="10"/>
        <v>17750296.491568182</v>
      </c>
      <c r="H89" s="12"/>
      <c r="I89" s="12"/>
      <c r="J89" s="12">
        <f t="shared" si="9"/>
        <v>67869797.083883375</v>
      </c>
      <c r="K89" s="11"/>
      <c r="L89" s="12"/>
      <c r="M89" s="12">
        <f t="shared" si="8"/>
        <v>307113.60877045314</v>
      </c>
      <c r="N89" s="12"/>
      <c r="Q89" s="12"/>
      <c r="R89" s="12"/>
      <c r="S89" s="12"/>
      <c r="V89" s="12"/>
      <c r="W89" s="12"/>
      <c r="X89" s="12"/>
    </row>
    <row r="90" spans="2:24" s="14" customFormat="1">
      <c r="B90" s="14">
        <v>2036</v>
      </c>
      <c r="C90" s="15">
        <v>1</v>
      </c>
      <c r="D90" s="14">
        <v>245</v>
      </c>
      <c r="E90" s="16">
        <v>15217631.467005201</v>
      </c>
      <c r="F90" s="16">
        <v>122010.14412752099</v>
      </c>
      <c r="G90" s="17">
        <f t="shared" si="10"/>
        <v>15132224.366115935</v>
      </c>
      <c r="H90" s="17"/>
      <c r="I90" s="17"/>
      <c r="J90" s="17">
        <f t="shared" si="9"/>
        <v>57859371.399454877</v>
      </c>
      <c r="K90" s="16"/>
      <c r="L90" s="17"/>
      <c r="M90" s="17">
        <f t="shared" si="8"/>
        <v>306454.30554769962</v>
      </c>
      <c r="N90" s="17"/>
      <c r="O90" s="15"/>
      <c r="P90" s="15"/>
      <c r="Q90" s="17"/>
      <c r="R90" s="17"/>
      <c r="S90" s="17"/>
      <c r="T90" s="15"/>
      <c r="U90" s="15"/>
      <c r="V90" s="17"/>
      <c r="W90" s="17"/>
      <c r="X90" s="17"/>
    </row>
    <row r="91" spans="2:24" s="9" customFormat="1">
      <c r="B91" s="9">
        <v>2036</v>
      </c>
      <c r="C91" s="9">
        <v>2</v>
      </c>
      <c r="D91" s="9">
        <v>246</v>
      </c>
      <c r="E91" s="11">
        <v>17966664.4996951</v>
      </c>
      <c r="F91" s="11">
        <v>118658.113649274</v>
      </c>
      <c r="G91" s="12">
        <f t="shared" si="10"/>
        <v>17883603.820140608</v>
      </c>
      <c r="H91" s="12"/>
      <c r="I91" s="12"/>
      <c r="J91" s="12">
        <f t="shared" si="9"/>
        <v>68379509.208652839</v>
      </c>
      <c r="K91" s="11"/>
      <c r="L91" s="12"/>
      <c r="M91" s="12">
        <f t="shared" si="8"/>
        <v>298034.97140354628</v>
      </c>
      <c r="N91" s="12"/>
      <c r="Q91" s="12"/>
      <c r="R91" s="12"/>
      <c r="S91" s="12"/>
      <c r="V91" s="12"/>
      <c r="W91" s="12"/>
      <c r="X91" s="12"/>
    </row>
    <row r="92" spans="2:24" s="9" customFormat="1">
      <c r="B92" s="9">
        <v>2036</v>
      </c>
      <c r="C92" s="9">
        <v>3</v>
      </c>
      <c r="D92" s="9">
        <v>247</v>
      </c>
      <c r="E92" s="11">
        <v>15359591.6252694</v>
      </c>
      <c r="F92" s="11">
        <v>120859.01684698999</v>
      </c>
      <c r="G92" s="12">
        <f t="shared" si="10"/>
        <v>15274990.313476507</v>
      </c>
      <c r="H92" s="12"/>
      <c r="I92" s="12"/>
      <c r="J92" s="12">
        <f t="shared" si="9"/>
        <v>58405249.372955382</v>
      </c>
      <c r="K92" s="11"/>
      <c r="L92" s="12"/>
      <c r="M92" s="12">
        <f t="shared" si="8"/>
        <v>303563.00569820974</v>
      </c>
      <c r="N92" s="12"/>
      <c r="Q92" s="12"/>
      <c r="R92" s="12"/>
      <c r="S92" s="12"/>
      <c r="V92" s="12"/>
      <c r="W92" s="12"/>
      <c r="X92" s="12"/>
    </row>
    <row r="93" spans="2:24" s="9" customFormat="1">
      <c r="B93" s="9">
        <v>2036</v>
      </c>
      <c r="C93" s="9">
        <v>4</v>
      </c>
      <c r="D93" s="9">
        <v>248</v>
      </c>
      <c r="E93" s="11">
        <v>18128690.153336201</v>
      </c>
      <c r="F93" s="11">
        <v>120441.556560503</v>
      </c>
      <c r="G93" s="12">
        <f t="shared" si="10"/>
        <v>18044381.063743848</v>
      </c>
      <c r="H93" s="12"/>
      <c r="I93" s="12"/>
      <c r="J93" s="12">
        <f t="shared" si="9"/>
        <v>68994254.934406847</v>
      </c>
      <c r="K93" s="11"/>
      <c r="L93" s="12"/>
      <c r="M93" s="12">
        <f t="shared" si="8"/>
        <v>302514.46581569471</v>
      </c>
      <c r="N93" s="12"/>
      <c r="Q93" s="12"/>
      <c r="R93" s="12"/>
      <c r="S93" s="12"/>
      <c r="V93" s="12"/>
      <c r="W93" s="12"/>
      <c r="X93" s="12"/>
    </row>
    <row r="94" spans="2:24" s="14" customFormat="1">
      <c r="B94" s="14">
        <v>2037</v>
      </c>
      <c r="C94" s="15">
        <v>1</v>
      </c>
      <c r="D94" s="14">
        <v>249</v>
      </c>
      <c r="E94" s="16">
        <v>15418220.9021003</v>
      </c>
      <c r="F94" s="16">
        <v>120946.946573843</v>
      </c>
      <c r="G94" s="17">
        <f t="shared" si="10"/>
        <v>15333558.03949861</v>
      </c>
      <c r="H94" s="17"/>
      <c r="I94" s="17"/>
      <c r="J94" s="17">
        <f t="shared" si="9"/>
        <v>58629188.149565272</v>
      </c>
      <c r="K94" s="16"/>
      <c r="L94" s="17"/>
      <c r="M94" s="17">
        <f t="shared" si="8"/>
        <v>303783.8598212208</v>
      </c>
      <c r="N94" s="17"/>
      <c r="O94" s="15"/>
      <c r="P94" s="15"/>
      <c r="Q94" s="17"/>
      <c r="R94" s="17"/>
      <c r="S94" s="17"/>
      <c r="T94" s="15"/>
      <c r="U94" s="15"/>
      <c r="V94" s="17"/>
      <c r="W94" s="17"/>
      <c r="X94" s="17"/>
    </row>
    <row r="95" spans="2:24" s="9" customFormat="1">
      <c r="B95" s="9">
        <v>2037</v>
      </c>
      <c r="C95" s="9">
        <v>2</v>
      </c>
      <c r="D95" s="9">
        <v>250</v>
      </c>
      <c r="E95" s="11">
        <v>18033213.225102901</v>
      </c>
      <c r="F95" s="11">
        <v>117970.333926286</v>
      </c>
      <c r="G95" s="12">
        <f t="shared" si="10"/>
        <v>17950633.991354503</v>
      </c>
      <c r="H95" s="12"/>
      <c r="I95" s="12"/>
      <c r="J95" s="12">
        <f t="shared" si="9"/>
        <v>68635804.877908051</v>
      </c>
      <c r="K95" s="11"/>
      <c r="L95" s="12"/>
      <c r="M95" s="12">
        <f t="shared" si="8"/>
        <v>296307.46703179681</v>
      </c>
      <c r="N95" s="12"/>
      <c r="Q95" s="12"/>
      <c r="R95" s="12"/>
      <c r="S95" s="12"/>
      <c r="V95" s="12"/>
      <c r="W95" s="12"/>
      <c r="X95" s="12"/>
    </row>
    <row r="96" spans="2:24" s="9" customFormat="1">
      <c r="B96" s="9">
        <v>2037</v>
      </c>
      <c r="C96" s="9">
        <v>3</v>
      </c>
      <c r="D96" s="9">
        <v>251</v>
      </c>
      <c r="E96" s="11">
        <v>15246673.2713835</v>
      </c>
      <c r="F96" s="11">
        <v>120031.041387581</v>
      </c>
      <c r="G96" s="12">
        <f t="shared" si="10"/>
        <v>15162651.542412193</v>
      </c>
      <c r="H96" s="12"/>
      <c r="I96" s="12"/>
      <c r="J96" s="12">
        <f t="shared" si="9"/>
        <v>57975712.345198713</v>
      </c>
      <c r="K96" s="11"/>
      <c r="L96" s="12"/>
      <c r="M96" s="12">
        <f t="shared" ref="M96:M109" si="11">F96*2.511711692</f>
        <v>301483.37005612312</v>
      </c>
      <c r="N96" s="12"/>
      <c r="Q96" s="12"/>
      <c r="R96" s="12"/>
      <c r="S96" s="12"/>
      <c r="V96" s="12"/>
      <c r="W96" s="12"/>
      <c r="X96" s="12"/>
    </row>
    <row r="97" spans="2:24" s="9" customFormat="1">
      <c r="B97" s="9">
        <v>2037</v>
      </c>
      <c r="C97" s="9">
        <v>4</v>
      </c>
      <c r="D97" s="9">
        <v>252</v>
      </c>
      <c r="E97" s="11">
        <v>18016814.444051001</v>
      </c>
      <c r="F97" s="11">
        <v>114726.243399115</v>
      </c>
      <c r="G97" s="12">
        <f t="shared" si="10"/>
        <v>17936506.07367162</v>
      </c>
      <c r="H97" s="12"/>
      <c r="I97" s="12"/>
      <c r="J97" s="12">
        <f t="shared" ref="J97:J109" si="12">G97*3.8235866717</f>
        <v>68581785.560156912</v>
      </c>
      <c r="K97" s="11"/>
      <c r="L97" s="12"/>
      <c r="M97" s="12">
        <f t="shared" si="11"/>
        <v>288159.24692479498</v>
      </c>
      <c r="N97" s="12"/>
      <c r="Q97" s="12"/>
      <c r="R97" s="12"/>
      <c r="S97" s="12"/>
      <c r="V97" s="12"/>
      <c r="W97" s="12"/>
      <c r="X97" s="12"/>
    </row>
    <row r="98" spans="2:24" s="14" customFormat="1">
      <c r="B98" s="14">
        <v>2038</v>
      </c>
      <c r="C98" s="15">
        <v>1</v>
      </c>
      <c r="D98" s="14">
        <v>253</v>
      </c>
      <c r="E98" s="16">
        <v>15185599.0004516</v>
      </c>
      <c r="F98" s="16">
        <v>118647.27361803901</v>
      </c>
      <c r="G98" s="17">
        <f t="shared" si="10"/>
        <v>15102545.908918973</v>
      </c>
      <c r="H98" s="17"/>
      <c r="I98" s="17"/>
      <c r="J98" s="17">
        <f t="shared" si="12"/>
        <v>57745893.246079952</v>
      </c>
      <c r="K98" s="16"/>
      <c r="L98" s="17"/>
      <c r="M98" s="17">
        <f t="shared" si="11"/>
        <v>298007.74437035172</v>
      </c>
      <c r="N98" s="17"/>
      <c r="O98" s="15"/>
      <c r="P98" s="15"/>
      <c r="Q98" s="17"/>
      <c r="R98" s="17"/>
      <c r="S98" s="17"/>
      <c r="T98" s="15"/>
      <c r="U98" s="15"/>
      <c r="V98" s="17"/>
      <c r="W98" s="17"/>
      <c r="X98" s="17"/>
    </row>
    <row r="99" spans="2:24" s="9" customFormat="1">
      <c r="B99" s="9">
        <v>2038</v>
      </c>
      <c r="C99" s="9">
        <v>2</v>
      </c>
      <c r="D99" s="9">
        <v>254</v>
      </c>
      <c r="E99" s="11">
        <v>17955418.798549902</v>
      </c>
      <c r="F99" s="11">
        <v>114756.39028453401</v>
      </c>
      <c r="G99" s="12">
        <f t="shared" si="10"/>
        <v>17875089.325350728</v>
      </c>
      <c r="H99" s="12"/>
      <c r="I99" s="12"/>
      <c r="J99" s="12">
        <f t="shared" si="12"/>
        <v>68346953.299857989</v>
      </c>
      <c r="K99" s="11"/>
      <c r="L99" s="12"/>
      <c r="M99" s="12">
        <f t="shared" si="11"/>
        <v>288234.96720937925</v>
      </c>
      <c r="N99" s="12"/>
      <c r="Q99" s="12"/>
      <c r="R99" s="12"/>
      <c r="S99" s="12"/>
      <c r="V99" s="12"/>
      <c r="W99" s="12"/>
      <c r="X99" s="12"/>
    </row>
    <row r="100" spans="2:24" s="9" customFormat="1">
      <c r="B100" s="9">
        <v>2038</v>
      </c>
      <c r="C100" s="9">
        <v>3</v>
      </c>
      <c r="D100" s="9">
        <v>255</v>
      </c>
      <c r="E100" s="11">
        <v>15136488.424909299</v>
      </c>
      <c r="F100" s="11">
        <v>113972.829763085</v>
      </c>
      <c r="G100" s="12">
        <f t="shared" si="10"/>
        <v>15056707.444075139</v>
      </c>
      <c r="H100" s="12"/>
      <c r="I100" s="12"/>
      <c r="J100" s="12">
        <f t="shared" si="12"/>
        <v>57570625.90285188</v>
      </c>
      <c r="K100" s="11"/>
      <c r="L100" s="12"/>
      <c r="M100" s="12">
        <f t="shared" si="11"/>
        <v>286266.88908626616</v>
      </c>
      <c r="N100" s="12"/>
      <c r="Q100" s="12"/>
      <c r="R100" s="12"/>
      <c r="S100" s="12"/>
      <c r="V100" s="12"/>
      <c r="W100" s="12"/>
      <c r="X100" s="12"/>
    </row>
    <row r="101" spans="2:24" s="9" customFormat="1">
      <c r="B101" s="9">
        <v>2038</v>
      </c>
      <c r="C101" s="9">
        <v>4</v>
      </c>
      <c r="D101" s="9">
        <v>256</v>
      </c>
      <c r="E101" s="11">
        <v>17852607.805236202</v>
      </c>
      <c r="F101" s="11">
        <v>115200.536517606</v>
      </c>
      <c r="G101" s="12">
        <f t="shared" si="10"/>
        <v>17771967.429673877</v>
      </c>
      <c r="H101" s="12"/>
      <c r="I101" s="12"/>
      <c r="J101" s="12">
        <f t="shared" si="12"/>
        <v>67952657.793987542</v>
      </c>
      <c r="K101" s="11"/>
      <c r="L101" s="12"/>
      <c r="M101" s="12">
        <f t="shared" si="11"/>
        <v>289350.53449594398</v>
      </c>
      <c r="N101" s="12"/>
      <c r="Q101" s="12"/>
      <c r="R101" s="12"/>
      <c r="S101" s="12"/>
      <c r="V101" s="12"/>
      <c r="W101" s="12"/>
      <c r="X101" s="12"/>
    </row>
    <row r="102" spans="2:24" s="14" customFormat="1">
      <c r="B102" s="14">
        <v>2039</v>
      </c>
      <c r="C102" s="15">
        <v>1</v>
      </c>
      <c r="D102" s="14">
        <v>257</v>
      </c>
      <c r="E102" s="16">
        <v>15121933.0400798</v>
      </c>
      <c r="F102" s="16">
        <v>117344.151846956</v>
      </c>
      <c r="G102" s="17">
        <f t="shared" ref="G102:G109" si="13">E102-F102*0.7</f>
        <v>15039792.133786932</v>
      </c>
      <c r="H102" s="17"/>
      <c r="I102" s="17"/>
      <c r="J102" s="17">
        <f t="shared" si="12"/>
        <v>57505948.747886218</v>
      </c>
      <c r="K102" s="16"/>
      <c r="L102" s="17"/>
      <c r="M102" s="17">
        <f t="shared" si="11"/>
        <v>294734.67818182276</v>
      </c>
      <c r="N102" s="17"/>
      <c r="O102" s="15"/>
      <c r="P102" s="15"/>
      <c r="Q102" s="17"/>
      <c r="R102" s="17"/>
      <c r="S102" s="17"/>
      <c r="T102" s="15"/>
      <c r="U102" s="15"/>
      <c r="V102" s="17"/>
      <c r="W102" s="17"/>
      <c r="X102" s="17"/>
    </row>
    <row r="103" spans="2:24" s="9" customFormat="1">
      <c r="B103" s="9">
        <v>2039</v>
      </c>
      <c r="C103" s="9">
        <v>2</v>
      </c>
      <c r="D103" s="9">
        <v>258</v>
      </c>
      <c r="E103" s="11">
        <v>17788154.602838799</v>
      </c>
      <c r="F103" s="11">
        <v>123546.126402543</v>
      </c>
      <c r="G103" s="12">
        <f t="shared" si="13"/>
        <v>17701672.31435702</v>
      </c>
      <c r="H103" s="12"/>
      <c r="I103" s="12"/>
      <c r="J103" s="12">
        <f t="shared" si="12"/>
        <v>67683878.327976391</v>
      </c>
      <c r="K103" s="11"/>
      <c r="L103" s="12"/>
      <c r="M103" s="12">
        <f t="shared" si="11"/>
        <v>310312.25018657715</v>
      </c>
      <c r="N103" s="12"/>
      <c r="Q103" s="12"/>
      <c r="R103" s="12"/>
      <c r="S103" s="12"/>
      <c r="V103" s="12"/>
      <c r="W103" s="12"/>
      <c r="X103" s="12"/>
    </row>
    <row r="104" spans="2:24" s="9" customFormat="1">
      <c r="B104" s="9">
        <v>2039</v>
      </c>
      <c r="C104" s="9">
        <v>3</v>
      </c>
      <c r="D104" s="9">
        <v>259</v>
      </c>
      <c r="E104" s="11">
        <v>15034108.510923199</v>
      </c>
      <c r="F104" s="11">
        <v>122714.07328479701</v>
      </c>
      <c r="G104" s="12">
        <f t="shared" si="13"/>
        <v>14948208.659623841</v>
      </c>
      <c r="H104" s="12"/>
      <c r="I104" s="12"/>
      <c r="J104" s="12">
        <f t="shared" si="12"/>
        <v>57155771.39672824</v>
      </c>
      <c r="K104" s="11"/>
      <c r="L104" s="12"/>
      <c r="M104" s="12">
        <f t="shared" si="11"/>
        <v>308222.37264236948</v>
      </c>
      <c r="N104" s="12"/>
      <c r="Q104" s="12"/>
      <c r="R104" s="12"/>
      <c r="S104" s="12"/>
      <c r="V104" s="12"/>
      <c r="W104" s="12"/>
      <c r="X104" s="12"/>
    </row>
    <row r="105" spans="2:24" s="9" customFormat="1">
      <c r="B105" s="9">
        <v>2039</v>
      </c>
      <c r="C105" s="9">
        <v>4</v>
      </c>
      <c r="D105" s="9">
        <v>260</v>
      </c>
      <c r="E105" s="11">
        <v>17619049.159850702</v>
      </c>
      <c r="F105" s="11">
        <v>123681.22984634701</v>
      </c>
      <c r="G105" s="12">
        <f t="shared" si="13"/>
        <v>17532472.298958261</v>
      </c>
      <c r="H105" s="12"/>
      <c r="I105" s="12"/>
      <c r="J105" s="12">
        <f t="shared" si="12"/>
        <v>67036927.404246263</v>
      </c>
      <c r="K105" s="11"/>
      <c r="L105" s="12"/>
      <c r="M105" s="12">
        <f t="shared" si="11"/>
        <v>310651.59108600917</v>
      </c>
      <c r="N105" s="12"/>
      <c r="Q105" s="12"/>
      <c r="R105" s="12"/>
      <c r="S105" s="12"/>
      <c r="V105" s="12"/>
      <c r="W105" s="12"/>
      <c r="X105" s="12"/>
    </row>
    <row r="106" spans="2:24" s="14" customFormat="1">
      <c r="B106" s="14">
        <v>2040</v>
      </c>
      <c r="C106" s="15">
        <v>1</v>
      </c>
      <c r="D106" s="14">
        <v>261</v>
      </c>
      <c r="E106" s="16">
        <v>14983156.7031097</v>
      </c>
      <c r="F106" s="16">
        <v>121649.754841004</v>
      </c>
      <c r="G106" s="17">
        <f t="shared" si="13"/>
        <v>14898001.874720998</v>
      </c>
      <c r="H106" s="17"/>
      <c r="I106" s="17"/>
      <c r="J106" s="17">
        <f t="shared" si="12"/>
        <v>56963801.403144822</v>
      </c>
      <c r="K106" s="16"/>
      <c r="L106" s="17"/>
      <c r="M106" s="17">
        <f t="shared" si="11"/>
        <v>305549.11156308337</v>
      </c>
      <c r="N106" s="17"/>
      <c r="O106" s="15"/>
      <c r="P106" s="15"/>
      <c r="Q106" s="17"/>
      <c r="R106" s="17"/>
      <c r="S106" s="17"/>
      <c r="T106" s="15"/>
      <c r="U106" s="15"/>
      <c r="V106" s="17"/>
      <c r="W106" s="17"/>
      <c r="X106" s="17"/>
    </row>
    <row r="107" spans="2:24" s="9" customFormat="1">
      <c r="B107" s="9">
        <v>2040</v>
      </c>
      <c r="C107" s="9">
        <v>2</v>
      </c>
      <c r="D107" s="9">
        <v>262</v>
      </c>
      <c r="E107" s="11">
        <v>17669566.315226998</v>
      </c>
      <c r="F107" s="11">
        <v>124100.601527616</v>
      </c>
      <c r="G107" s="12">
        <f t="shared" si="13"/>
        <v>17582695.894157667</v>
      </c>
      <c r="H107" s="12"/>
      <c r="I107" s="12"/>
      <c r="J107" s="12">
        <f t="shared" si="12"/>
        <v>67228961.673455566</v>
      </c>
      <c r="K107" s="11"/>
      <c r="L107" s="12"/>
      <c r="M107" s="12">
        <f t="shared" si="11"/>
        <v>311704.9318411462</v>
      </c>
      <c r="N107" s="12"/>
      <c r="Q107" s="12"/>
      <c r="R107" s="12"/>
      <c r="S107" s="12"/>
      <c r="V107" s="12"/>
      <c r="W107" s="12"/>
      <c r="X107" s="12"/>
    </row>
    <row r="108" spans="2:24" s="9" customFormat="1">
      <c r="B108" s="9">
        <v>2040</v>
      </c>
      <c r="C108" s="9">
        <v>3</v>
      </c>
      <c r="D108" s="9">
        <v>263</v>
      </c>
      <c r="E108" s="11">
        <v>14982867.724102</v>
      </c>
      <c r="F108" s="11">
        <v>120799.584014644</v>
      </c>
      <c r="G108" s="12">
        <f t="shared" si="13"/>
        <v>14898308.015291749</v>
      </c>
      <c r="H108" s="12"/>
      <c r="I108" s="12"/>
      <c r="J108" s="12">
        <f t="shared" si="12"/>
        <v>56964971.958150811</v>
      </c>
      <c r="K108" s="11"/>
      <c r="L108" s="12"/>
      <c r="M108" s="12">
        <f t="shared" si="11"/>
        <v>303413.72755831765</v>
      </c>
      <c r="N108" s="12"/>
      <c r="Q108" s="12"/>
      <c r="R108" s="12"/>
      <c r="S108" s="12"/>
      <c r="V108" s="12"/>
      <c r="W108" s="12"/>
      <c r="X108" s="12"/>
    </row>
    <row r="109" spans="2:24" s="9" customFormat="1">
      <c r="B109" s="9">
        <v>2040</v>
      </c>
      <c r="C109" s="9">
        <v>4</v>
      </c>
      <c r="D109" s="9">
        <v>264</v>
      </c>
      <c r="E109" s="11">
        <v>17682631.599126499</v>
      </c>
      <c r="F109" s="11">
        <v>118590.147190768</v>
      </c>
      <c r="G109" s="12">
        <f t="shared" si="13"/>
        <v>17599618.49609296</v>
      </c>
      <c r="H109" s="12"/>
      <c r="I109" s="12"/>
      <c r="J109" s="12">
        <f t="shared" si="12"/>
        <v>67293666.708665848</v>
      </c>
      <c r="K109" s="11"/>
      <c r="L109" s="12"/>
      <c r="M109" s="12">
        <f t="shared" si="11"/>
        <v>297864.25925505295</v>
      </c>
      <c r="N109" s="12"/>
      <c r="Q109" s="12"/>
      <c r="R109" s="12"/>
      <c r="S109" s="12"/>
      <c r="V109" s="12"/>
      <c r="W109" s="12"/>
      <c r="X109" s="12"/>
    </row>
    <row r="110" spans="2:24" s="14" customFormat="1">
      <c r="C110" s="15"/>
      <c r="G110" s="17"/>
      <c r="H110" s="17"/>
      <c r="I110" s="17"/>
      <c r="J110" s="17"/>
      <c r="K110" s="16"/>
      <c r="L110" s="17"/>
      <c r="M110" s="17"/>
      <c r="N110" s="17"/>
      <c r="O110" s="15"/>
      <c r="P110" s="15"/>
      <c r="Q110" s="17"/>
      <c r="R110" s="17"/>
      <c r="S110" s="17"/>
      <c r="T110" s="15"/>
      <c r="U110" s="15"/>
      <c r="V110" s="17"/>
      <c r="W110" s="17"/>
      <c r="X110" s="17"/>
    </row>
    <row r="111" spans="2:24" s="9" customFormat="1">
      <c r="G111" s="12"/>
      <c r="H111" s="12"/>
      <c r="I111" s="12"/>
      <c r="J111" s="12"/>
      <c r="K111" s="11"/>
      <c r="L111" s="12"/>
      <c r="M111" s="12"/>
      <c r="N111" s="12"/>
      <c r="Q111" s="12"/>
      <c r="R111" s="12"/>
      <c r="S111" s="12"/>
      <c r="V111" s="12"/>
      <c r="W111" s="12"/>
      <c r="X111" s="12"/>
    </row>
    <row r="112" spans="2:24" s="9" customFormat="1">
      <c r="G112" s="12"/>
      <c r="H112" s="12"/>
      <c r="I112" s="12"/>
      <c r="J112" s="12"/>
      <c r="K112" s="11"/>
      <c r="L112" s="12"/>
      <c r="M112" s="12"/>
      <c r="N112" s="12"/>
      <c r="Q112" s="12"/>
      <c r="R112" s="12"/>
      <c r="S112" s="12"/>
      <c r="V112" s="12"/>
      <c r="W112" s="12"/>
      <c r="X112" s="12"/>
    </row>
    <row r="113" spans="5:24" s="9" customFormat="1">
      <c r="G113" s="12"/>
      <c r="H113" s="12"/>
      <c r="I113" s="12"/>
      <c r="J113" s="12"/>
      <c r="K113" s="11"/>
      <c r="L113" s="12"/>
      <c r="M113" s="12"/>
      <c r="N113" s="12"/>
      <c r="Q113" s="12"/>
      <c r="R113" s="12"/>
      <c r="S113" s="12"/>
      <c r="V113" s="12"/>
      <c r="W113" s="12"/>
      <c r="X113" s="12"/>
    </row>
    <row r="120" spans="5:24">
      <c r="E120">
        <v>1000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abSelected="1" topLeftCell="J1" zoomScale="125" zoomScaleNormal="125" zoomScalePageLayoutView="125" workbookViewId="0">
      <selection activeCell="M12" sqref="M12"/>
    </sheetView>
  </sheetViews>
  <sheetFormatPr baseColWidth="10" defaultColWidth="8.83203125" defaultRowHeight="12" x14ac:dyDescent="0"/>
  <cols>
    <col min="5" max="13" width="16.83203125" customWidth="1"/>
  </cols>
  <sheetData>
    <row r="1" spans="1:24" s="3" customFormat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4" customFormat="1">
      <c r="A2" s="4" t="s">
        <v>13</v>
      </c>
      <c r="B2" s="4">
        <v>2014</v>
      </c>
      <c r="C2" s="5">
        <v>1</v>
      </c>
      <c r="D2" s="4">
        <v>45</v>
      </c>
      <c r="E2" s="6">
        <v>16336703</v>
      </c>
      <c r="F2" s="6">
        <v>147746</v>
      </c>
      <c r="G2" s="7">
        <v>16188957</v>
      </c>
      <c r="H2" s="6">
        <v>59323985</v>
      </c>
      <c r="I2" s="8">
        <f t="shared" ref="I2:I7" si="0">H2/G2</f>
        <v>3.6644723313552565</v>
      </c>
      <c r="J2" s="7">
        <f>G2*I9</f>
        <v>61899880.214338109</v>
      </c>
      <c r="K2" s="6">
        <v>354218</v>
      </c>
      <c r="L2" s="8">
        <f t="shared" ref="L2:L7" si="1">K2/F2</f>
        <v>2.3974794579887102</v>
      </c>
      <c r="M2" s="7">
        <f t="shared" ref="M2:M31" si="2">F2*2.511711692</f>
        <v>371095.35564623203</v>
      </c>
      <c r="N2" s="6"/>
      <c r="Q2" s="7"/>
      <c r="R2" s="7"/>
      <c r="S2" s="7"/>
      <c r="V2" s="5"/>
      <c r="W2" s="5"/>
      <c r="X2" s="7"/>
    </row>
    <row r="3" spans="1:24">
      <c r="B3" s="4">
        <v>2014</v>
      </c>
      <c r="C3" s="5">
        <v>2</v>
      </c>
      <c r="D3" s="4">
        <v>46</v>
      </c>
      <c r="E3" s="6">
        <v>19039169</v>
      </c>
      <c r="F3" s="6">
        <v>150094</v>
      </c>
      <c r="G3" s="7">
        <v>18889075</v>
      </c>
      <c r="H3" s="6">
        <v>70642775</v>
      </c>
      <c r="I3" s="8">
        <f t="shared" si="0"/>
        <v>3.7398747688809535</v>
      </c>
      <c r="J3" s="7">
        <f t="shared" ref="J3:J32" si="3">G3*3.8235866717</f>
        <v>72224015.410741687</v>
      </c>
      <c r="K3" s="6">
        <v>375893</v>
      </c>
      <c r="L3" s="8">
        <f t="shared" si="1"/>
        <v>2.5043839194105026</v>
      </c>
      <c r="M3" s="7">
        <f t="shared" si="2"/>
        <v>376992.85469904798</v>
      </c>
      <c r="N3" s="6"/>
      <c r="Q3" s="7"/>
      <c r="R3" s="7"/>
      <c r="S3" s="7"/>
      <c r="V3" s="5"/>
      <c r="W3" s="5"/>
      <c r="X3" s="7"/>
    </row>
    <row r="4" spans="1:24">
      <c r="B4" s="4">
        <v>2014</v>
      </c>
      <c r="C4" s="5">
        <v>3</v>
      </c>
      <c r="D4" s="4">
        <v>47</v>
      </c>
      <c r="E4" s="6">
        <v>16811748</v>
      </c>
      <c r="F4" s="6">
        <v>145661</v>
      </c>
      <c r="G4" s="7">
        <v>16666087</v>
      </c>
      <c r="H4" s="6">
        <v>66453030</v>
      </c>
      <c r="I4" s="8">
        <f t="shared" si="0"/>
        <v>3.98732047900626</v>
      </c>
      <c r="J4" s="7">
        <f t="shared" si="3"/>
        <v>63724228.122592643</v>
      </c>
      <c r="K4" s="6">
        <v>387130</v>
      </c>
      <c r="L4" s="8">
        <f t="shared" si="1"/>
        <v>2.6577464111876208</v>
      </c>
      <c r="M4" s="7">
        <f t="shared" si="2"/>
        <v>365858.43676841201</v>
      </c>
      <c r="N4" s="6"/>
      <c r="Q4" s="7"/>
      <c r="R4" s="7"/>
      <c r="S4" s="7"/>
      <c r="V4" s="5"/>
      <c r="W4" s="5"/>
      <c r="X4" s="7"/>
    </row>
    <row r="5" spans="1:24">
      <c r="B5" s="4">
        <v>2014</v>
      </c>
      <c r="C5" s="5">
        <v>4</v>
      </c>
      <c r="D5" s="4">
        <v>48</v>
      </c>
      <c r="E5" s="6">
        <v>20743937</v>
      </c>
      <c r="F5" s="6">
        <v>143630</v>
      </c>
      <c r="G5" s="7">
        <v>20600306</v>
      </c>
      <c r="H5" s="6">
        <v>75212989</v>
      </c>
      <c r="I5" s="8">
        <f t="shared" si="0"/>
        <v>3.6510617366557563</v>
      </c>
      <c r="J5" s="7">
        <f t="shared" si="3"/>
        <v>78767055.454541549</v>
      </c>
      <c r="K5" s="6">
        <v>390504</v>
      </c>
      <c r="L5" s="8">
        <f t="shared" si="1"/>
        <v>2.718819188191882</v>
      </c>
      <c r="M5" s="7">
        <f t="shared" si="2"/>
        <v>360757.15032195998</v>
      </c>
      <c r="N5" s="6"/>
      <c r="Q5" s="7"/>
      <c r="R5" s="7"/>
      <c r="S5" s="7"/>
      <c r="V5" s="5"/>
      <c r="W5" s="5"/>
      <c r="X5" s="7"/>
    </row>
    <row r="6" spans="1:24">
      <c r="B6" s="4">
        <v>2015</v>
      </c>
      <c r="C6" s="5">
        <v>1</v>
      </c>
      <c r="D6" s="4">
        <v>49</v>
      </c>
      <c r="E6" s="6">
        <v>18307160</v>
      </c>
      <c r="F6" s="6">
        <v>167252</v>
      </c>
      <c r="G6" s="7">
        <v>18139908</v>
      </c>
      <c r="H6" s="6">
        <v>71061517</v>
      </c>
      <c r="I6" s="8">
        <f t="shared" si="0"/>
        <v>3.9174133077190909</v>
      </c>
      <c r="J6" s="7">
        <f t="shared" si="3"/>
        <v>69359510.454664201</v>
      </c>
      <c r="K6" s="6">
        <v>409117</v>
      </c>
      <c r="L6" s="8">
        <f t="shared" si="1"/>
        <v>2.4461112572644872</v>
      </c>
      <c r="M6" s="7">
        <f t="shared" si="2"/>
        <v>420088.80391038401</v>
      </c>
      <c r="N6" s="6"/>
      <c r="Q6" s="7"/>
      <c r="R6" s="7"/>
      <c r="S6" s="7"/>
      <c r="V6" s="5"/>
      <c r="W6" s="5"/>
      <c r="X6" s="7"/>
    </row>
    <row r="7" spans="1:24">
      <c r="B7" s="4">
        <v>2015</v>
      </c>
      <c r="C7" s="5">
        <v>2</v>
      </c>
      <c r="D7" s="4">
        <v>50</v>
      </c>
      <c r="E7" s="6">
        <v>21740969</v>
      </c>
      <c r="F7" s="6">
        <v>188439</v>
      </c>
      <c r="G7" s="7">
        <v>21552530</v>
      </c>
      <c r="H7" s="6">
        <v>85808756</v>
      </c>
      <c r="I7" s="8">
        <f t="shared" si="0"/>
        <v>3.9813774067360073</v>
      </c>
      <c r="J7" s="7">
        <f t="shared" si="3"/>
        <v>82407966.449414402</v>
      </c>
      <c r="K7" s="6">
        <v>442027</v>
      </c>
      <c r="L7" s="8">
        <f t="shared" si="1"/>
        <v>2.3457299179044679</v>
      </c>
      <c r="M7" s="7">
        <f t="shared" si="2"/>
        <v>473304.43952878797</v>
      </c>
      <c r="N7" s="6"/>
      <c r="Q7" s="7"/>
      <c r="R7" s="7"/>
      <c r="S7" s="7"/>
      <c r="V7" s="5"/>
      <c r="W7" s="5"/>
      <c r="X7" s="7"/>
    </row>
    <row r="8" spans="1:24">
      <c r="A8" s="9"/>
      <c r="B8" s="9">
        <v>2015</v>
      </c>
      <c r="C8" s="9">
        <v>3</v>
      </c>
      <c r="D8" s="9">
        <v>163</v>
      </c>
      <c r="E8" s="11">
        <v>19124992.647696398</v>
      </c>
      <c r="F8" s="11">
        <v>143491.61854897701</v>
      </c>
      <c r="G8" s="12">
        <f t="shared" ref="G8:G37" si="4">E8-F8*0.7</f>
        <v>19024548.514712114</v>
      </c>
      <c r="H8" s="12">
        <v>76520057</v>
      </c>
      <c r="I8" s="12" t="s">
        <v>14</v>
      </c>
      <c r="J8" s="12">
        <f t="shared" si="3"/>
        <v>72742010.135963276</v>
      </c>
      <c r="K8" s="11">
        <v>445064</v>
      </c>
      <c r="L8" s="11" t="s">
        <v>14</v>
      </c>
      <c r="M8" s="12">
        <f t="shared" si="2"/>
        <v>360409.57601346966</v>
      </c>
      <c r="N8" s="12"/>
      <c r="Q8" s="12"/>
      <c r="R8" s="12"/>
      <c r="S8" s="12"/>
      <c r="V8" s="12"/>
      <c r="W8" s="12"/>
      <c r="X8" s="12"/>
    </row>
    <row r="9" spans="1:24">
      <c r="A9" s="9"/>
      <c r="B9" s="9">
        <v>2015</v>
      </c>
      <c r="C9" s="9">
        <v>4</v>
      </c>
      <c r="D9" s="9">
        <v>164</v>
      </c>
      <c r="E9" s="11">
        <v>22068360.5961091</v>
      </c>
      <c r="F9" s="11">
        <v>125893.010086867</v>
      </c>
      <c r="G9" s="12">
        <f t="shared" si="4"/>
        <v>21980235.489048291</v>
      </c>
      <c r="H9" s="12">
        <v>81658874</v>
      </c>
      <c r="I9" s="13">
        <f>AVERAGE(I2:I7)</f>
        <v>3.823586671725554</v>
      </c>
      <c r="J9" s="12">
        <f t="shared" si="3"/>
        <v>84043335.456752375</v>
      </c>
      <c r="K9" s="11">
        <v>414371</v>
      </c>
      <c r="L9" s="13">
        <f>AVERAGE(L2:L7)</f>
        <v>2.5117116919912781</v>
      </c>
      <c r="M9" s="12">
        <f t="shared" si="2"/>
        <v>316206.94537625776</v>
      </c>
      <c r="N9" s="12"/>
      <c r="Q9" s="12"/>
      <c r="R9" s="12"/>
      <c r="S9" s="12"/>
      <c r="V9" s="12"/>
      <c r="W9" s="12"/>
      <c r="X9" s="12"/>
    </row>
    <row r="10" spans="1:24" s="14" customFormat="1">
      <c r="A10" s="14" t="s">
        <v>15</v>
      </c>
      <c r="B10" s="14">
        <v>2016</v>
      </c>
      <c r="C10" s="15">
        <v>1</v>
      </c>
      <c r="D10" s="14">
        <v>165</v>
      </c>
      <c r="E10" s="16">
        <v>18410819.566834901</v>
      </c>
      <c r="F10" s="16">
        <v>116696.772819162</v>
      </c>
      <c r="G10" s="17">
        <f t="shared" si="4"/>
        <v>18329131.825861488</v>
      </c>
      <c r="H10" s="17">
        <v>71384639</v>
      </c>
      <c r="I10" s="17"/>
      <c r="J10" s="17">
        <f t="shared" si="3"/>
        <v>70083024.153196275</v>
      </c>
      <c r="K10" s="16">
        <v>399060</v>
      </c>
      <c r="L10" s="17"/>
      <c r="M10" s="17">
        <f t="shared" si="2"/>
        <v>293108.64870855701</v>
      </c>
      <c r="N10" s="17"/>
      <c r="O10" s="15"/>
      <c r="P10" s="15"/>
      <c r="Q10" s="17"/>
      <c r="R10" s="17"/>
      <c r="S10" s="17"/>
      <c r="T10" s="15"/>
      <c r="U10" s="15"/>
      <c r="V10" s="17"/>
      <c r="W10" s="17"/>
      <c r="X10" s="17"/>
    </row>
    <row r="11" spans="1:24" s="9" customFormat="1">
      <c r="B11" s="9">
        <v>2016</v>
      </c>
      <c r="C11" s="9">
        <v>2</v>
      </c>
      <c r="D11" s="9">
        <v>166</v>
      </c>
      <c r="E11" s="11">
        <v>20516451.905005801</v>
      </c>
      <c r="F11" s="11">
        <v>114199.534375804</v>
      </c>
      <c r="G11" s="12">
        <f t="shared" si="4"/>
        <v>20436512.230942737</v>
      </c>
      <c r="H11" s="12">
        <v>78650764</v>
      </c>
      <c r="I11" s="12"/>
      <c r="J11" s="12">
        <f t="shared" si="3"/>
        <v>78140775.782266691</v>
      </c>
      <c r="K11" s="11">
        <v>377742</v>
      </c>
      <c r="L11" s="12"/>
      <c r="M11" s="12">
        <f t="shared" si="2"/>
        <v>286836.30571266281</v>
      </c>
      <c r="N11" s="12"/>
      <c r="Q11" s="12"/>
      <c r="R11" s="12"/>
      <c r="S11" s="12"/>
      <c r="V11" s="12"/>
      <c r="W11" s="12"/>
      <c r="X11" s="12"/>
    </row>
    <row r="12" spans="1:24" s="9" customFormat="1">
      <c r="B12" s="9">
        <v>2016</v>
      </c>
      <c r="C12" s="9">
        <v>3</v>
      </c>
      <c r="D12" s="9">
        <v>167</v>
      </c>
      <c r="E12" s="11">
        <v>18290815.295557901</v>
      </c>
      <c r="F12" s="11">
        <v>114753.770743457</v>
      </c>
      <c r="G12" s="12">
        <f t="shared" si="4"/>
        <v>18210487.65603748</v>
      </c>
      <c r="H12" s="12">
        <v>72210474</v>
      </c>
      <c r="I12" s="12"/>
      <c r="J12" s="12">
        <f t="shared" si="3"/>
        <v>69629377.886782289</v>
      </c>
      <c r="K12" s="11">
        <v>375488</v>
      </c>
      <c r="L12" s="12"/>
      <c r="M12" s="12">
        <f t="shared" si="2"/>
        <v>288228.38767742849</v>
      </c>
      <c r="N12" s="12"/>
      <c r="Q12" s="12"/>
      <c r="R12" s="12"/>
      <c r="S12" s="12"/>
      <c r="V12" s="12"/>
      <c r="W12" s="12"/>
      <c r="X12" s="12"/>
    </row>
    <row r="13" spans="1:24" s="9" customFormat="1">
      <c r="B13" s="9">
        <v>2016</v>
      </c>
      <c r="C13" s="9">
        <v>4</v>
      </c>
      <c r="D13" s="9">
        <v>168</v>
      </c>
      <c r="E13" s="11">
        <v>21315426.652378298</v>
      </c>
      <c r="F13" s="11">
        <v>118511.592881424</v>
      </c>
      <c r="G13" s="12">
        <f t="shared" si="4"/>
        <v>21232468.537361301</v>
      </c>
      <c r="H13" s="12">
        <v>79983678</v>
      </c>
      <c r="I13" s="12"/>
      <c r="J13" s="12">
        <f t="shared" si="3"/>
        <v>81184183.706744269</v>
      </c>
      <c r="K13" s="11">
        <v>355397</v>
      </c>
      <c r="L13" s="12"/>
      <c r="M13" s="12">
        <f t="shared" si="2"/>
        <v>297666.95347781666</v>
      </c>
      <c r="N13" s="12"/>
      <c r="Q13" s="12"/>
      <c r="R13" s="12"/>
      <c r="S13" s="12"/>
      <c r="V13" s="12"/>
      <c r="W13" s="12"/>
      <c r="X13" s="12"/>
    </row>
    <row r="14" spans="1:24" s="14" customFormat="1">
      <c r="B14" s="14">
        <v>2017</v>
      </c>
      <c r="C14" s="15">
        <v>1</v>
      </c>
      <c r="D14" s="14">
        <v>169</v>
      </c>
      <c r="E14" s="16">
        <v>18483166.6698328</v>
      </c>
      <c r="F14" s="16">
        <v>95041.589647833098</v>
      </c>
      <c r="G14" s="17">
        <f t="shared" si="4"/>
        <v>18416637.557079315</v>
      </c>
      <c r="H14" s="17">
        <v>74434596</v>
      </c>
      <c r="I14" s="17"/>
      <c r="J14" s="17">
        <f t="shared" si="3"/>
        <v>70417609.900778115</v>
      </c>
      <c r="K14" s="16">
        <v>462191</v>
      </c>
      <c r="L14" s="17"/>
      <c r="M14" s="17">
        <f t="shared" si="2"/>
        <v>238717.07194472855</v>
      </c>
      <c r="N14" s="17"/>
      <c r="O14" s="15"/>
      <c r="P14" s="15"/>
      <c r="Q14" s="17"/>
      <c r="R14" s="17"/>
      <c r="S14" s="17"/>
      <c r="T14" s="15"/>
      <c r="U14" s="15"/>
      <c r="V14" s="17"/>
      <c r="W14" s="17"/>
      <c r="X14" s="17"/>
    </row>
    <row r="15" spans="1:24" s="9" customFormat="1">
      <c r="B15" s="9">
        <v>2017</v>
      </c>
      <c r="C15" s="9">
        <v>2</v>
      </c>
      <c r="D15" s="9">
        <v>170</v>
      </c>
      <c r="E15" s="11">
        <v>21172188.2946449</v>
      </c>
      <c r="F15" s="11">
        <v>100474.894838576</v>
      </c>
      <c r="G15" s="12">
        <f t="shared" si="4"/>
        <v>21101855.868257895</v>
      </c>
      <c r="H15" s="12">
        <v>80479757</v>
      </c>
      <c r="I15" s="12"/>
      <c r="J15" s="12">
        <f t="shared" si="3"/>
        <v>80684774.846005321</v>
      </c>
      <c r="K15" s="11">
        <v>458270</v>
      </c>
      <c r="L15" s="12"/>
      <c r="M15" s="12">
        <f t="shared" si="2"/>
        <v>252363.96811852179</v>
      </c>
      <c r="N15" s="12"/>
      <c r="Q15" s="12"/>
      <c r="R15" s="12"/>
      <c r="S15" s="12"/>
      <c r="V15" s="12"/>
      <c r="W15" s="12"/>
      <c r="X15" s="12"/>
    </row>
    <row r="16" spans="1:24" s="9" customFormat="1">
      <c r="B16" s="9">
        <v>2017</v>
      </c>
      <c r="C16" s="9">
        <v>3</v>
      </c>
      <c r="D16" s="9">
        <v>171</v>
      </c>
      <c r="E16" s="11">
        <v>19060148.8892808</v>
      </c>
      <c r="F16" s="11">
        <v>107006.507983701</v>
      </c>
      <c r="G16" s="12">
        <f t="shared" si="4"/>
        <v>18985244.333692208</v>
      </c>
      <c r="H16" s="12">
        <v>73976782</v>
      </c>
      <c r="I16" s="12"/>
      <c r="J16" s="12">
        <f t="shared" si="3"/>
        <v>72591727.193273485</v>
      </c>
      <c r="K16" s="11">
        <v>489074</v>
      </c>
      <c r="L16" s="12"/>
      <c r="M16" s="12">
        <f t="shared" si="2"/>
        <v>268769.49722275313</v>
      </c>
      <c r="N16" s="12"/>
      <c r="Q16" s="12"/>
      <c r="R16" s="12"/>
      <c r="S16" s="12"/>
      <c r="V16" s="12"/>
      <c r="W16" s="12"/>
      <c r="X16" s="12"/>
    </row>
    <row r="17" spans="2:24" s="9" customFormat="1">
      <c r="B17" s="9">
        <v>2017</v>
      </c>
      <c r="C17" s="9">
        <v>4</v>
      </c>
      <c r="D17" s="9">
        <v>172</v>
      </c>
      <c r="E17" s="11">
        <v>21939464.0089477</v>
      </c>
      <c r="F17" s="11">
        <v>108451.756695437</v>
      </c>
      <c r="G17" s="12">
        <f t="shared" si="4"/>
        <v>21863547.779260896</v>
      </c>
      <c r="H17" s="12">
        <v>82408987.563397601</v>
      </c>
      <c r="I17" s="12"/>
      <c r="J17" s="12">
        <f t="shared" si="3"/>
        <v>83597169.884858102</v>
      </c>
      <c r="K17" s="11"/>
      <c r="L17" s="12"/>
      <c r="M17" s="12">
        <f t="shared" si="2"/>
        <v>272399.54530986841</v>
      </c>
      <c r="N17" s="12"/>
      <c r="Q17" s="12"/>
      <c r="R17" s="12"/>
      <c r="S17" s="12"/>
      <c r="V17" s="12"/>
      <c r="W17" s="12"/>
      <c r="X17" s="12"/>
    </row>
    <row r="18" spans="2:24" s="14" customFormat="1">
      <c r="B18" s="14">
        <v>2018</v>
      </c>
      <c r="C18" s="15">
        <v>1</v>
      </c>
      <c r="D18" s="14">
        <v>173</v>
      </c>
      <c r="E18" s="16">
        <v>17673034.576710999</v>
      </c>
      <c r="F18" s="16">
        <v>99362.366619522698</v>
      </c>
      <c r="G18" s="17">
        <f t="shared" si="4"/>
        <v>17603480.920077331</v>
      </c>
      <c r="H18" s="17"/>
      <c r="I18" s="17"/>
      <c r="J18" s="17">
        <f t="shared" si="3"/>
        <v>67308435.021532938</v>
      </c>
      <c r="K18" s="16"/>
      <c r="L18" s="17"/>
      <c r="M18" s="17">
        <f t="shared" si="2"/>
        <v>249569.61798304567</v>
      </c>
      <c r="N18" s="17"/>
      <c r="O18" s="15"/>
      <c r="P18" s="15"/>
      <c r="Q18" s="17"/>
      <c r="R18" s="17"/>
      <c r="S18" s="17"/>
      <c r="T18" s="15"/>
      <c r="U18" s="15"/>
      <c r="V18" s="17"/>
      <c r="W18" s="17"/>
      <c r="X18" s="17"/>
    </row>
    <row r="19" spans="2:24" s="9" customFormat="1">
      <c r="B19" s="9">
        <v>2018</v>
      </c>
      <c r="C19" s="9">
        <v>2</v>
      </c>
      <c r="D19" s="9">
        <v>174</v>
      </c>
      <c r="E19" s="11">
        <v>20645716.673531398</v>
      </c>
      <c r="F19" s="11">
        <v>99731.059065381502</v>
      </c>
      <c r="G19" s="12">
        <f t="shared" si="4"/>
        <v>20575904.932185631</v>
      </c>
      <c r="H19" s="12"/>
      <c r="I19" s="12"/>
      <c r="J19" s="12">
        <f t="shared" si="3"/>
        <v>78673755.856871277</v>
      </c>
      <c r="K19" s="11"/>
      <c r="L19" s="12"/>
      <c r="M19" s="12">
        <f t="shared" si="2"/>
        <v>250495.6671100613</v>
      </c>
      <c r="N19" s="12"/>
      <c r="Q19" s="12"/>
      <c r="R19" s="12"/>
      <c r="S19" s="12"/>
      <c r="V19" s="12"/>
      <c r="W19" s="12"/>
      <c r="X19" s="12"/>
    </row>
    <row r="20" spans="2:24" s="9" customFormat="1">
      <c r="B20" s="9">
        <v>2018</v>
      </c>
      <c r="C20" s="9">
        <v>3</v>
      </c>
      <c r="D20" s="9">
        <v>175</v>
      </c>
      <c r="E20" s="11">
        <v>18349809.102242701</v>
      </c>
      <c r="F20" s="11">
        <v>108261.40121335701</v>
      </c>
      <c r="G20" s="12">
        <f t="shared" si="4"/>
        <v>18274026.121393349</v>
      </c>
      <c r="H20" s="12"/>
      <c r="I20" s="12"/>
      <c r="J20" s="12">
        <f t="shared" si="3"/>
        <v>69872322.716057256</v>
      </c>
      <c r="K20" s="11"/>
      <c r="L20" s="12"/>
      <c r="M20" s="12">
        <f t="shared" si="2"/>
        <v>271921.4272198918</v>
      </c>
      <c r="N20" s="12"/>
      <c r="Q20" s="12"/>
      <c r="R20" s="12"/>
      <c r="S20" s="12"/>
      <c r="V20" s="12"/>
      <c r="W20" s="12"/>
      <c r="X20" s="12"/>
    </row>
    <row r="21" spans="2:24" s="9" customFormat="1">
      <c r="B21" s="9">
        <v>2018</v>
      </c>
      <c r="C21" s="9">
        <v>4</v>
      </c>
      <c r="D21" s="9">
        <v>176</v>
      </c>
      <c r="E21" s="11">
        <v>21370279.608316101</v>
      </c>
      <c r="F21" s="11">
        <v>110875.49800555799</v>
      </c>
      <c r="G21" s="12">
        <f t="shared" si="4"/>
        <v>21292666.759712212</v>
      </c>
      <c r="H21" s="12"/>
      <c r="I21" s="12"/>
      <c r="J21" s="12">
        <f t="shared" si="3"/>
        <v>81414356.827385247</v>
      </c>
      <c r="K21" s="11"/>
      <c r="L21" s="12"/>
      <c r="M21" s="12">
        <f t="shared" si="2"/>
        <v>278487.28469688271</v>
      </c>
      <c r="N21" s="12"/>
      <c r="Q21" s="12"/>
      <c r="R21" s="12"/>
      <c r="S21" s="12"/>
      <c r="V21" s="12"/>
      <c r="W21" s="12"/>
      <c r="X21" s="12"/>
    </row>
    <row r="22" spans="2:24" s="14" customFormat="1">
      <c r="B22" s="14">
        <v>2019</v>
      </c>
      <c r="C22" s="15">
        <v>1</v>
      </c>
      <c r="D22" s="14">
        <v>177</v>
      </c>
      <c r="E22" s="16">
        <v>17143740.087081701</v>
      </c>
      <c r="F22" s="16">
        <v>114304.753378327</v>
      </c>
      <c r="G22" s="17">
        <f t="shared" si="4"/>
        <v>17063726.759716872</v>
      </c>
      <c r="H22" s="17"/>
      <c r="I22" s="17"/>
      <c r="J22" s="17">
        <f t="shared" si="3"/>
        <v>65244638.207984067</v>
      </c>
      <c r="K22" s="16"/>
      <c r="L22" s="17"/>
      <c r="M22" s="17">
        <f t="shared" si="2"/>
        <v>287100.58551152045</v>
      </c>
      <c r="N22" s="17"/>
      <c r="O22" s="15"/>
      <c r="P22" s="15"/>
      <c r="Q22" s="17"/>
      <c r="R22" s="17"/>
      <c r="S22" s="17"/>
      <c r="T22" s="15"/>
      <c r="U22" s="15"/>
      <c r="V22" s="17"/>
      <c r="W22" s="17"/>
      <c r="X22" s="17"/>
    </row>
    <row r="23" spans="2:24" s="9" customFormat="1">
      <c r="B23" s="9">
        <v>2019</v>
      </c>
      <c r="C23" s="9">
        <v>2</v>
      </c>
      <c r="D23" s="9">
        <v>178</v>
      </c>
      <c r="E23" s="11">
        <v>20224497.703494798</v>
      </c>
      <c r="F23" s="11">
        <v>113340.837482424</v>
      </c>
      <c r="G23" s="12">
        <f t="shared" si="4"/>
        <v>20145159.117257103</v>
      </c>
      <c r="H23" s="12">
        <v>1000</v>
      </c>
      <c r="I23" s="12"/>
      <c r="J23" s="12">
        <f t="shared" si="3"/>
        <v>77026761.900020003</v>
      </c>
      <c r="K23" s="11"/>
      <c r="L23" s="12"/>
      <c r="M23" s="12">
        <f t="shared" si="2"/>
        <v>284679.50668567623</v>
      </c>
      <c r="N23" s="12"/>
      <c r="Q23" s="12"/>
      <c r="R23" s="12"/>
      <c r="S23" s="12"/>
      <c r="V23" s="12"/>
      <c r="W23" s="12"/>
      <c r="X23" s="12"/>
    </row>
    <row r="24" spans="2:24" s="9" customFormat="1">
      <c r="B24" s="9">
        <v>2019</v>
      </c>
      <c r="C24" s="9">
        <v>3</v>
      </c>
      <c r="D24" s="9">
        <v>179</v>
      </c>
      <c r="E24" s="11">
        <v>17613044.345556401</v>
      </c>
      <c r="F24" s="11">
        <v>112809.14549230599</v>
      </c>
      <c r="G24" s="12">
        <f t="shared" si="4"/>
        <v>17534077.943711787</v>
      </c>
      <c r="H24" s="12"/>
      <c r="I24" s="12"/>
      <c r="J24" s="12">
        <f t="shared" si="3"/>
        <v>67043066.726125337</v>
      </c>
      <c r="K24" s="11"/>
      <c r="L24" s="12"/>
      <c r="M24" s="12">
        <f t="shared" si="2"/>
        <v>283344.04969755409</v>
      </c>
      <c r="N24" s="12"/>
      <c r="Q24" s="12"/>
      <c r="R24" s="12"/>
      <c r="S24" s="12"/>
      <c r="V24" s="12"/>
      <c r="W24" s="12"/>
      <c r="X24" s="12"/>
    </row>
    <row r="25" spans="2:24" s="9" customFormat="1">
      <c r="B25" s="9">
        <v>2019</v>
      </c>
      <c r="C25" s="9">
        <v>4</v>
      </c>
      <c r="D25" s="9">
        <v>180</v>
      </c>
      <c r="E25" s="11">
        <v>20605661.4925946</v>
      </c>
      <c r="F25" s="11">
        <v>109176.748419321</v>
      </c>
      <c r="G25" s="12">
        <f t="shared" si="4"/>
        <v>20529237.768701077</v>
      </c>
      <c r="H25" s="12"/>
      <c r="I25" s="12"/>
      <c r="J25" s="12">
        <f t="shared" si="3"/>
        <v>78495319.912565693</v>
      </c>
      <c r="K25" s="11"/>
      <c r="L25" s="12"/>
      <c r="M25" s="12">
        <f t="shared" si="2"/>
        <v>274220.51549935108</v>
      </c>
      <c r="N25" s="12"/>
      <c r="Q25" s="12"/>
      <c r="R25" s="12"/>
      <c r="S25" s="12"/>
      <c r="V25" s="12"/>
      <c r="W25" s="12"/>
      <c r="X25" s="12"/>
    </row>
    <row r="26" spans="2:24" s="14" customFormat="1">
      <c r="B26" s="14">
        <v>2020</v>
      </c>
      <c r="C26" s="15">
        <v>1</v>
      </c>
      <c r="D26" s="14">
        <v>181</v>
      </c>
      <c r="E26" s="16">
        <v>16687047.534983801</v>
      </c>
      <c r="F26" s="16">
        <v>112176.820885908</v>
      </c>
      <c r="G26" s="17">
        <f t="shared" si="4"/>
        <v>16608523.760363664</v>
      </c>
      <c r="H26" s="17"/>
      <c r="I26" s="17"/>
      <c r="J26" s="17">
        <f t="shared" si="3"/>
        <v>63504130.086739279</v>
      </c>
      <c r="K26" s="16"/>
      <c r="L26" s="17"/>
      <c r="M26" s="17">
        <f t="shared" si="2"/>
        <v>281755.83259052492</v>
      </c>
      <c r="N26" s="17"/>
      <c r="O26" s="15"/>
      <c r="P26" s="15"/>
      <c r="Q26" s="17"/>
      <c r="R26" s="17"/>
      <c r="S26" s="17"/>
      <c r="T26" s="15"/>
      <c r="U26" s="15"/>
      <c r="V26" s="17"/>
      <c r="W26" s="17"/>
      <c r="X26" s="17"/>
    </row>
    <row r="27" spans="2:24" s="9" customFormat="1">
      <c r="B27" s="9">
        <v>2020</v>
      </c>
      <c r="C27" s="9">
        <v>2</v>
      </c>
      <c r="D27" s="9">
        <v>182</v>
      </c>
      <c r="E27" s="11">
        <v>19833231.926992401</v>
      </c>
      <c r="F27" s="11">
        <v>108363.023779988</v>
      </c>
      <c r="G27" s="12">
        <f t="shared" si="4"/>
        <v>19757377.81034641</v>
      </c>
      <c r="H27" s="12"/>
      <c r="I27" s="12"/>
      <c r="J27" s="12">
        <f t="shared" si="3"/>
        <v>75544046.463381872</v>
      </c>
      <c r="K27" s="11"/>
      <c r="L27" s="12"/>
      <c r="M27" s="12">
        <f t="shared" si="2"/>
        <v>272176.6738086699</v>
      </c>
      <c r="N27" s="12"/>
      <c r="Q27" s="12"/>
      <c r="R27" s="12"/>
      <c r="S27" s="12"/>
      <c r="V27" s="12"/>
      <c r="W27" s="12"/>
      <c r="X27" s="12"/>
    </row>
    <row r="28" spans="2:24" s="9" customFormat="1">
      <c r="B28" s="9">
        <v>2020</v>
      </c>
      <c r="C28" s="9">
        <v>3</v>
      </c>
      <c r="D28" s="9">
        <v>183</v>
      </c>
      <c r="E28" s="11">
        <v>17100840.834636699</v>
      </c>
      <c r="F28" s="11">
        <v>110909.87716093499</v>
      </c>
      <c r="G28" s="12">
        <f t="shared" si="4"/>
        <v>17023203.920624044</v>
      </c>
      <c r="H28" s="12"/>
      <c r="I28" s="12"/>
      <c r="J28" s="12">
        <f t="shared" si="3"/>
        <v>65089695.620529279</v>
      </c>
      <c r="K28" s="11"/>
      <c r="L28" s="12"/>
      <c r="M28" s="12">
        <f t="shared" si="2"/>
        <v>278573.63522340421</v>
      </c>
      <c r="N28" s="12"/>
      <c r="Q28" s="12"/>
      <c r="R28" s="12"/>
      <c r="S28" s="12"/>
      <c r="V28" s="12"/>
      <c r="W28" s="12"/>
      <c r="X28" s="12"/>
    </row>
    <row r="29" spans="2:24" s="9" customFormat="1">
      <c r="B29" s="9">
        <v>2020</v>
      </c>
      <c r="C29" s="9">
        <v>4</v>
      </c>
      <c r="D29" s="9">
        <v>184</v>
      </c>
      <c r="E29" s="11">
        <v>20277770.6187522</v>
      </c>
      <c r="F29" s="11">
        <v>110895.063690996</v>
      </c>
      <c r="G29" s="12">
        <f t="shared" si="4"/>
        <v>20200144.074168503</v>
      </c>
      <c r="H29" s="12"/>
      <c r="I29" s="12"/>
      <c r="J29" s="12">
        <f t="shared" si="3"/>
        <v>77237001.648410425</v>
      </c>
      <c r="K29" s="11"/>
      <c r="L29" s="12"/>
      <c r="M29" s="12">
        <f t="shared" si="2"/>
        <v>278536.42805775936</v>
      </c>
      <c r="N29" s="12"/>
      <c r="Q29" s="12"/>
      <c r="R29" s="12"/>
      <c r="S29" s="12"/>
      <c r="V29" s="12"/>
      <c r="W29" s="12"/>
      <c r="X29" s="12"/>
    </row>
    <row r="30" spans="2:24" s="14" customFormat="1">
      <c r="B30" s="14">
        <v>2021</v>
      </c>
      <c r="C30" s="15">
        <v>1</v>
      </c>
      <c r="D30" s="14">
        <v>185</v>
      </c>
      <c r="E30" s="16">
        <v>16298966.1047417</v>
      </c>
      <c r="F30" s="16">
        <v>111624.375801089</v>
      </c>
      <c r="G30" s="17">
        <f t="shared" si="4"/>
        <v>16220829.041680938</v>
      </c>
      <c r="H30" s="17"/>
      <c r="I30" s="17"/>
      <c r="J30" s="17">
        <f t="shared" si="3"/>
        <v>62021745.727695517</v>
      </c>
      <c r="K30" s="16"/>
      <c r="L30" s="17"/>
      <c r="M30" s="17">
        <f t="shared" si="2"/>
        <v>280368.24981179711</v>
      </c>
      <c r="N30" s="17"/>
      <c r="O30" s="15"/>
      <c r="P30" s="15"/>
      <c r="Q30" s="17"/>
      <c r="R30" s="17"/>
      <c r="S30" s="17"/>
      <c r="T30" s="15"/>
      <c r="U30" s="15"/>
      <c r="V30" s="17"/>
      <c r="W30" s="17"/>
      <c r="X30" s="17"/>
    </row>
    <row r="31" spans="2:24" s="9" customFormat="1">
      <c r="B31" s="9">
        <v>2021</v>
      </c>
      <c r="C31" s="9">
        <v>2</v>
      </c>
      <c r="D31" s="9">
        <v>186</v>
      </c>
      <c r="E31" s="11">
        <v>19394234.199045599</v>
      </c>
      <c r="F31" s="11">
        <v>111010.67652949299</v>
      </c>
      <c r="G31" s="12">
        <f t="shared" si="4"/>
        <v>19316526.725474954</v>
      </c>
      <c r="H31" s="12"/>
      <c r="I31" s="12"/>
      <c r="J31" s="12">
        <f t="shared" si="3"/>
        <v>73858414.13106288</v>
      </c>
      <c r="K31" s="11"/>
      <c r="L31" s="12"/>
      <c r="M31" s="12">
        <f t="shared" si="2"/>
        <v>278826.81417595752</v>
      </c>
      <c r="N31" s="12"/>
      <c r="Q31" s="12"/>
      <c r="R31" s="12"/>
      <c r="S31" s="12"/>
      <c r="V31" s="12"/>
      <c r="W31" s="12"/>
      <c r="X31" s="12"/>
    </row>
    <row r="32" spans="2:24" s="9" customFormat="1">
      <c r="B32" s="9">
        <v>2021</v>
      </c>
      <c r="C32" s="9">
        <v>3</v>
      </c>
      <c r="D32" s="9">
        <v>187</v>
      </c>
      <c r="E32" s="11">
        <v>16709199.626033399</v>
      </c>
      <c r="F32" s="11">
        <v>112361.12484118099</v>
      </c>
      <c r="G32" s="12">
        <f t="shared" si="4"/>
        <v>16630546.838644573</v>
      </c>
      <c r="H32" s="12"/>
      <c r="I32" s="12"/>
      <c r="J32" s="12">
        <f t="shared" si="3"/>
        <v>63588337.235323966</v>
      </c>
      <c r="K32" s="11"/>
      <c r="L32" s="12"/>
      <c r="M32" s="12">
        <f t="shared" ref="M32:M63" si="5">F32*2.511711692</f>
        <v>282218.75098986592</v>
      </c>
      <c r="N32" s="12"/>
      <c r="Q32" s="12"/>
      <c r="R32" s="12"/>
      <c r="S32" s="12"/>
      <c r="V32" s="12"/>
      <c r="W32" s="12"/>
      <c r="X32" s="12"/>
    </row>
    <row r="33" spans="2:24" s="9" customFormat="1">
      <c r="B33" s="9">
        <v>2021</v>
      </c>
      <c r="C33" s="9">
        <v>4</v>
      </c>
      <c r="D33" s="9">
        <v>188</v>
      </c>
      <c r="E33" s="11">
        <v>19917049.527274702</v>
      </c>
      <c r="F33" s="11">
        <v>116099.21169298</v>
      </c>
      <c r="G33" s="12">
        <f t="shared" si="4"/>
        <v>19835780.079089615</v>
      </c>
      <c r="H33" s="12"/>
      <c r="I33" s="12"/>
      <c r="J33" s="12">
        <f t="shared" ref="J33:J64" si="6">G33*3.8235866717</f>
        <v>75843824.333179429</v>
      </c>
      <c r="K33" s="11"/>
      <c r="L33" s="12"/>
      <c r="M33" s="12">
        <f t="shared" si="5"/>
        <v>291607.74744124099</v>
      </c>
      <c r="N33" s="12"/>
      <c r="Q33" s="12"/>
      <c r="R33" s="12"/>
      <c r="S33" s="12"/>
      <c r="V33" s="12"/>
      <c r="W33" s="12"/>
      <c r="X33" s="12"/>
    </row>
    <row r="34" spans="2:24" s="14" customFormat="1">
      <c r="B34" s="14">
        <v>2022</v>
      </c>
      <c r="C34" s="15">
        <v>1</v>
      </c>
      <c r="D34" s="14">
        <v>189</v>
      </c>
      <c r="E34" s="16">
        <v>16018733.8828857</v>
      </c>
      <c r="F34" s="16">
        <v>115444.954643866</v>
      </c>
      <c r="G34" s="17">
        <f t="shared" si="4"/>
        <v>15937922.414634993</v>
      </c>
      <c r="H34" s="17"/>
      <c r="I34" s="17"/>
      <c r="J34" s="17">
        <f t="shared" si="6"/>
        <v>60940027.719187044</v>
      </c>
      <c r="K34" s="16"/>
      <c r="L34" s="17"/>
      <c r="M34" s="17">
        <f t="shared" si="5"/>
        <v>289964.44236140791</v>
      </c>
      <c r="N34" s="17"/>
      <c r="O34" s="15"/>
      <c r="P34" s="15"/>
      <c r="Q34" s="17"/>
      <c r="R34" s="17"/>
      <c r="S34" s="17"/>
      <c r="T34" s="15"/>
      <c r="U34" s="15"/>
      <c r="V34" s="17"/>
      <c r="W34" s="17"/>
      <c r="X34" s="17"/>
    </row>
    <row r="35" spans="2:24" s="9" customFormat="1">
      <c r="B35" s="9">
        <v>2022</v>
      </c>
      <c r="C35" s="9">
        <v>2</v>
      </c>
      <c r="D35" s="9">
        <v>190</v>
      </c>
      <c r="E35" s="11">
        <v>19124028.650511101</v>
      </c>
      <c r="F35" s="11">
        <v>113515.46830320101</v>
      </c>
      <c r="G35" s="12">
        <f t="shared" si="4"/>
        <v>19044567.822698861</v>
      </c>
      <c r="H35" s="12"/>
      <c r="I35" s="12"/>
      <c r="J35" s="12">
        <f t="shared" si="6"/>
        <v>72818555.695158064</v>
      </c>
      <c r="K35" s="11"/>
      <c r="L35" s="12"/>
      <c r="M35" s="12">
        <f t="shared" si="5"/>
        <v>285118.12896000536</v>
      </c>
      <c r="N35" s="12"/>
      <c r="Q35" s="12"/>
      <c r="R35" s="12"/>
      <c r="S35" s="12"/>
      <c r="V35" s="12"/>
      <c r="W35" s="12"/>
      <c r="X35" s="12"/>
    </row>
    <row r="36" spans="2:24" s="9" customFormat="1">
      <c r="B36" s="9">
        <v>2022</v>
      </c>
      <c r="C36" s="9">
        <v>3</v>
      </c>
      <c r="D36" s="9">
        <v>191</v>
      </c>
      <c r="E36" s="11">
        <v>16374697.9117472</v>
      </c>
      <c r="F36" s="11">
        <v>116441.588648326</v>
      </c>
      <c r="G36" s="12">
        <f t="shared" si="4"/>
        <v>16293188.799693372</v>
      </c>
      <c r="H36" s="12"/>
      <c r="I36" s="12"/>
      <c r="J36" s="12">
        <f t="shared" si="6"/>
        <v>62298419.533999301</v>
      </c>
      <c r="K36" s="11"/>
      <c r="L36" s="12"/>
      <c r="M36" s="12">
        <f t="shared" si="5"/>
        <v>292467.69964305486</v>
      </c>
      <c r="N36" s="12"/>
      <c r="Q36" s="12"/>
      <c r="R36" s="12"/>
      <c r="S36" s="12"/>
      <c r="V36" s="12"/>
      <c r="W36" s="12"/>
      <c r="X36" s="12"/>
    </row>
    <row r="37" spans="2:24" s="9" customFormat="1">
      <c r="B37" s="9">
        <v>2022</v>
      </c>
      <c r="C37" s="9">
        <v>4</v>
      </c>
      <c r="D37" s="9">
        <v>192</v>
      </c>
      <c r="E37" s="11">
        <v>19512363.6374259</v>
      </c>
      <c r="F37" s="11">
        <v>118554.306046439</v>
      </c>
      <c r="G37" s="12">
        <f t="shared" si="4"/>
        <v>19429375.623193391</v>
      </c>
      <c r="H37" s="12"/>
      <c r="I37" s="12"/>
      <c r="J37" s="12">
        <f t="shared" si="6"/>
        <v>74289901.672295138</v>
      </c>
      <c r="K37" s="11"/>
      <c r="L37" s="12"/>
      <c r="M37" s="12">
        <f t="shared" si="5"/>
        <v>297774.23663378711</v>
      </c>
      <c r="N37" s="12"/>
      <c r="Q37" s="12"/>
      <c r="R37" s="12"/>
      <c r="S37" s="12"/>
      <c r="V37" s="12"/>
      <c r="W37" s="12"/>
      <c r="X37" s="12"/>
    </row>
    <row r="38" spans="2:24" s="14" customFormat="1">
      <c r="B38" s="14">
        <v>2023</v>
      </c>
      <c r="C38" s="15">
        <v>1</v>
      </c>
      <c r="D38" s="14">
        <v>193</v>
      </c>
      <c r="E38" s="16">
        <v>16694404.0034563</v>
      </c>
      <c r="F38" s="16">
        <v>117364.80968476699</v>
      </c>
      <c r="G38" s="17">
        <f t="shared" ref="G38:G69" si="7">E38-F38*0.7</f>
        <v>16612248.636676963</v>
      </c>
      <c r="H38" s="17"/>
      <c r="I38" s="17"/>
      <c r="J38" s="17">
        <f t="shared" si="6"/>
        <v>63518372.474164538</v>
      </c>
      <c r="K38" s="16"/>
      <c r="L38" s="17"/>
      <c r="M38" s="17">
        <f t="shared" si="5"/>
        <v>294786.56471458409</v>
      </c>
      <c r="N38" s="17"/>
      <c r="O38" s="15"/>
      <c r="P38" s="15"/>
      <c r="Q38" s="17"/>
      <c r="R38" s="17"/>
      <c r="S38" s="17"/>
      <c r="T38" s="15"/>
      <c r="U38" s="15"/>
      <c r="V38" s="17"/>
      <c r="W38" s="17"/>
      <c r="X38" s="17"/>
    </row>
    <row r="39" spans="2:24" s="9" customFormat="1">
      <c r="B39" s="9">
        <v>2023</v>
      </c>
      <c r="C39" s="9">
        <v>2</v>
      </c>
      <c r="D39" s="9">
        <v>194</v>
      </c>
      <c r="E39" s="11">
        <v>19818668.3988677</v>
      </c>
      <c r="F39" s="11">
        <v>112223.59860767399</v>
      </c>
      <c r="G39" s="12">
        <f t="shared" si="7"/>
        <v>19740111.87984233</v>
      </c>
      <c r="H39" s="12"/>
      <c r="I39" s="12"/>
      <c r="J39" s="12">
        <f t="shared" si="6"/>
        <v>75478028.681631967</v>
      </c>
      <c r="K39" s="11"/>
      <c r="L39" s="12"/>
      <c r="M39" s="12">
        <f t="shared" si="5"/>
        <v>281873.32474120968</v>
      </c>
      <c r="N39" s="12"/>
      <c r="Q39" s="12"/>
      <c r="R39" s="12"/>
      <c r="S39" s="12"/>
      <c r="V39" s="12"/>
      <c r="W39" s="12"/>
      <c r="X39" s="12"/>
    </row>
    <row r="40" spans="2:24" s="9" customFormat="1">
      <c r="B40" s="9">
        <v>2023</v>
      </c>
      <c r="C40" s="9">
        <v>3</v>
      </c>
      <c r="D40" s="9">
        <v>195</v>
      </c>
      <c r="E40" s="11">
        <v>17071086.517682899</v>
      </c>
      <c r="F40" s="11">
        <v>119536.277762502</v>
      </c>
      <c r="G40" s="12">
        <f t="shared" si="7"/>
        <v>16987411.123249147</v>
      </c>
      <c r="H40" s="12"/>
      <c r="I40" s="12"/>
      <c r="J40" s="12">
        <f t="shared" si="6"/>
        <v>64952838.757543765</v>
      </c>
      <c r="K40" s="11"/>
      <c r="L40" s="12"/>
      <c r="M40" s="12">
        <f t="shared" si="5"/>
        <v>300240.66647423588</v>
      </c>
      <c r="N40" s="12"/>
      <c r="Q40" s="12"/>
      <c r="R40" s="12"/>
      <c r="S40" s="12"/>
      <c r="V40" s="12"/>
      <c r="W40" s="12"/>
      <c r="X40" s="12"/>
    </row>
    <row r="41" spans="2:24" s="9" customFormat="1">
      <c r="B41" s="9">
        <v>2023</v>
      </c>
      <c r="C41" s="9">
        <v>4</v>
      </c>
      <c r="D41" s="9">
        <v>196</v>
      </c>
      <c r="E41" s="11">
        <v>20221590.455040999</v>
      </c>
      <c r="F41" s="11">
        <v>121663.28451529601</v>
      </c>
      <c r="G41" s="12">
        <f t="shared" si="7"/>
        <v>20136426.155880291</v>
      </c>
      <c r="H41" s="12"/>
      <c r="I41" s="12"/>
      <c r="J41" s="12">
        <f t="shared" si="6"/>
        <v>76993370.665295154</v>
      </c>
      <c r="K41" s="11"/>
      <c r="L41" s="12"/>
      <c r="M41" s="12">
        <f t="shared" si="5"/>
        <v>305583.09420419153</v>
      </c>
      <c r="N41" s="12"/>
      <c r="Q41" s="12"/>
      <c r="R41" s="12"/>
      <c r="S41" s="12"/>
      <c r="V41" s="12"/>
      <c r="W41" s="12"/>
      <c r="X41" s="12"/>
    </row>
    <row r="42" spans="2:24" s="14" customFormat="1">
      <c r="B42" s="14">
        <v>2024</v>
      </c>
      <c r="C42" s="15">
        <v>1</v>
      </c>
      <c r="D42" s="14">
        <v>197</v>
      </c>
      <c r="E42" s="16">
        <v>17351451.414489198</v>
      </c>
      <c r="F42" s="16">
        <v>122095.143623465</v>
      </c>
      <c r="G42" s="17">
        <f t="shared" si="7"/>
        <v>17265984.813952774</v>
      </c>
      <c r="H42" s="17"/>
      <c r="I42" s="17"/>
      <c r="J42" s="17">
        <f t="shared" si="6"/>
        <v>66017989.408404432</v>
      </c>
      <c r="K42" s="16"/>
      <c r="L42" s="17"/>
      <c r="M42" s="17">
        <f t="shared" si="5"/>
        <v>306667.79977547628</v>
      </c>
      <c r="N42" s="17"/>
      <c r="O42" s="15"/>
      <c r="P42" s="15"/>
      <c r="Q42" s="17"/>
      <c r="R42" s="17"/>
      <c r="S42" s="17"/>
      <c r="T42" s="15"/>
      <c r="U42" s="15"/>
      <c r="V42" s="17"/>
      <c r="W42" s="17"/>
      <c r="X42" s="17"/>
    </row>
    <row r="43" spans="2:24" s="9" customFormat="1">
      <c r="B43" s="9">
        <v>2024</v>
      </c>
      <c r="C43" s="9">
        <v>2</v>
      </c>
      <c r="D43" s="9">
        <v>198</v>
      </c>
      <c r="E43" s="11">
        <v>20698787.954770401</v>
      </c>
      <c r="F43" s="11">
        <v>122727.979334125</v>
      </c>
      <c r="G43" s="12">
        <f t="shared" si="7"/>
        <v>20612878.369236514</v>
      </c>
      <c r="H43" s="12"/>
      <c r="I43" s="12"/>
      <c r="J43" s="12">
        <f t="shared" si="6"/>
        <v>78815126.997985974</v>
      </c>
      <c r="K43" s="11"/>
      <c r="L43" s="12"/>
      <c r="M43" s="12">
        <f t="shared" si="5"/>
        <v>308257.30062905618</v>
      </c>
      <c r="N43" s="12"/>
      <c r="Q43" s="12"/>
      <c r="R43" s="12"/>
      <c r="S43" s="12"/>
      <c r="V43" s="12"/>
      <c r="W43" s="12"/>
      <c r="X43" s="12"/>
    </row>
    <row r="44" spans="2:24" s="9" customFormat="1">
      <c r="B44" s="9">
        <v>2024</v>
      </c>
      <c r="C44" s="9">
        <v>3</v>
      </c>
      <c r="D44" s="9">
        <v>199</v>
      </c>
      <c r="E44" s="11">
        <v>17751367.172266599</v>
      </c>
      <c r="F44" s="11">
        <v>119200.787588305</v>
      </c>
      <c r="G44" s="12">
        <f t="shared" si="7"/>
        <v>17667926.620954785</v>
      </c>
      <c r="H44" s="12"/>
      <c r="I44" s="12"/>
      <c r="J44" s="12">
        <f t="shared" si="6"/>
        <v>67554848.744456336</v>
      </c>
      <c r="K44" s="11"/>
      <c r="L44" s="12"/>
      <c r="M44" s="12">
        <f t="shared" si="5"/>
        <v>299398.01188115415</v>
      </c>
      <c r="N44" s="12"/>
      <c r="Q44" s="12"/>
      <c r="R44" s="12"/>
      <c r="S44" s="12"/>
      <c r="V44" s="12"/>
      <c r="W44" s="12"/>
      <c r="X44" s="12"/>
    </row>
    <row r="45" spans="2:24" s="9" customFormat="1">
      <c r="B45" s="9">
        <v>2024</v>
      </c>
      <c r="C45" s="9">
        <v>4</v>
      </c>
      <c r="D45" s="9">
        <v>200</v>
      </c>
      <c r="E45" s="11">
        <v>21062749.2331843</v>
      </c>
      <c r="F45" s="11">
        <v>122189.121356171</v>
      </c>
      <c r="G45" s="12">
        <f t="shared" si="7"/>
        <v>20977216.848234981</v>
      </c>
      <c r="H45" s="12"/>
      <c r="I45" s="12"/>
      <c r="J45" s="12">
        <f t="shared" si="6"/>
        <v>80208206.750271961</v>
      </c>
      <c r="K45" s="11"/>
      <c r="L45" s="12"/>
      <c r="M45" s="12">
        <f t="shared" si="5"/>
        <v>306903.84474550158</v>
      </c>
      <c r="N45" s="12"/>
      <c r="Q45" s="12"/>
      <c r="R45" s="12"/>
      <c r="S45" s="12"/>
      <c r="V45" s="12"/>
      <c r="W45" s="12"/>
      <c r="X45" s="12"/>
    </row>
    <row r="46" spans="2:24" s="14" customFormat="1">
      <c r="B46" s="14">
        <v>2025</v>
      </c>
      <c r="C46" s="15">
        <v>1</v>
      </c>
      <c r="D46" s="14">
        <v>201</v>
      </c>
      <c r="E46" s="16">
        <v>18081108.289054301</v>
      </c>
      <c r="F46" s="16">
        <v>119892.10035136199</v>
      </c>
      <c r="G46" s="17">
        <f t="shared" si="7"/>
        <v>17997183.818808347</v>
      </c>
      <c r="H46" s="17"/>
      <c r="I46" s="17"/>
      <c r="J46" s="17">
        <f t="shared" si="6"/>
        <v>68813792.177730501</v>
      </c>
      <c r="K46" s="16"/>
      <c r="L46" s="17"/>
      <c r="M46" s="17">
        <f t="shared" si="5"/>
        <v>301134.39023095323</v>
      </c>
      <c r="N46" s="17"/>
      <c r="O46" s="15"/>
      <c r="P46" s="15"/>
      <c r="Q46" s="17"/>
      <c r="R46" s="17"/>
      <c r="S46" s="17"/>
      <c r="T46" s="15"/>
      <c r="U46" s="15"/>
      <c r="V46" s="17"/>
      <c r="W46" s="17"/>
      <c r="X46" s="17"/>
    </row>
    <row r="47" spans="2:24" s="9" customFormat="1">
      <c r="B47" s="9">
        <v>2025</v>
      </c>
      <c r="C47" s="9">
        <v>2</v>
      </c>
      <c r="D47" s="9">
        <v>202</v>
      </c>
      <c r="E47" s="11">
        <v>21603773.053913999</v>
      </c>
      <c r="F47" s="11">
        <v>124127.259685376</v>
      </c>
      <c r="G47" s="12">
        <f t="shared" si="7"/>
        <v>21516883.972134236</v>
      </c>
      <c r="H47" s="12"/>
      <c r="I47" s="12"/>
      <c r="J47" s="12">
        <f t="shared" si="6"/>
        <v>82271670.77236782</v>
      </c>
      <c r="K47" s="11"/>
      <c r="L47" s="12"/>
      <c r="M47" s="12">
        <f t="shared" si="5"/>
        <v>311771.88944767916</v>
      </c>
      <c r="N47" s="12"/>
      <c r="Q47" s="12"/>
      <c r="R47" s="12"/>
      <c r="S47" s="12"/>
      <c r="V47" s="12"/>
      <c r="W47" s="12"/>
      <c r="X47" s="12"/>
    </row>
    <row r="48" spans="2:24" s="9" customFormat="1">
      <c r="B48" s="9">
        <v>2025</v>
      </c>
      <c r="C48" s="9">
        <v>3</v>
      </c>
      <c r="D48" s="9">
        <v>203</v>
      </c>
      <c r="E48" s="11">
        <v>18367373.9952804</v>
      </c>
      <c r="F48" s="11">
        <v>124929.418845562</v>
      </c>
      <c r="G48" s="12">
        <f t="shared" si="7"/>
        <v>18279923.402088508</v>
      </c>
      <c r="H48" s="12"/>
      <c r="I48" s="12"/>
      <c r="J48" s="12">
        <f t="shared" si="6"/>
        <v>69894871.479922548</v>
      </c>
      <c r="K48" s="11"/>
      <c r="L48" s="12"/>
      <c r="M48" s="12">
        <f t="shared" si="5"/>
        <v>313786.68198916322</v>
      </c>
      <c r="N48" s="12"/>
      <c r="Q48" s="12"/>
      <c r="R48" s="12"/>
      <c r="S48" s="12"/>
      <c r="V48" s="12"/>
      <c r="W48" s="12"/>
      <c r="X48" s="12"/>
    </row>
    <row r="49" spans="2:24" s="9" customFormat="1">
      <c r="B49" s="9">
        <v>2025</v>
      </c>
      <c r="C49" s="9">
        <v>4</v>
      </c>
      <c r="D49" s="9">
        <v>204</v>
      </c>
      <c r="E49" s="11">
        <v>21919824.419671498</v>
      </c>
      <c r="F49" s="11">
        <v>124253.42855668699</v>
      </c>
      <c r="G49" s="12">
        <f t="shared" si="7"/>
        <v>21832847.019681819</v>
      </c>
      <c r="H49" s="12"/>
      <c r="I49" s="12"/>
      <c r="J49" s="12">
        <f t="shared" si="6"/>
        <v>83479782.869720474</v>
      </c>
      <c r="K49" s="11"/>
      <c r="L49" s="12"/>
      <c r="M49" s="12">
        <f t="shared" si="5"/>
        <v>312088.78927691741</v>
      </c>
      <c r="N49" s="12"/>
      <c r="Q49" s="12"/>
      <c r="R49" s="12"/>
      <c r="S49" s="12"/>
      <c r="V49" s="12"/>
      <c r="W49" s="12"/>
      <c r="X49" s="12"/>
    </row>
    <row r="50" spans="2:24" s="14" customFormat="1">
      <c r="B50" s="14">
        <v>2026</v>
      </c>
      <c r="C50" s="15">
        <v>1</v>
      </c>
      <c r="D50" s="14">
        <v>205</v>
      </c>
      <c r="E50" s="16">
        <v>18897461.786125898</v>
      </c>
      <c r="F50" s="16">
        <v>124261.710320097</v>
      </c>
      <c r="G50" s="17">
        <f t="shared" si="7"/>
        <v>18810478.588901829</v>
      </c>
      <c r="H50" s="17"/>
      <c r="I50" s="17"/>
      <c r="J50" s="17">
        <f t="shared" si="6"/>
        <v>71923495.220823258</v>
      </c>
      <c r="K50" s="16"/>
      <c r="L50" s="17"/>
      <c r="M50" s="17">
        <f t="shared" si="5"/>
        <v>312109.59067890473</v>
      </c>
      <c r="N50" s="17"/>
      <c r="O50" s="15"/>
      <c r="P50" s="15"/>
      <c r="Q50" s="17"/>
      <c r="R50" s="17"/>
      <c r="S50" s="17"/>
      <c r="T50" s="15"/>
      <c r="U50" s="15"/>
      <c r="V50" s="17"/>
      <c r="W50" s="17"/>
      <c r="X50" s="17"/>
    </row>
    <row r="51" spans="2:24" s="9" customFormat="1">
      <c r="B51" s="9">
        <v>2026</v>
      </c>
      <c r="C51" s="9">
        <v>2</v>
      </c>
      <c r="D51" s="9">
        <v>206</v>
      </c>
      <c r="E51" s="11">
        <v>22696702.497039601</v>
      </c>
      <c r="F51" s="11">
        <v>121125.616561535</v>
      </c>
      <c r="G51" s="12">
        <f t="shared" si="7"/>
        <v>22611914.565446526</v>
      </c>
      <c r="H51" s="12"/>
      <c r="I51" s="12"/>
      <c r="J51" s="12">
        <f t="shared" si="6"/>
        <v>86458615.154060438</v>
      </c>
      <c r="K51" s="11"/>
      <c r="L51" s="12"/>
      <c r="M51" s="12">
        <f t="shared" si="5"/>
        <v>304232.62731831631</v>
      </c>
      <c r="N51" s="12"/>
      <c r="Q51" s="12"/>
      <c r="R51" s="12"/>
      <c r="S51" s="12"/>
      <c r="V51" s="12"/>
      <c r="W51" s="12"/>
      <c r="X51" s="12"/>
    </row>
    <row r="52" spans="2:24" s="9" customFormat="1">
      <c r="B52" s="9">
        <v>2026</v>
      </c>
      <c r="C52" s="9">
        <v>3</v>
      </c>
      <c r="D52" s="9">
        <v>207</v>
      </c>
      <c r="E52" s="11">
        <v>19323011.4565394</v>
      </c>
      <c r="F52" s="11">
        <v>123405.938131936</v>
      </c>
      <c r="G52" s="12">
        <f t="shared" si="7"/>
        <v>19236627.299847044</v>
      </c>
      <c r="H52" s="12"/>
      <c r="I52" s="12"/>
      <c r="J52" s="12">
        <f t="shared" si="6"/>
        <v>73552911.752155527</v>
      </c>
      <c r="K52" s="11"/>
      <c r="L52" s="12"/>
      <c r="M52" s="12">
        <f t="shared" si="5"/>
        <v>309960.13766821229</v>
      </c>
      <c r="N52" s="12"/>
      <c r="Q52" s="12"/>
      <c r="R52" s="12"/>
      <c r="S52" s="12"/>
      <c r="V52" s="12"/>
      <c r="W52" s="12"/>
      <c r="X52" s="12"/>
    </row>
    <row r="53" spans="2:24" s="9" customFormat="1">
      <c r="B53" s="9">
        <v>2026</v>
      </c>
      <c r="C53" s="9">
        <v>4</v>
      </c>
      <c r="D53" s="9">
        <v>208</v>
      </c>
      <c r="E53" s="11">
        <v>23008409.893135801</v>
      </c>
      <c r="F53" s="11">
        <v>127788.290327674</v>
      </c>
      <c r="G53" s="12">
        <f t="shared" si="7"/>
        <v>22918958.089906428</v>
      </c>
      <c r="H53" s="12"/>
      <c r="I53" s="12"/>
      <c r="J53" s="12">
        <f t="shared" si="6"/>
        <v>87632622.681817114</v>
      </c>
      <c r="K53" s="11"/>
      <c r="L53" s="12"/>
      <c r="M53" s="12">
        <f t="shared" si="5"/>
        <v>320967.34291670931</v>
      </c>
      <c r="N53" s="12"/>
      <c r="Q53" s="12"/>
      <c r="R53" s="12"/>
      <c r="S53" s="12"/>
      <c r="V53" s="12"/>
      <c r="W53" s="12"/>
      <c r="X53" s="12"/>
    </row>
    <row r="54" spans="2:24" s="14" customFormat="1">
      <c r="B54" s="14">
        <v>2027</v>
      </c>
      <c r="C54" s="15">
        <v>1</v>
      </c>
      <c r="D54" s="14">
        <v>209</v>
      </c>
      <c r="E54" s="16">
        <v>19602638.0821626</v>
      </c>
      <c r="F54" s="16">
        <v>126930.972259573</v>
      </c>
      <c r="G54" s="17">
        <f t="shared" si="7"/>
        <v>19513786.4015809</v>
      </c>
      <c r="H54" s="17"/>
      <c r="I54" s="17"/>
      <c r="J54" s="17">
        <f t="shared" si="6"/>
        <v>74612653.599485442</v>
      </c>
      <c r="K54" s="16"/>
      <c r="L54" s="17"/>
      <c r="M54" s="17">
        <f t="shared" si="5"/>
        <v>318814.00710129715</v>
      </c>
      <c r="N54" s="17"/>
      <c r="O54" s="15"/>
      <c r="P54" s="15"/>
      <c r="Q54" s="17"/>
      <c r="R54" s="17"/>
      <c r="S54" s="17"/>
      <c r="T54" s="15"/>
      <c r="U54" s="15"/>
      <c r="V54" s="17"/>
      <c r="W54" s="17"/>
      <c r="X54" s="17"/>
    </row>
    <row r="55" spans="2:24" s="9" customFormat="1">
      <c r="B55" s="9">
        <v>2027</v>
      </c>
      <c r="C55" s="9">
        <v>2</v>
      </c>
      <c r="D55" s="9">
        <v>210</v>
      </c>
      <c r="E55" s="11">
        <v>23334017.316038601</v>
      </c>
      <c r="F55" s="11">
        <v>125555.414462631</v>
      </c>
      <c r="G55" s="12">
        <f t="shared" si="7"/>
        <v>23246128.525914758</v>
      </c>
      <c r="H55" s="12"/>
      <c r="I55" s="12"/>
      <c r="J55" s="12">
        <f t="shared" si="6"/>
        <v>88883587.200312838</v>
      </c>
      <c r="K55" s="11"/>
      <c r="L55" s="12"/>
      <c r="M55" s="12">
        <f t="shared" si="5"/>
        <v>315359.00249969616</v>
      </c>
      <c r="N55" s="12"/>
      <c r="Q55" s="12"/>
      <c r="R55" s="12"/>
      <c r="S55" s="12"/>
      <c r="V55" s="12"/>
      <c r="W55" s="12"/>
      <c r="X55" s="12"/>
    </row>
    <row r="56" spans="2:24" s="9" customFormat="1">
      <c r="B56" s="9">
        <v>2027</v>
      </c>
      <c r="C56" s="9">
        <v>3</v>
      </c>
      <c r="D56" s="9">
        <v>211</v>
      </c>
      <c r="E56" s="11">
        <v>19941689.392081801</v>
      </c>
      <c r="F56" s="11">
        <v>130385.320877028</v>
      </c>
      <c r="G56" s="12">
        <f t="shared" si="7"/>
        <v>19850419.667467881</v>
      </c>
      <c r="H56" s="12"/>
      <c r="I56" s="12"/>
      <c r="J56" s="12">
        <f t="shared" si="6"/>
        <v>75899800.068181738</v>
      </c>
      <c r="K56" s="11"/>
      <c r="L56" s="12"/>
      <c r="M56" s="12">
        <f t="shared" si="5"/>
        <v>327490.3349120029</v>
      </c>
      <c r="N56" s="12"/>
      <c r="Q56" s="12"/>
      <c r="R56" s="12"/>
      <c r="S56" s="12"/>
      <c r="V56" s="12"/>
      <c r="W56" s="12"/>
      <c r="X56" s="12"/>
    </row>
    <row r="57" spans="2:24" s="9" customFormat="1">
      <c r="B57" s="9">
        <v>2027</v>
      </c>
      <c r="C57" s="9">
        <v>4</v>
      </c>
      <c r="D57" s="9">
        <v>212</v>
      </c>
      <c r="E57" s="11">
        <v>23892235.720054101</v>
      </c>
      <c r="F57" s="11">
        <v>129609.16062588101</v>
      </c>
      <c r="G57" s="12">
        <f t="shared" si="7"/>
        <v>23801509.307615984</v>
      </c>
      <c r="H57" s="12"/>
      <c r="I57" s="12"/>
      <c r="J57" s="12">
        <f t="shared" si="6"/>
        <v>91007133.754943982</v>
      </c>
      <c r="K57" s="11"/>
      <c r="L57" s="12"/>
      <c r="M57" s="12">
        <f t="shared" si="5"/>
        <v>325540.84413433133</v>
      </c>
      <c r="N57" s="12"/>
      <c r="Q57" s="12"/>
      <c r="R57" s="12"/>
      <c r="S57" s="12"/>
      <c r="V57" s="12"/>
      <c r="W57" s="12"/>
      <c r="X57" s="12"/>
    </row>
    <row r="58" spans="2:24" s="14" customFormat="1">
      <c r="B58" s="14">
        <v>2028</v>
      </c>
      <c r="C58" s="15">
        <v>1</v>
      </c>
      <c r="D58" s="14">
        <v>213</v>
      </c>
      <c r="E58" s="16">
        <v>20394933.661913399</v>
      </c>
      <c r="F58" s="16">
        <v>128781.113661475</v>
      </c>
      <c r="G58" s="17">
        <f t="shared" si="7"/>
        <v>20304786.882350367</v>
      </c>
      <c r="H58" s="17"/>
      <c r="I58" s="17"/>
      <c r="J58" s="17">
        <f t="shared" si="6"/>
        <v>77637112.495063856</v>
      </c>
      <c r="K58" s="16"/>
      <c r="L58" s="17"/>
      <c r="M58" s="17">
        <f t="shared" si="5"/>
        <v>323461.02889230766</v>
      </c>
      <c r="N58" s="17"/>
      <c r="O58" s="15"/>
      <c r="P58" s="15"/>
      <c r="Q58" s="17"/>
      <c r="R58" s="17"/>
      <c r="S58" s="17"/>
      <c r="T58" s="15"/>
      <c r="U58" s="15"/>
      <c r="V58" s="17"/>
      <c r="W58" s="17"/>
      <c r="X58" s="17"/>
    </row>
    <row r="59" spans="2:24" s="9" customFormat="1">
      <c r="B59" s="9">
        <v>2028</v>
      </c>
      <c r="C59" s="9">
        <v>2</v>
      </c>
      <c r="D59" s="9">
        <v>214</v>
      </c>
      <c r="E59" s="11">
        <v>24355008.047059901</v>
      </c>
      <c r="F59" s="11">
        <v>127258.300090426</v>
      </c>
      <c r="G59" s="12">
        <f t="shared" si="7"/>
        <v>24265927.236996602</v>
      </c>
      <c r="H59" s="12"/>
      <c r="I59" s="12"/>
      <c r="J59" s="12">
        <f t="shared" si="6"/>
        <v>92782875.959822223</v>
      </c>
      <c r="K59" s="11"/>
      <c r="L59" s="12"/>
      <c r="M59" s="12">
        <f t="shared" si="5"/>
        <v>319636.16024116764</v>
      </c>
      <c r="N59" s="12"/>
      <c r="Q59" s="12"/>
      <c r="R59" s="12"/>
      <c r="S59" s="12"/>
      <c r="V59" s="12"/>
      <c r="W59" s="12"/>
      <c r="X59" s="12"/>
    </row>
    <row r="60" spans="2:24" s="9" customFormat="1">
      <c r="B60" s="9">
        <v>2028</v>
      </c>
      <c r="C60" s="9">
        <v>3</v>
      </c>
      <c r="D60" s="9">
        <v>215</v>
      </c>
      <c r="E60" s="11">
        <v>20773159.166654199</v>
      </c>
      <c r="F60" s="11">
        <v>132089.342218153</v>
      </c>
      <c r="G60" s="12">
        <f t="shared" si="7"/>
        <v>20680696.627101492</v>
      </c>
      <c r="H60" s="12"/>
      <c r="I60" s="12"/>
      <c r="J60" s="12">
        <f t="shared" si="6"/>
        <v>79074435.984856412</v>
      </c>
      <c r="K60" s="11"/>
      <c r="L60" s="12"/>
      <c r="M60" s="12">
        <f t="shared" si="5"/>
        <v>331770.34523792414</v>
      </c>
      <c r="N60" s="12"/>
      <c r="Q60" s="12"/>
      <c r="R60" s="12"/>
      <c r="S60" s="12"/>
      <c r="V60" s="12"/>
      <c r="W60" s="12"/>
      <c r="X60" s="12"/>
    </row>
    <row r="61" spans="2:24" s="9" customFormat="1">
      <c r="B61" s="9">
        <v>2028</v>
      </c>
      <c r="C61" s="9">
        <v>4</v>
      </c>
      <c r="D61" s="9">
        <v>216</v>
      </c>
      <c r="E61" s="11">
        <v>24750583.8142322</v>
      </c>
      <c r="F61" s="11">
        <v>132526.01088700799</v>
      </c>
      <c r="G61" s="12">
        <f t="shared" si="7"/>
        <v>24657815.606611297</v>
      </c>
      <c r="H61" s="12"/>
      <c r="I61" s="12"/>
      <c r="J61" s="12">
        <f t="shared" si="6"/>
        <v>94281295.106675208</v>
      </c>
      <c r="K61" s="11"/>
      <c r="L61" s="12"/>
      <c r="M61" s="12">
        <f t="shared" si="5"/>
        <v>332867.13103901723</v>
      </c>
      <c r="N61" s="12"/>
      <c r="Q61" s="12"/>
      <c r="R61" s="12"/>
      <c r="S61" s="12"/>
      <c r="V61" s="12"/>
      <c r="W61" s="12"/>
      <c r="X61" s="12"/>
    </row>
    <row r="62" spans="2:24" s="14" customFormat="1">
      <c r="B62" s="14">
        <v>2029</v>
      </c>
      <c r="C62" s="15">
        <v>1</v>
      </c>
      <c r="D62" s="14">
        <v>217</v>
      </c>
      <c r="E62" s="16">
        <v>21079562.8925635</v>
      </c>
      <c r="F62" s="16">
        <v>136378.164976628</v>
      </c>
      <c r="G62" s="17">
        <f t="shared" si="7"/>
        <v>20984098.17707986</v>
      </c>
      <c r="H62" s="17"/>
      <c r="I62" s="17"/>
      <c r="J62" s="17">
        <f t="shared" si="6"/>
        <v>80234518.107526824</v>
      </c>
      <c r="K62" s="16"/>
      <c r="L62" s="17"/>
      <c r="M62" s="17">
        <f t="shared" si="5"/>
        <v>342542.63150530146</v>
      </c>
      <c r="N62" s="17"/>
      <c r="O62" s="15"/>
      <c r="P62" s="15"/>
      <c r="Q62" s="17"/>
      <c r="R62" s="17"/>
      <c r="S62" s="17"/>
      <c r="T62" s="15"/>
      <c r="U62" s="15"/>
      <c r="V62" s="17"/>
      <c r="W62" s="17"/>
      <c r="X62" s="17"/>
    </row>
    <row r="63" spans="2:24" s="9" customFormat="1">
      <c r="B63" s="9">
        <v>2029</v>
      </c>
      <c r="C63" s="9">
        <v>2</v>
      </c>
      <c r="D63" s="9">
        <v>218</v>
      </c>
      <c r="E63" s="11">
        <v>25107366.038243201</v>
      </c>
      <c r="F63" s="11">
        <v>137011.613090561</v>
      </c>
      <c r="G63" s="12">
        <f t="shared" si="7"/>
        <v>25011457.909079809</v>
      </c>
      <c r="H63" s="12"/>
      <c r="I63" s="12"/>
      <c r="J63" s="12">
        <f t="shared" si="6"/>
        <v>95633477.100943118</v>
      </c>
      <c r="K63" s="11"/>
      <c r="L63" s="12"/>
      <c r="M63" s="12">
        <f t="shared" si="5"/>
        <v>344133.67053934233</v>
      </c>
      <c r="N63" s="12"/>
      <c r="Q63" s="12"/>
      <c r="R63" s="12"/>
      <c r="S63" s="12"/>
      <c r="V63" s="12"/>
      <c r="W63" s="12"/>
      <c r="X63" s="12"/>
    </row>
    <row r="64" spans="2:24" s="9" customFormat="1">
      <c r="B64" s="9">
        <v>2029</v>
      </c>
      <c r="C64" s="9">
        <v>3</v>
      </c>
      <c r="D64" s="9">
        <v>219</v>
      </c>
      <c r="E64" s="11">
        <v>21424266.334309801</v>
      </c>
      <c r="F64" s="11">
        <v>138693.95695605801</v>
      </c>
      <c r="G64" s="12">
        <f t="shared" si="7"/>
        <v>21327180.56444056</v>
      </c>
      <c r="H64" s="12"/>
      <c r="I64" s="12"/>
      <c r="J64" s="12">
        <f t="shared" si="6"/>
        <v>81546323.351134211</v>
      </c>
      <c r="K64" s="11"/>
      <c r="L64" s="12"/>
      <c r="M64" s="12">
        <f t="shared" ref="M64:M95" si="8">F64*2.511711692</f>
        <v>348359.23329627566</v>
      </c>
      <c r="N64" s="12"/>
      <c r="Q64" s="12"/>
      <c r="R64" s="12"/>
      <c r="S64" s="12"/>
      <c r="V64" s="12"/>
      <c r="W64" s="12"/>
      <c r="X64" s="12"/>
    </row>
    <row r="65" spans="2:24" s="9" customFormat="1">
      <c r="B65" s="9">
        <v>2029</v>
      </c>
      <c r="C65" s="9">
        <v>4</v>
      </c>
      <c r="D65" s="9">
        <v>220</v>
      </c>
      <c r="E65" s="11">
        <v>25832188.339538299</v>
      </c>
      <c r="F65" s="11">
        <v>136967.2696727</v>
      </c>
      <c r="G65" s="12">
        <f t="shared" si="7"/>
        <v>25736311.25076741</v>
      </c>
      <c r="H65" s="12"/>
      <c r="I65" s="12"/>
      <c r="J65" s="12">
        <f t="shared" ref="J65:J96" si="9">G65*3.8235866717</f>
        <v>98405016.67715703</v>
      </c>
      <c r="K65" s="11"/>
      <c r="L65" s="12"/>
      <c r="M65" s="12">
        <f t="shared" si="8"/>
        <v>344022.29265823762</v>
      </c>
      <c r="N65" s="12"/>
      <c r="Q65" s="12"/>
      <c r="R65" s="12"/>
      <c r="S65" s="12"/>
      <c r="V65" s="12"/>
      <c r="W65" s="12"/>
      <c r="X65" s="12"/>
    </row>
    <row r="66" spans="2:24" s="14" customFormat="1">
      <c r="B66" s="14">
        <v>2030</v>
      </c>
      <c r="C66" s="15">
        <v>1</v>
      </c>
      <c r="D66" s="14">
        <v>221</v>
      </c>
      <c r="E66" s="16">
        <v>21969876.7335748</v>
      </c>
      <c r="F66" s="16">
        <v>137857.86494558901</v>
      </c>
      <c r="G66" s="17">
        <f t="shared" si="7"/>
        <v>21873376.228112888</v>
      </c>
      <c r="H66" s="17"/>
      <c r="I66" s="17"/>
      <c r="J66" s="17">
        <f t="shared" si="9"/>
        <v>83634749.81089206</v>
      </c>
      <c r="K66" s="16"/>
      <c r="L66" s="17"/>
      <c r="M66" s="17">
        <f t="shared" si="8"/>
        <v>346259.21121799288</v>
      </c>
      <c r="N66" s="17"/>
      <c r="O66" s="15"/>
      <c r="P66" s="15"/>
      <c r="Q66" s="17"/>
      <c r="R66" s="17"/>
      <c r="S66" s="17"/>
      <c r="T66" s="15"/>
      <c r="U66" s="15"/>
      <c r="V66" s="17"/>
      <c r="W66" s="17"/>
      <c r="X66" s="17"/>
    </row>
    <row r="67" spans="2:24" s="9" customFormat="1">
      <c r="B67" s="9">
        <v>2030</v>
      </c>
      <c r="C67" s="9">
        <v>2</v>
      </c>
      <c r="D67" s="9">
        <v>222</v>
      </c>
      <c r="E67" s="11">
        <v>26231566.201680198</v>
      </c>
      <c r="F67" s="11">
        <v>138713.78079062901</v>
      </c>
      <c r="G67" s="12">
        <f t="shared" si="7"/>
        <v>26134466.555126756</v>
      </c>
      <c r="H67" s="12"/>
      <c r="I67" s="12"/>
      <c r="J67" s="12">
        <f t="shared" si="9"/>
        <v>99927397.992172092</v>
      </c>
      <c r="K67" s="11"/>
      <c r="L67" s="12"/>
      <c r="M67" s="12">
        <f t="shared" si="8"/>
        <v>348409.02505334787</v>
      </c>
      <c r="N67" s="12"/>
      <c r="Q67" s="12"/>
      <c r="R67" s="12"/>
      <c r="S67" s="12"/>
      <c r="V67" s="12"/>
      <c r="W67" s="12"/>
      <c r="X67" s="12"/>
    </row>
    <row r="68" spans="2:24" s="9" customFormat="1">
      <c r="B68" s="9">
        <v>2030</v>
      </c>
      <c r="C68" s="9">
        <v>3</v>
      </c>
      <c r="D68" s="9">
        <v>223</v>
      </c>
      <c r="E68" s="11">
        <v>22162954.646025099</v>
      </c>
      <c r="F68" s="11">
        <v>135974.18392064801</v>
      </c>
      <c r="G68" s="12">
        <f t="shared" si="7"/>
        <v>22067772.717280645</v>
      </c>
      <c r="H68" s="12"/>
      <c r="I68" s="12"/>
      <c r="J68" s="12">
        <f t="shared" si="9"/>
        <v>84378041.635899171</v>
      </c>
      <c r="K68" s="11"/>
      <c r="L68" s="12"/>
      <c r="M68" s="12">
        <f t="shared" si="8"/>
        <v>341527.94756365003</v>
      </c>
      <c r="N68" s="12"/>
      <c r="Q68" s="12"/>
      <c r="R68" s="12"/>
      <c r="S68" s="12"/>
      <c r="V68" s="12"/>
      <c r="W68" s="12"/>
      <c r="X68" s="12"/>
    </row>
    <row r="69" spans="2:24" s="9" customFormat="1">
      <c r="B69" s="9">
        <v>2030</v>
      </c>
      <c r="C69" s="9">
        <v>4</v>
      </c>
      <c r="D69" s="9">
        <v>224</v>
      </c>
      <c r="E69" s="11">
        <v>26485794.155724201</v>
      </c>
      <c r="F69" s="11">
        <v>138991.02025597799</v>
      </c>
      <c r="G69" s="12">
        <f t="shared" si="7"/>
        <v>26388500.441545017</v>
      </c>
      <c r="H69" s="12"/>
      <c r="I69" s="12"/>
      <c r="J69" s="12">
        <f t="shared" si="9"/>
        <v>100898718.57444111</v>
      </c>
      <c r="K69" s="11"/>
      <c r="L69" s="12"/>
      <c r="M69" s="12">
        <f t="shared" si="8"/>
        <v>349105.37065994873</v>
      </c>
      <c r="N69" s="12"/>
      <c r="Q69" s="12"/>
      <c r="R69" s="12"/>
      <c r="S69" s="12"/>
      <c r="V69" s="12"/>
      <c r="W69" s="12"/>
      <c r="X69" s="12"/>
    </row>
    <row r="70" spans="2:24" s="14" customFormat="1">
      <c r="B70" s="14">
        <v>2031</v>
      </c>
      <c r="C70" s="15">
        <v>1</v>
      </c>
      <c r="D70" s="14">
        <v>225</v>
      </c>
      <c r="E70" s="16">
        <v>22547290.2720971</v>
      </c>
      <c r="F70" s="16">
        <v>142432.1323081</v>
      </c>
      <c r="G70" s="17">
        <f t="shared" ref="G70:G101" si="10">E70-F70*0.7</f>
        <v>22447587.77948143</v>
      </c>
      <c r="H70" s="17"/>
      <c r="I70" s="17"/>
      <c r="J70" s="17">
        <f t="shared" si="9"/>
        <v>85830297.445440993</v>
      </c>
      <c r="K70" s="16"/>
      <c r="L70" s="17"/>
      <c r="M70" s="17">
        <f t="shared" si="8"/>
        <v>357748.45203474571</v>
      </c>
      <c r="N70" s="17"/>
      <c r="O70" s="15"/>
      <c r="P70" s="15"/>
      <c r="Q70" s="17"/>
      <c r="R70" s="17"/>
      <c r="S70" s="17"/>
      <c r="T70" s="15"/>
      <c r="U70" s="15"/>
      <c r="V70" s="17"/>
      <c r="W70" s="17"/>
      <c r="X70" s="17"/>
    </row>
    <row r="71" spans="2:24" s="9" customFormat="1">
      <c r="B71" s="9">
        <v>2031</v>
      </c>
      <c r="C71" s="9">
        <v>2</v>
      </c>
      <c r="D71" s="9">
        <v>226</v>
      </c>
      <c r="E71" s="11">
        <v>26793035.376546498</v>
      </c>
      <c r="F71" s="11">
        <v>137392.38551799301</v>
      </c>
      <c r="G71" s="12">
        <f t="shared" si="10"/>
        <v>26696860.706683904</v>
      </c>
      <c r="H71" s="12"/>
      <c r="I71" s="12"/>
      <c r="J71" s="12">
        <f t="shared" si="9"/>
        <v>102077760.77430803</v>
      </c>
      <c r="K71" s="11"/>
      <c r="L71" s="12"/>
      <c r="M71" s="12">
        <f t="shared" si="8"/>
        <v>345090.06109731452</v>
      </c>
      <c r="N71" s="12"/>
      <c r="Q71" s="12"/>
      <c r="R71" s="12"/>
      <c r="S71" s="12"/>
      <c r="V71" s="12"/>
      <c r="W71" s="12"/>
      <c r="X71" s="12"/>
    </row>
    <row r="72" spans="2:24" s="9" customFormat="1">
      <c r="B72" s="9">
        <v>2031</v>
      </c>
      <c r="C72" s="9">
        <v>3</v>
      </c>
      <c r="D72" s="9">
        <v>227</v>
      </c>
      <c r="E72" s="11">
        <v>22716508.016749199</v>
      </c>
      <c r="F72" s="11">
        <v>141579.769514985</v>
      </c>
      <c r="G72" s="12">
        <f t="shared" si="10"/>
        <v>22617402.17808871</v>
      </c>
      <c r="H72" s="12"/>
      <c r="I72" s="12"/>
      <c r="J72" s="12">
        <f t="shared" si="9"/>
        <v>86479597.51661855</v>
      </c>
      <c r="K72" s="11"/>
      <c r="L72" s="12"/>
      <c r="M72" s="12">
        <f t="shared" si="8"/>
        <v>355607.56244145299</v>
      </c>
      <c r="N72" s="12"/>
      <c r="Q72" s="12"/>
      <c r="R72" s="12"/>
      <c r="S72" s="12"/>
      <c r="V72" s="12"/>
      <c r="W72" s="12"/>
      <c r="X72" s="12"/>
    </row>
    <row r="73" spans="2:24" s="9" customFormat="1">
      <c r="B73" s="9">
        <v>2031</v>
      </c>
      <c r="C73" s="9">
        <v>4</v>
      </c>
      <c r="D73" s="9">
        <v>228</v>
      </c>
      <c r="E73" s="11">
        <v>27134737.800233901</v>
      </c>
      <c r="F73" s="11">
        <v>142311.75562712399</v>
      </c>
      <c r="G73" s="12">
        <f t="shared" si="10"/>
        <v>27035119.571294915</v>
      </c>
      <c r="H73" s="12"/>
      <c r="I73" s="12"/>
      <c r="J73" s="12">
        <f t="shared" si="9"/>
        <v>103371122.86061905</v>
      </c>
      <c r="K73" s="11"/>
      <c r="L73" s="12"/>
      <c r="M73" s="12">
        <f t="shared" si="8"/>
        <v>357446.10051769414</v>
      </c>
      <c r="N73" s="12"/>
      <c r="Q73" s="12"/>
      <c r="R73" s="12"/>
      <c r="S73" s="12"/>
      <c r="V73" s="12"/>
      <c r="W73" s="12"/>
      <c r="X73" s="12"/>
    </row>
    <row r="74" spans="2:24" s="14" customFormat="1">
      <c r="B74" s="14">
        <v>2032</v>
      </c>
      <c r="C74" s="15">
        <v>1</v>
      </c>
      <c r="D74" s="14">
        <v>229</v>
      </c>
      <c r="E74" s="16">
        <v>22834073.767407998</v>
      </c>
      <c r="F74" s="16">
        <v>145474.871470727</v>
      </c>
      <c r="G74" s="17">
        <f t="shared" si="10"/>
        <v>22732241.35737849</v>
      </c>
      <c r="H74" s="17"/>
      <c r="I74" s="17"/>
      <c r="J74" s="17">
        <f t="shared" si="9"/>
        <v>86918695.071939915</v>
      </c>
      <c r="K74" s="16"/>
      <c r="L74" s="17"/>
      <c r="M74" s="17">
        <f t="shared" si="8"/>
        <v>365390.93556522223</v>
      </c>
      <c r="N74" s="17"/>
      <c r="O74" s="15"/>
      <c r="P74" s="15"/>
      <c r="Q74" s="17"/>
      <c r="R74" s="17"/>
      <c r="S74" s="17"/>
      <c r="T74" s="15"/>
      <c r="U74" s="15"/>
      <c r="V74" s="17"/>
      <c r="W74" s="17"/>
      <c r="X74" s="17"/>
    </row>
    <row r="75" spans="2:24" s="9" customFormat="1">
      <c r="B75" s="9">
        <v>2032</v>
      </c>
      <c r="C75" s="9">
        <v>2</v>
      </c>
      <c r="D75" s="9">
        <v>230</v>
      </c>
      <c r="E75" s="11">
        <v>27358226.300955798</v>
      </c>
      <c r="F75" s="11">
        <v>151283.71998706699</v>
      </c>
      <c r="G75" s="12">
        <f t="shared" si="10"/>
        <v>27252327.696964853</v>
      </c>
      <c r="H75" s="12"/>
      <c r="I75" s="12"/>
      <c r="J75" s="12">
        <f t="shared" si="9"/>
        <v>104201636.95491557</v>
      </c>
      <c r="K75" s="11"/>
      <c r="L75" s="12"/>
      <c r="M75" s="12">
        <f t="shared" si="8"/>
        <v>379981.08830077027</v>
      </c>
      <c r="N75" s="12"/>
      <c r="Q75" s="12"/>
      <c r="R75" s="12"/>
      <c r="S75" s="12"/>
      <c r="V75" s="12"/>
      <c r="W75" s="12"/>
      <c r="X75" s="12"/>
    </row>
    <row r="76" spans="2:24" s="9" customFormat="1">
      <c r="B76" s="9">
        <v>2032</v>
      </c>
      <c r="C76" s="9">
        <v>3</v>
      </c>
      <c r="D76" s="9">
        <v>231</v>
      </c>
      <c r="E76" s="11">
        <v>23130715.754053</v>
      </c>
      <c r="F76" s="11">
        <v>147837.961967718</v>
      </c>
      <c r="G76" s="12">
        <f t="shared" si="10"/>
        <v>23027229.180675596</v>
      </c>
      <c r="H76" s="12"/>
      <c r="I76" s="12"/>
      <c r="J76" s="12">
        <f t="shared" si="9"/>
        <v>88046606.581412524</v>
      </c>
      <c r="K76" s="11"/>
      <c r="L76" s="12"/>
      <c r="M76" s="12">
        <f t="shared" si="8"/>
        <v>371326.33759576862</v>
      </c>
      <c r="N76" s="12"/>
      <c r="Q76" s="12"/>
      <c r="R76" s="12"/>
      <c r="S76" s="12"/>
      <c r="V76" s="12"/>
      <c r="W76" s="12"/>
      <c r="X76" s="12"/>
    </row>
    <row r="77" spans="2:24" s="9" customFormat="1">
      <c r="B77" s="9">
        <v>2032</v>
      </c>
      <c r="C77" s="9">
        <v>4</v>
      </c>
      <c r="D77" s="9">
        <v>232</v>
      </c>
      <c r="E77" s="11">
        <v>27485987.737863999</v>
      </c>
      <c r="F77" s="11">
        <v>152779.280669331</v>
      </c>
      <c r="G77" s="12">
        <f t="shared" si="10"/>
        <v>27379042.241395466</v>
      </c>
      <c r="H77" s="12"/>
      <c r="I77" s="12"/>
      <c r="J77" s="12">
        <f t="shared" si="9"/>
        <v>104686140.99811101</v>
      </c>
      <c r="K77" s="11"/>
      <c r="L77" s="12"/>
      <c r="M77" s="12">
        <f t="shared" si="8"/>
        <v>383737.50555250823</v>
      </c>
      <c r="N77" s="12"/>
      <c r="Q77" s="12"/>
      <c r="R77" s="12"/>
      <c r="S77" s="12"/>
      <c r="V77" s="12"/>
      <c r="W77" s="12"/>
      <c r="X77" s="12"/>
    </row>
    <row r="78" spans="2:24" s="14" customFormat="1">
      <c r="B78" s="14">
        <v>2033</v>
      </c>
      <c r="C78" s="15">
        <v>1</v>
      </c>
      <c r="D78" s="14">
        <v>233</v>
      </c>
      <c r="E78" s="16">
        <v>23253318.976723999</v>
      </c>
      <c r="F78" s="16">
        <v>153280.43953938599</v>
      </c>
      <c r="G78" s="17">
        <f t="shared" si="10"/>
        <v>23146022.669046428</v>
      </c>
      <c r="H78" s="17"/>
      <c r="I78" s="17"/>
      <c r="J78" s="17">
        <f t="shared" si="9"/>
        <v>88500823.780231982</v>
      </c>
      <c r="K78" s="16"/>
      <c r="L78" s="17"/>
      <c r="M78" s="17">
        <f t="shared" si="8"/>
        <v>384996.27214597486</v>
      </c>
      <c r="N78" s="17"/>
      <c r="O78" s="15"/>
      <c r="P78" s="15"/>
      <c r="Q78" s="17"/>
      <c r="R78" s="17"/>
      <c r="S78" s="17"/>
      <c r="T78" s="15"/>
      <c r="U78" s="15"/>
      <c r="V78" s="17"/>
      <c r="W78" s="17"/>
      <c r="X78" s="17"/>
    </row>
    <row r="79" spans="2:24" s="9" customFormat="1">
      <c r="B79" s="9">
        <v>2033</v>
      </c>
      <c r="C79" s="9">
        <v>2</v>
      </c>
      <c r="D79" s="9">
        <v>234</v>
      </c>
      <c r="E79" s="11">
        <v>27860686.7929864</v>
      </c>
      <c r="F79" s="11">
        <v>155828.785708738</v>
      </c>
      <c r="G79" s="12">
        <f t="shared" si="10"/>
        <v>27751606.642990284</v>
      </c>
      <c r="H79" s="12"/>
      <c r="I79" s="12"/>
      <c r="J79" s="12">
        <f t="shared" si="9"/>
        <v>106110673.27839884</v>
      </c>
      <c r="K79" s="11"/>
      <c r="L79" s="12"/>
      <c r="M79" s="12">
        <f t="shared" si="8"/>
        <v>391396.98301479971</v>
      </c>
      <c r="N79" s="12"/>
      <c r="Q79" s="12"/>
      <c r="R79" s="12"/>
      <c r="S79" s="12"/>
      <c r="V79" s="12"/>
      <c r="W79" s="12"/>
      <c r="X79" s="12"/>
    </row>
    <row r="80" spans="2:24" s="9" customFormat="1">
      <c r="B80" s="9">
        <v>2033</v>
      </c>
      <c r="C80" s="9">
        <v>3</v>
      </c>
      <c r="D80" s="9">
        <v>235</v>
      </c>
      <c r="E80" s="11">
        <v>23578997.830792099</v>
      </c>
      <c r="F80" s="11">
        <v>158439.90983225501</v>
      </c>
      <c r="G80" s="12">
        <f t="shared" si="10"/>
        <v>23468089.893909521</v>
      </c>
      <c r="H80" s="12"/>
      <c r="I80" s="12"/>
      <c r="J80" s="12">
        <f t="shared" si="9"/>
        <v>89732275.72860992</v>
      </c>
      <c r="K80" s="11"/>
      <c r="L80" s="12"/>
      <c r="M80" s="12">
        <f t="shared" si="8"/>
        <v>397955.37400510069</v>
      </c>
      <c r="N80" s="12"/>
      <c r="Q80" s="12"/>
      <c r="R80" s="12"/>
      <c r="S80" s="12"/>
      <c r="V80" s="12"/>
      <c r="W80" s="12"/>
      <c r="X80" s="12"/>
    </row>
    <row r="81" spans="2:24" s="9" customFormat="1">
      <c r="B81" s="9">
        <v>2033</v>
      </c>
      <c r="C81" s="9">
        <v>4</v>
      </c>
      <c r="D81" s="9">
        <v>236</v>
      </c>
      <c r="E81" s="11">
        <v>27959796.793916099</v>
      </c>
      <c r="F81" s="11">
        <v>156939.88330525899</v>
      </c>
      <c r="G81" s="12">
        <f t="shared" si="10"/>
        <v>27849938.875602417</v>
      </c>
      <c r="H81" s="12"/>
      <c r="I81" s="12"/>
      <c r="J81" s="12">
        <f t="shared" si="9"/>
        <v>106486655.0924131</v>
      </c>
      <c r="K81" s="11"/>
      <c r="L81" s="12"/>
      <c r="M81" s="12">
        <f t="shared" si="8"/>
        <v>394187.73983893462</v>
      </c>
      <c r="N81" s="12"/>
      <c r="Q81" s="12"/>
      <c r="R81" s="12"/>
      <c r="S81" s="12"/>
      <c r="V81" s="12"/>
      <c r="W81" s="12"/>
      <c r="X81" s="12"/>
    </row>
    <row r="82" spans="2:24" s="14" customFormat="1">
      <c r="B82" s="14">
        <v>2034</v>
      </c>
      <c r="C82" s="15">
        <v>1</v>
      </c>
      <c r="D82" s="14">
        <v>237</v>
      </c>
      <c r="E82" s="16">
        <v>23571575.400710899</v>
      </c>
      <c r="F82" s="16">
        <v>153304.250383103</v>
      </c>
      <c r="G82" s="17">
        <f t="shared" si="10"/>
        <v>23464262.425442725</v>
      </c>
      <c r="H82" s="17"/>
      <c r="I82" s="17"/>
      <c r="J82" s="17">
        <f t="shared" si="9"/>
        <v>89717641.071193919</v>
      </c>
      <c r="K82" s="16"/>
      <c r="L82" s="17"/>
      <c r="M82" s="17">
        <f t="shared" si="8"/>
        <v>385056.0781205353</v>
      </c>
      <c r="N82" s="17"/>
      <c r="O82" s="15"/>
      <c r="P82" s="15"/>
      <c r="Q82" s="17"/>
      <c r="R82" s="17"/>
      <c r="S82" s="17"/>
      <c r="T82" s="15"/>
      <c r="U82" s="15"/>
      <c r="V82" s="17"/>
      <c r="W82" s="17"/>
      <c r="X82" s="17"/>
    </row>
    <row r="83" spans="2:24" s="9" customFormat="1">
      <c r="B83" s="9">
        <v>2034</v>
      </c>
      <c r="C83" s="9">
        <v>2</v>
      </c>
      <c r="D83" s="9">
        <v>238</v>
      </c>
      <c r="E83" s="11">
        <v>28163946.454650801</v>
      </c>
      <c r="F83" s="11">
        <v>158268.40103118299</v>
      </c>
      <c r="G83" s="12">
        <f t="shared" si="10"/>
        <v>28053158.573928971</v>
      </c>
      <c r="H83" s="12"/>
      <c r="I83" s="12"/>
      <c r="J83" s="12">
        <f t="shared" si="9"/>
        <v>107263683.2223614</v>
      </c>
      <c r="K83" s="11"/>
      <c r="L83" s="12"/>
      <c r="M83" s="12">
        <f t="shared" si="8"/>
        <v>397524.59334416717</v>
      </c>
      <c r="N83" s="12"/>
      <c r="Q83" s="12"/>
      <c r="R83" s="12"/>
      <c r="S83" s="12"/>
      <c r="V83" s="12"/>
      <c r="W83" s="12"/>
      <c r="X83" s="12"/>
    </row>
    <row r="84" spans="2:24" s="9" customFormat="1">
      <c r="B84" s="9">
        <v>2034</v>
      </c>
      <c r="C84" s="9">
        <v>3</v>
      </c>
      <c r="D84" s="9">
        <v>239</v>
      </c>
      <c r="E84" s="11">
        <v>23777345.483575899</v>
      </c>
      <c r="F84" s="11">
        <v>157264.606839238</v>
      </c>
      <c r="G84" s="12">
        <f t="shared" si="10"/>
        <v>23667260.258788433</v>
      </c>
      <c r="H84" s="12"/>
      <c r="I84" s="12"/>
      <c r="J84" s="12">
        <f t="shared" si="9"/>
        <v>90493820.881158546</v>
      </c>
      <c r="K84" s="11"/>
      <c r="L84" s="12"/>
      <c r="M84" s="12">
        <f t="shared" si="8"/>
        <v>395003.35173589725</v>
      </c>
      <c r="N84" s="12"/>
      <c r="Q84" s="12"/>
      <c r="R84" s="12"/>
      <c r="S84" s="12"/>
      <c r="V84" s="12"/>
      <c r="W84" s="12"/>
      <c r="X84" s="12"/>
    </row>
    <row r="85" spans="2:24" s="9" customFormat="1">
      <c r="B85" s="9">
        <v>2034</v>
      </c>
      <c r="C85" s="9">
        <v>4</v>
      </c>
      <c r="D85" s="9">
        <v>240</v>
      </c>
      <c r="E85" s="11">
        <v>28328982.482459102</v>
      </c>
      <c r="F85" s="11">
        <v>159808.006765275</v>
      </c>
      <c r="G85" s="12">
        <f t="shared" si="10"/>
        <v>28217116.877723411</v>
      </c>
      <c r="H85" s="12"/>
      <c r="I85" s="12"/>
      <c r="J85" s="12">
        <f t="shared" si="9"/>
        <v>107890592.00746436</v>
      </c>
      <c r="K85" s="11"/>
      <c r="L85" s="12"/>
      <c r="M85" s="12">
        <f t="shared" si="8"/>
        <v>401391.6390675563</v>
      </c>
      <c r="N85" s="12"/>
      <c r="Q85" s="12"/>
      <c r="R85" s="12"/>
      <c r="S85" s="12"/>
      <c r="V85" s="12"/>
      <c r="W85" s="12"/>
      <c r="X85" s="12"/>
    </row>
    <row r="86" spans="2:24" s="14" customFormat="1">
      <c r="B86" s="14">
        <v>2035</v>
      </c>
      <c r="C86" s="15">
        <v>1</v>
      </c>
      <c r="D86" s="14">
        <v>241</v>
      </c>
      <c r="E86" s="16">
        <v>24179055.676315401</v>
      </c>
      <c r="F86" s="16">
        <v>165698.82726280301</v>
      </c>
      <c r="G86" s="17">
        <f t="shared" si="10"/>
        <v>24063066.497231439</v>
      </c>
      <c r="H86" s="17"/>
      <c r="I86" s="17"/>
      <c r="J86" s="17">
        <f t="shared" si="9"/>
        <v>92007220.339044943</v>
      </c>
      <c r="K86" s="16"/>
      <c r="L86" s="17"/>
      <c r="M86" s="17">
        <f t="shared" si="8"/>
        <v>416187.6817866707</v>
      </c>
      <c r="N86" s="17"/>
      <c r="O86" s="15"/>
      <c r="P86" s="15"/>
      <c r="Q86" s="17"/>
      <c r="R86" s="17"/>
      <c r="S86" s="17"/>
      <c r="T86" s="15"/>
      <c r="U86" s="15"/>
      <c r="V86" s="17"/>
      <c r="W86" s="17"/>
      <c r="X86" s="17"/>
    </row>
    <row r="87" spans="2:24" s="9" customFormat="1">
      <c r="B87" s="9">
        <v>2035</v>
      </c>
      <c r="C87" s="9">
        <v>2</v>
      </c>
      <c r="D87" s="9">
        <v>242</v>
      </c>
      <c r="E87" s="11">
        <v>28696485.7923293</v>
      </c>
      <c r="F87" s="11">
        <v>166252.35180011101</v>
      </c>
      <c r="G87" s="12">
        <f t="shared" si="10"/>
        <v>28580109.146069221</v>
      </c>
      <c r="H87" s="12"/>
      <c r="I87" s="12"/>
      <c r="J87" s="12">
        <f t="shared" si="9"/>
        <v>109278524.40664154</v>
      </c>
      <c r="K87" s="11"/>
      <c r="L87" s="12"/>
      <c r="M87" s="12">
        <f t="shared" si="8"/>
        <v>417577.97583883605</v>
      </c>
      <c r="N87" s="12"/>
      <c r="Q87" s="12"/>
      <c r="R87" s="12"/>
      <c r="S87" s="12"/>
      <c r="V87" s="12"/>
      <c r="W87" s="12"/>
      <c r="X87" s="12"/>
    </row>
    <row r="88" spans="2:24" s="9" customFormat="1">
      <c r="B88" s="9">
        <v>2035</v>
      </c>
      <c r="C88" s="9">
        <v>3</v>
      </c>
      <c r="D88" s="9">
        <v>243</v>
      </c>
      <c r="E88" s="11">
        <v>24486545.915932499</v>
      </c>
      <c r="F88" s="11">
        <v>163841.023651542</v>
      </c>
      <c r="G88" s="12">
        <f t="shared" si="10"/>
        <v>24371857.199376419</v>
      </c>
      <c r="H88" s="12"/>
      <c r="I88" s="12"/>
      <c r="J88" s="12">
        <f t="shared" si="9"/>
        <v>93187908.352111369</v>
      </c>
      <c r="K88" s="11"/>
      <c r="L88" s="12"/>
      <c r="M88" s="12">
        <f t="shared" si="8"/>
        <v>411521.41473482654</v>
      </c>
      <c r="N88" s="12"/>
      <c r="Q88" s="12"/>
      <c r="R88" s="12"/>
      <c r="S88" s="12"/>
      <c r="V88" s="12"/>
      <c r="W88" s="12"/>
      <c r="X88" s="12"/>
    </row>
    <row r="89" spans="2:24" s="9" customFormat="1">
      <c r="B89" s="9">
        <v>2035</v>
      </c>
      <c r="C89" s="9">
        <v>4</v>
      </c>
      <c r="D89" s="9">
        <v>244</v>
      </c>
      <c r="E89" s="11">
        <v>29105280.520413</v>
      </c>
      <c r="F89" s="11">
        <v>162549.34670533499</v>
      </c>
      <c r="G89" s="12">
        <f t="shared" si="10"/>
        <v>28991495.977719266</v>
      </c>
      <c r="H89" s="12"/>
      <c r="I89" s="12"/>
      <c r="J89" s="12">
        <f t="shared" si="9"/>
        <v>110851497.61305155</v>
      </c>
      <c r="K89" s="11"/>
      <c r="L89" s="12"/>
      <c r="M89" s="12">
        <f t="shared" si="8"/>
        <v>408277.09464675159</v>
      </c>
      <c r="N89" s="12"/>
      <c r="Q89" s="12"/>
      <c r="R89" s="12"/>
      <c r="S89" s="12"/>
      <c r="V89" s="12"/>
      <c r="W89" s="12"/>
      <c r="X89" s="12"/>
    </row>
    <row r="90" spans="2:24" s="14" customFormat="1">
      <c r="B90" s="14">
        <v>2036</v>
      </c>
      <c r="C90" s="15">
        <v>1</v>
      </c>
      <c r="D90" s="14">
        <v>245</v>
      </c>
      <c r="E90" s="16">
        <v>24547497.066635501</v>
      </c>
      <c r="F90" s="16">
        <v>169283.83979900001</v>
      </c>
      <c r="G90" s="17">
        <f t="shared" si="10"/>
        <v>24428998.3787762</v>
      </c>
      <c r="H90" s="17"/>
      <c r="I90" s="17"/>
      <c r="J90" s="17">
        <f t="shared" si="9"/>
        <v>93406392.604069591</v>
      </c>
      <c r="K90" s="16"/>
      <c r="L90" s="17"/>
      <c r="M90" s="17">
        <f t="shared" si="8"/>
        <v>425192.19968980324</v>
      </c>
      <c r="N90" s="17"/>
      <c r="O90" s="15"/>
      <c r="P90" s="15"/>
      <c r="Q90" s="17"/>
      <c r="R90" s="17"/>
      <c r="S90" s="17"/>
      <c r="T90" s="15"/>
      <c r="U90" s="15"/>
      <c r="V90" s="17"/>
      <c r="W90" s="17"/>
      <c r="X90" s="17"/>
    </row>
    <row r="91" spans="2:24" s="9" customFormat="1">
      <c r="B91" s="9">
        <v>2036</v>
      </c>
      <c r="C91" s="9">
        <v>2</v>
      </c>
      <c r="D91" s="9">
        <v>246</v>
      </c>
      <c r="E91" s="11">
        <v>29445277.020226501</v>
      </c>
      <c r="F91" s="11">
        <v>167105.40044512501</v>
      </c>
      <c r="G91" s="12">
        <f t="shared" si="10"/>
        <v>29328303.239914913</v>
      </c>
      <c r="H91" s="12"/>
      <c r="I91" s="12"/>
      <c r="J91" s="12">
        <f t="shared" si="9"/>
        <v>112139309.37171459</v>
      </c>
      <c r="K91" s="11"/>
      <c r="L91" s="12"/>
      <c r="M91" s="12">
        <f t="shared" si="8"/>
        <v>419720.58809436247</v>
      </c>
      <c r="N91" s="12"/>
      <c r="Q91" s="12"/>
      <c r="R91" s="12"/>
      <c r="S91" s="12"/>
      <c r="V91" s="12"/>
      <c r="W91" s="12"/>
      <c r="X91" s="12"/>
    </row>
    <row r="92" spans="2:24" s="9" customFormat="1">
      <c r="B92" s="9">
        <v>2036</v>
      </c>
      <c r="C92" s="9">
        <v>3</v>
      </c>
      <c r="D92" s="9">
        <v>247</v>
      </c>
      <c r="E92" s="11">
        <v>24904073.415235002</v>
      </c>
      <c r="F92" s="11">
        <v>171859.95128706799</v>
      </c>
      <c r="G92" s="12">
        <f t="shared" si="10"/>
        <v>24783771.449334055</v>
      </c>
      <c r="H92" s="12"/>
      <c r="I92" s="12"/>
      <c r="J92" s="12">
        <f t="shared" si="9"/>
        <v>94762898.188132688</v>
      </c>
      <c r="K92" s="11"/>
      <c r="L92" s="12"/>
      <c r="M92" s="12">
        <f t="shared" si="8"/>
        <v>431662.64903427911</v>
      </c>
      <c r="N92" s="12"/>
      <c r="Q92" s="12"/>
      <c r="R92" s="12"/>
      <c r="S92" s="12"/>
      <c r="V92" s="12"/>
      <c r="W92" s="12"/>
      <c r="X92" s="12"/>
    </row>
    <row r="93" spans="2:24" s="9" customFormat="1">
      <c r="B93" s="9">
        <v>2036</v>
      </c>
      <c r="C93" s="9">
        <v>4</v>
      </c>
      <c r="D93" s="9">
        <v>248</v>
      </c>
      <c r="E93" s="11">
        <v>29649329.957621399</v>
      </c>
      <c r="F93" s="11">
        <v>172440.071623514</v>
      </c>
      <c r="G93" s="12">
        <f t="shared" si="10"/>
        <v>29528621.907484941</v>
      </c>
      <c r="H93" s="12"/>
      <c r="I93" s="12"/>
      <c r="J93" s="12">
        <f t="shared" si="9"/>
        <v>112905245.15912805</v>
      </c>
      <c r="K93" s="11"/>
      <c r="L93" s="12"/>
      <c r="M93" s="12">
        <f t="shared" si="8"/>
        <v>433119.74406609754</v>
      </c>
      <c r="N93" s="12"/>
      <c r="Q93" s="12"/>
      <c r="R93" s="12"/>
      <c r="S93" s="12"/>
      <c r="V93" s="12"/>
      <c r="W93" s="12"/>
      <c r="X93" s="12"/>
    </row>
    <row r="94" spans="2:24" s="14" customFormat="1">
      <c r="B94" s="14">
        <v>2037</v>
      </c>
      <c r="C94" s="15">
        <v>1</v>
      </c>
      <c r="D94" s="14">
        <v>249</v>
      </c>
      <c r="E94" s="16">
        <v>24926793.201640401</v>
      </c>
      <c r="F94" s="16">
        <v>172835.66957315599</v>
      </c>
      <c r="G94" s="17">
        <f t="shared" si="10"/>
        <v>24805808.232939191</v>
      </c>
      <c r="H94" s="17"/>
      <c r="I94" s="17"/>
      <c r="J94" s="17">
        <f t="shared" si="9"/>
        <v>94847157.740212426</v>
      </c>
      <c r="K94" s="16"/>
      <c r="L94" s="17"/>
      <c r="M94" s="17">
        <f t="shared" si="8"/>
        <v>434113.37206154456</v>
      </c>
      <c r="N94" s="17"/>
      <c r="O94" s="15"/>
      <c r="P94" s="15"/>
      <c r="Q94" s="17"/>
      <c r="R94" s="17"/>
      <c r="S94" s="17"/>
      <c r="T94" s="15"/>
      <c r="U94" s="15"/>
      <c r="V94" s="17"/>
      <c r="W94" s="17"/>
      <c r="X94" s="17"/>
    </row>
    <row r="95" spans="2:24" s="9" customFormat="1">
      <c r="B95" s="9">
        <v>2037</v>
      </c>
      <c r="C95" s="9">
        <v>2</v>
      </c>
      <c r="D95" s="9">
        <v>250</v>
      </c>
      <c r="E95" s="11">
        <v>29789517.453357901</v>
      </c>
      <c r="F95" s="11">
        <v>170212.303534348</v>
      </c>
      <c r="G95" s="12">
        <f t="shared" si="10"/>
        <v>29670368.840883859</v>
      </c>
      <c r="H95" s="12"/>
      <c r="I95" s="12"/>
      <c r="J95" s="12">
        <f t="shared" si="9"/>
        <v>113447226.84442651</v>
      </c>
      <c r="K95" s="11"/>
      <c r="L95" s="12"/>
      <c r="M95" s="12">
        <f t="shared" si="8"/>
        <v>427524.23290947481</v>
      </c>
      <c r="N95" s="12"/>
      <c r="Q95" s="12"/>
      <c r="R95" s="12"/>
      <c r="S95" s="12"/>
      <c r="V95" s="12"/>
      <c r="W95" s="12"/>
      <c r="X95" s="12"/>
    </row>
    <row r="96" spans="2:24" s="9" customFormat="1">
      <c r="B96" s="9">
        <v>2037</v>
      </c>
      <c r="C96" s="9">
        <v>3</v>
      </c>
      <c r="D96" s="9">
        <v>251</v>
      </c>
      <c r="E96" s="11">
        <v>25137961.763680998</v>
      </c>
      <c r="F96" s="11">
        <v>170243.73655711699</v>
      </c>
      <c r="G96" s="12">
        <f t="shared" si="10"/>
        <v>25018791.148091018</v>
      </c>
      <c r="H96" s="12"/>
      <c r="I96" s="12"/>
      <c r="J96" s="12">
        <f t="shared" si="9"/>
        <v>95661516.375886768</v>
      </c>
      <c r="K96" s="11"/>
      <c r="L96" s="12"/>
      <c r="M96" s="12">
        <f t="shared" ref="M96:M109" si="11">F96*2.511711692</f>
        <v>427603.18360027857</v>
      </c>
      <c r="N96" s="12"/>
      <c r="Q96" s="12"/>
      <c r="R96" s="12"/>
      <c r="S96" s="12"/>
      <c r="V96" s="12"/>
      <c r="W96" s="12"/>
      <c r="X96" s="12"/>
    </row>
    <row r="97" spans="2:24" s="9" customFormat="1">
      <c r="B97" s="9">
        <v>2037</v>
      </c>
      <c r="C97" s="9">
        <v>4</v>
      </c>
      <c r="D97" s="9">
        <v>252</v>
      </c>
      <c r="E97" s="11">
        <v>30103609.2184196</v>
      </c>
      <c r="F97" s="11">
        <v>177692.00707123699</v>
      </c>
      <c r="G97" s="12">
        <f t="shared" si="10"/>
        <v>29979224.813469734</v>
      </c>
      <c r="H97" s="12"/>
      <c r="I97" s="12"/>
      <c r="J97" s="12">
        <f t="shared" ref="J97:J109" si="12">G97*3.8235866717</f>
        <v>114628164.4246808</v>
      </c>
      <c r="K97" s="11"/>
      <c r="L97" s="12"/>
      <c r="M97" s="12">
        <f t="shared" si="11"/>
        <v>446311.09173577261</v>
      </c>
      <c r="N97" s="12"/>
      <c r="Q97" s="12"/>
      <c r="R97" s="12"/>
      <c r="S97" s="12"/>
      <c r="V97" s="12"/>
      <c r="W97" s="12"/>
      <c r="X97" s="12"/>
    </row>
    <row r="98" spans="2:24" s="14" customFormat="1">
      <c r="B98" s="14">
        <v>2038</v>
      </c>
      <c r="C98" s="15">
        <v>1</v>
      </c>
      <c r="D98" s="14">
        <v>253</v>
      </c>
      <c r="E98" s="16">
        <v>25471024.8938356</v>
      </c>
      <c r="F98" s="16">
        <v>181187.718692475</v>
      </c>
      <c r="G98" s="17">
        <f t="shared" si="10"/>
        <v>25344193.490750868</v>
      </c>
      <c r="H98" s="17"/>
      <c r="I98" s="17"/>
      <c r="J98" s="17">
        <f t="shared" si="12"/>
        <v>96905720.436220914</v>
      </c>
      <c r="K98" s="16"/>
      <c r="L98" s="17"/>
      <c r="M98" s="17">
        <f t="shared" si="11"/>
        <v>455091.31148669642</v>
      </c>
      <c r="N98" s="17"/>
      <c r="O98" s="15"/>
      <c r="P98" s="15"/>
      <c r="Q98" s="17"/>
      <c r="R98" s="17"/>
      <c r="S98" s="17"/>
      <c r="T98" s="15"/>
      <c r="U98" s="15"/>
      <c r="V98" s="17"/>
      <c r="W98" s="17"/>
      <c r="X98" s="17"/>
    </row>
    <row r="99" spans="2:24" s="9" customFormat="1">
      <c r="B99" s="9">
        <v>2038</v>
      </c>
      <c r="C99" s="9">
        <v>2</v>
      </c>
      <c r="D99" s="9">
        <v>254</v>
      </c>
      <c r="E99" s="11">
        <v>30409884.473444499</v>
      </c>
      <c r="F99" s="11">
        <v>175259.42607820799</v>
      </c>
      <c r="G99" s="12">
        <f t="shared" si="10"/>
        <v>30287202.875189755</v>
      </c>
      <c r="H99" s="12"/>
      <c r="I99" s="12"/>
      <c r="J99" s="12">
        <f t="shared" si="12"/>
        <v>115805745.23664947</v>
      </c>
      <c r="K99" s="11"/>
      <c r="L99" s="12"/>
      <c r="M99" s="12">
        <f t="shared" si="11"/>
        <v>440201.14961384475</v>
      </c>
      <c r="N99" s="12"/>
      <c r="Q99" s="12"/>
      <c r="R99" s="12"/>
      <c r="S99" s="12"/>
      <c r="V99" s="12"/>
      <c r="W99" s="12"/>
      <c r="X99" s="12"/>
    </row>
    <row r="100" spans="2:24" s="9" customFormat="1">
      <c r="B100" s="9">
        <v>2038</v>
      </c>
      <c r="C100" s="9">
        <v>3</v>
      </c>
      <c r="D100" s="9">
        <v>255</v>
      </c>
      <c r="E100" s="11">
        <v>25691927.318306599</v>
      </c>
      <c r="F100" s="11">
        <v>179919.790251197</v>
      </c>
      <c r="G100" s="12">
        <f t="shared" si="10"/>
        <v>25565983.465130761</v>
      </c>
      <c r="H100" s="12"/>
      <c r="I100" s="12"/>
      <c r="J100" s="12">
        <f t="shared" si="12"/>
        <v>97753753.626176566</v>
      </c>
      <c r="K100" s="11"/>
      <c r="L100" s="12"/>
      <c r="M100" s="12">
        <f t="shared" si="11"/>
        <v>451906.64079611911</v>
      </c>
      <c r="N100" s="12"/>
      <c r="Q100" s="12"/>
      <c r="R100" s="12"/>
      <c r="S100" s="12"/>
      <c r="V100" s="12"/>
      <c r="W100" s="12"/>
      <c r="X100" s="12"/>
    </row>
    <row r="101" spans="2:24" s="9" customFormat="1">
      <c r="B101" s="9">
        <v>2038</v>
      </c>
      <c r="C101" s="9">
        <v>4</v>
      </c>
      <c r="D101" s="9">
        <v>256</v>
      </c>
      <c r="E101" s="11">
        <v>30714277.285656702</v>
      </c>
      <c r="F101" s="11">
        <v>177149.59670323899</v>
      </c>
      <c r="G101" s="12">
        <f t="shared" si="10"/>
        <v>30590272.567964435</v>
      </c>
      <c r="H101" s="12"/>
      <c r="I101" s="12"/>
      <c r="J101" s="12">
        <f t="shared" si="12"/>
        <v>116964558.47453895</v>
      </c>
      <c r="K101" s="11"/>
      <c r="L101" s="12"/>
      <c r="M101" s="12">
        <f t="shared" si="11"/>
        <v>444948.71327261004</v>
      </c>
      <c r="N101" s="12"/>
      <c r="Q101" s="12"/>
      <c r="R101" s="12"/>
      <c r="S101" s="12"/>
      <c r="V101" s="12"/>
      <c r="W101" s="12"/>
      <c r="X101" s="12"/>
    </row>
    <row r="102" spans="2:24" s="14" customFormat="1">
      <c r="B102" s="14">
        <v>2039</v>
      </c>
      <c r="C102" s="15">
        <v>1</v>
      </c>
      <c r="D102" s="14">
        <v>257</v>
      </c>
      <c r="E102" s="16">
        <v>26009631.628645599</v>
      </c>
      <c r="F102" s="16">
        <v>177895.239738334</v>
      </c>
      <c r="G102" s="17">
        <f t="shared" ref="G102:G109" si="13">E102-F102*0.7</f>
        <v>25885104.960828766</v>
      </c>
      <c r="H102" s="17"/>
      <c r="I102" s="17"/>
      <c r="J102" s="17">
        <f t="shared" si="12"/>
        <v>98973942.323780432</v>
      </c>
      <c r="K102" s="16"/>
      <c r="L102" s="17"/>
      <c r="M102" s="17">
        <f t="shared" si="11"/>
        <v>446821.55360191653</v>
      </c>
      <c r="N102" s="17"/>
      <c r="O102" s="15"/>
      <c r="P102" s="15"/>
      <c r="Q102" s="17"/>
      <c r="R102" s="17"/>
      <c r="S102" s="17"/>
      <c r="T102" s="15"/>
      <c r="U102" s="15"/>
      <c r="V102" s="17"/>
      <c r="W102" s="17"/>
      <c r="X102" s="17"/>
    </row>
    <row r="103" spans="2:24" s="9" customFormat="1">
      <c r="B103" s="9">
        <v>2039</v>
      </c>
      <c r="C103" s="9">
        <v>2</v>
      </c>
      <c r="D103" s="9">
        <v>258</v>
      </c>
      <c r="E103" s="11">
        <v>31016160.938956302</v>
      </c>
      <c r="F103" s="11">
        <v>181257.40297168799</v>
      </c>
      <c r="G103" s="12">
        <f t="shared" si="13"/>
        <v>30889280.756876118</v>
      </c>
      <c r="H103" s="12"/>
      <c r="I103" s="12"/>
      <c r="J103" s="12">
        <f t="shared" si="12"/>
        <v>118107842.20039082</v>
      </c>
      <c r="K103" s="11"/>
      <c r="L103" s="12"/>
      <c r="M103" s="12">
        <f t="shared" si="11"/>
        <v>455266.33830554428</v>
      </c>
      <c r="N103" s="12"/>
      <c r="Q103" s="12"/>
      <c r="R103" s="12"/>
      <c r="S103" s="12"/>
      <c r="V103" s="12"/>
      <c r="W103" s="12"/>
      <c r="X103" s="12"/>
    </row>
    <row r="104" spans="2:24" s="9" customFormat="1">
      <c r="B104" s="9">
        <v>2039</v>
      </c>
      <c r="C104" s="9">
        <v>3</v>
      </c>
      <c r="D104" s="9">
        <v>259</v>
      </c>
      <c r="E104" s="11">
        <v>26153876.696372699</v>
      </c>
      <c r="F104" s="11">
        <v>181659.33783497399</v>
      </c>
      <c r="G104" s="12">
        <f t="shared" si="13"/>
        <v>26026715.159888215</v>
      </c>
      <c r="H104" s="12"/>
      <c r="I104" s="12"/>
      <c r="J104" s="12">
        <f t="shared" si="12"/>
        <v>99515401.193480924</v>
      </c>
      <c r="K104" s="11"/>
      <c r="L104" s="12"/>
      <c r="M104" s="12">
        <f t="shared" si="11"/>
        <v>456275.88280108216</v>
      </c>
      <c r="N104" s="12"/>
      <c r="Q104" s="12"/>
      <c r="R104" s="12"/>
      <c r="S104" s="12"/>
      <c r="V104" s="12"/>
      <c r="W104" s="12"/>
      <c r="X104" s="12"/>
    </row>
    <row r="105" spans="2:24" s="9" customFormat="1">
      <c r="B105" s="9">
        <v>2039</v>
      </c>
      <c r="C105" s="9">
        <v>4</v>
      </c>
      <c r="D105" s="9">
        <v>260</v>
      </c>
      <c r="E105" s="11">
        <v>31263202.238842301</v>
      </c>
      <c r="F105" s="11">
        <v>186267.11529501699</v>
      </c>
      <c r="G105" s="12">
        <f t="shared" si="13"/>
        <v>31132815.258135788</v>
      </c>
      <c r="H105" s="12"/>
      <c r="I105" s="12"/>
      <c r="J105" s="12">
        <f t="shared" si="12"/>
        <v>119039017.47350641</v>
      </c>
      <c r="K105" s="11"/>
      <c r="L105" s="12"/>
      <c r="M105" s="12">
        <f t="shared" si="11"/>
        <v>467849.2913216062</v>
      </c>
      <c r="N105" s="12"/>
      <c r="Q105" s="12"/>
      <c r="R105" s="12"/>
      <c r="S105" s="12"/>
      <c r="V105" s="12"/>
      <c r="W105" s="12"/>
      <c r="X105" s="12"/>
    </row>
    <row r="106" spans="2:24" s="14" customFormat="1">
      <c r="B106" s="14">
        <v>2040</v>
      </c>
      <c r="C106" s="15">
        <v>1</v>
      </c>
      <c r="D106" s="14">
        <v>261</v>
      </c>
      <c r="E106" s="16">
        <v>26539610.113636799</v>
      </c>
      <c r="F106" s="16">
        <v>186866.26353649501</v>
      </c>
      <c r="G106" s="17">
        <f t="shared" si="13"/>
        <v>26408803.729161251</v>
      </c>
      <c r="H106" s="17"/>
      <c r="I106" s="17"/>
      <c r="J106" s="17">
        <f t="shared" si="12"/>
        <v>100976349.95436223</v>
      </c>
      <c r="K106" s="16"/>
      <c r="L106" s="17"/>
      <c r="M106" s="17">
        <f t="shared" si="11"/>
        <v>469354.17896496778</v>
      </c>
      <c r="N106" s="17"/>
      <c r="O106" s="15"/>
      <c r="P106" s="15"/>
      <c r="Q106" s="17"/>
      <c r="R106" s="17"/>
      <c r="S106" s="17"/>
      <c r="T106" s="15"/>
      <c r="U106" s="15"/>
      <c r="V106" s="17"/>
      <c r="W106" s="17"/>
      <c r="X106" s="17"/>
    </row>
    <row r="107" spans="2:24" s="9" customFormat="1">
      <c r="B107" s="9">
        <v>2040</v>
      </c>
      <c r="C107" s="9">
        <v>2</v>
      </c>
      <c r="D107" s="9">
        <v>262</v>
      </c>
      <c r="E107" s="11">
        <v>31563968.970959902</v>
      </c>
      <c r="F107" s="11">
        <v>190861.11526285901</v>
      </c>
      <c r="G107" s="12">
        <f t="shared" si="13"/>
        <v>31430366.1902759</v>
      </c>
      <c r="H107" s="12"/>
      <c r="I107" s="12"/>
      <c r="J107" s="12">
        <f t="shared" si="12"/>
        <v>120176729.25178924</v>
      </c>
      <c r="K107" s="11"/>
      <c r="L107" s="12"/>
      <c r="M107" s="12">
        <f t="shared" si="11"/>
        <v>479388.09475388261</v>
      </c>
      <c r="N107" s="12"/>
      <c r="Q107" s="12"/>
      <c r="R107" s="12"/>
      <c r="S107" s="12"/>
      <c r="V107" s="12"/>
      <c r="W107" s="12"/>
      <c r="X107" s="12"/>
    </row>
    <row r="108" spans="2:24" s="9" customFormat="1">
      <c r="B108" s="9">
        <v>2040</v>
      </c>
      <c r="C108" s="9">
        <v>3</v>
      </c>
      <c r="D108" s="9">
        <v>263</v>
      </c>
      <c r="E108" s="11">
        <v>26541953.030434001</v>
      </c>
      <c r="F108" s="11">
        <v>194304.52447870799</v>
      </c>
      <c r="G108" s="12">
        <f t="shared" si="13"/>
        <v>26405939.863298904</v>
      </c>
      <c r="H108" s="12"/>
      <c r="I108" s="12"/>
      <c r="J108" s="12">
        <f t="shared" si="12"/>
        <v>100965399.71502142</v>
      </c>
      <c r="K108" s="11"/>
      <c r="L108" s="12"/>
      <c r="M108" s="12">
        <f t="shared" si="11"/>
        <v>488036.94594167103</v>
      </c>
      <c r="N108" s="12"/>
      <c r="Q108" s="12"/>
      <c r="R108" s="12"/>
      <c r="S108" s="12"/>
      <c r="V108" s="12"/>
      <c r="W108" s="12"/>
      <c r="X108" s="12"/>
    </row>
    <row r="109" spans="2:24" s="9" customFormat="1">
      <c r="B109" s="9">
        <v>2040</v>
      </c>
      <c r="C109" s="9">
        <v>4</v>
      </c>
      <c r="D109" s="9">
        <v>264</v>
      </c>
      <c r="E109" s="11">
        <v>31624980.250073399</v>
      </c>
      <c r="F109" s="11">
        <v>188813.839552055</v>
      </c>
      <c r="G109" s="12">
        <f t="shared" si="13"/>
        <v>31492810.56238696</v>
      </c>
      <c r="H109" s="12"/>
      <c r="I109" s="12"/>
      <c r="J109" s="12">
        <f t="shared" si="12"/>
        <v>120415490.72071576</v>
      </c>
      <c r="K109" s="11"/>
      <c r="L109" s="12"/>
      <c r="M109" s="12">
        <f t="shared" si="11"/>
        <v>474245.92841430858</v>
      </c>
      <c r="N109" s="12"/>
      <c r="Q109" s="12"/>
      <c r="R109" s="12"/>
      <c r="S109" s="12"/>
      <c r="V109" s="12"/>
      <c r="W109" s="12"/>
      <c r="X109" s="12"/>
    </row>
    <row r="110" spans="2:24" s="14" customFormat="1">
      <c r="C110" s="15"/>
      <c r="G110" s="17"/>
      <c r="H110" s="17"/>
      <c r="I110" s="17"/>
      <c r="J110" s="17"/>
      <c r="K110" s="16"/>
      <c r="L110" s="17"/>
      <c r="M110" s="17"/>
      <c r="N110" s="17"/>
      <c r="O110" s="15"/>
      <c r="P110" s="15"/>
      <c r="Q110" s="17"/>
      <c r="R110" s="17"/>
      <c r="S110" s="17"/>
      <c r="T110" s="15"/>
      <c r="U110" s="15"/>
      <c r="V110" s="17"/>
      <c r="W110" s="17"/>
      <c r="X110" s="17"/>
    </row>
    <row r="111" spans="2:24" s="9" customFormat="1">
      <c r="G111" s="12"/>
      <c r="H111" s="12"/>
      <c r="I111" s="12"/>
      <c r="J111" s="12"/>
      <c r="K111" s="11"/>
      <c r="L111" s="12"/>
      <c r="M111" s="12"/>
      <c r="N111" s="12"/>
      <c r="Q111" s="12"/>
      <c r="R111" s="12"/>
      <c r="S111" s="12"/>
      <c r="V111" s="12"/>
      <c r="W111" s="12"/>
      <c r="X111" s="12"/>
    </row>
    <row r="112" spans="2:24" s="9" customFormat="1">
      <c r="G112" s="12"/>
      <c r="H112" s="12"/>
      <c r="I112" s="12"/>
      <c r="J112" s="12"/>
      <c r="K112" s="11"/>
      <c r="L112" s="12"/>
      <c r="M112" s="12"/>
      <c r="N112" s="12"/>
      <c r="Q112" s="12"/>
      <c r="R112" s="12"/>
      <c r="S112" s="12"/>
      <c r="V112" s="12"/>
      <c r="W112" s="12"/>
      <c r="X112" s="12"/>
    </row>
    <row r="113" spans="5:24" s="9" customFormat="1">
      <c r="G113" s="12"/>
      <c r="H113" s="12"/>
      <c r="I113" s="12"/>
      <c r="J113" s="12"/>
      <c r="K113" s="11"/>
      <c r="L113" s="12"/>
      <c r="M113" s="12"/>
      <c r="N113" s="12"/>
      <c r="Q113" s="12"/>
      <c r="R113" s="12"/>
      <c r="S113" s="12"/>
      <c r="V113" s="12"/>
      <c r="W113" s="12"/>
      <c r="X113" s="12"/>
    </row>
    <row r="115" spans="5:24">
      <c r="E115">
        <v>1000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 scenario</vt:lpstr>
      <vt:lpstr>Low scenario</vt:lpstr>
      <vt:lpstr>High 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Calcagno</cp:lastModifiedBy>
  <cp:revision>52</cp:revision>
  <dcterms:modified xsi:type="dcterms:W3CDTF">2018-09-26T08:03:31Z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