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PC" sheetId="1" state="visible" r:id="rId2"/>
    <sheet name="RIPTE" sheetId="2" state="visible" r:id="rId3"/>
    <sheet name="RIPTE e IPC" sheetId="3" state="visible" r:id="rId4"/>
    <sheet name="Minimum wage" sheetId="4" state="visible" r:id="rId5"/>
    <sheet name="PBU" sheetId="5" state="visible" r:id="rId6"/>
    <sheet name="Min pension" sheetId="6" state="visible" r:id="rId7"/>
    <sheet name="Max pension" sheetId="7" state="visible" r:id="rId8"/>
  </sheets>
  <externalReferences>
    <externalReference r:id="rId9"/>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<sst xmlns="http://schemas.openxmlformats.org/spreadsheetml/2006/main" count="344" uniqueCount="116">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</sst>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Segoe UI"/>
      <family val="0"/>
    </font>
  </fonts>
  <fills count="17">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2" fillId="16"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5" borderId="15" xfId="0" applyFont="true" applyBorder="true" applyAlignment="false" applyProtection="false">
      <alignment horizontal="general" vertical="bottom" textRotation="0" wrapText="false" indent="0" shrinkToFit="false"/>
      <protection locked="true" hidden="false"/>
    </xf>
    <xf numFmtId="168" fontId="4" fillId="15"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3" fillId="2"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22538067"/>
        <c:axId val="72680486"/>
      </c:lineChart>
      <c:catAx>
        <c:axId val="22538067"/>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72680486"/>
        <c:crosses val="autoZero"/>
        <c:auto val="1"/>
        <c:lblAlgn val="ctr"/>
        <c:lblOffset val="100"/>
      </c:catAx>
      <c:valAx>
        <c:axId val="72680486"/>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22538067"/>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146880</xdr:colOff>
      <xdr:row>1215</xdr:row>
      <xdr:rowOff>124200</xdr:rowOff>
    </xdr:from>
    <xdr:to>
      <xdr:col>16</xdr:col>
      <xdr:colOff>152280</xdr:colOff>
      <xdr:row>1236</xdr:row>
      <xdr:rowOff>144720</xdr:rowOff>
    </xdr:to>
    <xdr:graphicFrame>
      <xdr:nvGraphicFramePr>
        <xdr:cNvPr id="0" name=""/>
        <xdr:cNvGraphicFramePr/>
      </xdr:nvGraphicFramePr>
      <xdr:xfrm>
        <a:off x="5014080" y="234098640"/>
        <a:ext cx="7916040" cy="402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58" activePane="bottomLeft" state="frozen"/>
      <selection pane="topLeft" activeCell="I1" activeCellId="0" sqref="I1"/>
      <selection pane="bottomLeft" activeCell="I911" activeCellId="0" sqref="I911"/>
    </sheetView>
  </sheetViews>
  <sheetFormatPr defaultRowHeight="14"/>
  <cols>
    <col collapsed="false" hidden="false" max="2" min="1" style="0" width="9.85204081632653"/>
    <col collapsed="false" hidden="false" max="3" min="3" style="0" width="17.1428571428571"/>
    <col collapsed="false" hidden="false" max="10" min="4" style="0" width="9.85204081632653"/>
    <col collapsed="false" hidden="false" max="11" min="11" style="0" width="14.7142857142857"/>
    <col collapsed="false" hidden="false" max="12" min="12" style="0" width="9.85204081632653"/>
    <col collapsed="false" hidden="false" max="13" min="13" style="0" width="17.6836734693878"/>
    <col collapsed="false" hidden="false" max="15" min="14" style="0" width="9.85204081632653"/>
    <col collapsed="false" hidden="false" max="16" min="16" style="0" width="14.0408163265306"/>
    <col collapsed="false" hidden="false" max="1025" min="17" style="0" width="9.85204081632653"/>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85204081632653"/>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905" activePane="bottomLeft" state="frozen"/>
      <selection pane="topLeft" activeCell="A1" activeCellId="0" sqref="A1"/>
      <selection pane="bottomLeft" activeCell="L927" activeCellId="0" sqref="L927"/>
    </sheetView>
  </sheetViews>
  <sheetFormatPr defaultRowHeight="13.8"/>
  <cols>
    <col collapsed="false" hidden="false" max="9" min="1" style="0" width="9.85204081632653"/>
    <col collapsed="false" hidden="false" max="10" min="10" style="0" width="17.280612244898"/>
    <col collapsed="false" hidden="false" max="11" min="11" style="0" width="12.2142857142857"/>
    <col collapsed="false" hidden="false" max="12" min="12" style="0" width="15.3877551020408"/>
    <col collapsed="false" hidden="false" max="13" min="13" style="0" width="13.1683673469388"/>
    <col collapsed="false" hidden="false" max="14" min="14" style="0" width="9.85204081632653"/>
    <col collapsed="false" hidden="false" max="15" min="15" style="0" width="14.6530612244898"/>
    <col collapsed="false" hidden="false" max="16" min="16" style="0" width="9.85204081632653"/>
    <col collapsed="false" hidden="false" max="18" min="17" style="0" width="11.4744897959184"/>
    <col collapsed="false" hidden="false" max="19" min="19" style="0" width="14.0408163265306"/>
    <col collapsed="false" hidden="false" max="20" min="20" style="0" width="14.5051020408163"/>
    <col collapsed="false" hidden="false" max="22" min="21" style="0" width="17.8928571428571"/>
    <col collapsed="false" hidden="false" max="23" min="23" style="0" width="23.8928571428571"/>
    <col collapsed="false" hidden="false" max="1025" min="24" style="0" width="9.85204081632653"/>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13182.4968166692</v>
      </c>
      <c r="S918" s="69" t="n">
        <f aca="false">'RIPTE e IPC'!R918*100/'RIPTE e IPC'!$R$864</f>
        <v>111.735549529417</v>
      </c>
      <c r="T918" s="68" t="n">
        <f aca="false">'RIPTE e IPC'!T917*(1+('RIPTE e IPC'!E918-'RIPTE e IPC'!E917)/'RIPTE e IPC'!E917)</f>
        <v>364.361405082009</v>
      </c>
      <c r="U918" s="68" t="n">
        <f aca="false">'RIPTE e IPC'!M918*100/'RIPTE e IPC'!T918</f>
        <v>11228.1623216356</v>
      </c>
      <c r="V918" s="68" t="n">
        <f aca="false">AVERAGE('RIPTE e IPC'!U917:U919)</f>
        <v>7481.80325994524</v>
      </c>
      <c r="W918" s="70"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12796.9765566192</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c r="U926" s="58"/>
      <c r="V926" s="58"/>
      <c r="W926" s="58"/>
    </row>
    <row r="930" customFormat="false" ht="13.8" hidden="false" customHeight="false" outlineLevel="0" collapsed="false">
      <c r="F930" s="0" t="s">
        <v>54</v>
      </c>
    </row>
    <row r="931" customFormat="false" ht="15" hidden="false" customHeight="false" outlineLevel="0" collapsed="false">
      <c r="D931" s="4" t="n">
        <v>1994</v>
      </c>
      <c r="E931" s="4" t="n">
        <v>85.0671419155813</v>
      </c>
    </row>
    <row r="932" customFormat="false" ht="15" hidden="false" customHeight="false" outlineLevel="0" collapsed="false">
      <c r="D932" s="7" t="n">
        <v>1994</v>
      </c>
      <c r="E932" s="7" t="n">
        <v>86.6512188253378</v>
      </c>
    </row>
    <row r="933" customFormat="false" ht="15" hidden="false" customHeight="false" outlineLevel="0" collapsed="false">
      <c r="D933" s="10" t="n">
        <v>1994</v>
      </c>
      <c r="E933" s="10" t="n">
        <v>87.5068478299004</v>
      </c>
    </row>
    <row r="934" customFormat="false" ht="15" hidden="false" customHeight="false" outlineLevel="0" collapsed="false">
      <c r="D934" s="4" t="n">
        <v>1994</v>
      </c>
      <c r="E934" s="4" t="n">
        <v>87.4924755654165</v>
      </c>
    </row>
    <row r="935" customFormat="false" ht="15" hidden="false" customHeight="false" outlineLevel="0" collapsed="false">
      <c r="D935" s="7" t="n">
        <v>1994</v>
      </c>
      <c r="E935" s="7" t="n">
        <v>87.8874615384042</v>
      </c>
    </row>
    <row r="936" customFormat="false" ht="15" hidden="false" customHeight="false" outlineLevel="0" collapsed="false">
      <c r="D936" s="10" t="n">
        <v>1994</v>
      </c>
      <c r="E936" s="10" t="n">
        <v>89.6000205338892</v>
      </c>
    </row>
    <row r="937" customFormat="false" ht="15" hidden="false" customHeight="false" outlineLevel="0" collapsed="false">
      <c r="D937" s="4" t="n">
        <v>1995</v>
      </c>
      <c r="E937" s="4" t="n">
        <v>88.3103256527139</v>
      </c>
    </row>
    <row r="938" customFormat="false" ht="15" hidden="false" customHeight="false" outlineLevel="0" collapsed="false">
      <c r="D938" s="7" t="n">
        <v>1995</v>
      </c>
      <c r="E938" s="7" t="n">
        <v>87.6930355292581</v>
      </c>
    </row>
    <row r="939" customFormat="false" ht="15" hidden="false" customHeight="false" outlineLevel="0" collapsed="false">
      <c r="D939" s="10" t="n">
        <v>1995</v>
      </c>
      <c r="E939" s="10" t="n">
        <v>88.3810795003563</v>
      </c>
    </row>
    <row r="940" customFormat="false" ht="15" hidden="false" customHeight="false" outlineLevel="0" collapsed="false">
      <c r="D940" s="4" t="n">
        <v>1995</v>
      </c>
      <c r="E940" s="4" t="n">
        <v>85.8722289553521</v>
      </c>
    </row>
    <row r="941" customFormat="false" ht="15" hidden="false" customHeight="false" outlineLevel="0" collapsed="false">
      <c r="D941" s="7" t="n">
        <v>1995</v>
      </c>
      <c r="E941" s="7" t="n">
        <v>86.9345940843192</v>
      </c>
    </row>
    <row r="942" customFormat="false" ht="15" hidden="false" customHeight="false" outlineLevel="0" collapsed="false">
      <c r="D942" s="10" t="n">
        <v>1995</v>
      </c>
      <c r="E942" s="10" t="n">
        <v>89.3748702877234</v>
      </c>
    </row>
    <row r="943" customFormat="false" ht="15" hidden="false" customHeight="false" outlineLevel="0" collapsed="false">
      <c r="D943" s="4" t="n">
        <v>1995</v>
      </c>
      <c r="E943" s="4" t="n">
        <v>86.1870464071542</v>
      </c>
    </row>
    <row r="944" customFormat="false" ht="15" hidden="false" customHeight="false" outlineLevel="0" collapsed="false">
      <c r="D944" s="7" t="n">
        <v>1995</v>
      </c>
      <c r="E944" s="7" t="n">
        <v>86.2499729664489</v>
      </c>
    </row>
    <row r="945" customFormat="false" ht="15" hidden="false" customHeight="false" outlineLevel="0" collapsed="false">
      <c r="D945" s="10" t="n">
        <v>1995</v>
      </c>
      <c r="E945" s="10" t="n">
        <v>86.2809974570161</v>
      </c>
    </row>
    <row r="946" customFormat="false" ht="15" hidden="false" customHeight="false" outlineLevel="0" collapsed="false">
      <c r="D946" s="4" t="n">
        <v>1995</v>
      </c>
      <c r="E946" s="4" t="n">
        <v>86.1569360461794</v>
      </c>
    </row>
    <row r="947" customFormat="false" ht="15" hidden="false" customHeight="false" outlineLevel="0" collapsed="false">
      <c r="D947" s="7" t="n">
        <v>1995</v>
      </c>
      <c r="E947" s="7" t="n">
        <v>86.818704375763</v>
      </c>
    </row>
    <row r="948" customFormat="false" ht="15" hidden="false" customHeight="false" outlineLevel="0" collapsed="false">
      <c r="D948" s="10" t="n">
        <v>1995</v>
      </c>
      <c r="E948" s="10" t="n">
        <v>88.3752253549954</v>
      </c>
    </row>
    <row r="949" customFormat="false" ht="15" hidden="false" customHeight="false" outlineLevel="0" collapsed="false">
      <c r="D949" s="4" t="n">
        <v>1996</v>
      </c>
      <c r="E949" s="4" t="n">
        <v>88.0463241684243</v>
      </c>
    </row>
    <row r="950" customFormat="false" ht="15" hidden="false" customHeight="false" outlineLevel="0" collapsed="false">
      <c r="D950" s="7" t="n">
        <v>1996</v>
      </c>
      <c r="E950" s="7" t="n">
        <v>87.8889731124035</v>
      </c>
    </row>
    <row r="951" customFormat="false" ht="15" hidden="false" customHeight="false" outlineLevel="0" collapsed="false">
      <c r="D951" s="10" t="n">
        <v>1996</v>
      </c>
      <c r="E951" s="10" t="n">
        <v>88.2388512929524</v>
      </c>
    </row>
    <row r="952" customFormat="false" ht="15" hidden="false" customHeight="false" outlineLevel="0" collapsed="false">
      <c r="D952" s="4" t="n">
        <v>1996</v>
      </c>
      <c r="E952" s="4" t="n">
        <v>87.4802058636869</v>
      </c>
    </row>
    <row r="953" customFormat="false" ht="15" hidden="false" customHeight="false" outlineLevel="0" collapsed="false">
      <c r="D953" s="7" t="n">
        <v>1996</v>
      </c>
      <c r="E953" s="7" t="n">
        <v>88.0452929949102</v>
      </c>
    </row>
    <row r="954" customFormat="false" ht="15" hidden="false" customHeight="false" outlineLevel="0" collapsed="false">
      <c r="D954" s="10" t="n">
        <v>1996</v>
      </c>
      <c r="E954" s="10" t="n">
        <v>89.149620033324</v>
      </c>
    </row>
    <row r="955" customFormat="false" ht="15" hidden="false" customHeight="false" outlineLevel="0" collapsed="false">
      <c r="D955" s="4" t="n">
        <v>1996</v>
      </c>
      <c r="E955" s="4" t="n">
        <v>87.6520876600252</v>
      </c>
    </row>
    <row r="956" customFormat="false" ht="15" hidden="false" customHeight="false" outlineLevel="0" collapsed="false">
      <c r="D956" s="7" t="n">
        <v>1996</v>
      </c>
      <c r="E956" s="7" t="n">
        <v>88.3349059552651</v>
      </c>
    </row>
    <row r="957" customFormat="false" ht="15" hidden="false" customHeight="false" outlineLevel="0" collapsed="false">
      <c r="D957" s="10" t="n">
        <v>1996</v>
      </c>
      <c r="E957" s="10" t="n">
        <v>88.4167295421817</v>
      </c>
    </row>
    <row r="958" customFormat="false" ht="15" hidden="false" customHeight="false" outlineLevel="0" collapsed="false">
      <c r="D958" s="4" t="n">
        <v>1996</v>
      </c>
      <c r="E958" s="4" t="n">
        <v>88.0547534453964</v>
      </c>
    </row>
    <row r="959" customFormat="false" ht="15" hidden="false" customHeight="false" outlineLevel="0" collapsed="false">
      <c r="D959" s="7" t="n">
        <v>1996</v>
      </c>
      <c r="E959" s="7" t="n">
        <v>86.4825255181459</v>
      </c>
    </row>
    <row r="960" customFormat="false" ht="15" hidden="false" customHeight="false" outlineLevel="0" collapsed="false">
      <c r="D960" s="10" t="n">
        <v>1996</v>
      </c>
      <c r="E960" s="10" t="n">
        <v>88.4382607123058</v>
      </c>
    </row>
    <row r="961" customFormat="false" ht="15" hidden="false" customHeight="false" outlineLevel="0" collapsed="false">
      <c r="D961" s="4" t="n">
        <v>1997</v>
      </c>
      <c r="E961" s="4" t="n">
        <v>86.4755088688389</v>
      </c>
    </row>
    <row r="962" customFormat="false" ht="15" hidden="false" customHeight="false" outlineLevel="0" collapsed="false">
      <c r="D962" s="7" t="n">
        <v>1997</v>
      </c>
      <c r="E962" s="7" t="n">
        <v>86.1526714395119</v>
      </c>
    </row>
    <row r="963" customFormat="false" ht="15" hidden="false" customHeight="false" outlineLevel="0" collapsed="false">
      <c r="D963" s="10" t="n">
        <v>1997</v>
      </c>
      <c r="E963" s="10" t="n">
        <v>86.1941871509458</v>
      </c>
    </row>
    <row r="964" customFormat="false" ht="15" hidden="false" customHeight="false" outlineLevel="0" collapsed="false">
      <c r="D964" s="4" t="n">
        <v>1997</v>
      </c>
      <c r="E964" s="4" t="n">
        <v>85.7793074044281</v>
      </c>
    </row>
    <row r="965" customFormat="false" ht="15" hidden="false" customHeight="false" outlineLevel="0" collapsed="false">
      <c r="D965" s="7" t="n">
        <v>1997</v>
      </c>
      <c r="E965" s="7" t="n">
        <v>86.0924654690664</v>
      </c>
    </row>
    <row r="966" customFormat="false" ht="15" hidden="false" customHeight="false" outlineLevel="0" collapsed="false">
      <c r="D966" s="10" t="n">
        <v>1997</v>
      </c>
      <c r="E966" s="10" t="n">
        <v>87.2230106610002</v>
      </c>
    </row>
    <row r="967" customFormat="false" ht="15" hidden="false" customHeight="false" outlineLevel="0" collapsed="false">
      <c r="D967" s="4" t="n">
        <v>1997</v>
      </c>
      <c r="E967" s="4" t="n">
        <v>84.8967710322538</v>
      </c>
    </row>
    <row r="968" customFormat="false" ht="15" hidden="false" customHeight="false" outlineLevel="0" collapsed="false">
      <c r="D968" s="7" t="n">
        <v>1997</v>
      </c>
      <c r="E968" s="7" t="n">
        <v>84.0762012191116</v>
      </c>
    </row>
    <row r="969" customFormat="false" ht="15" hidden="false" customHeight="false" outlineLevel="0" collapsed="false">
      <c r="D969" s="10" t="n">
        <v>1997</v>
      </c>
      <c r="E969" s="10" t="n">
        <v>85.2022540322512</v>
      </c>
    </row>
    <row r="970" customFormat="false" ht="15" hidden="false" customHeight="false" outlineLevel="0" collapsed="false">
      <c r="D970" s="4" t="n">
        <v>1997</v>
      </c>
      <c r="E970" s="4" t="n">
        <v>85.5937453448085</v>
      </c>
    </row>
    <row r="971" customFormat="false" ht="15" hidden="false" customHeight="false" outlineLevel="0" collapsed="false">
      <c r="D971" s="7" t="n">
        <v>1997</v>
      </c>
      <c r="E971" s="7" t="n">
        <v>84.4951966656792</v>
      </c>
    </row>
    <row r="972" customFormat="false" ht="15" hidden="false" customHeight="false" outlineLevel="0" collapsed="false">
      <c r="D972" s="10" t="n">
        <v>1997</v>
      </c>
      <c r="E972" s="10" t="n">
        <v>85.8527246455348</v>
      </c>
    </row>
    <row r="973" customFormat="false" ht="15" hidden="false" customHeight="false" outlineLevel="0" collapsed="false">
      <c r="D973" s="4" t="n">
        <v>1998</v>
      </c>
      <c r="E973" s="4" t="n">
        <v>85.0285001758034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55</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56</v>
      </c>
    </row>
    <row r="1489" customFormat="false" ht="15" hidden="false" customHeight="false" outlineLevel="0" collapsed="false">
      <c r="D1489" s="4"/>
      <c r="J1489" s="0" t="s">
        <v>57</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7.0816326530612"/>
    <col collapsed="false" hidden="false" max="12" min="11" style="0" width="28.2755102040816"/>
    <col collapsed="false" hidden="false" max="1025" min="13" style="0" width="17.0816326530612"/>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4.05" hidden="false" customHeight="false" outlineLevel="0" collapsed="false">
      <c r="A5" s="77" t="s">
        <v>66</v>
      </c>
      <c r="B5" s="77" t="s">
        <v>67</v>
      </c>
      <c r="C5" s="77"/>
      <c r="D5" s="77"/>
      <c r="E5" s="77"/>
      <c r="F5" s="77"/>
      <c r="I5" s="78" t="s">
        <v>68</v>
      </c>
      <c r="J5" s="78"/>
      <c r="K5" s="78"/>
      <c r="L5" s="78"/>
    </row>
    <row r="6" customFormat="false" ht="57.1" hidden="false" customHeight="true" outlineLevel="0" collapsed="false">
      <c r="A6" s="79" t="n">
        <v>1993</v>
      </c>
      <c r="B6" s="80" t="s">
        <v>69</v>
      </c>
      <c r="C6" s="81" t="n">
        <v>200</v>
      </c>
      <c r="D6" s="81"/>
      <c r="E6" s="82"/>
      <c r="F6" s="81" t="n">
        <f aca="false">+'Minimum wage'!C6/'Minimum wage'!$C$6*100</f>
        <v>100</v>
      </c>
      <c r="I6" s="83" t="s">
        <v>70</v>
      </c>
      <c r="J6" s="84" t="s">
        <v>71</v>
      </c>
      <c r="K6" s="85" t="s">
        <v>72</v>
      </c>
      <c r="L6" s="86" t="s">
        <v>73</v>
      </c>
    </row>
    <row r="7" customFormat="false" ht="12.8" hidden="false" customHeight="false" outlineLevel="0" collapsed="false">
      <c r="A7" s="79" t="n">
        <v>2003</v>
      </c>
      <c r="B7" s="80" t="s">
        <v>74</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69</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75</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76</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77</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78</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79</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75</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80</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81</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74</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69</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75</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77</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69</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76</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78</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69</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78</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69</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76</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79</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69</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79</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75</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75</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82</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69</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79</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75</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79</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69</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79</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81</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75</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79</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74</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79</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74</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75</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78</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83</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84</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17.0816326530612"/>
    <col collapsed="false" hidden="false" max="12" min="11" style="0" width="28.2755102040816"/>
    <col collapsed="false" hidden="false" max="1025" min="13" style="0" width="17.0816326530612"/>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+PBU!C6/PBU!$C$6*100</f>
        <v>100</v>
      </c>
      <c r="I6" s="83" t="s">
        <v>70</v>
      </c>
      <c r="J6" s="84" t="s">
        <v>71</v>
      </c>
      <c r="K6" s="85" t="s">
        <v>72</v>
      </c>
      <c r="L6" s="86" t="s">
        <v>73</v>
      </c>
    </row>
    <row r="7" customFormat="false" ht="12.8" hidden="false" customHeight="false" outlineLevel="0" collapsed="false">
      <c r="A7" s="79" t="n">
        <v>2003</v>
      </c>
      <c r="B7" s="80" t="s">
        <v>74</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69</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75</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76</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77</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78</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79</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75</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80</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81</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74</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69</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75</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77</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69</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76</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78</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69</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78</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69</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76</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79</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69</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79</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75</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75</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82</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69</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79</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75</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79</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69</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79</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81</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75</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79</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74</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79</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74</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75</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78</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83</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84</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c r="M107" s="0" t="n">
        <f aca="false">9309.1*100/'RIPTE e IPC'!T915</f>
        <v>2851.22563721544</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86</v>
      </c>
    </row>
    <row r="111" customFormat="false" ht="13.8" hidden="false" customHeight="false" outlineLevel="0" collapsed="false">
      <c r="M111" s="0" t="n">
        <f aca="false">('RIPTE e IPC'!M919-'RIPTE e IPC'!M916)/'RIPTE e IPC'!M916*0.3 + ('RIPTE e IPC'!K919-'RIPTE e IPC'!K916)/'RIPTE e IPC'!K916*0.7</f>
        <v>0.0904767236787155</v>
      </c>
      <c r="N111" s="0" t="s">
        <v>87</v>
      </c>
    </row>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false" showOutlineSymbols="true" defaultGridColor="true" view="normal" topLeftCell="G67" colorId="64" zoomScale="85" zoomScaleNormal="85" zoomScalePageLayoutView="100" workbookViewId="0">
      <selection pane="topLeft" activeCell="I6" activeCellId="0" sqref="I6"/>
    </sheetView>
  </sheetViews>
  <sheetFormatPr defaultRowHeight="12.8"/>
  <cols>
    <col collapsed="false" hidden="false" max="10" min="1" style="0" width="17.0816326530612"/>
    <col collapsed="false" hidden="false" max="12" min="11" style="0" width="28.2755102040816"/>
    <col collapsed="false" hidden="false" max="1025" min="13" style="0" width="17.0816326530612"/>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89</v>
      </c>
      <c r="J5" s="85"/>
      <c r="K5" s="85"/>
      <c r="L5" s="78"/>
    </row>
    <row r="6" customFormat="false" ht="57.1" hidden="false" customHeight="true" outlineLevel="0" collapsed="false">
      <c r="A6" s="79" t="n">
        <v>1993</v>
      </c>
      <c r="B6" s="80" t="s">
        <v>69</v>
      </c>
      <c r="C6" s="81" t="n">
        <v>200</v>
      </c>
      <c r="D6" s="81"/>
      <c r="E6" s="82"/>
      <c r="F6" s="81" t="n">
        <f aca="false">+'Min pension'!C6/'Min pension'!$C$6*100</f>
        <v>100</v>
      </c>
      <c r="I6" s="83" t="s">
        <v>70</v>
      </c>
      <c r="J6" s="84" t="s">
        <v>71</v>
      </c>
      <c r="K6" s="85" t="s">
        <v>72</v>
      </c>
      <c r="L6" s="86" t="s">
        <v>73</v>
      </c>
    </row>
    <row r="7" customFormat="false" ht="12.8" hidden="false" customHeight="false" outlineLevel="0" collapsed="false">
      <c r="A7" s="79" t="n">
        <v>2003</v>
      </c>
      <c r="B7" s="80" t="s">
        <v>74</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2.8" hidden="false" customHeight="false" outlineLevel="0" collapsed="false">
      <c r="A8" s="79" t="n">
        <v>2003</v>
      </c>
      <c r="B8" s="80" t="s">
        <v>69</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A9" s="79" t="n">
        <v>2003</v>
      </c>
      <c r="B9" s="80" t="s">
        <v>75</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t="n">
        <f aca="false">63*2.5</f>
        <v>157.5</v>
      </c>
      <c r="L9" s="102" t="n">
        <f aca="false">'Min pension'!K9*100/'RIPTE e IPC'!T621</f>
        <v>691.73819556211</v>
      </c>
    </row>
    <row r="10" customFormat="false" ht="13.8" hidden="false" customHeight="false" outlineLevel="0" collapsed="false">
      <c r="A10" s="79" t="n">
        <v>2003</v>
      </c>
      <c r="B10" s="80" t="s">
        <v>76</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t="n">
        <f aca="false">'Min pension'!K9</f>
        <v>157.5</v>
      </c>
      <c r="L10" s="104" t="n">
        <f aca="false">'Min pension'!K10*100/'RIPTE e IPC'!T624</f>
        <v>683.296629501415</v>
      </c>
    </row>
    <row r="11" customFormat="false" ht="13.8" hidden="false" customHeight="false" outlineLevel="0" collapsed="false">
      <c r="A11" s="79" t="n">
        <v>2003</v>
      </c>
      <c r="B11" s="80" t="s">
        <v>77</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t="n">
        <f aca="false">'Min pension'!K10</f>
        <v>157.5</v>
      </c>
      <c r="L11" s="102" t="n">
        <f aca="false">'Min pension'!K11*100/'RIPTE e IPC'!T627</f>
        <v>673.441648217348</v>
      </c>
    </row>
    <row r="12" customFormat="false" ht="12.8" hidden="false" customHeight="false" outlineLevel="0" collapsed="false">
      <c r="A12" s="79" t="n">
        <v>2003</v>
      </c>
      <c r="B12" s="80" t="s">
        <v>78</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103" t="n">
        <f aca="false">72*2.5</f>
        <v>180</v>
      </c>
      <c r="L12" s="104" t="n">
        <f aca="false">'Min pension'!K12*100/'RIPTE e IPC'!T630</f>
        <v>769.439728589802</v>
      </c>
    </row>
    <row r="13" customFormat="false" ht="13.8" hidden="false" customHeight="false" outlineLevel="0" collapsed="false">
      <c r="A13" s="79" t="n">
        <v>2004</v>
      </c>
      <c r="B13" s="80" t="s">
        <v>79</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v>150</v>
      </c>
      <c r="L13" s="102" t="n">
        <f aca="false">'Min pension'!K13*100/'RIPTE e IPC'!T633</f>
        <v>641.481344624837</v>
      </c>
    </row>
    <row r="14" customFormat="false" ht="13.8" hidden="false" customHeight="false" outlineLevel="0" collapsed="false">
      <c r="A14" s="95" t="n">
        <v>2004</v>
      </c>
      <c r="B14" s="96" t="s">
        <v>75</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v>150</v>
      </c>
      <c r="L14" s="104" t="n">
        <f aca="false">'Min pension'!K14*100/'RIPTE e IPC'!T636</f>
        <v>639.719545176574</v>
      </c>
    </row>
    <row r="15" customFormat="false" ht="13.8" hidden="false" customHeight="false" outlineLevel="0" collapsed="false">
      <c r="A15" s="95" t="n">
        <v>2005</v>
      </c>
      <c r="B15" s="96" t="s">
        <v>80</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v>150</v>
      </c>
      <c r="L15" s="102" t="n">
        <f aca="false">'Min pension'!K15*100/'RIPTE e IPC'!T639</f>
        <v>639.239003523249</v>
      </c>
    </row>
    <row r="16" customFormat="false" ht="13.8" hidden="false" customHeight="false" outlineLevel="0" collapsed="false">
      <c r="A16" s="95" t="n">
        <v>2005</v>
      </c>
      <c r="B16" s="96" t="s">
        <v>81</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v>150</v>
      </c>
      <c r="L16" s="104" t="n">
        <f aca="false">'Min pension'!K16*100/'RIPTE e IPC'!T642</f>
        <v>643.270250370635</v>
      </c>
    </row>
    <row r="17" customFormat="false" ht="13.8" hidden="false" customHeight="false" outlineLevel="0" collapsed="false">
      <c r="A17" s="95" t="n">
        <v>2005</v>
      </c>
      <c r="B17" s="96" t="s">
        <v>74</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v>150</v>
      </c>
      <c r="L17" s="102" t="n">
        <f aca="false">'Min pension'!K17*100/'RIPTE e IPC'!T645</f>
        <v>640.280601738488</v>
      </c>
    </row>
    <row r="18" customFormat="false" ht="13.8" hidden="false" customHeight="false" outlineLevel="0" collapsed="false">
      <c r="A18" s="95" t="n">
        <v>2006</v>
      </c>
      <c r="B18" s="96" t="s">
        <v>69</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v>150</v>
      </c>
      <c r="L18" s="104" t="n">
        <f aca="false">'Min pension'!K18*100/'RIPTE e IPC'!T648</f>
        <v>636.903725689155</v>
      </c>
    </row>
    <row r="19" customFormat="false" ht="13.8" hidden="false" customHeight="false" outlineLevel="0" collapsed="false">
      <c r="A19" s="95" t="n">
        <v>2006</v>
      </c>
      <c r="B19" s="96" t="s">
        <v>75</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v>150</v>
      </c>
      <c r="L19" s="102" t="n">
        <f aca="false">'Min pension'!K19*100/'RIPTE e IPC'!T651</f>
        <v>633.320388646171</v>
      </c>
    </row>
    <row r="20" customFormat="false" ht="13.8" hidden="false" customHeight="false" outlineLevel="0" collapsed="false">
      <c r="A20" s="95" t="n">
        <v>2006</v>
      </c>
      <c r="B20" s="96" t="s">
        <v>77</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v>150</v>
      </c>
      <c r="L20" s="104" t="n">
        <f aca="false">'Min pension'!K20*100/'RIPTE e IPC'!T654</f>
        <v>639.098704511023</v>
      </c>
    </row>
    <row r="21" customFormat="false" ht="13.8" hidden="false" customHeight="false" outlineLevel="0" collapsed="false">
      <c r="A21" s="95" t="n">
        <v>2007</v>
      </c>
      <c r="B21" s="96" t="s">
        <v>69</v>
      </c>
      <c r="C21" s="97" t="n">
        <v>900</v>
      </c>
      <c r="D21" s="97"/>
      <c r="E21" s="87" t="n">
        <f aca="false">+'Min pension'!C21/'Min pension'!C20-1</f>
        <v>0.125</v>
      </c>
      <c r="F21" s="97" t="n">
        <f aca="false">+'Min pension'!C21/'Min pension'!$C$6*100</f>
        <v>450</v>
      </c>
      <c r="I21" s="90" t="n">
        <f aca="false">'Min pension'!I17+1</f>
        <v>1997</v>
      </c>
      <c r="J21" s="90" t="n">
        <f aca="false">'Min pension'!J17</f>
        <v>3</v>
      </c>
      <c r="K21" s="90" t="n">
        <v>150</v>
      </c>
      <c r="L21" s="102" t="n">
        <f aca="false">'Min pension'!K21*100/'RIPTE e IPC'!T657</f>
        <v>635.187696928107</v>
      </c>
    </row>
    <row r="22" customFormat="false" ht="13.8" hidden="false" customHeight="false" outlineLevel="0" collapsed="false">
      <c r="A22" s="95" t="n">
        <v>2007</v>
      </c>
      <c r="B22" s="96" t="s">
        <v>76</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v>150</v>
      </c>
      <c r="L22" s="104" t="n">
        <f aca="false">'Min pension'!K22*100/'RIPTE e IPC'!T660</f>
        <v>637.721598520611</v>
      </c>
    </row>
    <row r="23" customFormat="false" ht="13.8" hidden="false" customHeight="false" outlineLevel="0" collapsed="false">
      <c r="A23" s="95" t="n">
        <v>2007</v>
      </c>
      <c r="B23" s="96" t="s">
        <v>78</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v>150</v>
      </c>
      <c r="L23" s="102" t="n">
        <f aca="false">'Min pension'!K23*100/'RIPTE e IPC'!T663</f>
        <v>630.461762295791</v>
      </c>
    </row>
    <row r="24" customFormat="false" ht="13.8" hidden="false" customHeight="false" outlineLevel="0" collapsed="false">
      <c r="A24" s="95" t="n">
        <v>2008</v>
      </c>
      <c r="B24" s="96" t="s">
        <v>69</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v>150</v>
      </c>
      <c r="L24" s="104" t="n">
        <f aca="false">'Min pension'!K24*100/'RIPTE e IPC'!T666</f>
        <v>631.639692733198</v>
      </c>
    </row>
    <row r="25" customFormat="false" ht="13.8" hidden="false" customHeight="false" outlineLevel="0" collapsed="false">
      <c r="A25" s="95" t="n">
        <v>2008</v>
      </c>
      <c r="B25" s="96" t="s">
        <v>78</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v>150</v>
      </c>
      <c r="L25" s="102" t="n">
        <f aca="false">'Min pension'!K25*100/'RIPTE e IPC'!T669</f>
        <v>628.345016215802</v>
      </c>
    </row>
    <row r="26" customFormat="false" ht="13.8" hidden="false" customHeight="false" outlineLevel="0" collapsed="false">
      <c r="A26" s="95" t="n">
        <v>2009</v>
      </c>
      <c r="B26" s="96" t="s">
        <v>69</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v>150</v>
      </c>
      <c r="L26" s="104" t="n">
        <f aca="false">'Min pension'!K26*100/'RIPTE e IPC'!T672</f>
        <v>632.348800426135</v>
      </c>
    </row>
    <row r="27" customFormat="false" ht="13.8" hidden="false" customHeight="false" outlineLevel="0" collapsed="false">
      <c r="A27" s="95" t="n">
        <v>2009</v>
      </c>
      <c r="B27" s="96" t="s">
        <v>76</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v>150</v>
      </c>
      <c r="L27" s="102" t="n">
        <f aca="false">'Min pension'!K27*100/'RIPTE e IPC'!T675</f>
        <v>630.479876904932</v>
      </c>
    </row>
    <row r="28" customFormat="false" ht="13.8" hidden="false" customHeight="false" outlineLevel="0" collapsed="false">
      <c r="A28" s="95" t="n">
        <v>2010</v>
      </c>
      <c r="B28" s="96" t="s">
        <v>79</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v>150</v>
      </c>
      <c r="L28" s="104" t="n">
        <f aca="false">'Min pension'!K28*100/'RIPTE e IPC'!T678</f>
        <v>639.018409382717</v>
      </c>
    </row>
    <row r="29" customFormat="false" ht="13.8" hidden="false" customHeight="false" outlineLevel="0" collapsed="false">
      <c r="A29" s="95" t="n">
        <v>2010</v>
      </c>
      <c r="B29" s="96" t="s">
        <v>69</v>
      </c>
      <c r="C29" s="97" t="n">
        <v>1740</v>
      </c>
      <c r="D29" s="97"/>
      <c r="E29" s="87" t="n">
        <f aca="false">+'Min pension'!C29/'Min pension'!C28-1</f>
        <v>0.16</v>
      </c>
      <c r="F29" s="97" t="n">
        <f aca="false">+'Min pension'!C29/'Min pension'!$C$6*100</f>
        <v>870</v>
      </c>
      <c r="I29" s="90" t="n">
        <f aca="false">'Min pension'!I25+1</f>
        <v>1999</v>
      </c>
      <c r="J29" s="90" t="n">
        <f aca="false">'Min pension'!J25</f>
        <v>3</v>
      </c>
      <c r="K29" s="90" t="n">
        <v>150</v>
      </c>
      <c r="L29" s="102" t="n">
        <f aca="false">'Min pension'!K29*100/'RIPTE e IPC'!T681</f>
        <v>640.281802771552</v>
      </c>
    </row>
    <row r="30" customFormat="false" ht="13.8" hidden="false" customHeight="false" outlineLevel="0" collapsed="false">
      <c r="A30" s="95" t="n">
        <v>2011</v>
      </c>
      <c r="B30" s="96" t="s">
        <v>79</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v>150</v>
      </c>
      <c r="L30" s="104" t="n">
        <f aca="false">'Min pension'!K30*100/'RIPTE e IPC'!T684</f>
        <v>643.69496080405</v>
      </c>
    </row>
    <row r="31" customFormat="false" ht="13.8" hidden="false" customHeight="false" outlineLevel="0" collapsed="false">
      <c r="A31" s="95" t="n">
        <v>2011</v>
      </c>
      <c r="B31" s="96" t="s">
        <v>75</v>
      </c>
      <c r="C31" s="97" t="n">
        <v>2300</v>
      </c>
      <c r="D31" s="97"/>
      <c r="E31" s="87" t="n">
        <f aca="false">+'Min pension'!C31/'Min pension'!C30-1</f>
        <v>0.25</v>
      </c>
      <c r="F31" s="97" t="n">
        <f aca="false">+'Min pension'!C31/'Min pension'!$C$6*100</f>
        <v>1150</v>
      </c>
      <c r="I31" s="90" t="n">
        <f aca="false">'Min pension'!I27+1</f>
        <v>2000</v>
      </c>
      <c r="J31" s="90" t="n">
        <f aca="false">'Min pension'!J27</f>
        <v>1</v>
      </c>
      <c r="K31" s="90" t="n">
        <v>150</v>
      </c>
      <c r="L31" s="102" t="n">
        <f aca="false">'Min pension'!K31*100/'RIPTE e IPC'!T687</f>
        <v>638.670873884536</v>
      </c>
    </row>
    <row r="32" customFormat="false" ht="13.8" hidden="false" customHeight="false" outlineLevel="0" collapsed="false">
      <c r="A32" s="95" t="n">
        <v>2012</v>
      </c>
      <c r="B32" s="96" t="s">
        <v>75</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v>150</v>
      </c>
      <c r="L32" s="104" t="n">
        <f aca="false">'Min pension'!K32*100/'RIPTE e IPC'!T690</f>
        <v>645.29422477785</v>
      </c>
    </row>
    <row r="33" customFormat="false" ht="13.8" hidden="false" customHeight="false" outlineLevel="0" collapsed="false">
      <c r="A33" s="95" t="n">
        <v>2013</v>
      </c>
      <c r="B33" s="96" t="s">
        <v>82</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v>150</v>
      </c>
      <c r="L33" s="102" t="n">
        <f aca="false">'Min pension'!K33*100/'RIPTE e IPC'!T693</f>
        <v>645.081758725515</v>
      </c>
    </row>
    <row r="34" customFormat="false" ht="13.8" hidden="false" customHeight="false" outlineLevel="0" collapsed="false">
      <c r="A34" s="95" t="n">
        <v>2013</v>
      </c>
      <c r="B34" s="96" t="s">
        <v>69</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v>150</v>
      </c>
      <c r="L34" s="104" t="n">
        <f aca="false">'Min pension'!K34*100/'RIPTE e IPC'!T696</f>
        <v>648.104075022396</v>
      </c>
    </row>
    <row r="35" customFormat="false" ht="13.8" hidden="false" customHeight="false" outlineLevel="0" collapsed="false">
      <c r="A35" s="79" t="n">
        <v>2014</v>
      </c>
      <c r="B35" s="80" t="s">
        <v>79</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v>150</v>
      </c>
      <c r="L35" s="102" t="n">
        <f aca="false">'Min pension'!K35*100/'RIPTE e IPC'!T699</f>
        <v>649.788154772649</v>
      </c>
    </row>
    <row r="36" customFormat="false" ht="13.8" hidden="false" customHeight="false" outlineLevel="0" collapsed="false">
      <c r="A36" s="79" t="n">
        <v>2014</v>
      </c>
      <c r="B36" s="80" t="s">
        <v>75</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v>150</v>
      </c>
      <c r="L36" s="104" t="n">
        <f aca="false">'Min pension'!K36*100/'RIPTE e IPC'!T702</f>
        <v>643.829324255693</v>
      </c>
    </row>
    <row r="37" customFormat="false" ht="13.8" hidden="false" customHeight="false" outlineLevel="0" collapsed="false">
      <c r="A37" s="79" t="n">
        <v>2015</v>
      </c>
      <c r="B37" s="80" t="s">
        <v>79</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v>150</v>
      </c>
      <c r="L37" s="102" t="n">
        <f aca="false">'Min pension'!K37*100/'RIPTE e IPC'!T705</f>
        <v>652.970290041752</v>
      </c>
    </row>
    <row r="38" customFormat="false" ht="13.8" hidden="false" customHeight="false" outlineLevel="0" collapsed="false">
      <c r="A38" s="79" t="n">
        <v>2015</v>
      </c>
      <c r="B38" s="80" t="s">
        <v>69</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v>150</v>
      </c>
      <c r="L38" s="104" t="n">
        <f aca="false">'Min pension'!K38*100/'RIPTE e IPC'!T708</f>
        <v>658.520362825103</v>
      </c>
    </row>
    <row r="39" customFormat="false" ht="13.8" hidden="false" customHeight="false" outlineLevel="0" collapsed="false">
      <c r="A39" s="79" t="n">
        <v>2016</v>
      </c>
      <c r="B39" s="80" t="s">
        <v>79</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v>150</v>
      </c>
      <c r="L39" s="102" t="n">
        <f aca="false">'Min pension'!K39*100/'RIPTE e IPC'!T711</f>
        <v>624.634735036443</v>
      </c>
    </row>
    <row r="40" customFormat="false" ht="13.8" hidden="false" customHeight="false" outlineLevel="0" collapsed="false">
      <c r="A40" s="79" t="n">
        <v>2016</v>
      </c>
      <c r="B40" s="80" t="s">
        <v>81</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v>150</v>
      </c>
      <c r="L40" s="104" t="n">
        <f aca="false">'Min pension'!K40*100/'RIPTE e IPC'!T714</f>
        <v>523.330626276964</v>
      </c>
    </row>
    <row r="41" customFormat="false" ht="13.8" hidden="false" customHeight="false" outlineLevel="0" collapsed="false">
      <c r="A41" s="79" t="n">
        <v>2016</v>
      </c>
      <c r="B41" s="80" t="s">
        <v>75</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v>200</v>
      </c>
      <c r="L41" s="102" t="n">
        <f aca="false">'Min pension'!K41*100/'RIPTE e IPC'!T717</f>
        <v>637.642310782963</v>
      </c>
    </row>
    <row r="42" customFormat="false" ht="13.8" hidden="false" customHeight="false" outlineLevel="0" collapsed="false">
      <c r="A42" s="79" t="n">
        <v>2017</v>
      </c>
      <c r="B42" s="80" t="s">
        <v>79</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v>200</v>
      </c>
      <c r="L42" s="104" t="n">
        <f aca="false">'Min pension'!K42*100/'RIPTE e IPC'!T720</f>
        <v>624.591937048091</v>
      </c>
    </row>
    <row r="43" customFormat="false" ht="13.8" hidden="false" customHeight="false" outlineLevel="0" collapsed="false">
      <c r="A43" s="79" t="n">
        <v>2017</v>
      </c>
      <c r="B43" s="80" t="s">
        <v>74</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v>200</v>
      </c>
      <c r="L43" s="102" t="n">
        <f aca="false">'Min pension'!K43*100/'RIPTE e IPC'!T723</f>
        <v>611.843791923297</v>
      </c>
    </row>
    <row r="44" customFormat="false" ht="13.8" hidden="false" customHeight="false" outlineLevel="0" collapsed="false">
      <c r="A44" s="79" t="n">
        <v>2018</v>
      </c>
      <c r="B44" s="80" t="s">
        <v>79</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v>200</v>
      </c>
      <c r="L44" s="104" t="n">
        <f aca="false">'Min pension'!K44*100/'RIPTE e IPC'!T726</f>
        <v>610.297682096874</v>
      </c>
    </row>
    <row r="45" customFormat="false" ht="13.8" hidden="false" customHeight="false" outlineLevel="0" collapsed="false">
      <c r="A45" s="79" t="n">
        <v>2018</v>
      </c>
      <c r="B45" s="80" t="s">
        <v>74</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v>220</v>
      </c>
      <c r="L45" s="102" t="n">
        <f aca="false">'Min pension'!K45*100/'RIPTE e IPC'!T729</f>
        <v>668.769592947517</v>
      </c>
    </row>
    <row r="46" customFormat="false" ht="13.8" hidden="false" customHeight="false" outlineLevel="0" collapsed="false">
      <c r="A46" s="79" t="n">
        <v>2018</v>
      </c>
      <c r="B46" s="80" t="s">
        <v>75</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v>220</v>
      </c>
      <c r="L46" s="104" t="n">
        <f aca="false">'Min pension'!K46*100/'RIPTE e IPC'!T732</f>
        <v>662.952143046164</v>
      </c>
    </row>
    <row r="47" customFormat="false" ht="13.8" hidden="false" customHeight="false" outlineLevel="0" collapsed="false">
      <c r="A47" s="79" t="n">
        <v>2018</v>
      </c>
      <c r="B47" s="80" t="s">
        <v>78</v>
      </c>
      <c r="C47" s="81" t="n">
        <v>11300</v>
      </c>
      <c r="E47" s="98" t="n">
        <f aca="false">('Min pension'!C47-'Min pension'!C46)/'Min pension'!C46</f>
        <v>0.0560747663551402</v>
      </c>
      <c r="I47" s="90" t="n">
        <f aca="false">'Min pension'!I43+1</f>
        <v>2004</v>
      </c>
      <c r="J47" s="90" t="n">
        <f aca="false">'Min pension'!J43</f>
        <v>1</v>
      </c>
      <c r="K47" s="90" t="n">
        <v>240</v>
      </c>
      <c r="L47" s="102" t="n">
        <f aca="false">'Min pension'!K47*100/'RIPTE e IPC'!T735</f>
        <v>717.945046147886</v>
      </c>
    </row>
    <row r="48" customFormat="false" ht="13.8" hidden="false" customHeight="false" outlineLevel="0" collapsed="false">
      <c r="A48" s="79" t="n">
        <v>2019</v>
      </c>
      <c r="B48" s="80" t="s">
        <v>83</v>
      </c>
      <c r="C48" s="81" t="n">
        <v>12500</v>
      </c>
      <c r="E48" s="98" t="n">
        <f aca="false">('Min pension'!C48-'Min pension'!C47)/'Min pension'!C47</f>
        <v>0.106194690265487</v>
      </c>
      <c r="I48" s="92" t="n">
        <f aca="false">'Min pension'!I44+1</f>
        <v>2004</v>
      </c>
      <c r="J48" s="92" t="n">
        <f aca="false">'Min pension'!J44</f>
        <v>2</v>
      </c>
      <c r="K48" s="92" t="n">
        <v>240</v>
      </c>
      <c r="L48" s="104" t="n">
        <f aca="false">'Min pension'!K48*100/'RIPTE e IPC'!T738</f>
        <v>702.506250408209</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v>308</v>
      </c>
      <c r="L49" s="102" t="n">
        <f aca="false">'Min pension'!K49*100/'RIPTE e IPC'!T741</f>
        <v>889.308460569924</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v>308</v>
      </c>
      <c r="L50" s="104" t="n">
        <f aca="false">'Min pension'!K50*100/'RIPTE e IPC'!T744</f>
        <v>880.243065197983</v>
      </c>
    </row>
    <row r="51" customFormat="false" ht="13.8" hidden="false" customHeight="false" outlineLevel="0" collapsed="false">
      <c r="I51" s="90" t="n">
        <f aca="false">'Min pension'!I47+1</f>
        <v>2005</v>
      </c>
      <c r="J51" s="90" t="n">
        <f aca="false">'Min pension'!J47</f>
        <v>1</v>
      </c>
      <c r="K51" s="90" t="n">
        <v>308</v>
      </c>
      <c r="L51" s="102" t="n">
        <f aca="false">'Min pension'!K51*100/'RIPTE e IPC'!T747</f>
        <v>852.103777174654</v>
      </c>
    </row>
    <row r="52" customFormat="false" ht="13.8" hidden="false" customHeight="false" outlineLevel="0" collapsed="false">
      <c r="I52" s="92" t="n">
        <f aca="false">'Min pension'!I48+1</f>
        <v>2005</v>
      </c>
      <c r="J52" s="92" t="n">
        <f aca="false">'Min pension'!J48</f>
        <v>2</v>
      </c>
      <c r="K52" s="92" t="n">
        <v>308</v>
      </c>
      <c r="L52" s="104" t="n">
        <f aca="false">'Min pension'!K52*100/'RIPTE e IPC'!T750</f>
        <v>830.051811727466</v>
      </c>
    </row>
    <row r="53" customFormat="false" ht="13.8" hidden="false" customHeight="false" outlineLevel="0" collapsed="false">
      <c r="I53" s="90" t="n">
        <f aca="false">'Min pension'!I49+1</f>
        <v>2005</v>
      </c>
      <c r="J53" s="90" t="n">
        <f aca="false">'Min pension'!J49</f>
        <v>3</v>
      </c>
      <c r="K53" s="90" t="n">
        <v>350</v>
      </c>
      <c r="L53" s="102" t="n">
        <f aca="false">'Min pension'!K53*100/'RIPTE e IPC'!T753</f>
        <v>921.362863054172</v>
      </c>
    </row>
    <row r="54" customFormat="false" ht="13.8" hidden="false" customHeight="false" outlineLevel="0" collapsed="false">
      <c r="I54" s="92" t="n">
        <f aca="false">'Min pension'!I50+1</f>
        <v>2005</v>
      </c>
      <c r="J54" s="92" t="n">
        <f aca="false">'Min pension'!J50</f>
        <v>4</v>
      </c>
      <c r="K54" s="92" t="n">
        <v>390</v>
      </c>
      <c r="L54" s="104" t="n">
        <f aca="false">'Min pension'!K54*100/'RIPTE e IPC'!T756</f>
        <v>994.986558875664</v>
      </c>
    </row>
    <row r="55" customFormat="false" ht="13.8" hidden="false" customHeight="false" outlineLevel="0" collapsed="false">
      <c r="I55" s="90" t="n">
        <f aca="false">'Min pension'!I51+1</f>
        <v>2006</v>
      </c>
      <c r="J55" s="90" t="n">
        <f aca="false">'Min pension'!J51</f>
        <v>1</v>
      </c>
      <c r="K55" s="90" t="n">
        <v>390</v>
      </c>
      <c r="L55" s="102" t="n">
        <f aca="false">'Min pension'!K55*100/'RIPTE e IPC'!T759</f>
        <v>967.799269385406</v>
      </c>
    </row>
    <row r="56" customFormat="false" ht="13.8" hidden="false" customHeight="false" outlineLevel="0" collapsed="false">
      <c r="I56" s="92" t="n">
        <f aca="false">'Min pension'!I52+1</f>
        <v>2006</v>
      </c>
      <c r="J56" s="92" t="n">
        <f aca="false">'Min pension'!J52</f>
        <v>2</v>
      </c>
      <c r="K56" s="92" t="n">
        <v>390</v>
      </c>
      <c r="L56" s="104" t="n">
        <f aca="false">'Min pension'!K56*100/'RIPTE e IPC'!T762</f>
        <v>942.650797585432</v>
      </c>
    </row>
    <row r="57" customFormat="false" ht="13.8" hidden="false" customHeight="false" outlineLevel="0" collapsed="false">
      <c r="I57" s="90" t="n">
        <f aca="false">'Min pension'!I53+1</f>
        <v>2006</v>
      </c>
      <c r="J57" s="90" t="n">
        <f aca="false">'Min pension'!J53</f>
        <v>3</v>
      </c>
      <c r="K57" s="90" t="n">
        <v>470</v>
      </c>
      <c r="L57" s="102" t="n">
        <f aca="false">'Min pension'!K57*100/'RIPTE e IPC'!T765</f>
        <v>1117.32199959945</v>
      </c>
    </row>
    <row r="58" customFormat="false" ht="13.8" hidden="false" customHeight="false" outlineLevel="0" collapsed="false">
      <c r="I58" s="92" t="n">
        <f aca="false">'Min pension'!I54+1</f>
        <v>2006</v>
      </c>
      <c r="J58" s="92" t="n">
        <f aca="false">'Min pension'!J54</f>
        <v>4</v>
      </c>
      <c r="K58" s="92" t="n">
        <v>470</v>
      </c>
      <c r="L58" s="104" t="n">
        <f aca="false">'Min pension'!K58*100/'RIPTE e IPC'!T768</f>
        <v>1090.25000899644</v>
      </c>
    </row>
    <row r="59" customFormat="false" ht="13.8" hidden="false" customHeight="false" outlineLevel="0" collapsed="false">
      <c r="I59" s="90" t="n">
        <f aca="false">'Min pension'!I55+1</f>
        <v>2007</v>
      </c>
      <c r="J59" s="90" t="n">
        <f aca="false">'Min pension'!J55</f>
        <v>1</v>
      </c>
      <c r="K59" s="90" t="n">
        <v>530</v>
      </c>
      <c r="L59" s="102" t="n">
        <f aca="false">'Min pension'!K59*100/'RIPTE e IPC'!T771</f>
        <v>1200.08843686146</v>
      </c>
    </row>
    <row r="60" customFormat="false" ht="13.8" hidden="false" customHeight="false" outlineLevel="0" collapsed="false">
      <c r="I60" s="92" t="n">
        <v>2007</v>
      </c>
      <c r="J60" s="92" t="n">
        <v>2</v>
      </c>
      <c r="K60" s="92" t="n">
        <v>530</v>
      </c>
      <c r="L60" s="104" t="n">
        <f aca="false">'Min pension'!K60*100/'RIPTE e IPC'!T774</f>
        <v>1177.24847606834</v>
      </c>
    </row>
    <row r="61" customFormat="false" ht="13.8" hidden="false" customHeight="false" outlineLevel="0" collapsed="false">
      <c r="I61" s="90" t="n">
        <v>2007</v>
      </c>
      <c r="J61" s="90" t="n">
        <v>3</v>
      </c>
      <c r="K61" s="90" t="n">
        <v>596.2</v>
      </c>
      <c r="L61" s="102" t="n">
        <f aca="false">'Min pension'!K61*100/'RIPTE e IPC'!T777</f>
        <v>1304.2982083246</v>
      </c>
    </row>
    <row r="62" customFormat="false" ht="13.8" hidden="false" customHeight="false" outlineLevel="0" collapsed="false">
      <c r="I62" s="92" t="n">
        <v>2007</v>
      </c>
      <c r="J62" s="92" t="n">
        <v>4</v>
      </c>
      <c r="K62" s="92" t="n">
        <v>596.2</v>
      </c>
      <c r="L62" s="104" t="n">
        <f aca="false">'Min pension'!K62*100/'RIPTE e IPC'!T780</f>
        <v>1274.28034352732</v>
      </c>
    </row>
    <row r="63" customFormat="false" ht="13.8" hidden="false" customHeight="false" outlineLevel="0" collapsed="false">
      <c r="I63" s="90" t="n">
        <v>2008</v>
      </c>
      <c r="J63" s="90" t="n">
        <v>1</v>
      </c>
      <c r="K63" s="90" t="n">
        <v>655</v>
      </c>
      <c r="L63" s="102" t="n">
        <f aca="false">'Min pension'!K63*100/'RIPTE e IPC'!T783</f>
        <v>1367.9100141387</v>
      </c>
    </row>
    <row r="64" customFormat="false" ht="13.8" hidden="false" customHeight="false" outlineLevel="0" collapsed="false">
      <c r="I64" s="92" t="n">
        <f aca="false">'Min pension'!I60+1</f>
        <v>2008</v>
      </c>
      <c r="J64" s="92" t="n">
        <f aca="false">'Min pension'!J60</f>
        <v>2</v>
      </c>
      <c r="K64" s="92" t="n">
        <v>655</v>
      </c>
      <c r="L64" s="104" t="n">
        <f aca="false">'Min pension'!K64*100/'RIPTE e IPC'!T786</f>
        <v>1333.99384430723</v>
      </c>
    </row>
    <row r="65" customFormat="false" ht="13.8" hidden="false" customHeight="false" outlineLevel="0" collapsed="false">
      <c r="A65" s="101" t="s">
        <v>84</v>
      </c>
      <c r="B65" s="101"/>
      <c r="C65" s="101"/>
      <c r="D65" s="101"/>
      <c r="E65" s="101"/>
      <c r="F65" s="101"/>
      <c r="I65" s="90" t="n">
        <f aca="false">'Min pension'!I61+1</f>
        <v>2008</v>
      </c>
      <c r="J65" s="90" t="n">
        <f aca="false">'Min pension'!J61</f>
        <v>3</v>
      </c>
      <c r="K65" s="90" t="n">
        <v>690</v>
      </c>
      <c r="L65" s="102" t="n">
        <f aca="false">'Min pension'!K65*100/'RIPTE e IPC'!T789</f>
        <v>1384.75796520399</v>
      </c>
    </row>
    <row r="66" customFormat="false" ht="13.8" hidden="false" customHeight="false" outlineLevel="0" collapsed="false">
      <c r="I66" s="92" t="n">
        <f aca="false">'Min pension'!I62+1</f>
        <v>2008</v>
      </c>
      <c r="J66" s="92" t="n">
        <f aca="false">'Min pension'!J62</f>
        <v>4</v>
      </c>
      <c r="K66" s="92" t="n">
        <v>690</v>
      </c>
      <c r="L66" s="104" t="n">
        <f aca="false">'Min pension'!K66*100/'RIPTE e IPC'!T792</f>
        <v>1367.20733696853</v>
      </c>
    </row>
    <row r="67" customFormat="false" ht="13.8" hidden="false" customHeight="false" outlineLevel="0" collapsed="false">
      <c r="I67" s="90" t="n">
        <f aca="false">'Min pension'!I63+1</f>
        <v>2009</v>
      </c>
      <c r="J67" s="90" t="n">
        <f aca="false">'Min pension'!J63</f>
        <v>1</v>
      </c>
      <c r="K67" s="90" t="n">
        <v>690</v>
      </c>
      <c r="L67" s="102" t="n">
        <f aca="false">'Min pension'!K67*100/'RIPTE e IPC'!T795</f>
        <v>1349.58027264891</v>
      </c>
    </row>
    <row r="68" customFormat="false" ht="13.8" hidden="false" customHeight="false" outlineLevel="0" collapsed="false">
      <c r="I68" s="92" t="n">
        <f aca="false">'Min pension'!I64+1</f>
        <v>2009</v>
      </c>
      <c r="J68" s="92" t="n">
        <f aca="false">'Min pension'!J64</f>
        <v>2</v>
      </c>
      <c r="K68" s="92" t="n">
        <v>770.66</v>
      </c>
      <c r="L68" s="104" t="n">
        <f aca="false">'Min pension'!K68*100/'RIPTE e IPC'!T798</f>
        <v>1487.87722927203</v>
      </c>
    </row>
    <row r="69" customFormat="false" ht="13.8" hidden="false" customHeight="false" outlineLevel="0" collapsed="false">
      <c r="I69" s="90" t="n">
        <f aca="false">'Min pension'!I65+1</f>
        <v>2009</v>
      </c>
      <c r="J69" s="90" t="n">
        <f aca="false">'Min pension'!J65</f>
        <v>3</v>
      </c>
      <c r="K69" s="90" t="n">
        <v>770.66</v>
      </c>
      <c r="L69" s="102" t="n">
        <f aca="false">'Min pension'!K69*100/'RIPTE e IPC'!T801</f>
        <v>1460.34434197981</v>
      </c>
    </row>
    <row r="70" customFormat="false" ht="13.8" hidden="false" customHeight="false" outlineLevel="0" collapsed="false">
      <c r="I70" s="92" t="n">
        <f aca="false">'Min pension'!I66+1</f>
        <v>2009</v>
      </c>
      <c r="J70" s="92" t="n">
        <f aca="false">'Min pension'!J66</f>
        <v>4</v>
      </c>
      <c r="K70" s="92" t="n">
        <v>827.23</v>
      </c>
      <c r="L70" s="104" t="n">
        <f aca="false">'Min pension'!K70*100/'RIPTE e IPC'!T804</f>
        <v>1530.99368853099</v>
      </c>
    </row>
    <row r="71" customFormat="false" ht="13.8" hidden="false" customHeight="false" outlineLevel="0" collapsed="false">
      <c r="I71" s="90" t="n">
        <f aca="false">'Min pension'!I67+1</f>
        <v>2010</v>
      </c>
      <c r="J71" s="90" t="n">
        <f aca="false">'Min pension'!J67</f>
        <v>1</v>
      </c>
      <c r="K71" s="90" t="n">
        <v>827.23</v>
      </c>
      <c r="L71" s="102" t="n">
        <f aca="false">'Min pension'!K71*100/'RIPTE e IPC'!T807</f>
        <v>1482.75653398249</v>
      </c>
    </row>
    <row r="72" customFormat="false" ht="13.8" hidden="false" customHeight="false" outlineLevel="0" collapsed="false">
      <c r="I72" s="92" t="n">
        <f aca="false">'Min pension'!I68+1</f>
        <v>2010</v>
      </c>
      <c r="J72" s="92" t="n">
        <f aca="false">'Min pension'!J68</f>
        <v>2</v>
      </c>
      <c r="K72" s="92" t="n">
        <v>895.15</v>
      </c>
      <c r="L72" s="104" t="n">
        <f aca="false">'Min pension'!K72*100/'RIPTE e IPC'!T810</f>
        <v>1561.71759618277</v>
      </c>
    </row>
    <row r="73" customFormat="false" ht="13.8" hidden="false" customHeight="false" outlineLevel="0" collapsed="false">
      <c r="I73" s="90" t="n">
        <f aca="false">'Min pension'!I69+1</f>
        <v>2010</v>
      </c>
      <c r="J73" s="90" t="n">
        <f aca="false">'Min pension'!J69</f>
        <v>3</v>
      </c>
      <c r="K73" s="90" t="n">
        <v>895.15</v>
      </c>
      <c r="L73" s="102" t="n">
        <f aca="false">'Min pension'!K73*100/'RIPTE e IPC'!T813</f>
        <v>1526.73241685456</v>
      </c>
    </row>
    <row r="74" customFormat="false" ht="13.8" hidden="false" customHeight="false" outlineLevel="0" collapsed="false">
      <c r="I74" s="92" t="n">
        <f aca="false">'Min pension'!I70+1</f>
        <v>2010</v>
      </c>
      <c r="J74" s="92" t="n">
        <f aca="false">'Min pension'!J70</f>
        <v>4</v>
      </c>
      <c r="K74" s="92" t="n">
        <v>1046.43</v>
      </c>
      <c r="L74" s="104" t="n">
        <f aca="false">'Min pension'!K74*100/'RIPTE e IPC'!T816</f>
        <v>1744.36538963607</v>
      </c>
    </row>
    <row r="75" customFormat="false" ht="13.8" hidden="false" customHeight="false" outlineLevel="0" collapsed="false">
      <c r="I75" s="90" t="n">
        <f aca="false">'Min pension'!I71+1</f>
        <v>2011</v>
      </c>
      <c r="J75" s="90" t="n">
        <f aca="false">'Min pension'!J71</f>
        <v>1</v>
      </c>
      <c r="K75" s="90" t="n">
        <v>1046.43</v>
      </c>
      <c r="L75" s="102" t="n">
        <f aca="false">'Min pension'!K75*100/'RIPTE e IPC'!T819</f>
        <v>1704.81848516974</v>
      </c>
    </row>
    <row r="76" customFormat="false" ht="13.8" hidden="false" customHeight="false" outlineLevel="0" collapsed="false">
      <c r="I76" s="92" t="n">
        <f aca="false">'Min pension'!I72+1</f>
        <v>2011</v>
      </c>
      <c r="J76" s="92" t="n">
        <f aca="false">'Min pension'!J72</f>
        <v>2</v>
      </c>
      <c r="K76" s="92" t="n">
        <v>1227.78</v>
      </c>
      <c r="L76" s="104" t="n">
        <f aca="false">'Min pension'!K76*100/'RIPTE e IPC'!T822</f>
        <v>1952.73652301743</v>
      </c>
    </row>
    <row r="77" customFormat="false" ht="13.8" hidden="false" customHeight="false" outlineLevel="0" collapsed="false">
      <c r="I77" s="90" t="n">
        <f aca="false">'Min pension'!I73+1</f>
        <v>2011</v>
      </c>
      <c r="J77" s="90" t="n">
        <f aca="false">'Min pension'!J73</f>
        <v>3</v>
      </c>
      <c r="K77" s="90" t="n">
        <v>1227.78</v>
      </c>
      <c r="L77" s="102" t="n">
        <f aca="false">'Min pension'!K77*100/'RIPTE e IPC'!T825</f>
        <v>1907.69958325585</v>
      </c>
    </row>
    <row r="78" customFormat="false" ht="13.8" hidden="false" customHeight="false" outlineLevel="0" collapsed="false">
      <c r="I78" s="92" t="n">
        <f aca="false">'Min pension'!I74+1</f>
        <v>2011</v>
      </c>
      <c r="J78" s="92" t="n">
        <f aca="false">'Min pension'!J74</f>
        <v>4</v>
      </c>
      <c r="K78" s="92" t="n">
        <v>1434.29</v>
      </c>
      <c r="L78" s="104" t="n">
        <f aca="false">'Min pension'!K78*100/'RIPTE e IPC'!T828</f>
        <v>2183.34988377105</v>
      </c>
    </row>
    <row r="79" customFormat="false" ht="13.8" hidden="false" customHeight="false" outlineLevel="0" collapsed="false">
      <c r="I79" s="90" t="n">
        <f aca="false">'Min pension'!I75+1</f>
        <v>2012</v>
      </c>
      <c r="J79" s="90" t="n">
        <f aca="false">'Min pension'!J75</f>
        <v>1</v>
      </c>
      <c r="K79" s="90" t="n">
        <v>1434.29</v>
      </c>
      <c r="L79" s="102" t="n">
        <f aca="false">'Min pension'!K79*100/'RIPTE e IPC'!T831</f>
        <v>2129.84261428768</v>
      </c>
    </row>
    <row r="80" customFormat="false" ht="13.8" hidden="false" customHeight="false" outlineLevel="0" collapsed="false">
      <c r="I80" s="92" t="n">
        <f aca="false">'Min pension'!I76+1</f>
        <v>2012</v>
      </c>
      <c r="J80" s="92" t="n">
        <f aca="false">'Min pension'!J76</f>
        <v>2</v>
      </c>
      <c r="K80" s="92" t="n">
        <v>1687.01</v>
      </c>
      <c r="L80" s="104" t="n">
        <f aca="false">'Min pension'!K80*100/'RIPTE e IPC'!T834</f>
        <v>2441.5651434925</v>
      </c>
    </row>
    <row r="81" customFormat="false" ht="13.8" hidden="false" customHeight="false" outlineLevel="0" collapsed="false">
      <c r="I81" s="90" t="n">
        <f aca="false">'Min pension'!I77+1</f>
        <v>2012</v>
      </c>
      <c r="J81" s="90" t="n">
        <f aca="false">'Min pension'!J77</f>
        <v>3</v>
      </c>
      <c r="K81" s="90" t="n">
        <v>1687.01</v>
      </c>
      <c r="L81" s="102" t="n">
        <f aca="false">'Min pension'!K81*100/'RIPTE e IPC'!T837</f>
        <v>2383.78559028304</v>
      </c>
    </row>
    <row r="82" customFormat="false" ht="13.8" hidden="false" customHeight="false" outlineLevel="0" collapsed="false">
      <c r="I82" s="92" t="n">
        <f aca="false">'Min pension'!I78+1</f>
        <v>2012</v>
      </c>
      <c r="J82" s="92" t="n">
        <f aca="false">'Min pension'!J78</f>
        <v>4</v>
      </c>
      <c r="K82" s="92" t="n">
        <v>1879.67</v>
      </c>
      <c r="L82" s="104" t="n">
        <f aca="false">'Min pension'!K82*100/'RIPTE e IPC'!T840</f>
        <v>2586.5978872367</v>
      </c>
    </row>
    <row r="83" customFormat="false" ht="13.8" hidden="false" customHeight="false" outlineLevel="0" collapsed="false">
      <c r="I83" s="90" t="n">
        <f aca="false">'Min pension'!I79+1</f>
        <v>2013</v>
      </c>
      <c r="J83" s="90" t="n">
        <f aca="false">'Min pension'!J79</f>
        <v>1</v>
      </c>
      <c r="K83" s="90" t="n">
        <v>1879.67</v>
      </c>
      <c r="L83" s="102" t="n">
        <f aca="false">'Min pension'!K83*100/'RIPTE e IPC'!T843</f>
        <v>2518.73438600784</v>
      </c>
    </row>
    <row r="84" customFormat="false" ht="13.8" hidden="false" customHeight="false" outlineLevel="0" collapsed="false">
      <c r="I84" s="92" t="n">
        <f aca="false">'Min pension'!I80+1</f>
        <v>2013</v>
      </c>
      <c r="J84" s="92" t="n">
        <f aca="false">'Min pension'!J80</f>
        <v>2</v>
      </c>
      <c r="K84" s="92" t="n">
        <v>2165</v>
      </c>
      <c r="L84" s="104" t="n">
        <f aca="false">'Min pension'!K84*100/'RIPTE e IPC'!T846</f>
        <v>2839.75920444613</v>
      </c>
    </row>
    <row r="85" customFormat="false" ht="13.8" hidden="false" customHeight="false" outlineLevel="0" collapsed="false">
      <c r="I85" s="90" t="n">
        <f aca="false">'Min pension'!I81+1</f>
        <v>2013</v>
      </c>
      <c r="J85" s="90" t="n">
        <f aca="false">'Min pension'!J81</f>
        <v>3</v>
      </c>
      <c r="K85" s="90" t="n">
        <v>2165</v>
      </c>
      <c r="L85" s="102" t="n">
        <f aca="false">'Min pension'!K85*100/'RIPTE e IPC'!T849</f>
        <v>2767.27206005255</v>
      </c>
    </row>
    <row r="86" customFormat="false" ht="13.8" hidden="false" customHeight="false" outlineLevel="0" collapsed="false">
      <c r="I86" s="92" t="n">
        <f aca="false">'Min pension'!I82+1</f>
        <v>2013</v>
      </c>
      <c r="J86" s="92" t="n">
        <f aca="false">'Min pension'!J82</f>
        <v>4</v>
      </c>
      <c r="K86" s="92" t="n">
        <v>2476.98</v>
      </c>
      <c r="L86" s="104" t="n">
        <f aca="false">'Min pension'!K86*100/'RIPTE e IPC'!T852</f>
        <v>3083.67065412202</v>
      </c>
    </row>
    <row r="87" customFormat="false" ht="13.8" hidden="false" customHeight="false" outlineLevel="0" collapsed="false">
      <c r="I87" s="90" t="n">
        <f aca="false">'Min pension'!I83+1</f>
        <v>2014</v>
      </c>
      <c r="J87" s="90" t="n">
        <f aca="false">'Min pension'!J83</f>
        <v>1</v>
      </c>
      <c r="K87" s="90" t="n">
        <v>2476.98</v>
      </c>
      <c r="L87" s="102" t="n">
        <f aca="false">'Min pension'!K87*100/'RIPTE e IPC'!T855</f>
        <v>2835.24067153883</v>
      </c>
    </row>
    <row r="88" customFormat="false" ht="13.8" hidden="false" customHeight="false" outlineLevel="0" collapsed="false">
      <c r="I88" s="92" t="n">
        <f aca="false">'Min pension'!I84+1</f>
        <v>2014</v>
      </c>
      <c r="J88" s="92" t="n">
        <f aca="false">'Min pension'!J84</f>
        <v>2</v>
      </c>
      <c r="K88" s="92" t="n">
        <v>2757.13</v>
      </c>
      <c r="L88" s="104" t="n">
        <f aca="false">'Min pension'!K88*100/'RIPTE e IPC'!T858</f>
        <v>2979.32010569727</v>
      </c>
    </row>
    <row r="89" customFormat="false" ht="13.8" hidden="false" customHeight="false" outlineLevel="0" collapsed="false">
      <c r="I89" s="90" t="n">
        <f aca="false">'Min pension'!I85+1</f>
        <v>2014</v>
      </c>
      <c r="J89" s="90" t="n">
        <f aca="false">'Min pension'!J85</f>
        <v>3</v>
      </c>
      <c r="K89" s="90" t="n">
        <v>2757.13</v>
      </c>
      <c r="L89" s="102" t="n">
        <f aca="false">'Min pension'!K89*100/'RIPTE e IPC'!T861</f>
        <v>2861.61857065737</v>
      </c>
    </row>
    <row r="90" customFormat="false" ht="13.8" hidden="false" customHeight="false" outlineLevel="0" collapsed="false">
      <c r="I90" s="92" t="n">
        <f aca="false">'Min pension'!I86+1</f>
        <v>2014</v>
      </c>
      <c r="J90" s="92" t="n">
        <f aca="false">'Min pension'!J86</f>
        <v>4</v>
      </c>
      <c r="K90" s="92" t="n">
        <v>3231.63</v>
      </c>
      <c r="L90" s="104" t="n">
        <f aca="false">'Min pension'!K90*100/'RIPTE e IPC'!T864</f>
        <v>3231.63</v>
      </c>
    </row>
    <row r="91" customFormat="false" ht="13.8" hidden="false" customHeight="false" outlineLevel="0" collapsed="false">
      <c r="I91" s="90" t="n">
        <f aca="false">'Min pension'!I87+1</f>
        <v>2015</v>
      </c>
      <c r="J91" s="90" t="n">
        <f aca="false">'Min pension'!J87</f>
        <v>1</v>
      </c>
      <c r="K91" s="90" t="n">
        <v>3231.63</v>
      </c>
      <c r="L91" s="102" t="n">
        <f aca="false">'Min pension'!K91*100/'RIPTE e IPC'!T867</f>
        <v>3134.73415536162</v>
      </c>
    </row>
    <row r="92" customFormat="false" ht="13.8" hidden="false" customHeight="false" outlineLevel="0" collapsed="false">
      <c r="I92" s="92" t="n">
        <f aca="false">'Min pension'!I88+1</f>
        <v>2015</v>
      </c>
      <c r="J92" s="92" t="n">
        <f aca="false">'Min pension'!J88</f>
        <v>2</v>
      </c>
      <c r="K92" s="92" t="n">
        <v>3821.73</v>
      </c>
      <c r="L92" s="104" t="n">
        <f aca="false">'Min pension'!K92*100/'RIPTE e IPC'!T870</f>
        <v>3580.59931397095</v>
      </c>
    </row>
    <row r="93" customFormat="false" ht="13.8" hidden="false" customHeight="false" outlineLevel="0" collapsed="false">
      <c r="I93" s="90" t="n">
        <f aca="false">'Min pension'!I89+1</f>
        <v>2015</v>
      </c>
      <c r="J93" s="90" t="n">
        <f aca="false">'Min pension'!J89</f>
        <v>3</v>
      </c>
      <c r="K93" s="90" t="n">
        <v>3821.73</v>
      </c>
      <c r="L93" s="102" t="n">
        <f aca="false">'Min pension'!K93*100/'RIPTE e IPC'!T873</f>
        <v>3459.06159638797</v>
      </c>
    </row>
    <row r="94" customFormat="false" ht="13.8" hidden="false" customHeight="false" outlineLevel="0" collapsed="false">
      <c r="I94" s="92" t="n">
        <f aca="false">'Min pension'!I90+1</f>
        <v>2015</v>
      </c>
      <c r="J94" s="92" t="n">
        <f aca="false">'Min pension'!J90</f>
        <v>4</v>
      </c>
      <c r="K94" s="92" t="n">
        <v>4299.06</v>
      </c>
      <c r="L94" s="104" t="n">
        <f aca="false">'Min pension'!K94*100/'RIPTE e IPC'!T876</f>
        <v>3714.09464116287</v>
      </c>
    </row>
    <row r="95" customFormat="false" ht="13.8" hidden="false" customHeight="false" outlineLevel="0" collapsed="false">
      <c r="I95" s="90" t="n">
        <f aca="false">'Min pension'!I91+1</f>
        <v>2016</v>
      </c>
      <c r="J95" s="90" t="n">
        <f aca="false">'Min pension'!J91</f>
        <v>1</v>
      </c>
      <c r="K95" s="90" t="n">
        <v>4299.06</v>
      </c>
      <c r="L95" s="102" t="n">
        <f aca="false">'Min pension'!K95*100/'RIPTE e IPC'!T879</f>
        <v>3278.91936034514</v>
      </c>
    </row>
    <row r="96" customFormat="false" ht="13.8" hidden="false" customHeight="false" outlineLevel="0" collapsed="false">
      <c r="I96" s="92" t="n">
        <f aca="false">'Min pension'!I92+1</f>
        <v>2016</v>
      </c>
      <c r="J96" s="92" t="n">
        <f aca="false">'Min pension'!J92</f>
        <v>2</v>
      </c>
      <c r="K96" s="92" t="n">
        <v>4958.97</v>
      </c>
      <c r="L96" s="104" t="n">
        <f aca="false">'Min pension'!K96*100/'RIPTE e IPC'!T882</f>
        <v>3353.47534958588</v>
      </c>
    </row>
    <row r="97" customFormat="false" ht="13.8" hidden="false" customHeight="false" outlineLevel="0" collapsed="false">
      <c r="I97" s="90" t="n">
        <f aca="false">'Min pension'!I93+1</f>
        <v>2016</v>
      </c>
      <c r="J97" s="90" t="n">
        <f aca="false">'Min pension'!J93</f>
        <v>3</v>
      </c>
      <c r="K97" s="90" t="n">
        <v>4958.97</v>
      </c>
      <c r="L97" s="102" t="n">
        <f aca="false">'Min pension'!K97*100/'RIPTE e IPC'!T885</f>
        <v>3181.72426571837</v>
      </c>
    </row>
    <row r="98" customFormat="false" ht="13.8" hidden="false" customHeight="false" outlineLevel="0" collapsed="false">
      <c r="I98" s="92" t="n">
        <f aca="false">'Min pension'!I94+1</f>
        <v>2016</v>
      </c>
      <c r="J98" s="92" t="n">
        <f aca="false">'Min pension'!J94</f>
        <v>4</v>
      </c>
      <c r="K98" s="92" t="n">
        <v>5661.16</v>
      </c>
      <c r="L98" s="104" t="n">
        <f aca="false">'Min pension'!K98*100/'RIPTE e IPC'!T888</f>
        <v>3452.34648539786</v>
      </c>
    </row>
    <row r="99" customFormat="false" ht="13.8" hidden="false" customHeight="false" outlineLevel="0" collapsed="false">
      <c r="I99" s="90" t="n">
        <f aca="false">'Min pension'!I95+1</f>
        <v>2017</v>
      </c>
      <c r="J99" s="90" t="n">
        <f aca="false">'Min pension'!J95</f>
        <v>1</v>
      </c>
      <c r="K99" s="90" t="n">
        <v>5661.16</v>
      </c>
      <c r="L99" s="102" t="n">
        <f aca="false">'Min pension'!K99*100/'RIPTE e IPC'!T891</f>
        <v>3290.21729771324</v>
      </c>
    </row>
    <row r="100" customFormat="false" ht="13.8" hidden="false" customHeight="false" outlineLevel="0" collapsed="false">
      <c r="I100" s="92" t="n">
        <f aca="false">'Min pension'!I96+1</f>
        <v>2017</v>
      </c>
      <c r="J100" s="92" t="n">
        <f aca="false">'Min pension'!J96</f>
        <v>2</v>
      </c>
      <c r="K100" s="92" t="n">
        <v>6394.85</v>
      </c>
      <c r="L100" s="104" t="n">
        <f aca="false">'Min pension'!K100*100/'RIPTE e IPC'!T894</f>
        <v>3486.49183590743</v>
      </c>
    </row>
    <row r="101" customFormat="false" ht="13.8" hidden="false" customHeight="false" outlineLevel="0" collapsed="false">
      <c r="I101" s="90" t="n">
        <f aca="false">'Min pension'!I97+1</f>
        <v>2017</v>
      </c>
      <c r="J101" s="90" t="n">
        <f aca="false">'Min pension'!J97</f>
        <v>3</v>
      </c>
      <c r="K101" s="90" t="n">
        <v>6394.85</v>
      </c>
      <c r="L101" s="102" t="n">
        <f aca="false">'Min pension'!K101*100/'RIPTE e IPC'!T897</f>
        <v>3339.88512298751</v>
      </c>
    </row>
    <row r="102" customFormat="false" ht="13.8" hidden="false" customHeight="false" outlineLevel="0" collapsed="false">
      <c r="I102" s="92" t="n">
        <f aca="false">'Min pension'!I98+1</f>
        <v>2017</v>
      </c>
      <c r="J102" s="92" t="n">
        <f aca="false">'Min pension'!J98</f>
        <v>4</v>
      </c>
      <c r="K102" s="92" t="n">
        <v>7246.42</v>
      </c>
      <c r="L102" s="104" t="n">
        <f aca="false">'Min pension'!K102*100/'RIPTE e IPC'!T900</f>
        <v>3609.09672150633</v>
      </c>
    </row>
    <row r="103" customFormat="false" ht="13.8" hidden="false" customHeight="false" outlineLevel="0" collapsed="false">
      <c r="I103" s="90" t="n">
        <f aca="false">'Min pension'!I99+1</f>
        <v>2018</v>
      </c>
      <c r="J103" s="90" t="n">
        <f aca="false">'Min pension'!J99</f>
        <v>1</v>
      </c>
      <c r="K103" s="90" t="n">
        <v>7246.42</v>
      </c>
      <c r="L103" s="102" t="n">
        <f aca="false">'Min pension'!K103*100/'RIPTE e IPC'!T903</f>
        <v>3357.50449192098</v>
      </c>
    </row>
    <row r="104" customFormat="false" ht="13.8" hidden="false" customHeight="false" outlineLevel="0" collapsed="false">
      <c r="I104" s="92" t="n">
        <f aca="false">'Min pension'!I100+1</f>
        <v>2018</v>
      </c>
      <c r="J104" s="92" t="n">
        <f aca="false">'Min pension'!J100</f>
        <v>2</v>
      </c>
      <c r="K104" s="92" t="n">
        <v>7660.42</v>
      </c>
      <c r="L104" s="104" t="n">
        <f aca="false">'Min pension'!K104*100/'RIPTE e IPC'!T906</f>
        <v>3307.03891660933</v>
      </c>
    </row>
    <row r="105" customFormat="false" ht="13.8" hidden="false" customHeight="false" outlineLevel="0" collapsed="false">
      <c r="I105" s="90" t="n">
        <f aca="false">'Min pension'!I101+1</f>
        <v>2018</v>
      </c>
      <c r="J105" s="90" t="n">
        <f aca="false">'Min pension'!J101</f>
        <v>3</v>
      </c>
      <c r="K105" s="90" t="n">
        <v>8096.3</v>
      </c>
      <c r="L105" s="102" t="n">
        <f aca="false">'Min pension'!K105*100/'RIPTE e IPC'!T909</f>
        <v>3145.60457405238</v>
      </c>
    </row>
    <row r="106" customFormat="false" ht="13.8" hidden="false" customHeight="false" outlineLevel="0" collapsed="false">
      <c r="I106" s="92" t="n">
        <f aca="false">'Min pension'!I102+1</f>
        <v>2018</v>
      </c>
      <c r="J106" s="92" t="n">
        <f aca="false">'Min pension'!J102</f>
        <v>4</v>
      </c>
      <c r="K106" s="103" t="n">
        <v>8637.13</v>
      </c>
      <c r="L106" s="104" t="n">
        <f aca="false">'Min pension'!K106*100/'RIPTE e IPC'!T912</f>
        <v>2897.39805752903</v>
      </c>
    </row>
    <row r="107" customFormat="false" ht="13.8" hidden="false" customHeight="false" outlineLevel="0" collapsed="false">
      <c r="I107" s="90" t="n">
        <f aca="false">'Min pension'!I103+1</f>
        <v>2019</v>
      </c>
      <c r="J107" s="90" t="n">
        <f aca="false">'Min pension'!J103</f>
        <v>1</v>
      </c>
      <c r="K107" s="102" t="n">
        <v>9309.91</v>
      </c>
      <c r="L107" s="102" t="n">
        <f aca="false">'Min pension'!K107*100/'RIPTE e IPC'!T915</f>
        <v>2851.4737270164</v>
      </c>
    </row>
    <row r="108" customFormat="false" ht="13.8" hidden="false" customHeight="false" outlineLevel="0" collapsed="false">
      <c r="I108" s="92" t="n">
        <f aca="false">'Min pension'!I104+1</f>
        <v>2019</v>
      </c>
      <c r="J108" s="92" t="n">
        <f aca="false">'Min pension'!J104</f>
        <v>2</v>
      </c>
      <c r="K108" s="104" t="n">
        <v>10410.37</v>
      </c>
      <c r="L108" s="104" t="n">
        <f aca="false">'Min pension'!K108*100/'RIPTE e IPC'!T918</f>
        <v>2857.15497162958</v>
      </c>
      <c r="M108" s="105"/>
    </row>
    <row r="109" customFormat="false" ht="13.8" hidden="false" customHeight="false" outlineLevel="0" collapsed="false">
      <c r="I109" s="90" t="n">
        <f aca="false">'Min pension'!I105+1</f>
        <v>2019</v>
      </c>
      <c r="J109" s="90" t="n">
        <f aca="false">'Min pension'!J105</f>
        <v>3</v>
      </c>
      <c r="K109" s="102" t="n">
        <v>11528.44</v>
      </c>
      <c r="L109" s="102" t="n">
        <f aca="false">'Min pension'!K109*100/'RIPTE e IPC'!T921</f>
        <v>2931.86431184097</v>
      </c>
    </row>
    <row r="110" customFormat="false" ht="13.8" hidden="false" customHeight="false" outlineLevel="0" collapsed="false">
      <c r="I110" s="92" t="n">
        <f aca="false">'Min pension'!I106+1</f>
        <v>2019</v>
      </c>
      <c r="J110" s="92" t="n">
        <f aca="false">'Min pension'!J106</f>
        <v>4</v>
      </c>
      <c r="K110" s="104" t="n">
        <f aca="false">K109*(1+PBU!M110)</f>
        <v>12936.6618431012</v>
      </c>
      <c r="L110" s="104" t="n">
        <f aca="false">'Min pension'!K110*100/'RIPTE e IPC'!T924</f>
        <v>3055.08961100547</v>
      </c>
    </row>
    <row r="111" customFormat="false" ht="13.8" hidden="false" customHeight="false" outlineLevel="0" collapsed="false"/>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true" showOutlineSymbols="true" defaultGridColor="true" view="normal" topLeftCell="H79" colorId="64" zoomScale="85" zoomScaleNormal="85" zoomScalePageLayoutView="100" workbookViewId="0">
      <selection pane="topLeft" activeCell="L114" activeCellId="0" sqref="L114"/>
    </sheetView>
  </sheetViews>
  <sheetFormatPr defaultRowHeight="12.8"/>
  <cols>
    <col collapsed="false" hidden="false" max="10" min="1" style="0" width="17.0816326530612"/>
    <col collapsed="false" hidden="false" max="12" min="11" style="0" width="28.2755102040816"/>
    <col collapsed="false" hidden="false" max="1025" min="13" style="0" width="17.0816326530612"/>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90</v>
      </c>
      <c r="J5" s="85"/>
      <c r="K5" s="85"/>
      <c r="L5" s="78"/>
    </row>
    <row r="6" customFormat="false" ht="57.1" hidden="false" customHeight="true" outlineLevel="0" collapsed="false">
      <c r="A6" s="79" t="n">
        <v>1993</v>
      </c>
      <c r="B6" s="80" t="s">
        <v>69</v>
      </c>
      <c r="C6" s="81" t="n">
        <v>200</v>
      </c>
      <c r="D6" s="81"/>
      <c r="E6" s="82"/>
      <c r="F6" s="81" t="n">
        <f aca="false">+'Min pension'!C6/'Min pension'!$C$6*100</f>
        <v>100</v>
      </c>
      <c r="I6" s="83" t="s">
        <v>70</v>
      </c>
      <c r="J6" s="84" t="s">
        <v>71</v>
      </c>
      <c r="K6" s="85" t="s">
        <v>72</v>
      </c>
      <c r="L6" s="86" t="s">
        <v>73</v>
      </c>
      <c r="N6" s="106"/>
      <c r="O6" s="106" t="s">
        <v>91</v>
      </c>
      <c r="P6" s="107"/>
      <c r="Q6" s="107"/>
      <c r="R6" s="107"/>
    </row>
    <row r="7" customFormat="false" ht="13.8" hidden="false" customHeight="false" outlineLevel="0" collapsed="false">
      <c r="A7" s="79" t="n">
        <v>2003</v>
      </c>
      <c r="B7" s="80" t="s">
        <v>74</v>
      </c>
      <c r="C7" s="81" t="n">
        <v>250</v>
      </c>
      <c r="D7" s="81" t="n">
        <f aca="false">'Min pension'!C7*100/'RIPTE e IPC'!T728</f>
        <v>760.150483911932</v>
      </c>
      <c r="E7" s="87" t="n">
        <f aca="false">+'Min pension'!C7/'Min pension'!C6-1</f>
        <v>0.25</v>
      </c>
      <c r="F7" s="81" t="n">
        <f aca="false">+'Min pension'!C7/'Min pension'!$C$6*100</f>
        <v>125</v>
      </c>
      <c r="I7" s="83"/>
      <c r="J7" s="84"/>
      <c r="K7" s="85"/>
      <c r="L7" s="86"/>
      <c r="N7" s="108" t="s">
        <v>92</v>
      </c>
      <c r="O7" s="108" t="s">
        <v>93</v>
      </c>
      <c r="P7" s="108" t="s">
        <v>94</v>
      </c>
      <c r="Q7" s="108" t="s">
        <v>95</v>
      </c>
      <c r="R7" s="108" t="s">
        <v>96</v>
      </c>
    </row>
    <row r="8" customFormat="false" ht="13.8" hidden="false" customHeight="false" outlineLevel="0" collapsed="false">
      <c r="A8" s="79" t="n">
        <v>2003</v>
      </c>
      <c r="B8" s="80" t="s">
        <v>69</v>
      </c>
      <c r="C8" s="81" t="n">
        <v>260</v>
      </c>
      <c r="D8" s="81" t="n">
        <f aca="false">'Min pension'!C8*100/'RIPTE e IPC'!T729</f>
        <v>790.36406439252</v>
      </c>
      <c r="E8" s="87" t="n">
        <f aca="false">+'Min pension'!C8/'Min pension'!C7-1</f>
        <v>0.04</v>
      </c>
      <c r="F8" s="81" t="n">
        <f aca="false">+'Min pension'!C8/'Min pension'!$C$6*100</f>
        <v>130</v>
      </c>
      <c r="I8" s="88"/>
      <c r="J8" s="89"/>
      <c r="K8" s="85"/>
      <c r="L8" s="86"/>
      <c r="N8" s="109" t="s">
        <v>97</v>
      </c>
      <c r="O8" s="109" t="s">
        <v>98</v>
      </c>
      <c r="P8" s="109" t="s">
        <v>99</v>
      </c>
      <c r="Q8" s="109" t="n">
        <v>3100</v>
      </c>
      <c r="R8" s="109"/>
      <c r="S8" s="0" t="s">
        <v>100</v>
      </c>
    </row>
    <row r="9" customFormat="false" ht="13.8" hidden="false" customHeight="false" outlineLevel="0" collapsed="false">
      <c r="A9" s="79" t="n">
        <v>2003</v>
      </c>
      <c r="B9" s="80" t="s">
        <v>75</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c r="L9" s="102"/>
      <c r="N9" s="110" t="s">
        <v>101</v>
      </c>
      <c r="O9" s="110" t="s">
        <v>102</v>
      </c>
      <c r="P9" s="110" t="s">
        <v>103</v>
      </c>
      <c r="Q9" s="110" t="n">
        <f aca="false">Q8*(1+R9)</f>
        <v>3441</v>
      </c>
      <c r="R9" s="111" t="n">
        <v>0.11</v>
      </c>
      <c r="S9" s="0" t="s">
        <v>104</v>
      </c>
    </row>
    <row r="10" customFormat="false" ht="13.8" hidden="false" customHeight="false" outlineLevel="0" collapsed="false">
      <c r="A10" s="79" t="n">
        <v>2003</v>
      </c>
      <c r="B10" s="80" t="s">
        <v>76</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c r="L10" s="104"/>
      <c r="N10" s="109" t="s">
        <v>105</v>
      </c>
      <c r="O10" s="109" t="s">
        <v>106</v>
      </c>
      <c r="P10" s="109" t="s">
        <v>107</v>
      </c>
      <c r="Q10" s="109" t="n">
        <f aca="false">Q9*(1+R10)</f>
        <v>3888.33</v>
      </c>
      <c r="R10" s="112" t="n">
        <v>0.13</v>
      </c>
    </row>
    <row r="11" customFormat="false" ht="13.8" hidden="false" customHeight="false" outlineLevel="0" collapsed="false">
      <c r="A11" s="79" t="n">
        <v>2003</v>
      </c>
      <c r="B11" s="80" t="s">
        <v>77</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c r="L11" s="102"/>
      <c r="N11" s="110" t="s">
        <v>108</v>
      </c>
      <c r="O11" s="110" t="s">
        <v>109</v>
      </c>
      <c r="P11" s="110" t="s">
        <v>110</v>
      </c>
      <c r="Q11" s="110" t="n">
        <f aca="false">Q10*(1+R11)</f>
        <v>4374.37125</v>
      </c>
      <c r="R11" s="111" t="n">
        <v>0.125</v>
      </c>
    </row>
    <row r="12" customFormat="false" ht="13.8" hidden="false" customHeight="false" outlineLevel="0" collapsed="false">
      <c r="A12" s="79" t="n">
        <v>2003</v>
      </c>
      <c r="B12" s="80" t="s">
        <v>78</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93" t="n">
        <f aca="false">$Q$8</f>
        <v>3100</v>
      </c>
      <c r="L12" s="104" t="n">
        <f aca="false">'Max pension'!K12*100/'RIPTE e IPC'!T630</f>
        <v>13251.4619923799</v>
      </c>
      <c r="N12" s="109" t="s">
        <v>111</v>
      </c>
      <c r="O12" s="109" t="s">
        <v>112</v>
      </c>
      <c r="P12" s="109" t="s">
        <v>113</v>
      </c>
      <c r="Q12" s="109" t="n">
        <f aca="false">Q11*(1+R12)</f>
        <v>4702.44909375</v>
      </c>
      <c r="R12" s="112" t="n">
        <v>0.075</v>
      </c>
    </row>
    <row r="13" customFormat="false" ht="13.8" hidden="false" customHeight="false" outlineLevel="0" collapsed="false">
      <c r="A13" s="79" t="n">
        <v>2004</v>
      </c>
      <c r="B13" s="80" t="s">
        <v>79</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f aca="false">$Q$8</f>
        <v>3100</v>
      </c>
      <c r="L13" s="102" t="n">
        <f aca="false">'Max pension'!K13*100/'RIPTE e IPC'!T633</f>
        <v>13257.2811222466</v>
      </c>
      <c r="N13" s="110" t="s">
        <v>114</v>
      </c>
      <c r="O13" s="110" t="s">
        <v>115</v>
      </c>
      <c r="P13" s="110" t="s">
        <v>113</v>
      </c>
      <c r="Q13" s="110" t="n">
        <f aca="false">Q12*(1+R13)</f>
        <v>5055.13277578125</v>
      </c>
      <c r="R13" s="111" t="n">
        <v>0.075</v>
      </c>
    </row>
    <row r="14" customFormat="false" ht="13.8" hidden="false" customHeight="false" outlineLevel="0" collapsed="false">
      <c r="A14" s="95" t="n">
        <v>2004</v>
      </c>
      <c r="B14" s="96" t="s">
        <v>75</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f aca="false">$Q$8</f>
        <v>3100</v>
      </c>
      <c r="L14" s="104" t="n">
        <f aca="false">'Max pension'!K14*100/'RIPTE e IPC'!T636</f>
        <v>13220.8706003159</v>
      </c>
    </row>
    <row r="15" customFormat="false" ht="13.8" hidden="false" customHeight="false" outlineLevel="0" collapsed="false">
      <c r="A15" s="95" t="n">
        <v>2005</v>
      </c>
      <c r="B15" s="96" t="s">
        <v>80</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f aca="false">$Q$8</f>
        <v>3100</v>
      </c>
      <c r="L15" s="102" t="n">
        <f aca="false">'Max pension'!K15*100/'RIPTE e IPC'!T639</f>
        <v>13210.9394061471</v>
      </c>
    </row>
    <row r="16" customFormat="false" ht="13.8" hidden="false" customHeight="false" outlineLevel="0" collapsed="false">
      <c r="A16" s="95" t="n">
        <v>2005</v>
      </c>
      <c r="B16" s="96" t="s">
        <v>81</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f aca="false">$Q$8</f>
        <v>3100</v>
      </c>
      <c r="L16" s="104" t="n">
        <f aca="false">'Max pension'!K16*100/'RIPTE e IPC'!T642</f>
        <v>13294.2518409931</v>
      </c>
    </row>
    <row r="17" customFormat="false" ht="13.8" hidden="false" customHeight="false" outlineLevel="0" collapsed="false">
      <c r="A17" s="95" t="n">
        <v>2005</v>
      </c>
      <c r="B17" s="96" t="s">
        <v>74</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f aca="false">$Q$8</f>
        <v>3100</v>
      </c>
      <c r="L17" s="102" t="n">
        <f aca="false">'Max pension'!K17*100/'RIPTE e IPC'!T645</f>
        <v>13232.4657692621</v>
      </c>
    </row>
    <row r="18" customFormat="false" ht="13.8" hidden="false" customHeight="false" outlineLevel="0" collapsed="false">
      <c r="A18" s="95" t="n">
        <v>2006</v>
      </c>
      <c r="B18" s="96" t="s">
        <v>69</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f aca="false">$Q$8</f>
        <v>3100</v>
      </c>
      <c r="L18" s="104" t="n">
        <f aca="false">'Max pension'!K18*100/'RIPTE e IPC'!T648</f>
        <v>13162.6769975759</v>
      </c>
    </row>
    <row r="19" customFormat="false" ht="13.8" hidden="false" customHeight="false" outlineLevel="0" collapsed="false">
      <c r="A19" s="95" t="n">
        <v>2006</v>
      </c>
      <c r="B19" s="96" t="s">
        <v>75</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f aca="false">$Q$8</f>
        <v>3100</v>
      </c>
      <c r="L19" s="102" t="n">
        <f aca="false">'Max pension'!K19*100/'RIPTE e IPC'!T651</f>
        <v>13088.6213653542</v>
      </c>
    </row>
    <row r="20" customFormat="false" ht="13.8" hidden="false" customHeight="false" outlineLevel="0" collapsed="false">
      <c r="A20" s="95" t="n">
        <v>2006</v>
      </c>
      <c r="B20" s="96" t="s">
        <v>77</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f aca="false">$Q$8</f>
        <v>3100</v>
      </c>
      <c r="L20" s="104" t="n">
        <f aca="false">'Max pension'!K20*100/'RIPTE e IPC'!T654</f>
        <v>13208.0398932278</v>
      </c>
    </row>
    <row r="21" customFormat="false" ht="13.8" hidden="false" customHeight="false" outlineLevel="0" collapsed="false">
      <c r="A21" s="95" t="n">
        <v>2007</v>
      </c>
      <c r="B21" s="96" t="s">
        <v>69</v>
      </c>
      <c r="C21" s="97" t="n">
        <v>900</v>
      </c>
      <c r="D21" s="97"/>
      <c r="E21" s="87" t="n">
        <f aca="false">+'Min pension'!C21/'Min pension'!C20-1</f>
        <v>0.125</v>
      </c>
      <c r="F21" s="97" t="n">
        <f aca="false">+'Min pension'!C21/'Min pension'!$C$6*100</f>
        <v>450</v>
      </c>
      <c r="I21" s="90" t="n">
        <f aca="false">'Min pension'!I17+1</f>
        <v>1997</v>
      </c>
      <c r="J21" s="90" t="n">
        <f aca="false">'Min pension'!J17</f>
        <v>3</v>
      </c>
      <c r="K21" s="90" t="n">
        <f aca="false">$Q$8</f>
        <v>3100</v>
      </c>
      <c r="L21" s="102" t="n">
        <f aca="false">'Max pension'!K21*100/'RIPTE e IPC'!T657</f>
        <v>13127.2124031809</v>
      </c>
    </row>
    <row r="22" customFormat="false" ht="13.8" hidden="false" customHeight="false" outlineLevel="0" collapsed="false">
      <c r="A22" s="95" t="n">
        <v>2007</v>
      </c>
      <c r="B22" s="96" t="s">
        <v>76</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f aca="false">$Q$8</f>
        <v>3100</v>
      </c>
      <c r="L22" s="104" t="n">
        <f aca="false">'Max pension'!K22*100/'RIPTE e IPC'!T660</f>
        <v>13179.5797027593</v>
      </c>
    </row>
    <row r="23" customFormat="false" ht="13.8" hidden="false" customHeight="false" outlineLevel="0" collapsed="false">
      <c r="A23" s="95" t="n">
        <v>2007</v>
      </c>
      <c r="B23" s="96" t="s">
        <v>78</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f aca="false">$Q$8</f>
        <v>3100</v>
      </c>
      <c r="L23" s="102" t="n">
        <f aca="false">'Max pension'!K23*100/'RIPTE e IPC'!T663</f>
        <v>13029.5430874463</v>
      </c>
    </row>
    <row r="24" customFormat="false" ht="13.8" hidden="false" customHeight="false" outlineLevel="0" collapsed="false">
      <c r="A24" s="95" t="n">
        <v>2008</v>
      </c>
      <c r="B24" s="96" t="s">
        <v>69</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f aca="false">$Q$8</f>
        <v>3100</v>
      </c>
      <c r="L24" s="104" t="n">
        <f aca="false">'Max pension'!K24*100/'RIPTE e IPC'!T666</f>
        <v>13053.8869831528</v>
      </c>
    </row>
    <row r="25" customFormat="false" ht="13.8" hidden="false" customHeight="false" outlineLevel="0" collapsed="false">
      <c r="A25" s="95" t="n">
        <v>2008</v>
      </c>
      <c r="B25" s="96" t="s">
        <v>78</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f aca="false">$Q$8</f>
        <v>3100</v>
      </c>
      <c r="L25" s="102" t="n">
        <f aca="false">'Max pension'!K25*100/'RIPTE e IPC'!T669</f>
        <v>12985.7970017932</v>
      </c>
    </row>
    <row r="26" customFormat="false" ht="13.8" hidden="false" customHeight="false" outlineLevel="0" collapsed="false">
      <c r="A26" s="95" t="n">
        <v>2009</v>
      </c>
      <c r="B26" s="96" t="s">
        <v>69</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f aca="false">$Q$8</f>
        <v>3100</v>
      </c>
      <c r="L26" s="104" t="n">
        <f aca="false">'Max pension'!K26*100/'RIPTE e IPC'!T672</f>
        <v>13068.5418754735</v>
      </c>
    </row>
    <row r="27" customFormat="false" ht="13.8" hidden="false" customHeight="false" outlineLevel="0" collapsed="false">
      <c r="A27" s="95" t="n">
        <v>2009</v>
      </c>
      <c r="B27" s="96" t="s">
        <v>76</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f aca="false">$Q$8</f>
        <v>3100</v>
      </c>
      <c r="L27" s="102" t="n">
        <f aca="false">'Max pension'!K27*100/'RIPTE e IPC'!T675</f>
        <v>13029.9174560353</v>
      </c>
    </row>
    <row r="28" customFormat="false" ht="13.8" hidden="false" customHeight="false" outlineLevel="0" collapsed="false">
      <c r="A28" s="95" t="n">
        <v>2010</v>
      </c>
      <c r="B28" s="96" t="s">
        <v>79</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f aca="false">$Q$8</f>
        <v>3100</v>
      </c>
      <c r="L28" s="104" t="n">
        <f aca="false">'Max pension'!K28*100/'RIPTE e IPC'!T678</f>
        <v>13206.3804605761</v>
      </c>
    </row>
    <row r="29" customFormat="false" ht="13.8" hidden="false" customHeight="false" outlineLevel="0" collapsed="false">
      <c r="A29" s="95" t="n">
        <v>2010</v>
      </c>
      <c r="B29" s="96" t="s">
        <v>69</v>
      </c>
      <c r="C29" s="97" t="n">
        <v>1740</v>
      </c>
      <c r="D29" s="97"/>
      <c r="E29" s="87" t="n">
        <f aca="false">+'Min pension'!C29/'Min pension'!C28-1</f>
        <v>0.16</v>
      </c>
      <c r="F29" s="97" t="n">
        <f aca="false">+'Min pension'!C29/'Min pension'!$C$6*100</f>
        <v>870</v>
      </c>
      <c r="I29" s="90" t="n">
        <f aca="false">'Min pension'!I25+1</f>
        <v>1999</v>
      </c>
      <c r="J29" s="90" t="n">
        <f aca="false">'Min pension'!J25</f>
        <v>3</v>
      </c>
      <c r="K29" s="90" t="n">
        <f aca="false">$Q$8</f>
        <v>3100</v>
      </c>
      <c r="L29" s="102" t="n">
        <f aca="false">'Max pension'!K29*100/'RIPTE e IPC'!T681</f>
        <v>13232.4905906121</v>
      </c>
    </row>
    <row r="30" customFormat="false" ht="13.8" hidden="false" customHeight="false" outlineLevel="0" collapsed="false">
      <c r="A30" s="95" t="n">
        <v>2011</v>
      </c>
      <c r="B30" s="96" t="s">
        <v>79</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f aca="false">$Q$8</f>
        <v>3100</v>
      </c>
      <c r="L30" s="104" t="n">
        <f aca="false">'Max pension'!K30*100/'RIPTE e IPC'!T684</f>
        <v>13303.0291899504</v>
      </c>
    </row>
    <row r="31" customFormat="false" ht="13.8" hidden="false" customHeight="false" outlineLevel="0" collapsed="false">
      <c r="A31" s="95" t="n">
        <v>2011</v>
      </c>
      <c r="B31" s="96" t="s">
        <v>75</v>
      </c>
      <c r="C31" s="97" t="n">
        <v>2300</v>
      </c>
      <c r="D31" s="97"/>
      <c r="E31" s="87" t="n">
        <f aca="false">+'Min pension'!C31/'Min pension'!C30-1</f>
        <v>0.25</v>
      </c>
      <c r="F31" s="97" t="n">
        <f aca="false">+'Min pension'!C31/'Min pension'!$C$6*100</f>
        <v>1150</v>
      </c>
      <c r="I31" s="90" t="n">
        <f aca="false">'Min pension'!I27+1</f>
        <v>2000</v>
      </c>
      <c r="J31" s="90" t="n">
        <f aca="false">'Min pension'!J27</f>
        <v>1</v>
      </c>
      <c r="K31" s="90" t="n">
        <f aca="false">$Q$8</f>
        <v>3100</v>
      </c>
      <c r="L31" s="102" t="n">
        <f aca="false">'Max pension'!K31*100/'RIPTE e IPC'!T687</f>
        <v>13199.1980602804</v>
      </c>
    </row>
    <row r="32" customFormat="false" ht="13.8" hidden="false" customHeight="false" outlineLevel="0" collapsed="false">
      <c r="A32" s="95" t="n">
        <v>2012</v>
      </c>
      <c r="B32" s="96" t="s">
        <v>75</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f aca="false">$Q$8</f>
        <v>3100</v>
      </c>
      <c r="L32" s="104" t="n">
        <f aca="false">'Max pension'!K32*100/'RIPTE e IPC'!T690</f>
        <v>13336.0806454089</v>
      </c>
    </row>
    <row r="33" customFormat="false" ht="13.8" hidden="false" customHeight="false" outlineLevel="0" collapsed="false">
      <c r="A33" s="95" t="n">
        <v>2013</v>
      </c>
      <c r="B33" s="96" t="s">
        <v>82</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f aca="false">$Q$8</f>
        <v>3100</v>
      </c>
      <c r="L33" s="102" t="n">
        <f aca="false">'Max pension'!K33*100/'RIPTE e IPC'!T693</f>
        <v>13331.6896803273</v>
      </c>
    </row>
    <row r="34" customFormat="false" ht="13.8" hidden="false" customHeight="false" outlineLevel="0" collapsed="false">
      <c r="A34" s="95" t="n">
        <v>2013</v>
      </c>
      <c r="B34" s="96" t="s">
        <v>69</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f aca="false">$Q$8</f>
        <v>3100</v>
      </c>
      <c r="L34" s="104" t="n">
        <f aca="false">'Max pension'!K34*100/'RIPTE e IPC'!T696</f>
        <v>13394.1508837962</v>
      </c>
    </row>
    <row r="35" customFormat="false" ht="13.8" hidden="false" customHeight="false" outlineLevel="0" collapsed="false">
      <c r="A35" s="79" t="n">
        <v>2014</v>
      </c>
      <c r="B35" s="80" t="s">
        <v>79</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f aca="false">$Q$8</f>
        <v>3100</v>
      </c>
      <c r="L35" s="102" t="n">
        <f aca="false">'Max pension'!K35*100/'RIPTE e IPC'!T699</f>
        <v>13428.9551986347</v>
      </c>
    </row>
    <row r="36" customFormat="false" ht="13.8" hidden="false" customHeight="false" outlineLevel="0" collapsed="false">
      <c r="A36" s="79" t="n">
        <v>2014</v>
      </c>
      <c r="B36" s="80" t="s">
        <v>75</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f aca="false">$Q$8</f>
        <v>3100</v>
      </c>
      <c r="L36" s="104" t="n">
        <f aca="false">'Max pension'!K36*100/'RIPTE e IPC'!T702</f>
        <v>13305.8060346176</v>
      </c>
    </row>
    <row r="37" customFormat="false" ht="13.8" hidden="false" customHeight="false" outlineLevel="0" collapsed="false">
      <c r="A37" s="79" t="n">
        <v>2015</v>
      </c>
      <c r="B37" s="80" t="s">
        <v>79</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f aca="false">$Q$8</f>
        <v>3100</v>
      </c>
      <c r="L37" s="102" t="n">
        <f aca="false">'Max pension'!K37*100/'RIPTE e IPC'!T705</f>
        <v>13494.7193275296</v>
      </c>
    </row>
    <row r="38" customFormat="false" ht="13.8" hidden="false" customHeight="false" outlineLevel="0" collapsed="false">
      <c r="A38" s="79" t="n">
        <v>2015</v>
      </c>
      <c r="B38" s="80" t="s">
        <v>69</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f aca="false">$Q$8</f>
        <v>3100</v>
      </c>
      <c r="L38" s="104" t="n">
        <f aca="false">'Max pension'!K38*100/'RIPTE e IPC'!T708</f>
        <v>13609.4208317188</v>
      </c>
    </row>
    <row r="39" customFormat="false" ht="13.8" hidden="false" customHeight="false" outlineLevel="0" collapsed="false">
      <c r="A39" s="79" t="n">
        <v>2016</v>
      </c>
      <c r="B39" s="80" t="s">
        <v>79</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f aca="false">$Q$8</f>
        <v>3100</v>
      </c>
      <c r="L39" s="102" t="n">
        <f aca="false">'Max pension'!K39*100/'RIPTE e IPC'!T711</f>
        <v>12909.1178574198</v>
      </c>
    </row>
    <row r="40" customFormat="false" ht="13.8" hidden="false" customHeight="false" outlineLevel="0" collapsed="false">
      <c r="A40" s="79" t="n">
        <v>2016</v>
      </c>
      <c r="B40" s="80" t="s">
        <v>81</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f aca="false">$Q$8</f>
        <v>3100</v>
      </c>
      <c r="L40" s="104" t="n">
        <f aca="false">'Max pension'!K40*100/'RIPTE e IPC'!T714</f>
        <v>10815.4996097239</v>
      </c>
    </row>
    <row r="41" customFormat="false" ht="13.8" hidden="false" customHeight="false" outlineLevel="0" collapsed="false">
      <c r="A41" s="79" t="n">
        <v>2016</v>
      </c>
      <c r="B41" s="80" t="s">
        <v>75</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f aca="false">$Q$8</f>
        <v>3100</v>
      </c>
      <c r="L41" s="102" t="n">
        <f aca="false">'Max pension'!K41*100/'RIPTE e IPC'!T717</f>
        <v>9883.45581713592</v>
      </c>
    </row>
    <row r="42" customFormat="false" ht="13.8" hidden="false" customHeight="false" outlineLevel="0" collapsed="false">
      <c r="A42" s="79" t="n">
        <v>2017</v>
      </c>
      <c r="B42" s="80" t="s">
        <v>79</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f aca="false">$Q$8</f>
        <v>3100</v>
      </c>
      <c r="L42" s="104" t="n">
        <f aca="false">'Max pension'!K42*100/'RIPTE e IPC'!T720</f>
        <v>9681.17502424541</v>
      </c>
    </row>
    <row r="43" customFormat="false" ht="13.8" hidden="false" customHeight="false" outlineLevel="0" collapsed="false">
      <c r="A43" s="79" t="n">
        <v>2017</v>
      </c>
      <c r="B43" s="80" t="s">
        <v>74</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f aca="false">$Q$8</f>
        <v>3100</v>
      </c>
      <c r="L43" s="102" t="n">
        <f aca="false">'Max pension'!K43*100/'RIPTE e IPC'!T723</f>
        <v>9483.5787748111</v>
      </c>
    </row>
    <row r="44" customFormat="false" ht="13.8" hidden="false" customHeight="false" outlineLevel="0" collapsed="false">
      <c r="A44" s="79" t="n">
        <v>2018</v>
      </c>
      <c r="B44" s="80" t="s">
        <v>79</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f aca="false">$Q$8</f>
        <v>3100</v>
      </c>
      <c r="L44" s="104" t="n">
        <f aca="false">'Max pension'!K44*100/'RIPTE e IPC'!T726</f>
        <v>9459.61407250155</v>
      </c>
    </row>
    <row r="45" customFormat="false" ht="13.8" hidden="false" customHeight="false" outlineLevel="0" collapsed="false">
      <c r="A45" s="79" t="n">
        <v>2018</v>
      </c>
      <c r="B45" s="80" t="s">
        <v>74</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f aca="false">$Q$8</f>
        <v>3100</v>
      </c>
      <c r="L45" s="102" t="n">
        <f aca="false">'Max pension'!K45*100/'RIPTE e IPC'!T729</f>
        <v>9423.57153698774</v>
      </c>
    </row>
    <row r="46" customFormat="false" ht="13.8" hidden="false" customHeight="false" outlineLevel="0" collapsed="false">
      <c r="A46" s="79" t="n">
        <v>2018</v>
      </c>
      <c r="B46" s="80" t="s">
        <v>75</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f aca="false">$Q$8</f>
        <v>3100</v>
      </c>
      <c r="L46" s="104" t="n">
        <f aca="false">'Max pension'!K46*100/'RIPTE e IPC'!T732</f>
        <v>9341.59837928686</v>
      </c>
    </row>
    <row r="47" customFormat="false" ht="13.8" hidden="false" customHeight="false" outlineLevel="0" collapsed="false">
      <c r="A47" s="79" t="n">
        <v>2018</v>
      </c>
      <c r="B47" s="80" t="s">
        <v>78</v>
      </c>
      <c r="C47" s="81" t="n">
        <v>11300</v>
      </c>
      <c r="E47" s="98" t="n">
        <f aca="false">('Min pension'!C47-'Min pension'!C46)/'Min pension'!C46</f>
        <v>0.0560747663551402</v>
      </c>
      <c r="I47" s="90" t="n">
        <f aca="false">'Min pension'!I43+1</f>
        <v>2004</v>
      </c>
      <c r="J47" s="90" t="n">
        <f aca="false">'Min pension'!J43</f>
        <v>1</v>
      </c>
      <c r="K47" s="90" t="n">
        <f aca="false">$Q$8</f>
        <v>3100</v>
      </c>
      <c r="L47" s="102" t="n">
        <f aca="false">'Max pension'!K47*100/'RIPTE e IPC'!T735</f>
        <v>9273.45684607686</v>
      </c>
    </row>
    <row r="48" customFormat="false" ht="13.8" hidden="false" customHeight="false" outlineLevel="0" collapsed="false">
      <c r="A48" s="79" t="n">
        <v>2019</v>
      </c>
      <c r="B48" s="80" t="s">
        <v>83</v>
      </c>
      <c r="C48" s="81" t="n">
        <v>12500</v>
      </c>
      <c r="E48" s="98" t="n">
        <f aca="false">('Min pension'!C48-'Min pension'!C47)/'Min pension'!C47</f>
        <v>0.106194690265487</v>
      </c>
      <c r="I48" s="92" t="n">
        <f aca="false">'Min pension'!I44+1</f>
        <v>2004</v>
      </c>
      <c r="J48" s="92" t="n">
        <f aca="false">'Min pension'!J44</f>
        <v>2</v>
      </c>
      <c r="K48" s="92" t="n">
        <f aca="false">$Q$8</f>
        <v>3100</v>
      </c>
      <c r="L48" s="104" t="n">
        <f aca="false">'Max pension'!K48*100/'RIPTE e IPC'!T738</f>
        <v>9074.0390677727</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f aca="false">$Q$8</f>
        <v>3100</v>
      </c>
      <c r="L49" s="102" t="n">
        <f aca="false">'Max pension'!K49*100/'RIPTE e IPC'!T741</f>
        <v>8950.83190833365</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f aca="false">$Q$8</f>
        <v>3100</v>
      </c>
      <c r="L50" s="104" t="n">
        <f aca="false">'Max pension'!K50*100/'RIPTE e IPC'!T744</f>
        <v>8859.5892925771</v>
      </c>
    </row>
    <row r="51" customFormat="false" ht="13.8" hidden="false" customHeight="false" outlineLevel="0" collapsed="false">
      <c r="I51" s="90" t="n">
        <f aca="false">'Min pension'!I47+1</f>
        <v>2005</v>
      </c>
      <c r="J51" s="90" t="n">
        <f aca="false">'Min pension'!J47</f>
        <v>1</v>
      </c>
      <c r="K51" s="90" t="n">
        <f aca="false">$Q$8</f>
        <v>3100</v>
      </c>
      <c r="L51" s="102" t="n">
        <f aca="false">'Max pension'!K51*100/'RIPTE e IPC'!T747</f>
        <v>8576.36918584879</v>
      </c>
    </row>
    <row r="52" customFormat="false" ht="13.8" hidden="false" customHeight="false" outlineLevel="0" collapsed="false">
      <c r="I52" s="92" t="n">
        <f aca="false">'Min pension'!I48+1</f>
        <v>2005</v>
      </c>
      <c r="J52" s="92" t="n">
        <f aca="false">'Min pension'!J48</f>
        <v>2</v>
      </c>
      <c r="K52" s="92" t="n">
        <f aca="false">$Q$8</f>
        <v>3100</v>
      </c>
      <c r="L52" s="104" t="n">
        <f aca="false">'Max pension'!K52*100/'RIPTE e IPC'!T750</f>
        <v>8354.41758556865</v>
      </c>
    </row>
    <row r="53" customFormat="false" ht="13.8" hidden="false" customHeight="false" outlineLevel="0" collapsed="false">
      <c r="I53" s="90" t="n">
        <f aca="false">'Min pension'!I49+1</f>
        <v>2005</v>
      </c>
      <c r="J53" s="90" t="n">
        <f aca="false">'Min pension'!J49</f>
        <v>3</v>
      </c>
      <c r="K53" s="90" t="n">
        <f aca="false">$Q$8</f>
        <v>3100</v>
      </c>
      <c r="L53" s="102" t="n">
        <f aca="false">'Max pension'!K53*100/'RIPTE e IPC'!T753</f>
        <v>8160.64250133695</v>
      </c>
    </row>
    <row r="54" customFormat="false" ht="13.8" hidden="false" customHeight="false" outlineLevel="0" collapsed="false">
      <c r="I54" s="92" t="n">
        <f aca="false">'Min pension'!I50+1</f>
        <v>2005</v>
      </c>
      <c r="J54" s="92" t="n">
        <f aca="false">'Min pension'!J50</f>
        <v>4</v>
      </c>
      <c r="K54" s="92" t="n">
        <f aca="false">$Q$8</f>
        <v>3100</v>
      </c>
      <c r="L54" s="104" t="n">
        <f aca="false">'Max pension'!K54*100/'RIPTE e IPC'!T756</f>
        <v>7908.8675192681</v>
      </c>
    </row>
    <row r="55" customFormat="false" ht="13.8" hidden="false" customHeight="false" outlineLevel="0" collapsed="false">
      <c r="I55" s="90" t="n">
        <f aca="false">'Min pension'!I51+1</f>
        <v>2006</v>
      </c>
      <c r="J55" s="90" t="n">
        <f aca="false">'Min pension'!J51</f>
        <v>1</v>
      </c>
      <c r="K55" s="90" t="n">
        <f aca="false">$Q$8</f>
        <v>3100</v>
      </c>
      <c r="L55" s="102" t="n">
        <f aca="false">'Max pension'!K55*100/'RIPTE e IPC'!T759</f>
        <v>7692.76342331989</v>
      </c>
    </row>
    <row r="56" customFormat="false" ht="13.8" hidden="false" customHeight="false" outlineLevel="0" collapsed="false">
      <c r="I56" s="92" t="n">
        <f aca="false">'Min pension'!I52+1</f>
        <v>2006</v>
      </c>
      <c r="J56" s="92" t="n">
        <f aca="false">'Min pension'!J52</f>
        <v>2</v>
      </c>
      <c r="K56" s="92" t="n">
        <f aca="false">$Q$8</f>
        <v>3100</v>
      </c>
      <c r="L56" s="104" t="n">
        <f aca="false">'Max pension'!K56*100/'RIPTE e IPC'!T762</f>
        <v>7492.86531414062</v>
      </c>
    </row>
    <row r="57" customFormat="false" ht="13.8" hidden="false" customHeight="false" outlineLevel="0" collapsed="false">
      <c r="I57" s="90" t="n">
        <f aca="false">'Min pension'!I53+1</f>
        <v>2006</v>
      </c>
      <c r="J57" s="90" t="n">
        <f aca="false">'Min pension'!J53</f>
        <v>3</v>
      </c>
      <c r="K57" s="90" t="n">
        <f aca="false">Q9</f>
        <v>3441</v>
      </c>
      <c r="L57" s="102" t="n">
        <f aca="false">'Max pension'!K57*100/'RIPTE e IPC'!T765</f>
        <v>8180.2234055781</v>
      </c>
    </row>
    <row r="58" customFormat="false" ht="13.8" hidden="false" customHeight="false" outlineLevel="0" collapsed="false">
      <c r="I58" s="92" t="n">
        <f aca="false">'Min pension'!I54+1</f>
        <v>2006</v>
      </c>
      <c r="J58" s="92" t="n">
        <f aca="false">'Min pension'!J54</f>
        <v>4</v>
      </c>
      <c r="K58" s="92" t="n">
        <f aca="false">K57</f>
        <v>3441</v>
      </c>
      <c r="L58" s="104" t="n">
        <f aca="false">'Max pension'!K58*100/'RIPTE e IPC'!T768</f>
        <v>7982.02187437609</v>
      </c>
    </row>
    <row r="59" customFormat="false" ht="13.8" hidden="false" customHeight="false" outlineLevel="0" collapsed="false">
      <c r="I59" s="90" t="n">
        <f aca="false">'Min pension'!I55+1</f>
        <v>2007</v>
      </c>
      <c r="J59" s="90" t="n">
        <f aca="false">'Min pension'!J55</f>
        <v>1</v>
      </c>
      <c r="K59" s="90" t="n">
        <f aca="false">Q10</f>
        <v>3888.33</v>
      </c>
      <c r="L59" s="102" t="n">
        <f aca="false">'Max pension'!K59*100/'RIPTE e IPC'!T771</f>
        <v>8804.41485226704</v>
      </c>
    </row>
    <row r="60" customFormat="false" ht="13.8" hidden="false" customHeight="false" outlineLevel="0" collapsed="false">
      <c r="I60" s="92" t="n">
        <v>2007</v>
      </c>
      <c r="J60" s="92" t="n">
        <v>2</v>
      </c>
      <c r="K60" s="92" t="n">
        <f aca="false">K59</f>
        <v>3888.33</v>
      </c>
      <c r="L60" s="104" t="n">
        <f aca="false">'Max pension'!K60*100/'RIPTE e IPC'!T774</f>
        <v>8636.85012632226</v>
      </c>
    </row>
    <row r="61" customFormat="false" ht="13.8" hidden="false" customHeight="false" outlineLevel="0" collapsed="false">
      <c r="I61" s="90" t="n">
        <v>2007</v>
      </c>
      <c r="J61" s="90" t="n">
        <v>3</v>
      </c>
      <c r="K61" s="90" t="n">
        <f aca="false">K60</f>
        <v>3888.33</v>
      </c>
      <c r="L61" s="102" t="n">
        <f aca="false">'Max pension'!K61*100/'RIPTE e IPC'!T777</f>
        <v>8506.44389864943</v>
      </c>
    </row>
    <row r="62" customFormat="false" ht="13.8" hidden="false" customHeight="false" outlineLevel="0" collapsed="false">
      <c r="I62" s="92" t="n">
        <v>2007</v>
      </c>
      <c r="J62" s="92" t="n">
        <v>4</v>
      </c>
      <c r="K62" s="113" t="n">
        <f aca="false">Q11</f>
        <v>4374.37125</v>
      </c>
      <c r="L62" s="104" t="n">
        <f aca="false">'Max pension'!K62*100/'RIPTE e IPC'!T780</f>
        <v>9349.50570138551</v>
      </c>
    </row>
    <row r="63" customFormat="false" ht="13.8" hidden="false" customHeight="false" outlineLevel="0" collapsed="false">
      <c r="I63" s="90" t="n">
        <v>2008</v>
      </c>
      <c r="J63" s="90" t="n">
        <v>1</v>
      </c>
      <c r="K63" s="102" t="n">
        <f aca="false">K62</f>
        <v>4374.37125</v>
      </c>
      <c r="L63" s="102" t="n">
        <f aca="false">'Max pension'!K63*100/'RIPTE e IPC'!T783</f>
        <v>9135.49044035939</v>
      </c>
    </row>
    <row r="64" customFormat="false" ht="13.8" hidden="false" customHeight="false" outlineLevel="0" collapsed="false">
      <c r="I64" s="92" t="n">
        <f aca="false">'Min pension'!I60+1</f>
        <v>2008</v>
      </c>
      <c r="J64" s="92" t="n">
        <f aca="false">'Min pension'!J60</f>
        <v>2</v>
      </c>
      <c r="K64" s="103" t="n">
        <f aca="false">Q12</f>
        <v>4702.44909375</v>
      </c>
      <c r="L64" s="104" t="n">
        <f aca="false">'Max pension'!K64*100/'RIPTE e IPC'!T786</f>
        <v>9577.15747210781</v>
      </c>
    </row>
    <row r="65" customFormat="false" ht="13.8" hidden="false" customHeight="false" outlineLevel="0" collapsed="false">
      <c r="A65" s="101" t="s">
        <v>84</v>
      </c>
      <c r="B65" s="101"/>
      <c r="C65" s="101"/>
      <c r="D65" s="101"/>
      <c r="E65" s="101"/>
      <c r="F65" s="101"/>
      <c r="I65" s="90" t="n">
        <f aca="false">'Min pension'!I61+1</f>
        <v>2008</v>
      </c>
      <c r="J65" s="90" t="n">
        <f aca="false">'Min pension'!J61</f>
        <v>3</v>
      </c>
      <c r="K65" s="102" t="n">
        <f aca="false">Q13</f>
        <v>5055.13277578125</v>
      </c>
      <c r="L65" s="102" t="n">
        <f aca="false">'Max pension'!K65*100/'RIPTE e IPC'!T789</f>
        <v>10145.123733952</v>
      </c>
    </row>
    <row r="66" customFormat="false" ht="13.8" hidden="false" customHeight="false" outlineLevel="0" collapsed="false">
      <c r="I66" s="92" t="n">
        <f aca="false">'Min pension'!I62+1</f>
        <v>2008</v>
      </c>
      <c r="J66" s="92" t="n">
        <f aca="false">'Min pension'!J62</f>
        <v>4</v>
      </c>
      <c r="K66" s="103" t="n">
        <f aca="false">K65</f>
        <v>5055.13277578125</v>
      </c>
      <c r="L66" s="104" t="n">
        <f aca="false">'Max pension'!K66*100/'RIPTE e IPC'!T792</f>
        <v>10016.5429281134</v>
      </c>
    </row>
    <row r="67" customFormat="false" ht="13.8" hidden="false" customHeight="false" outlineLevel="0" collapsed="false">
      <c r="I67" s="90" t="n">
        <f aca="false">'Min pension'!I63+1</f>
        <v>2009</v>
      </c>
      <c r="J67" s="90" t="n">
        <f aca="false">'Min pension'!J63</f>
        <v>1</v>
      </c>
      <c r="K67" s="102" t="n">
        <f aca="false">K66</f>
        <v>5055.13277578125</v>
      </c>
      <c r="L67" s="102" t="n">
        <f aca="false">'Max pension'!K67*100/'RIPTE e IPC'!T795</f>
        <v>9887.40213016712</v>
      </c>
    </row>
    <row r="68" customFormat="false" ht="13.8" hidden="false" customHeight="false" outlineLevel="0" collapsed="false">
      <c r="I68" s="92" t="n">
        <f aca="false">'Min pension'!I64+1</f>
        <v>2009</v>
      </c>
      <c r="J68" s="92" t="n">
        <f aca="false">'Min pension'!J64</f>
        <v>2</v>
      </c>
      <c r="K68" s="92" t="n">
        <v>5646.07</v>
      </c>
      <c r="L68" s="104" t="n">
        <f aca="false">'Max pension'!K68*100/'RIPTE e IPC'!T798</f>
        <v>10900.6033631899</v>
      </c>
    </row>
    <row r="69" customFormat="false" ht="13.8" hidden="false" customHeight="false" outlineLevel="0" collapsed="false">
      <c r="I69" s="90" t="n">
        <f aca="false">'Min pension'!I65+1</f>
        <v>2009</v>
      </c>
      <c r="J69" s="90" t="n">
        <f aca="false">'Min pension'!J65</f>
        <v>3</v>
      </c>
      <c r="K69" s="90" t="n">
        <v>5646.07</v>
      </c>
      <c r="L69" s="102" t="n">
        <f aca="false">'Max pension'!K69*100/'RIPTE e IPC'!T801</f>
        <v>10698.8897554329</v>
      </c>
    </row>
    <row r="70" customFormat="false" ht="13.8" hidden="false" customHeight="false" outlineLevel="0" collapsed="false">
      <c r="I70" s="92" t="n">
        <f aca="false">'Min pension'!I66+1</f>
        <v>2009</v>
      </c>
      <c r="J70" s="92" t="n">
        <f aca="false">'Min pension'!J66</f>
        <v>4</v>
      </c>
      <c r="K70" s="92" t="n">
        <v>6060.49</v>
      </c>
      <c r="L70" s="104" t="n">
        <f aca="false">'Max pension'!K70*100/'RIPTE e IPC'!T804</f>
        <v>11216.4355008948</v>
      </c>
    </row>
    <row r="71" customFormat="false" ht="13.8" hidden="false" customHeight="false" outlineLevel="0" collapsed="false">
      <c r="I71" s="90" t="n">
        <f aca="false">'Min pension'!I67+1</f>
        <v>2010</v>
      </c>
      <c r="J71" s="90" t="n">
        <f aca="false">'Min pension'!J67</f>
        <v>1</v>
      </c>
      <c r="K71" s="90" t="n">
        <v>6060.49</v>
      </c>
      <c r="L71" s="102" t="n">
        <f aca="false">'Max pension'!K71*100/'RIPTE e IPC'!T807</f>
        <v>10863.0382682392</v>
      </c>
    </row>
    <row r="72" customFormat="false" ht="13.8" hidden="false" customHeight="false" outlineLevel="0" collapsed="false">
      <c r="I72" s="92" t="n">
        <f aca="false">'Min pension'!I68+1</f>
        <v>2010</v>
      </c>
      <c r="J72" s="92" t="n">
        <f aca="false">'Min pension'!J68</f>
        <v>2</v>
      </c>
      <c r="K72" s="92" t="n">
        <v>6558.06</v>
      </c>
      <c r="L72" s="104" t="n">
        <f aca="false">'Max pension'!K72*100/'RIPTE e IPC'!T810</f>
        <v>11441.4765110008</v>
      </c>
    </row>
    <row r="73" customFormat="false" ht="13.8" hidden="false" customHeight="false" outlineLevel="0" collapsed="false">
      <c r="I73" s="90" t="n">
        <f aca="false">'Min pension'!I69+1</f>
        <v>2010</v>
      </c>
      <c r="J73" s="90" t="n">
        <f aca="false">'Min pension'!J69</f>
        <v>3</v>
      </c>
      <c r="K73" s="90" t="n">
        <v>6558.06</v>
      </c>
      <c r="L73" s="102" t="n">
        <f aca="false">'Max pension'!K73*100/'RIPTE e IPC'!T813</f>
        <v>11185.1676184742</v>
      </c>
    </row>
    <row r="74" customFormat="false" ht="13.8" hidden="false" customHeight="false" outlineLevel="0" collapsed="false">
      <c r="I74" s="92" t="n">
        <f aca="false">'Min pension'!I70+1</f>
        <v>2010</v>
      </c>
      <c r="J74" s="92" t="n">
        <f aca="false">'Min pension'!J70</f>
        <v>4</v>
      </c>
      <c r="K74" s="92" t="n">
        <v>7666.37</v>
      </c>
      <c r="L74" s="104" t="n">
        <f aca="false">'Max pension'!K74*100/'RIPTE e IPC'!T816</f>
        <v>12779.5939452656</v>
      </c>
    </row>
    <row r="75" customFormat="false" ht="13.8" hidden="false" customHeight="false" outlineLevel="0" collapsed="false">
      <c r="I75" s="90" t="n">
        <f aca="false">'Min pension'!I71+1</f>
        <v>2011</v>
      </c>
      <c r="J75" s="90" t="n">
        <f aca="false">'Min pension'!J71</f>
        <v>1</v>
      </c>
      <c r="K75" s="90" t="n">
        <v>7666.37</v>
      </c>
      <c r="L75" s="102" t="n">
        <f aca="false">'Max pension'!K75*100/'RIPTE e IPC'!T819</f>
        <v>12489.8648644924</v>
      </c>
    </row>
    <row r="76" customFormat="false" ht="13.8" hidden="false" customHeight="false" outlineLevel="0" collapsed="false">
      <c r="I76" s="92" t="n">
        <f aca="false">'Min pension'!I72+1</f>
        <v>2011</v>
      </c>
      <c r="J76" s="92" t="n">
        <f aca="false">'Min pension'!J72</f>
        <v>2</v>
      </c>
      <c r="K76" s="92" t="n">
        <v>8994.95</v>
      </c>
      <c r="L76" s="104" t="n">
        <f aca="false">'Max pension'!K76*100/'RIPTE e IPC'!T822</f>
        <v>14306.1194902308</v>
      </c>
    </row>
    <row r="77" customFormat="false" ht="13.8" hidden="false" customHeight="false" outlineLevel="0" collapsed="false">
      <c r="I77" s="90" t="n">
        <f aca="false">'Min pension'!I73+1</f>
        <v>2011</v>
      </c>
      <c r="J77" s="90" t="n">
        <f aca="false">'Min pension'!J73</f>
        <v>3</v>
      </c>
      <c r="K77" s="90" t="n">
        <v>8994.95</v>
      </c>
      <c r="L77" s="102" t="n">
        <f aca="false">'Max pension'!K77*100/'RIPTE e IPC'!T825</f>
        <v>13976.170296313</v>
      </c>
    </row>
    <row r="78" customFormat="false" ht="13.8" hidden="false" customHeight="false" outlineLevel="0" collapsed="false">
      <c r="I78" s="92" t="n">
        <f aca="false">'Min pension'!I74+1</f>
        <v>2011</v>
      </c>
      <c r="J78" s="92" t="n">
        <f aca="false">'Min pension'!J74</f>
        <v>4</v>
      </c>
      <c r="K78" s="92" t="n">
        <v>10507.9</v>
      </c>
      <c r="L78" s="104" t="n">
        <f aca="false">'Max pension'!K78*100/'RIPTE e IPC'!T828</f>
        <v>15995.6649238841</v>
      </c>
    </row>
    <row r="79" customFormat="false" ht="13.8" hidden="false" customHeight="false" outlineLevel="0" collapsed="false">
      <c r="I79" s="90" t="n">
        <f aca="false">'Min pension'!I75+1</f>
        <v>2012</v>
      </c>
      <c r="J79" s="90" t="n">
        <f aca="false">'Min pension'!J75</f>
        <v>1</v>
      </c>
      <c r="K79" s="90" t="n">
        <v>10507.9</v>
      </c>
      <c r="L79" s="102" t="n">
        <f aca="false">'Max pension'!K79*100/'RIPTE e IPC'!T831</f>
        <v>15603.659794514</v>
      </c>
    </row>
    <row r="80" customFormat="false" ht="13.8" hidden="false" customHeight="false" outlineLevel="0" collapsed="false">
      <c r="I80" s="92" t="n">
        <f aca="false">'Min pension'!I76+1</f>
        <v>2012</v>
      </c>
      <c r="J80" s="92" t="n">
        <f aca="false">'Min pension'!J76</f>
        <v>2</v>
      </c>
      <c r="K80" s="92" t="n">
        <v>12359.39</v>
      </c>
      <c r="L80" s="104" t="n">
        <f aca="false">'Max pension'!K80*100/'RIPTE e IPC'!T834</f>
        <v>17887.4196470856</v>
      </c>
    </row>
    <row r="81" customFormat="false" ht="13.8" hidden="false" customHeight="false" outlineLevel="0" collapsed="false">
      <c r="I81" s="90" t="n">
        <f aca="false">'Min pension'!I77+1</f>
        <v>2012</v>
      </c>
      <c r="J81" s="90" t="n">
        <f aca="false">'Min pension'!J77</f>
        <v>3</v>
      </c>
      <c r="K81" s="90" t="n">
        <v>12359.39</v>
      </c>
      <c r="L81" s="102" t="n">
        <f aca="false">'Max pension'!K81*100/'RIPTE e IPC'!T837</f>
        <v>17464.1144905414</v>
      </c>
    </row>
    <row r="82" customFormat="false" ht="13.8" hidden="false" customHeight="false" outlineLevel="0" collapsed="false">
      <c r="I82" s="92" t="n">
        <f aca="false">'Min pension'!I78+1</f>
        <v>2012</v>
      </c>
      <c r="J82" s="92" t="n">
        <f aca="false">'Min pension'!J78</f>
        <v>4</v>
      </c>
      <c r="K82" s="92" t="n">
        <v>13770.83</v>
      </c>
      <c r="L82" s="104" t="n">
        <f aca="false">'Max pension'!K82*100/'RIPTE e IPC'!T840</f>
        <v>18949.9219456052</v>
      </c>
    </row>
    <row r="83" customFormat="false" ht="13.8" hidden="false" customHeight="false" outlineLevel="0" collapsed="false">
      <c r="I83" s="90" t="n">
        <f aca="false">'Min pension'!I79+1</f>
        <v>2013</v>
      </c>
      <c r="J83" s="90" t="n">
        <f aca="false">'Min pension'!J79</f>
        <v>1</v>
      </c>
      <c r="K83" s="90" t="n">
        <v>13770.83</v>
      </c>
      <c r="L83" s="102" t="n">
        <f aca="false">'Max pension'!K83*100/'RIPTE e IPC'!T843</f>
        <v>18452.7406645147</v>
      </c>
    </row>
    <row r="84" customFormat="false" ht="13.8" hidden="false" customHeight="false" outlineLevel="0" collapsed="false">
      <c r="I84" s="92" t="n">
        <f aca="false">'Min pension'!I80+1</f>
        <v>2013</v>
      </c>
      <c r="J84" s="92" t="n">
        <f aca="false">'Min pension'!J80</f>
        <v>2</v>
      </c>
      <c r="K84" s="92" t="n">
        <v>15861.24</v>
      </c>
      <c r="L84" s="104" t="n">
        <f aca="false">'Max pension'!K84*100/'RIPTE e IPC'!T846</f>
        <v>20804.6661819534</v>
      </c>
    </row>
    <row r="85" customFormat="false" ht="13.8" hidden="false" customHeight="false" outlineLevel="0" collapsed="false">
      <c r="I85" s="90" t="n">
        <f aca="false">'Min pension'!I81+1</f>
        <v>2013</v>
      </c>
      <c r="J85" s="90" t="n">
        <f aca="false">'Min pension'!J81</f>
        <v>3</v>
      </c>
      <c r="K85" s="90" t="n">
        <v>15861.24</v>
      </c>
      <c r="L85" s="102" t="n">
        <f aca="false">'Max pension'!K85*100/'RIPTE e IPC'!T849</f>
        <v>20273.610295514</v>
      </c>
    </row>
    <row r="86" customFormat="false" ht="13.8" hidden="false" customHeight="false" outlineLevel="0" collapsed="false">
      <c r="I86" s="92" t="n">
        <f aca="false">'Min pension'!I82+1</f>
        <v>2013</v>
      </c>
      <c r="J86" s="92" t="n">
        <f aca="false">'Min pension'!J82</f>
        <v>4</v>
      </c>
      <c r="K86" s="92" t="n">
        <v>18146.84</v>
      </c>
      <c r="L86" s="104" t="n">
        <f aca="false">'Max pension'!K86*100/'RIPTE e IPC'!T852</f>
        <v>22591.5744063528</v>
      </c>
    </row>
    <row r="87" customFormat="false" ht="13.8" hidden="false" customHeight="false" outlineLevel="0" collapsed="false">
      <c r="I87" s="90" t="n">
        <f aca="false">'Min pension'!I83+1</f>
        <v>2014</v>
      </c>
      <c r="J87" s="90" t="n">
        <f aca="false">'Min pension'!J83</f>
        <v>1</v>
      </c>
      <c r="K87" s="90" t="n">
        <v>18146.84</v>
      </c>
      <c r="L87" s="102" t="n">
        <f aca="false">'Max pension'!K87*100/'RIPTE e IPC'!T855</f>
        <v>20771.5277587658</v>
      </c>
    </row>
    <row r="88" customFormat="false" ht="13.8" hidden="false" customHeight="false" outlineLevel="0" collapsed="false">
      <c r="I88" s="92" t="n">
        <f aca="false">'Min pension'!I84+1</f>
        <v>2014</v>
      </c>
      <c r="J88" s="92" t="n">
        <f aca="false">'Min pension'!J84</f>
        <v>2</v>
      </c>
      <c r="K88" s="92" t="n">
        <v>20199.25</v>
      </c>
      <c r="L88" s="104" t="n">
        <f aca="false">'Max pension'!K88*100/'RIPTE e IPC'!T858</f>
        <v>21827.0562668447</v>
      </c>
    </row>
    <row r="89" customFormat="false" ht="13.8" hidden="false" customHeight="false" outlineLevel="0" collapsed="false">
      <c r="I89" s="90" t="n">
        <f aca="false">'Min pension'!I85+1</f>
        <v>2014</v>
      </c>
      <c r="J89" s="90" t="n">
        <f aca="false">'Min pension'!J85</f>
        <v>3</v>
      </c>
      <c r="K89" s="90" t="n">
        <v>20199.25</v>
      </c>
      <c r="L89" s="102" t="n">
        <f aca="false">'Max pension'!K89*100/'RIPTE e IPC'!T861</f>
        <v>20964.7528093891</v>
      </c>
    </row>
    <row r="90" customFormat="false" ht="13.8" hidden="false" customHeight="false" outlineLevel="0" collapsed="false">
      <c r="I90" s="92" t="n">
        <f aca="false">'Min pension'!I86+1</f>
        <v>2014</v>
      </c>
      <c r="J90" s="92" t="n">
        <f aca="false">'Min pension'!J86</f>
        <v>4</v>
      </c>
      <c r="K90" s="92" t="n">
        <v>23675.54</v>
      </c>
      <c r="L90" s="104" t="n">
        <f aca="false">'Max pension'!K90*100/'RIPTE e IPC'!T864</f>
        <v>23675.54</v>
      </c>
    </row>
    <row r="91" customFormat="false" ht="13.8" hidden="false" customHeight="false" outlineLevel="0" collapsed="false">
      <c r="I91" s="90" t="n">
        <f aca="false">'Min pension'!I87+1</f>
        <v>2015</v>
      </c>
      <c r="J91" s="90" t="n">
        <f aca="false">'Min pension'!J87</f>
        <v>1</v>
      </c>
      <c r="K91" s="90" t="n">
        <v>23675.54</v>
      </c>
      <c r="L91" s="102" t="n">
        <f aca="false">'Max pension'!K91*100/'RIPTE e IPC'!T867</f>
        <v>22965.6624937354</v>
      </c>
    </row>
    <row r="92" customFormat="false" ht="13.8" hidden="false" customHeight="false" outlineLevel="0" collapsed="false">
      <c r="I92" s="92" t="n">
        <f aca="false">'Min pension'!I88+1</f>
        <v>2015</v>
      </c>
      <c r="J92" s="92" t="n">
        <f aca="false">'Min pension'!J88</f>
        <v>2</v>
      </c>
      <c r="K92" s="92" t="n">
        <v>27998.69</v>
      </c>
      <c r="L92" s="104" t="n">
        <f aca="false">'Max pension'!K92*100/'RIPTE e IPC'!T870</f>
        <v>26232.1226790185</v>
      </c>
    </row>
    <row r="93" customFormat="false" ht="13.8" hidden="false" customHeight="false" outlineLevel="0" collapsed="false">
      <c r="I93" s="90" t="n">
        <f aca="false">'Min pension'!I89+1</f>
        <v>2015</v>
      </c>
      <c r="J93" s="90" t="n">
        <f aca="false">'Min pension'!J89</f>
        <v>3</v>
      </c>
      <c r="K93" s="90" t="n">
        <v>27998.69</v>
      </c>
      <c r="L93" s="102" t="n">
        <f aca="false">'Max pension'!K93*100/'RIPTE e IPC'!T873</f>
        <v>25341.7152253487</v>
      </c>
    </row>
    <row r="94" customFormat="false" ht="13.8" hidden="false" customHeight="false" outlineLevel="0" collapsed="false">
      <c r="I94" s="92" t="n">
        <f aca="false">'Min pension'!I90+1</f>
        <v>2015</v>
      </c>
      <c r="J94" s="92" t="n">
        <f aca="false">'Min pension'!J90</f>
        <v>4</v>
      </c>
      <c r="K94" s="92" t="n">
        <v>31495.73</v>
      </c>
      <c r="L94" s="104" t="n">
        <f aca="false">'Max pension'!K94*100/'RIPTE e IPC'!T876</f>
        <v>27210.1626896374</v>
      </c>
    </row>
    <row r="95" customFormat="false" ht="13.8" hidden="false" customHeight="false" outlineLevel="0" collapsed="false">
      <c r="I95" s="90" t="n">
        <f aca="false">'Min pension'!I91+1</f>
        <v>2016</v>
      </c>
      <c r="J95" s="90" t="n">
        <f aca="false">'Min pension'!J91</f>
        <v>1</v>
      </c>
      <c r="K95" s="90" t="n">
        <v>31495.73</v>
      </c>
      <c r="L95" s="102" t="n">
        <f aca="false">'Max pension'!K95*100/'RIPTE e IPC'!T879</f>
        <v>24021.9859376708</v>
      </c>
    </row>
    <row r="96" customFormat="false" ht="13.8" hidden="false" customHeight="false" outlineLevel="0" collapsed="false">
      <c r="I96" s="92" t="n">
        <f aca="false">'Min pension'!I92+1</f>
        <v>2016</v>
      </c>
      <c r="J96" s="92" t="n">
        <f aca="false">'Min pension'!J92</f>
        <v>2</v>
      </c>
      <c r="K96" s="92" t="n">
        <v>36330.32</v>
      </c>
      <c r="L96" s="104" t="n">
        <f aca="false">'Max pension'!K96*100/'RIPTE e IPC'!T882</f>
        <v>24568.1729396562</v>
      </c>
    </row>
    <row r="97" customFormat="false" ht="13.8" hidden="false" customHeight="false" outlineLevel="0" collapsed="false">
      <c r="I97" s="90" t="n">
        <f aca="false">'Min pension'!I93+1</f>
        <v>2016</v>
      </c>
      <c r="J97" s="90" t="n">
        <f aca="false">'Min pension'!J93</f>
        <v>3</v>
      </c>
      <c r="K97" s="90" t="n">
        <v>36330.32</v>
      </c>
      <c r="L97" s="102" t="n">
        <f aca="false">'Max pension'!K97*100/'RIPTE e IPC'!T885</f>
        <v>23309.8931280716</v>
      </c>
    </row>
    <row r="98" customFormat="false" ht="13.8" hidden="false" customHeight="false" outlineLevel="0" collapsed="false">
      <c r="I98" s="92" t="n">
        <f aca="false">'Min pension'!I94+1</f>
        <v>2016</v>
      </c>
      <c r="J98" s="92" t="n">
        <f aca="false">'Min pension'!J94</f>
        <v>4</v>
      </c>
      <c r="K98" s="92" t="n">
        <v>41474.69</v>
      </c>
      <c r="L98" s="104" t="n">
        <f aca="false">'Max pension'!K98*100/'RIPTE e IPC'!T888</f>
        <v>25292.5195992457</v>
      </c>
    </row>
    <row r="99" customFormat="false" ht="13.8" hidden="false" customHeight="false" outlineLevel="0" collapsed="false">
      <c r="I99" s="90" t="n">
        <f aca="false">'Min pension'!I95+1</f>
        <v>2017</v>
      </c>
      <c r="J99" s="90" t="n">
        <f aca="false">'Min pension'!J95</f>
        <v>1</v>
      </c>
      <c r="K99" s="90" t="n">
        <v>41474.69</v>
      </c>
      <c r="L99" s="102" t="n">
        <f aca="false">'Max pension'!K99*100/'RIPTE e IPC'!T891</f>
        <v>24104.7316195434</v>
      </c>
    </row>
    <row r="100" customFormat="false" ht="13.8" hidden="false" customHeight="false" outlineLevel="0" collapsed="false">
      <c r="I100" s="92" t="n">
        <f aca="false">'Min pension'!I96+1</f>
        <v>2017</v>
      </c>
      <c r="J100" s="92" t="n">
        <f aca="false">'Min pension'!J96</f>
        <v>2</v>
      </c>
      <c r="K100" s="92" t="n">
        <v>46849.81</v>
      </c>
      <c r="L100" s="104" t="n">
        <f aca="false">'Max pension'!K100*100/'RIPTE e IPC'!T894</f>
        <v>25542.6601216314</v>
      </c>
    </row>
    <row r="101" customFormat="false" ht="13.8" hidden="false" customHeight="false" outlineLevel="0" collapsed="false">
      <c r="I101" s="90" t="n">
        <f aca="false">'Min pension'!I97+1</f>
        <v>2017</v>
      </c>
      <c r="J101" s="90" t="n">
        <f aca="false">'Min pension'!J97</f>
        <v>3</v>
      </c>
      <c r="K101" s="90" t="n">
        <v>46849.81</v>
      </c>
      <c r="L101" s="102" t="n">
        <f aca="false">'Max pension'!K101*100/'RIPTE e IPC'!T897</f>
        <v>24468.5932326468</v>
      </c>
    </row>
    <row r="102" customFormat="false" ht="13.8" hidden="false" customHeight="false" outlineLevel="0" collapsed="false">
      <c r="I102" s="92" t="n">
        <f aca="false">'Min pension'!I98+1</f>
        <v>2017</v>
      </c>
      <c r="J102" s="92" t="n">
        <f aca="false">'Min pension'!J98</f>
        <v>4</v>
      </c>
      <c r="K102" s="92" t="n">
        <v>53090.2</v>
      </c>
      <c r="L102" s="104" t="n">
        <f aca="false">'Max pension'!K102*100/'RIPTE e IPC'!T900</f>
        <v>26441.7004209134</v>
      </c>
    </row>
    <row r="103" customFormat="false" ht="13.8" hidden="false" customHeight="false" outlineLevel="0" collapsed="false">
      <c r="I103" s="90" t="n">
        <f aca="false">'Min pension'!I99+1</f>
        <v>2018</v>
      </c>
      <c r="J103" s="90" t="n">
        <f aca="false">'Min pension'!J99</f>
        <v>1</v>
      </c>
      <c r="K103" s="90" t="n">
        <v>53090.2</v>
      </c>
      <c r="L103" s="102" t="n">
        <f aca="false">'Max pension'!K103*100/'RIPTE e IPC'!T903</f>
        <v>24598.4341201563</v>
      </c>
    </row>
    <row r="104" customFormat="false" ht="13.8" hidden="false" customHeight="false" outlineLevel="0" collapsed="false">
      <c r="I104" s="92" t="n">
        <f aca="false">'Min pension'!I100+1</f>
        <v>2018</v>
      </c>
      <c r="J104" s="92" t="n">
        <f aca="false">'Min pension'!J100</f>
        <v>2</v>
      </c>
      <c r="K104" s="92" t="n">
        <v>56121.65</v>
      </c>
      <c r="L104" s="104" t="n">
        <f aca="false">'Max pension'!K104*100/'RIPTE e IPC'!T906</f>
        <v>24227.9771362834</v>
      </c>
    </row>
    <row r="105" customFormat="false" ht="13.8" hidden="false" customHeight="false" outlineLevel="0" collapsed="false">
      <c r="I105" s="90" t="n">
        <f aca="false">'Min pension'!I101+1</f>
        <v>2018</v>
      </c>
      <c r="J105" s="90" t="n">
        <f aca="false">'Min pension'!J101</f>
        <v>3</v>
      </c>
      <c r="K105" s="90" t="n">
        <v>59314.97</v>
      </c>
      <c r="L105" s="102" t="n">
        <f aca="false">'Max pension'!K105*100/'RIPTE e IPC'!T909</f>
        <v>23045.2726482195</v>
      </c>
    </row>
    <row r="106" customFormat="false" ht="13.8" hidden="false" customHeight="false" outlineLevel="0" collapsed="false">
      <c r="I106" s="92" t="n">
        <f aca="false">'Min pension'!I102+1</f>
        <v>2018</v>
      </c>
      <c r="J106" s="92" t="n">
        <f aca="false">'Min pension'!J102</f>
        <v>4</v>
      </c>
      <c r="K106" s="103" t="n">
        <v>63278.9450222787</v>
      </c>
      <c r="L106" s="104" t="n">
        <f aca="false">'Max pension'!K106*100/'RIPTE e IPC'!T912</f>
        <v>21227.4554614828</v>
      </c>
    </row>
    <row r="107" customFormat="false" ht="13.8" hidden="false" customHeight="false" outlineLevel="0" collapsed="false">
      <c r="I107" s="90" t="n">
        <f aca="false">'Min pension'!I103+1</f>
        <v>2019</v>
      </c>
      <c r="J107" s="90" t="n">
        <f aca="false">'Min pension'!J103</f>
        <v>1</v>
      </c>
      <c r="K107" s="102" t="n">
        <v>68200.18</v>
      </c>
      <c r="L107" s="102" t="n">
        <f aca="false">'Max pension'!K107*100/'RIPTE e IPC'!T915</f>
        <v>20888.6038047403</v>
      </c>
    </row>
    <row r="108" customFormat="false" ht="13.8" hidden="false" customHeight="false" outlineLevel="0" collapsed="false">
      <c r="I108" s="92" t="n">
        <f aca="false">'Min pension'!I104+1</f>
        <v>2019</v>
      </c>
      <c r="J108" s="92" t="n">
        <f aca="false">'Min pension'!J104</f>
        <v>2</v>
      </c>
      <c r="K108" s="104" t="n">
        <v>76268.26</v>
      </c>
      <c r="L108" s="104" t="n">
        <f aca="false">'Max pension'!K108*100/'RIPTE e IPC'!T918</f>
        <v>20932.0358677489</v>
      </c>
      <c r="M108" s="105"/>
    </row>
    <row r="109" customFormat="false" ht="13.8" hidden="false" customHeight="false" outlineLevel="0" collapsed="false">
      <c r="I109" s="90" t="n">
        <f aca="false">'Min pension'!I105+1</f>
        <v>2019</v>
      </c>
      <c r="J109" s="90" t="n">
        <f aca="false">'Min pension'!J105</f>
        <v>3</v>
      </c>
      <c r="K109" s="102" t="n">
        <v>84459.47</v>
      </c>
      <c r="L109" s="102" t="n">
        <f aca="false">'Max pension'!K109*100/'RIPTE e IPC'!T921</f>
        <v>21479.3767318044</v>
      </c>
    </row>
    <row r="110" customFormat="false" ht="13.8" hidden="false" customHeight="false" outlineLevel="0" collapsed="false">
      <c r="I110" s="92" t="n">
        <f aca="false">'Min pension'!I106+1</f>
        <v>2019</v>
      </c>
      <c r="J110" s="92" t="n">
        <f aca="false">'Min pension'!J106</f>
        <v>4</v>
      </c>
      <c r="K110" s="104" t="n">
        <f aca="false">K109*(1+PBU!M110)</f>
        <v>94776.3620088709</v>
      </c>
      <c r="L110" s="104" t="n">
        <f aca="false">'Max pension'!K110*100/'RIPTE e IPC'!T924</f>
        <v>22382.1479183678</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372</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2019-08-05T17:28:56Z</dcterms:modified>
  <cp:revision>35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