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charts/chart1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5"/>
  </bookViews>
  <sheets>
    <sheet name="IPC" sheetId="1" state="visible" r:id="rId2"/>
    <sheet name="RIPTE" sheetId="2" state="visible" r:id="rId3"/>
    <sheet name="RIPTE e IPC" sheetId="3" state="visible" r:id="rId4"/>
    <sheet name="Minimum wage" sheetId="4" state="visible" r:id="rId5"/>
    <sheet name="PBU" sheetId="5" state="visible" r:id="rId6"/>
    <sheet name="Min pension" sheetId="6" state="visible" r:id="rId7"/>
  </sheets>
  <externalReferences>
    <externalReference r:id="rId8"/>
  </externalReferenc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4.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5.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<sst xmlns="http://schemas.openxmlformats.org/spreadsheetml/2006/main" count="261" uniqueCount="89">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</sst>
</file>

<file path=xl/styles.xml><?xml version="1.0" encoding="utf-8"?>
<styleSheet xmlns="http://schemas.openxmlformats.org/spreadsheetml/2006/main">
  <numFmts count="12">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00000000000"/>
    <numFmt numFmtId="174" formatCode="#,##0"/>
    <numFmt numFmtId="175" formatCode="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Calibri"/>
      <family val="2"/>
    </font>
  </fonts>
  <fills count="16">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3"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2" borderId="0" xfId="0" applyFont="true" applyBorder="true" applyAlignment="true" applyProtection="false">
      <alignment horizontal="left" vertical="center" textRotation="0" wrapText="false" indent="0" shrinkToFit="false"/>
      <protection locked="true" hidden="false"/>
    </xf>
    <xf numFmtId="164" fontId="17" fillId="12" borderId="0" xfId="0" applyFont="true" applyBorder="true" applyAlignment="true" applyProtection="false">
      <alignment horizontal="left" vertical="center" textRotation="0" wrapText="false" indent="0" shrinkToFit="false"/>
      <protection locked="true" hidden="false"/>
    </xf>
    <xf numFmtId="164" fontId="18" fillId="12" borderId="0" xfId="0" applyFont="true" applyBorder="true" applyAlignment="true" applyProtection="false">
      <alignment horizontal="left" vertical="center" textRotation="0" wrapText="false" indent="0" shrinkToFit="false"/>
      <protection locked="true" hidden="false"/>
    </xf>
    <xf numFmtId="164" fontId="19" fillId="13" borderId="9" xfId="0" applyFont="true" applyBorder="true" applyAlignment="true" applyProtection="false">
      <alignment horizontal="center" vertical="center" textRotation="0" wrapText="true" indent="0" shrinkToFit="false"/>
      <protection locked="true" hidden="false"/>
    </xf>
    <xf numFmtId="164" fontId="19" fillId="13" borderId="10" xfId="0" applyFont="true" applyBorder="true" applyAlignment="true" applyProtection="false">
      <alignment horizontal="center" vertical="center" textRotation="0" wrapText="true" indent="0" shrinkToFit="false"/>
      <protection locked="true" hidden="false"/>
    </xf>
    <xf numFmtId="164" fontId="4" fillId="14"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4"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4" borderId="12"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true" applyAlignment="true" applyProtection="false">
      <alignment horizontal="center" vertical="center" textRotation="0" wrapText="false" indent="0" shrinkToFit="false"/>
      <protection locked="true" hidden="false"/>
    </xf>
    <xf numFmtId="164" fontId="4" fillId="14"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4" borderId="13" xfId="0" applyFont="true" applyBorder="true" applyAlignment="false" applyProtection="false">
      <alignment horizontal="general" vertical="bottom" textRotation="0" wrapText="false" indent="0" shrinkToFit="false"/>
      <protection locked="true" hidden="false"/>
    </xf>
    <xf numFmtId="164" fontId="4" fillId="14" borderId="14"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true" applyAlignment="true" applyProtection="false">
      <alignment horizontal="center" vertical="center" textRotation="0" wrapText="false" indent="0" shrinkToFit="false"/>
      <protection locked="true" hidden="false"/>
    </xf>
    <xf numFmtId="175" fontId="21" fillId="1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bottom" textRotation="0" wrapText="false" indent="0" shrinkToFit="false"/>
      <protection locked="true" hidden="false"/>
    </xf>
    <xf numFmtId="175"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5" borderId="0" xfId="0" applyFont="true" applyBorder="true" applyAlignment="true" applyProtection="false">
      <alignment horizontal="center" vertical="center" textRotation="0" wrapText="false" indent="0" shrinkToFit="false"/>
      <protection locked="true" hidden="false"/>
    </xf>
    <xf numFmtId="175" fontId="22" fillId="15" borderId="0" xfId="0" applyFont="true" applyBorder="true" applyAlignment="true" applyProtection="false">
      <alignment horizontal="center" vertical="center" textRotation="0" wrapText="false" indent="0" shrinkToFit="false"/>
      <protection locked="true" hidden="false"/>
    </xf>
    <xf numFmtId="164" fontId="17" fillId="12" borderId="0" xfId="0" applyFont="true" applyBorder="false" applyAlignment="true" applyProtection="false">
      <alignment horizontal="general" vertical="center" textRotation="0" wrapText="false" indent="0" shrinkToFit="false"/>
      <protection locked="true" hidden="false"/>
    </xf>
    <xf numFmtId="165" fontId="21" fillId="15"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FF"/>
      <rgbColor rgb="FFFF9999"/>
      <rgbColor rgb="FFFF99FF"/>
      <rgbColor rgb="FFFAC090"/>
      <rgbColor rgb="FF3366FF"/>
      <rgbColor rgb="FF33CCCC"/>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9251168"/>
        <c:axId val="74643864"/>
      </c:lineChart>
      <c:catAx>
        <c:axId val="9251168"/>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74643864"/>
        <c:crosses val="autoZero"/>
        <c:auto val="1"/>
        <c:lblAlgn val="ctr"/>
        <c:lblOffset val="100"/>
      </c:catAx>
      <c:valAx>
        <c:axId val="74643864"/>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9251168"/>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119880</xdr:colOff>
      <xdr:row>1215</xdr:row>
      <xdr:rowOff>133200</xdr:rowOff>
    </xdr:from>
    <xdr:to>
      <xdr:col>16</xdr:col>
      <xdr:colOff>125640</xdr:colOff>
      <xdr:row>1236</xdr:row>
      <xdr:rowOff>154080</xdr:rowOff>
    </xdr:to>
    <xdr:graphicFrame>
      <xdr:nvGraphicFramePr>
        <xdr:cNvPr id="0" name=""/>
        <xdr:cNvGraphicFramePr/>
      </xdr:nvGraphicFramePr>
      <xdr:xfrm>
        <a:off x="4720320" y="234107640"/>
        <a:ext cx="7482240" cy="402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58" activePane="bottomLeft" state="frozen"/>
      <selection pane="topLeft" activeCell="I1" activeCellId="0" sqref="I1"/>
      <selection pane="bottomLeft" activeCell="I911" activeCellId="0" sqref="I911"/>
    </sheetView>
  </sheetViews>
  <sheetFormatPr defaultRowHeight="14"/>
  <cols>
    <col collapsed="false" hidden="false" max="2" min="1" style="0" width="9.31632653061224"/>
    <col collapsed="false" hidden="false" max="3" min="3" style="0" width="16.1989795918367"/>
    <col collapsed="false" hidden="false" max="10" min="4" style="0" width="9.31632653061224"/>
    <col collapsed="false" hidden="false" max="11" min="11" style="0" width="13.9030612244898"/>
    <col collapsed="false" hidden="false" max="12" min="12" style="0" width="9.31632653061224"/>
    <col collapsed="false" hidden="false" max="13" min="13" style="0" width="16.7397959183673"/>
    <col collapsed="false" hidden="false" max="15" min="14" style="0" width="9.31632653061224"/>
    <col collapsed="false" hidden="false" max="16" min="16" style="0" width="13.2908163265306"/>
    <col collapsed="false" hidden="false" max="1025" min="17" style="0" width="9.31632653061224"/>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 </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 </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 </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 </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 </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 </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 </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 </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 </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 </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 </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 </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 </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 </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 </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 </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 </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 </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 </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 </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 </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 </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 </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 </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 </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 </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 </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 </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 </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 </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 </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 </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 </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 </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 </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 </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 </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 </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 </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 </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 </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 </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 </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 </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 </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 </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 </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 </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 </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 </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 </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 </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 </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 </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 </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 </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 </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 </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 </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 </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 </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 </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 </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 </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 </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 </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 </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 </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 </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 </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 </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 </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 </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 </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 </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 </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 </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 </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 </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 </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 </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 </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 </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 </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 </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 </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 </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 </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 </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 </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 </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 </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 </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 </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 </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 </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 </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 </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 </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 </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 </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 </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 </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 </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 </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 </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 </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 </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 </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 </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 </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 </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 </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 </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 </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 </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 </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 </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 </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 </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 </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 </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 </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 </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 </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 </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 </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 </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 </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 </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 </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 </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 </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 </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 </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 </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 </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 </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 </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 </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 </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 </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 </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 </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 </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 </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 </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 </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 </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 </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 </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 </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31632653061224"/>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6553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905" activePane="bottomLeft" state="frozen"/>
      <selection pane="topLeft" activeCell="A1" activeCellId="0" sqref="A1"/>
      <selection pane="bottomLeft" activeCell="L927" activeCellId="0" sqref="L927"/>
    </sheetView>
  </sheetViews>
  <sheetFormatPr defaultRowHeight="13.8"/>
  <cols>
    <col collapsed="false" hidden="false" max="9" min="1" style="0" width="9.31632653061224"/>
    <col collapsed="false" hidden="false" max="10" min="10" style="0" width="16.3316326530612"/>
    <col collapsed="false" hidden="false" max="11" min="11" style="0" width="11.5357142857143"/>
    <col collapsed="false" hidden="false" max="12" min="12" style="0" width="14.5051020408163"/>
    <col collapsed="false" hidden="false" max="13" min="13" style="0" width="12.484693877551"/>
    <col collapsed="false" hidden="false" max="14" min="14" style="0" width="9.31632653061224"/>
    <col collapsed="false" hidden="false" max="15" min="15" style="0" width="13.8418367346939"/>
    <col collapsed="false" hidden="false" max="16" min="16" style="0" width="9.31632653061224"/>
    <col collapsed="false" hidden="false" max="18" min="17" style="0" width="10.8724489795918"/>
    <col collapsed="false" hidden="false" max="19" min="19" style="0" width="13.2908163265306"/>
    <col collapsed="false" hidden="false" max="20" min="20" style="0" width="13.7040816326531"/>
    <col collapsed="false" hidden="false" max="22" min="21" style="0" width="16.9438775510204"/>
    <col collapsed="false" hidden="false" max="23" min="23" style="0" width="22.6071428571429"/>
    <col collapsed="false" hidden="false" max="1025" min="24" style="0" width="9.31632653061224"/>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 </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 </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 </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 </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 </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 </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 </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 </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 </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 </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 </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 </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 </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 </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 </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 </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 </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 </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 </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 </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 </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 </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 </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 </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 </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 </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 </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 </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 </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 </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 </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 </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 </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 </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 </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 </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 </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 </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 </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 </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 </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 </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 </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 </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 </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 </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 </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 </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 </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 </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 </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 </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 </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 </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 </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 </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 </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 </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 </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 </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 </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 </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 </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 </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 </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 </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 </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 </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 </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 </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 </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 </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 </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 </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 </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 </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 </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 </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 </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 </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 </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 </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 </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 </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 </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 </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 </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 </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 </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 </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53"/>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53"/>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53"/>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53"/>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53"/>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53"/>
      <c r="V556" s="53"/>
      <c r="W556" s="53"/>
    </row>
    <row r="557" customFormat="false" ht="15" hidden="false" customHeight="false" outlineLevel="0" collapsed="false">
      <c r="A557" s="4" t="n">
        <v>1989</v>
      </c>
      <c r="B557" s="4" t="str">
        <f aca="false">'RIPTE e IPC'!B545</f>
        <v>Abril </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53"/>
      <c r="V557" s="53"/>
      <c r="W557" s="53"/>
    </row>
    <row r="558" customFormat="false" ht="15" hidden="false" customHeight="false" outlineLevel="0" collapsed="false">
      <c r="A558" s="24" t="n">
        <v>1989</v>
      </c>
      <c r="B558" s="24" t="str">
        <f aca="false">'RIPTE e IPC'!B546</f>
        <v>Mayo </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53"/>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53"/>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53"/>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53"/>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53"/>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53"/>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53"/>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53"/>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53"/>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53"/>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53"/>
      <c r="V568" s="53"/>
      <c r="W568" s="53"/>
    </row>
    <row r="569" customFormat="false" ht="15" hidden="false" customHeight="false" outlineLevel="0" collapsed="false">
      <c r="A569" s="4" t="n">
        <v>1990</v>
      </c>
      <c r="B569" s="4" t="str">
        <f aca="false">'RIPTE e IPC'!B557</f>
        <v>Abril </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53"/>
      <c r="V569" s="53"/>
      <c r="W569" s="53"/>
    </row>
    <row r="570" customFormat="false" ht="15" hidden="false" customHeight="false" outlineLevel="0" collapsed="false">
      <c r="A570" s="24" t="n">
        <v>1990</v>
      </c>
      <c r="B570" s="24" t="str">
        <f aca="false">'RIPTE e IPC'!B558</f>
        <v>Mayo </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53"/>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53"/>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53"/>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53"/>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53"/>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53"/>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53"/>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53"/>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 </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 </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 </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 </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 </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 </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 </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 </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1" t="n">
        <v>46.6312</v>
      </c>
      <c r="D621" s="53"/>
      <c r="E621" s="53"/>
      <c r="F621" s="53"/>
      <c r="G621" s="53"/>
      <c r="H621" s="53"/>
      <c r="I621" s="53"/>
      <c r="J621" s="61" t="n">
        <f aca="false">'RIPTE e IPC'!C621*100/'RIPTE e IPC'!$C$773</f>
        <v>50.7855604128957</v>
      </c>
      <c r="K621" s="61" t="n">
        <f aca="false">'RIPTE e IPC'!J621*100/'RIPTE e IPC'!$J$864</f>
        <v>8.80100966496948</v>
      </c>
      <c r="L621" s="6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1" t="n">
        <f aca="false">'RIPTE e IPC'!C621*100/'RIPTE e IPC'!$C$864</f>
        <v>22.7687297030077</v>
      </c>
      <c r="U621" s="61" t="n">
        <f aca="false">'RIPTE e IPC'!M621*100/'RIPTE e IPC'!T621</f>
        <v>3922.04576912358</v>
      </c>
      <c r="V621" s="61" t="n">
        <f aca="false">AVERAGE('RIPTE e IPC'!U620:U622)</f>
        <v>3911.05532542941</v>
      </c>
      <c r="W621" s="61"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1" t="n">
        <v>47.20729</v>
      </c>
      <c r="D624" s="53"/>
      <c r="E624" s="53"/>
      <c r="F624" s="53"/>
      <c r="G624" s="53"/>
      <c r="H624" s="53"/>
      <c r="I624" s="53"/>
      <c r="J624" s="61" t="n">
        <f aca="false">'RIPTE e IPC'!C624*100/'RIPTE e IPC'!$C$773</f>
        <v>51.4129741079811</v>
      </c>
      <c r="K624" s="61" t="n">
        <f aca="false">'RIPTE e IPC'!J624*100/'RIPTE e IPC'!$J$864</f>
        <v>8.90973887755446</v>
      </c>
      <c r="L624" s="6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1" t="n">
        <f aca="false">'RIPTE e IPC'!C624*100/'RIPTE e IPC'!$C$864</f>
        <v>23.0500185717181</v>
      </c>
      <c r="U624" s="61" t="n">
        <f aca="false">'RIPTE e IPC'!M624*100/'RIPTE e IPC'!T624</f>
        <v>3978.0011332618</v>
      </c>
      <c r="V624" s="61" t="n">
        <f aca="false">AVERAGE('RIPTE e IPC'!U623:U625)</f>
        <v>3997.8799907799</v>
      </c>
      <c r="W624" s="61"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1" t="n">
        <v>47.89811</v>
      </c>
      <c r="D627" s="53"/>
      <c r="E627" s="53"/>
      <c r="F627" s="53"/>
      <c r="G627" s="53"/>
      <c r="H627" s="53"/>
      <c r="I627" s="53"/>
      <c r="J627" s="61" t="n">
        <f aca="false">'RIPTE e IPC'!C627*100/'RIPTE e IPC'!$C$773</f>
        <v>52.1653390663016</v>
      </c>
      <c r="K627" s="61" t="n">
        <f aca="false">'RIPTE e IPC'!J627*100/'RIPTE e IPC'!$J$864</f>
        <v>9.04012182924247</v>
      </c>
      <c r="L627" s="6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1" t="n">
        <f aca="false">'RIPTE e IPC'!C627*100/'RIPTE e IPC'!$C$864</f>
        <v>23.3873269372208</v>
      </c>
      <c r="U627" s="61" t="n">
        <f aca="false">'RIPTE e IPC'!M627*100/'RIPTE e IPC'!T627</f>
        <v>3969.20093729322</v>
      </c>
      <c r="V627" s="61" t="n">
        <f aca="false">AVERAGE('RIPTE e IPC'!U626:U628)</f>
        <v>3988.89514022247</v>
      </c>
      <c r="W627" s="61"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 </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 </v>
      </c>
      <c r="C630" s="61" t="n">
        <v>47.91105</v>
      </c>
      <c r="D630" s="53"/>
      <c r="E630" s="53"/>
      <c r="F630" s="53"/>
      <c r="G630" s="53"/>
      <c r="H630" s="53"/>
      <c r="I630" s="53"/>
      <c r="J630" s="61" t="n">
        <f aca="false">'RIPTE e IPC'!C630*100/'RIPTE e IPC'!$C$773</f>
        <v>52.17943188724</v>
      </c>
      <c r="K630" s="61" t="n">
        <f aca="false">'RIPTE e IPC'!J630*100/'RIPTE e IPC'!$J$864</f>
        <v>9.04256407960413</v>
      </c>
      <c r="L630" s="6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1" t="n">
        <f aca="false">'RIPTE e IPC'!C630*100/'RIPTE e IPC'!$C$864</f>
        <v>23.3936451825664</v>
      </c>
      <c r="U630" s="61" t="n">
        <f aca="false">'RIPTE e IPC'!M630*100/'RIPTE e IPC'!T630</f>
        <v>3934.87202535666</v>
      </c>
      <c r="V630" s="61" t="n">
        <f aca="false">AVERAGE('RIPTE e IPC'!U629:U631)</f>
        <v>3955.66123206752</v>
      </c>
      <c r="W630" s="61"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1" t="n">
        <v>47.89002</v>
      </c>
      <c r="D633" s="53"/>
      <c r="E633" s="53"/>
      <c r="F633" s="53"/>
      <c r="G633" s="53"/>
      <c r="H633" s="53"/>
      <c r="I633" s="53"/>
      <c r="J633" s="61" t="n">
        <f aca="false">'RIPTE e IPC'!C633*100/'RIPTE e IPC'!$C$773</f>
        <v>52.1565283304908</v>
      </c>
      <c r="K633" s="61" t="n">
        <f aca="false">'RIPTE e IPC'!J633*100/'RIPTE e IPC'!$J$864</f>
        <v>9.03859495092518</v>
      </c>
      <c r="L633" s="6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1" t="n">
        <f aca="false">'RIPTE e IPC'!C633*100/'RIPTE e IPC'!$C$864</f>
        <v>23.3833768131988</v>
      </c>
      <c r="U633" s="61" t="n">
        <f aca="false">'RIPTE e IPC'!M633*100/'RIPTE e IPC'!T633</f>
        <v>3903.88440169486</v>
      </c>
      <c r="V633" s="61" t="n">
        <f aca="false">AVERAGE('RIPTE e IPC'!U632:U634)</f>
        <v>3903.40307984936</v>
      </c>
      <c r="W633" s="61"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1" t="n">
        <v>48.02191</v>
      </c>
      <c r="D636" s="53"/>
      <c r="E636" s="53"/>
      <c r="F636" s="53"/>
      <c r="G636" s="53"/>
      <c r="H636" s="53"/>
      <c r="I636" s="53"/>
      <c r="J636" s="61" t="n">
        <f aca="false">'RIPTE e IPC'!C636*100/'RIPTE e IPC'!$C$773</f>
        <v>52.3001683732703</v>
      </c>
      <c r="K636" s="61" t="n">
        <f aca="false">'RIPTE e IPC'!J636*100/'RIPTE e IPC'!$J$864</f>
        <v>9.06348740843673</v>
      </c>
      <c r="L636" s="6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1" t="n">
        <f aca="false">'RIPTE e IPC'!C636*100/'RIPTE e IPC'!$C$864</f>
        <v>23.4477750650244</v>
      </c>
      <c r="U636" s="61" t="n">
        <f aca="false">'RIPTE e IPC'!M636*100/'RIPTE e IPC'!T636</f>
        <v>3929.62657414098</v>
      </c>
      <c r="V636" s="61" t="n">
        <f aca="false">AVERAGE('RIPTE e IPC'!U635:U637)</f>
        <v>3943.12613745368</v>
      </c>
      <c r="W636" s="61"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1" t="n">
        <v>48.05801</v>
      </c>
      <c r="D639" s="53"/>
      <c r="E639" s="53"/>
      <c r="F639" s="53"/>
      <c r="G639" s="53"/>
      <c r="H639" s="53"/>
      <c r="I639" s="53"/>
      <c r="J639" s="61" t="n">
        <f aca="false">'RIPTE e IPC'!C639*100/'RIPTE e IPC'!$C$773</f>
        <v>52.3394845120551</v>
      </c>
      <c r="K639" s="61" t="n">
        <f aca="false">'RIPTE e IPC'!J639*100/'RIPTE e IPC'!$J$864</f>
        <v>9.07030079623085</v>
      </c>
      <c r="L639" s="6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1" t="n">
        <f aca="false">'RIPTE e IPC'!C639*100/'RIPTE e IPC'!$C$864</f>
        <v>23.4654017000301</v>
      </c>
      <c r="U639" s="61" t="n">
        <f aca="false">'RIPTE e IPC'!M639*100/'RIPTE e IPC'!T639</f>
        <v>3978.06955079232</v>
      </c>
      <c r="V639" s="61" t="n">
        <f aca="false">AVERAGE('RIPTE e IPC'!U638:U640)</f>
        <v>3985.72236209812</v>
      </c>
      <c r="W639" s="61"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 </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 </v>
      </c>
      <c r="C642" s="61" t="n">
        <v>47.75684</v>
      </c>
      <c r="D642" s="53"/>
      <c r="E642" s="53"/>
      <c r="F642" s="53"/>
      <c r="G642" s="53"/>
      <c r="H642" s="53"/>
      <c r="I642" s="53"/>
      <c r="J642" s="61" t="n">
        <f aca="false">'RIPTE e IPC'!C642*100/'RIPTE e IPC'!$C$773</f>
        <v>52.0114833619764</v>
      </c>
      <c r="K642" s="61" t="n">
        <f aca="false">'RIPTE e IPC'!J642*100/'RIPTE e IPC'!$J$864</f>
        <v>9.01345902332347</v>
      </c>
      <c r="L642" s="6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1" t="n">
        <f aca="false">'RIPTE e IPC'!C642*100/'RIPTE e IPC'!$C$864</f>
        <v>23.3183486899284</v>
      </c>
      <c r="U642" s="61" t="n">
        <f aca="false">'RIPTE e IPC'!M642*100/'RIPTE e IPC'!T642</f>
        <v>3985.1449704128</v>
      </c>
      <c r="V642" s="61" t="n">
        <f aca="false">AVERAGE('RIPTE e IPC'!U641:U643)</f>
        <v>3993.28074209306</v>
      </c>
      <c r="W642" s="61"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1" t="n">
        <v>47.97983</v>
      </c>
      <c r="D645" s="53"/>
      <c r="E645" s="53"/>
      <c r="F645" s="53"/>
      <c r="G645" s="53"/>
      <c r="H645" s="53"/>
      <c r="I645" s="53"/>
      <c r="J645" s="61" t="n">
        <f aca="false">'RIPTE e IPC'!C645*100/'RIPTE e IPC'!$C$773</f>
        <v>52.2543394779775</v>
      </c>
      <c r="K645" s="61" t="n">
        <f aca="false">'RIPTE e IPC'!J645*100/'RIPTE e IPC'!$J$864</f>
        <v>9.05554537634873</v>
      </c>
      <c r="L645" s="6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1" t="n">
        <f aca="false">'RIPTE e IPC'!C645*100/'RIPTE e IPC'!$C$864</f>
        <v>23.4272285608404</v>
      </c>
      <c r="U645" s="61" t="n">
        <f aca="false">'RIPTE e IPC'!M645*100/'RIPTE e IPC'!T645</f>
        <v>3998.25356024271</v>
      </c>
      <c r="V645" s="61" t="n">
        <f aca="false">AVERAGE('RIPTE e IPC'!U644:U646)</f>
        <v>3989.18606419361</v>
      </c>
      <c r="W645" s="61"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1" t="n">
        <v>48.23422</v>
      </c>
      <c r="D648" s="53"/>
      <c r="E648" s="53"/>
      <c r="F648" s="53"/>
      <c r="G648" s="53"/>
      <c r="H648" s="53"/>
      <c r="I648" s="53"/>
      <c r="J648" s="61" t="n">
        <f aca="false">'RIPTE e IPC'!C648*100/'RIPTE e IPC'!$C$773</f>
        <v>52.5313930110935</v>
      </c>
      <c r="K648" s="61" t="n">
        <f aca="false">'RIPTE e IPC'!J648*100/'RIPTE e IPC'!$J$864</f>
        <v>9.10355805559935</v>
      </c>
      <c r="L648" s="6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1" t="n">
        <f aca="false">'RIPTE e IPC'!C648*100/'RIPTE e IPC'!$C$864</f>
        <v>23.5514401863004</v>
      </c>
      <c r="U648" s="61" t="n">
        <f aca="false">'RIPTE e IPC'!M648*100/'RIPTE e IPC'!T648</f>
        <v>3914.41029808555</v>
      </c>
      <c r="V648" s="61" t="n">
        <f aca="false">AVERAGE('RIPTE e IPC'!U647:U649)</f>
        <v>3967.63837351071</v>
      </c>
      <c r="W648" s="61"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1" t="n">
        <v>48.50713</v>
      </c>
      <c r="D651" s="53"/>
      <c r="E651" s="53"/>
      <c r="F651" s="53"/>
      <c r="G651" s="53"/>
      <c r="H651" s="53"/>
      <c r="I651" s="53"/>
      <c r="J651" s="61" t="n">
        <f aca="false">'RIPTE e IPC'!C651*100/'RIPTE e IPC'!$C$773</f>
        <v>52.8286164857689</v>
      </c>
      <c r="K651" s="61" t="n">
        <f aca="false">'RIPTE e IPC'!J651*100/'RIPTE e IPC'!$J$864</f>
        <v>9.15506613490391</v>
      </c>
      <c r="L651" s="6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1" t="n">
        <f aca="false">'RIPTE e IPC'!C651*100/'RIPTE e IPC'!$C$864</f>
        <v>23.684694617309</v>
      </c>
      <c r="U651" s="61" t="n">
        <f aca="false">'RIPTE e IPC'!M651*100/'RIPTE e IPC'!T651</f>
        <v>3899.4802969722</v>
      </c>
      <c r="V651" s="61" t="n">
        <f aca="false">AVERAGE('RIPTE e IPC'!U650:U652)</f>
        <v>3904.97746794322</v>
      </c>
      <c r="W651" s="61"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 </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 </v>
      </c>
      <c r="C654" s="61" t="n">
        <v>48.06856</v>
      </c>
      <c r="D654" s="53"/>
      <c r="E654" s="53"/>
      <c r="F654" s="53"/>
      <c r="G654" s="53"/>
      <c r="H654" s="53"/>
      <c r="I654" s="53"/>
      <c r="J654" s="61" t="n">
        <f aca="false">'RIPTE e IPC'!C654*100/'RIPTE e IPC'!$C$773</f>
        <v>52.3509744085698</v>
      </c>
      <c r="K654" s="61" t="n">
        <f aca="false">'RIPTE e IPC'!J654*100/'RIPTE e IPC'!$J$864</f>
        <v>9.07229196634797</v>
      </c>
      <c r="L654" s="6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1" t="n">
        <f aca="false">'RIPTE e IPC'!C654*100/'RIPTE e IPC'!$C$864</f>
        <v>23.4705529742492</v>
      </c>
      <c r="U654" s="61" t="n">
        <f aca="false">'RIPTE e IPC'!M654*100/'RIPTE e IPC'!T654</f>
        <v>3896.75522772491</v>
      </c>
      <c r="V654" s="61" t="n">
        <f aca="false">AVERAGE('RIPTE e IPC'!U653:U655)</f>
        <v>3909.087540214</v>
      </c>
      <c r="W654" s="61"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1" t="n">
        <v>48.36453</v>
      </c>
      <c r="D657" s="53"/>
      <c r="E657" s="53"/>
      <c r="F657" s="53"/>
      <c r="G657" s="53"/>
      <c r="H657" s="53"/>
      <c r="I657" s="53"/>
      <c r="J657" s="61" t="n">
        <f aca="false">'RIPTE e IPC'!C657*100/'RIPTE e IPC'!$C$773</f>
        <v>52.67331229212</v>
      </c>
      <c r="K657" s="61" t="n">
        <f aca="false">'RIPTE e IPC'!J657*100/'RIPTE e IPC'!$J$864</f>
        <v>9.1281523094346</v>
      </c>
      <c r="L657" s="6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1" t="n">
        <f aca="false">'RIPTE e IPC'!C657*100/'RIPTE e IPC'!$C$864</f>
        <v>23.6150669676742</v>
      </c>
      <c r="U657" s="61" t="n">
        <f aca="false">'RIPTE e IPC'!M657*100/'RIPTE e IPC'!T657</f>
        <v>3805.49418398921</v>
      </c>
      <c r="V657" s="61" t="n">
        <f aca="false">AVERAGE('RIPTE e IPC'!U656:U658)</f>
        <v>3834.8638152496</v>
      </c>
      <c r="W657" s="61"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1" t="n">
        <v>48.17236</v>
      </c>
      <c r="D660" s="53"/>
      <c r="E660" s="53"/>
      <c r="F660" s="53"/>
      <c r="G660" s="53"/>
      <c r="H660" s="53"/>
      <c r="I660" s="53"/>
      <c r="J660" s="61" t="n">
        <f aca="false">'RIPTE e IPC'!C660*100/'RIPTE e IPC'!$C$773</f>
        <v>52.4640219211978</v>
      </c>
      <c r="K660" s="61" t="n">
        <f aca="false">'RIPTE e IPC'!J660*100/'RIPTE e IPC'!$J$864</f>
        <v>9.09188281546238</v>
      </c>
      <c r="L660" s="6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1" t="n">
        <f aca="false">'RIPTE e IPC'!C660*100/'RIPTE e IPC'!$C$864</f>
        <v>23.5212356532961</v>
      </c>
      <c r="U660" s="61" t="n">
        <f aca="false">'RIPTE e IPC'!M660*100/'RIPTE e IPC'!T660</f>
        <v>3824.45894110134</v>
      </c>
      <c r="V660" s="61" t="n">
        <f aca="false">AVERAGE('RIPTE e IPC'!U659:U661)</f>
        <v>3861.5149502362</v>
      </c>
      <c r="W660" s="61"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1" t="n">
        <v>48.72707</v>
      </c>
      <c r="D663" s="53"/>
      <c r="E663" s="53"/>
      <c r="F663" s="53"/>
      <c r="G663" s="53"/>
      <c r="H663" s="53"/>
      <c r="I663" s="53"/>
      <c r="J663" s="61" t="n">
        <f aca="false">'RIPTE e IPC'!C663*100/'RIPTE e IPC'!$C$773</f>
        <v>53.068150878133</v>
      </c>
      <c r="K663" s="61" t="n">
        <f aca="false">'RIPTE e IPC'!J663*100/'RIPTE e IPC'!$J$864</f>
        <v>9.19657684159199</v>
      </c>
      <c r="L663" s="6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1" t="n">
        <f aca="false">'RIPTE e IPC'!C663*100/'RIPTE e IPC'!$C$864</f>
        <v>23.7920852572856</v>
      </c>
      <c r="U663" s="61" t="n">
        <f aca="false">'RIPTE e IPC'!M663*100/'RIPTE e IPC'!T663</f>
        <v>3816.94160129118</v>
      </c>
      <c r="V663" s="61" t="n">
        <f aca="false">AVERAGE('RIPTE e IPC'!U662:U664)</f>
        <v>3832.82527071342</v>
      </c>
      <c r="W663" s="61"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 </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 </v>
      </c>
      <c r="C666" s="61" t="n">
        <v>48.6362</v>
      </c>
      <c r="D666" s="53"/>
      <c r="E666" s="53"/>
      <c r="F666" s="53"/>
      <c r="G666" s="53"/>
      <c r="H666" s="53"/>
      <c r="I666" s="53"/>
      <c r="J666" s="61" t="n">
        <f aca="false">'RIPTE e IPC'!C666*100/'RIPTE e IPC'!$C$773</f>
        <v>52.9691852955463</v>
      </c>
      <c r="K666" s="61" t="n">
        <f aca="false">'RIPTE e IPC'!J666*100/'RIPTE e IPC'!$J$864</f>
        <v>9.17942635547421</v>
      </c>
      <c r="L666" s="6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1" t="n">
        <f aca="false">'RIPTE e IPC'!C666*100/'RIPTE e IPC'!$C$864</f>
        <v>23.7477159408599</v>
      </c>
      <c r="U666" s="61" t="n">
        <f aca="false">'RIPTE e IPC'!M666*100/'RIPTE e IPC'!T666</f>
        <v>3774.55247583504</v>
      </c>
      <c r="V666" s="61" t="n">
        <f aca="false">AVERAGE('RIPTE e IPC'!U665:U667)</f>
        <v>3809.77888934519</v>
      </c>
      <c r="W666" s="61"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1" t="n">
        <v>48.89122</v>
      </c>
      <c r="D669" s="53"/>
      <c r="E669" s="53"/>
      <c r="F669" s="53"/>
      <c r="G669" s="53"/>
      <c r="H669" s="53"/>
      <c r="I669" s="53"/>
      <c r="J669" s="61" t="n">
        <f aca="false">'RIPTE e IPC'!C669*100/'RIPTE e IPC'!$C$773</f>
        <v>53.246924955184</v>
      </c>
      <c r="K669" s="61" t="n">
        <f aca="false">'RIPTE e IPC'!J669*100/'RIPTE e IPC'!$J$864</f>
        <v>9.22755793872234</v>
      </c>
      <c r="L669" s="6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1" t="n">
        <f aca="false">'RIPTE e IPC'!C669*100/'RIPTE e IPC'!$C$864</f>
        <v>23.8722351779557</v>
      </c>
      <c r="U669" s="61" t="n">
        <f aca="false">'RIPTE e IPC'!M669*100/'RIPTE e IPC'!T669</f>
        <v>3722.77666240764</v>
      </c>
      <c r="V669" s="61" t="n">
        <f aca="false">AVERAGE('RIPTE e IPC'!U668:U670)</f>
        <v>3744.30510876152</v>
      </c>
      <c r="W669" s="61"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1" t="n">
        <v>48.58166</v>
      </c>
      <c r="D672" s="53"/>
      <c r="E672" s="53"/>
      <c r="F672" s="53"/>
      <c r="G672" s="53"/>
      <c r="H672" s="53"/>
      <c r="I672" s="53"/>
      <c r="J672" s="61" t="n">
        <f aca="false">'RIPTE e IPC'!C672*100/'RIPTE e IPC'!$C$773</f>
        <v>52.9097863423793</v>
      </c>
      <c r="K672" s="61" t="n">
        <f aca="false">'RIPTE e IPC'!J672*100/'RIPTE e IPC'!$J$864</f>
        <v>9.16913266654646</v>
      </c>
      <c r="L672" s="6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1" t="n">
        <f aca="false">'RIPTE e IPC'!C672*100/'RIPTE e IPC'!$C$864</f>
        <v>23.7210855621006</v>
      </c>
      <c r="U672" s="61" t="n">
        <f aca="false">'RIPTE e IPC'!M672*100/'RIPTE e IPC'!T672</f>
        <v>3756.91069309175</v>
      </c>
      <c r="V672" s="61" t="n">
        <f aca="false">AVERAGE('RIPTE e IPC'!U671:U673)</f>
        <v>3775.17027691845</v>
      </c>
      <c r="W672" s="61"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1" t="n">
        <v>48.72567</v>
      </c>
      <c r="D675" s="53"/>
      <c r="E675" s="53"/>
      <c r="F675" s="53"/>
      <c r="G675" s="53"/>
      <c r="H675" s="53"/>
      <c r="I675" s="53"/>
      <c r="J675" s="61" t="n">
        <f aca="false">'RIPTE e IPC'!C675*100/'RIPTE e IPC'!$C$773</f>
        <v>53.0666261525292</v>
      </c>
      <c r="K675" s="61" t="n">
        <f aca="false">'RIPTE e IPC'!J675*100/'RIPTE e IPC'!$J$864</f>
        <v>9.19631261048641</v>
      </c>
      <c r="L675" s="6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1" t="n">
        <f aca="false">'RIPTE e IPC'!C675*100/'RIPTE e IPC'!$C$864</f>
        <v>23.7914016758727</v>
      </c>
      <c r="U675" s="61" t="n">
        <f aca="false">'RIPTE e IPC'!M675*100/'RIPTE e IPC'!T675</f>
        <v>3771.86687957965</v>
      </c>
      <c r="V675" s="61" t="n">
        <f aca="false">AVERAGE('RIPTE e IPC'!U674:U676)</f>
        <v>3769.18060634077</v>
      </c>
      <c r="W675" s="61"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 </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 </v>
      </c>
      <c r="C678" s="61" t="n">
        <v>48.0746</v>
      </c>
      <c r="D678" s="53"/>
      <c r="E678" s="53"/>
      <c r="F678" s="53"/>
      <c r="G678" s="53"/>
      <c r="H678" s="53"/>
      <c r="I678" s="53"/>
      <c r="J678" s="61" t="n">
        <f aca="false">'RIPTE e IPC'!C678*100/'RIPTE e IPC'!$C$773</f>
        <v>52.3575525104607</v>
      </c>
      <c r="K678" s="61" t="n">
        <f aca="false">'RIPTE e IPC'!J678*100/'RIPTE e IPC'!$J$864</f>
        <v>9.07343193483209</v>
      </c>
      <c r="L678" s="6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1" t="n">
        <f aca="false">'RIPTE e IPC'!C678*100/'RIPTE e IPC'!$C$864</f>
        <v>23.4735021397737</v>
      </c>
      <c r="U678" s="61" t="n">
        <f aca="false">'RIPTE e IPC'!M678*100/'RIPTE e IPC'!T678</f>
        <v>3765.13906931026</v>
      </c>
      <c r="V678" s="61" t="n">
        <f aca="false">AVERAGE('RIPTE e IPC'!U677:U679)</f>
        <v>3781.60808572667</v>
      </c>
      <c r="W678" s="61"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1" t="n">
        <v>47.97974</v>
      </c>
      <c r="D681" s="53"/>
      <c r="E681" s="53"/>
      <c r="F681" s="53"/>
      <c r="G681" s="53"/>
      <c r="H681" s="53"/>
      <c r="I681" s="53"/>
      <c r="J681" s="61" t="n">
        <f aca="false">'RIPTE e IPC'!C681*100/'RIPTE e IPC'!$C$773</f>
        <v>52.254241459903</v>
      </c>
      <c r="K681" s="61" t="n">
        <f aca="false">'RIPTE e IPC'!J681*100/'RIPTE e IPC'!$J$864</f>
        <v>9.05552839006337</v>
      </c>
      <c r="L681" s="6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1" t="n">
        <f aca="false">'RIPTE e IPC'!C681*100/'RIPTE e IPC'!$C$864</f>
        <v>23.427184616321</v>
      </c>
      <c r="U681" s="61" t="n">
        <f aca="false">'RIPTE e IPC'!M681*100/'RIPTE e IPC'!T681</f>
        <v>3770.83296378926</v>
      </c>
      <c r="V681" s="61" t="n">
        <f aca="false">AVERAGE('RIPTE e IPC'!U680:U682)</f>
        <v>3779.36359976465</v>
      </c>
      <c r="W681" s="61"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1" t="n">
        <v>47.72533</v>
      </c>
      <c r="D684" s="53"/>
      <c r="E684" s="53"/>
      <c r="F684" s="53"/>
      <c r="G684" s="53"/>
      <c r="H684" s="53"/>
      <c r="I684" s="53"/>
      <c r="J684" s="61" t="n">
        <f aca="false">'RIPTE e IPC'!C684*100/'RIPTE e IPC'!$C$773</f>
        <v>51.9771661449927</v>
      </c>
      <c r="K684" s="61" t="n">
        <f aca="false">'RIPTE e IPC'!J684*100/'RIPTE e IPC'!$J$864</f>
        <v>9.00751193608267</v>
      </c>
      <c r="L684" s="6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1" t="n">
        <f aca="false">'RIPTE e IPC'!C684*100/'RIPTE e IPC'!$C$864</f>
        <v>23.3029632254123</v>
      </c>
      <c r="U684" s="61" t="n">
        <f aca="false">'RIPTE e IPC'!M684*100/'RIPTE e IPC'!T684</f>
        <v>3807.28404116641</v>
      </c>
      <c r="V684" s="61" t="n">
        <f aca="false">AVERAGE('RIPTE e IPC'!U683:U685)</f>
        <v>3812.67304731196</v>
      </c>
      <c r="W684" s="61"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1" t="n">
        <v>48.10076</v>
      </c>
      <c r="D687" s="53"/>
      <c r="E687" s="53"/>
      <c r="F687" s="53"/>
      <c r="G687" s="53"/>
      <c r="H687" s="53"/>
      <c r="I687" s="53"/>
      <c r="J687" s="61" t="n">
        <f aca="false">'RIPTE e IPC'!C687*100/'RIPTE e IPC'!$C$773</f>
        <v>52.3860430974583</v>
      </c>
      <c r="K687" s="61" t="n">
        <f aca="false">'RIPTE e IPC'!J687*100/'RIPTE e IPC'!$J$864</f>
        <v>9.07836928177653</v>
      </c>
      <c r="L687" s="6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1" t="n">
        <f aca="false">'RIPTE e IPC'!C687*100/'RIPTE e IPC'!$C$864</f>
        <v>23.4862753467474</v>
      </c>
      <c r="U687" s="61" t="n">
        <f aca="false">'RIPTE e IPC'!M687*100/'RIPTE e IPC'!T687</f>
        <v>3804.22177126411</v>
      </c>
      <c r="V687" s="61" t="n">
        <f aca="false">AVERAGE('RIPTE e IPC'!U686:U688)</f>
        <v>3797.46469839392</v>
      </c>
      <c r="W687" s="61"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 </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 </v>
      </c>
      <c r="C690" s="61" t="n">
        <v>47.60705</v>
      </c>
      <c r="D690" s="53"/>
      <c r="E690" s="53"/>
      <c r="F690" s="53"/>
      <c r="G690" s="53"/>
      <c r="H690" s="53"/>
      <c r="I690" s="53"/>
      <c r="J690" s="61" t="n">
        <f aca="false">'RIPTE e IPC'!C690*100/'RIPTE e IPC'!$C$773</f>
        <v>51.8483486132621</v>
      </c>
      <c r="K690" s="61" t="n">
        <f aca="false">'RIPTE e IPC'!J690*100/'RIPTE e IPC'!$J$864</f>
        <v>8.98518818239045</v>
      </c>
      <c r="L690" s="6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1" t="n">
        <f aca="false">'RIPTE e IPC'!C690*100/'RIPTE e IPC'!$C$864</f>
        <v>23.2452103614656</v>
      </c>
      <c r="U690" s="61" t="n">
        <f aca="false">'RIPTE e IPC'!M690*100/'RIPTE e IPC'!T690</f>
        <v>3779.70337259879</v>
      </c>
      <c r="V690" s="61" t="n">
        <f aca="false">AVERAGE('RIPTE e IPC'!U689:U691)</f>
        <v>3802.35237827245</v>
      </c>
      <c r="W690" s="61"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1" t="n">
        <v>47.62273</v>
      </c>
      <c r="D693" s="53"/>
      <c r="E693" s="53"/>
      <c r="F693" s="53"/>
      <c r="G693" s="53"/>
      <c r="H693" s="53"/>
      <c r="I693" s="53"/>
      <c r="J693" s="61" t="n">
        <f aca="false">'RIPTE e IPC'!C693*100/'RIPTE e IPC'!$C$773</f>
        <v>51.8654255400251</v>
      </c>
      <c r="K693" s="61" t="n">
        <f aca="false">'RIPTE e IPC'!J693*100/'RIPTE e IPC'!$J$864</f>
        <v>8.98814757077305</v>
      </c>
      <c r="L693" s="6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1" t="n">
        <f aca="false">'RIPTE e IPC'!C693*100/'RIPTE e IPC'!$C$864</f>
        <v>23.2528664732908</v>
      </c>
      <c r="U693" s="61" t="n">
        <f aca="false">'RIPTE e IPC'!M693*100/'RIPTE e IPC'!T693</f>
        <v>3792.26363774498</v>
      </c>
      <c r="V693" s="61" t="n">
        <f aca="false">AVERAGE('RIPTE e IPC'!U692:U694)</f>
        <v>3794.18441507072</v>
      </c>
      <c r="W693" s="61"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1" t="n">
        <v>47.40065</v>
      </c>
      <c r="D696" s="53"/>
      <c r="E696" s="53"/>
      <c r="F696" s="53"/>
      <c r="G696" s="53"/>
      <c r="H696" s="53"/>
      <c r="I696" s="53"/>
      <c r="J696" s="61" t="n">
        <f aca="false">'RIPTE e IPC'!C696*100/'RIPTE e IPC'!$C$773</f>
        <v>51.6235604956665</v>
      </c>
      <c r="K696" s="61" t="n">
        <f aca="false">'RIPTE e IPC'!J696*100/'RIPTE e IPC'!$J$864</f>
        <v>8.94623296796642</v>
      </c>
      <c r="L696" s="6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1" t="n">
        <f aca="false">'RIPTE e IPC'!C696*100/'RIPTE e IPC'!$C$864</f>
        <v>23.1444309302972</v>
      </c>
      <c r="U696" s="61" t="n">
        <f aca="false">'RIPTE e IPC'!M696*100/'RIPTE e IPC'!T696</f>
        <v>3793.18032335275</v>
      </c>
      <c r="V696" s="61" t="n">
        <f aca="false">AVERAGE('RIPTE e IPC'!U695:U697)</f>
        <v>3801.28115559408</v>
      </c>
      <c r="W696" s="61"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1" t="n">
        <v>47.2778</v>
      </c>
      <c r="D699" s="53"/>
      <c r="E699" s="53"/>
      <c r="F699" s="53"/>
      <c r="G699" s="53"/>
      <c r="H699" s="53"/>
      <c r="I699" s="53"/>
      <c r="J699" s="61" t="n">
        <f aca="false">'RIPTE e IPC'!C699*100/'RIPTE e IPC'!$C$773</f>
        <v>51.489765823929</v>
      </c>
      <c r="K699" s="61" t="n">
        <f aca="false">'RIPTE e IPC'!J699*100/'RIPTE e IPC'!$J$864</f>
        <v>8.92304668845096</v>
      </c>
      <c r="L699" s="6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1" t="n">
        <f aca="false">'RIPTE e IPC'!C699*100/'RIPTE e IPC'!$C$864</f>
        <v>23.0844466613096</v>
      </c>
      <c r="U699" s="61" t="n">
        <f aca="false">'RIPTE e IPC'!M699*100/'RIPTE e IPC'!T699</f>
        <v>3865.24317905994</v>
      </c>
      <c r="V699" s="61" t="n">
        <f aca="false">AVERAGE('RIPTE e IPC'!U698:U700)</f>
        <v>3853.13003011279</v>
      </c>
      <c r="W699" s="61"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 </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 </v>
      </c>
      <c r="C702" s="61" t="n">
        <v>47.71537</v>
      </c>
      <c r="D702" s="53"/>
      <c r="E702" s="53"/>
      <c r="F702" s="53"/>
      <c r="G702" s="53"/>
      <c r="H702" s="53"/>
      <c r="I702" s="53"/>
      <c r="J702" s="61" t="n">
        <f aca="false">'RIPTE e IPC'!C702*100/'RIPTE e IPC'!$C$773</f>
        <v>51.9663188114111</v>
      </c>
      <c r="K702" s="61" t="n">
        <f aca="false">'RIPTE e IPC'!J702*100/'RIPTE e IPC'!$J$864</f>
        <v>9.0056321205029</v>
      </c>
      <c r="L702" s="6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1" t="n">
        <f aca="false">'RIPTE e IPC'!C702*100/'RIPTE e IPC'!$C$864</f>
        <v>23.2981000319315</v>
      </c>
      <c r="U702" s="61" t="n">
        <f aca="false">'RIPTE e IPC'!M702*100/'RIPTE e IPC'!T702</f>
        <v>3788.16297805564</v>
      </c>
      <c r="V702" s="61" t="n">
        <f aca="false">AVERAGE('RIPTE e IPC'!U701:U703)</f>
        <v>3810.91459862361</v>
      </c>
      <c r="W702" s="61"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1" t="n">
        <v>47.0474</v>
      </c>
      <c r="D705" s="53"/>
      <c r="E705" s="53"/>
      <c r="F705" s="53"/>
      <c r="G705" s="53"/>
      <c r="H705" s="53"/>
      <c r="I705" s="53"/>
      <c r="J705" s="61" t="n">
        <f aca="false">'RIPTE e IPC'!C705*100/'RIPTE e IPC'!$C$773</f>
        <v>51.2388395531247</v>
      </c>
      <c r="K705" s="61" t="n">
        <f aca="false">'RIPTE e IPC'!J705*100/'RIPTE e IPC'!$J$864</f>
        <v>8.87956179793111</v>
      </c>
      <c r="L705" s="6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1" t="n">
        <f aca="false">'RIPTE e IPC'!C705*100/'RIPTE e IPC'!$C$864</f>
        <v>22.9719486916332</v>
      </c>
      <c r="U705" s="61" t="n">
        <f aca="false">'RIPTE e IPC'!M705*100/'RIPTE e IPC'!T705</f>
        <v>3829.14837486284</v>
      </c>
      <c r="V705" s="61" t="n">
        <f aca="false">AVERAGE('RIPTE e IPC'!U704:U706)</f>
        <v>3823.26015047456</v>
      </c>
      <c r="W705" s="61"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1" t="n">
        <v>46.65088</v>
      </c>
      <c r="D708" s="53"/>
      <c r="E708" s="53"/>
      <c r="F708" s="53"/>
      <c r="G708" s="53"/>
      <c r="H708" s="53"/>
      <c r="I708" s="53"/>
      <c r="J708" s="61" t="n">
        <f aca="false">'RIPTE e IPC'!C708*100/'RIPTE e IPC'!$C$773</f>
        <v>50.8069936985269</v>
      </c>
      <c r="K708" s="61" t="n">
        <f aca="false">'RIPTE e IPC'!J708*100/'RIPTE e IPC'!$J$864</f>
        <v>8.80472399936805</v>
      </c>
      <c r="L708" s="6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1" t="n">
        <f aca="false">'RIPTE e IPC'!C708*100/'RIPTE e IPC'!$C$864</f>
        <v>22.7783389045843</v>
      </c>
      <c r="U708" s="61" t="n">
        <f aca="false">'RIPTE e IPC'!M708*100/'RIPTE e IPC'!T708</f>
        <v>3845.01259582073</v>
      </c>
      <c r="V708" s="61" t="n">
        <f aca="false">AVERAGE('RIPTE e IPC'!U707:U709)</f>
        <v>3840.46950413323</v>
      </c>
      <c r="W708" s="61"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1" t="n">
        <v>49.18163</v>
      </c>
      <c r="D711" s="53"/>
      <c r="E711" s="53"/>
      <c r="F711" s="53"/>
      <c r="G711" s="53"/>
      <c r="H711" s="53"/>
      <c r="I711" s="53"/>
      <c r="J711" s="61" t="n">
        <f aca="false">'RIPTE e IPC'!C711*100/'RIPTE e IPC'!$C$773</f>
        <v>53.5632074999074</v>
      </c>
      <c r="K711" s="61" t="n">
        <f aca="false">'RIPTE e IPC'!J711*100/'RIPTE e IPC'!$J$864</f>
        <v>9.28236890684677</v>
      </c>
      <c r="L711" s="6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1" t="n">
        <f aca="false">'RIPTE e IPC'!C711*100/'RIPTE e IPC'!$C$864</f>
        <v>24.0140343766263</v>
      </c>
      <c r="U711" s="61" t="n">
        <f aca="false">'RIPTE e IPC'!M711*100/'RIPTE e IPC'!T711</f>
        <v>3693.75668448017</v>
      </c>
      <c r="V711" s="61" t="n">
        <f aca="false">AVERAGE('RIPTE e IPC'!U710:U712)</f>
        <v>3663.28651727455</v>
      </c>
      <c r="W711" s="61"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 </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 </v>
      </c>
      <c r="C714" s="61" t="n">
        <v>58.702</v>
      </c>
      <c r="D714" s="53"/>
      <c r="E714" s="53"/>
      <c r="F714" s="53"/>
      <c r="G714" s="53"/>
      <c r="H714" s="53"/>
      <c r="I714" s="53"/>
      <c r="J714" s="61" t="n">
        <f aca="false">'RIPTE e IPC'!C714*100/'RIPTE e IPC'!$C$773</f>
        <v>63.9317445692541</v>
      </c>
      <c r="K714" s="61" t="n">
        <f aca="false">'RIPTE e IPC'!J714*100/'RIPTE e IPC'!$J$864</f>
        <v>11.0792102573607</v>
      </c>
      <c r="L714" s="6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1" t="n">
        <f aca="false">'RIPTE e IPC'!C714*100/'RIPTE e IPC'!$C$864</f>
        <v>28.6625686455841</v>
      </c>
      <c r="U714" s="61" t="n">
        <f aca="false">'RIPTE e IPC'!M714*100/'RIPTE e IPC'!T714</f>
        <v>3077.60274700957</v>
      </c>
      <c r="V714" s="61" t="n">
        <f aca="false">AVERAGE('RIPTE e IPC'!U713:U715)</f>
        <v>3074.37187637706</v>
      </c>
      <c r="W714" s="61"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1" t="n">
        <v>64.2378</v>
      </c>
      <c r="D717" s="53"/>
      <c r="E717" s="53"/>
      <c r="F717" s="53"/>
      <c r="G717" s="53"/>
      <c r="H717" s="53"/>
      <c r="I717" s="53"/>
      <c r="J717" s="61" t="n">
        <f aca="false">'RIPTE e IPC'!C717*100/'RIPTE e IPC'!$C$773</f>
        <v>69.9607274248038</v>
      </c>
      <c r="K717" s="61" t="n">
        <f aca="false">'RIPTE e IPC'!J717*100/'RIPTE e IPC'!$J$864</f>
        <v>12.1240177961617</v>
      </c>
      <c r="L717" s="6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1" t="n">
        <f aca="false">'RIPTE e IPC'!C717*100/'RIPTE e IPC'!$C$864</f>
        <v>31.3655472069316</v>
      </c>
      <c r="U717" s="61" t="n">
        <f aca="false">'RIPTE e IPC'!M717*100/'RIPTE e IPC'!T717</f>
        <v>2822.52368868078</v>
      </c>
      <c r="V717" s="61" t="n">
        <f aca="false">AVERAGE('RIPTE e IPC'!U716:U718)</f>
        <v>2862.2482917743</v>
      </c>
      <c r="W717" s="61"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1" t="n">
        <v>65.58</v>
      </c>
      <c r="D720" s="53"/>
      <c r="E720" s="53"/>
      <c r="F720" s="53"/>
      <c r="G720" s="53"/>
      <c r="H720" s="53"/>
      <c r="I720" s="53"/>
      <c r="J720" s="61" t="n">
        <f aca="false">'RIPTE e IPC'!C720*100/'RIPTE e IPC'!$C$773</f>
        <v>71.4225036430051</v>
      </c>
      <c r="K720" s="61" t="n">
        <f aca="false">'RIPTE e IPC'!J720*100/'RIPTE e IPC'!$J$864</f>
        <v>12.3773399318203</v>
      </c>
      <c r="L720" s="6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1" t="n">
        <f aca="false">'RIPTE e IPC'!C720*100/'RIPTE e IPC'!$C$864</f>
        <v>32.0209064729891</v>
      </c>
      <c r="U720" s="61" t="n">
        <f aca="false">'RIPTE e IPC'!M720*100/'RIPTE e IPC'!T720</f>
        <v>2793.95588240037</v>
      </c>
      <c r="V720" s="61" t="n">
        <f aca="false">AVERAGE('RIPTE e IPC'!U719:U721)</f>
        <v>2809.64644903823</v>
      </c>
      <c r="W720" s="61"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1" t="n">
        <v>66.9464</v>
      </c>
      <c r="D723" s="53"/>
      <c r="E723" s="53"/>
      <c r="F723" s="53"/>
      <c r="G723" s="53"/>
      <c r="H723" s="53"/>
      <c r="I723" s="53"/>
      <c r="J723" s="61" t="n">
        <f aca="false">'RIPTE e IPC'!C723*100/'RIPTE e IPC'!$C$773</f>
        <v>72.9106358323586</v>
      </c>
      <c r="K723" s="61" t="n">
        <f aca="false">'RIPTE e IPC'!J723*100/'RIPTE e IPC'!$J$864</f>
        <v>12.6352294908755</v>
      </c>
      <c r="L723" s="6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1" t="n">
        <f aca="false">'RIPTE e IPC'!C723*100/'RIPTE e IPC'!$C$864</f>
        <v>32.688081932042</v>
      </c>
      <c r="U723" s="61" t="n">
        <f aca="false">'RIPTE e IPC'!M723*100/'RIPTE e IPC'!T723</f>
        <v>2724.54040543444</v>
      </c>
      <c r="V723" s="61" t="n">
        <f aca="false">AVERAGE('RIPTE e IPC'!U722:U724)</f>
        <v>2717.13214464248</v>
      </c>
      <c r="W723" s="61"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 </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 </v>
      </c>
      <c r="C726" s="61" t="n">
        <v>67.116</v>
      </c>
      <c r="D726" s="53"/>
      <c r="E726" s="53"/>
      <c r="F726" s="53"/>
      <c r="G726" s="53"/>
      <c r="H726" s="53"/>
      <c r="I726" s="53"/>
      <c r="J726" s="61" t="n">
        <f aca="false">'RIPTE e IPC'!C726*100/'RIPTE e IPC'!$C$773</f>
        <v>73.0953454483674</v>
      </c>
      <c r="K726" s="61" t="n">
        <f aca="false">'RIPTE e IPC'!J726*100/'RIPTE e IPC'!$J$864</f>
        <v>12.6672392019526</v>
      </c>
      <c r="L726" s="6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1" t="n">
        <f aca="false">'RIPTE e IPC'!C726*100/'RIPTE e IPC'!$C$864</f>
        <v>32.7708929374982</v>
      </c>
      <c r="U726" s="61" t="n">
        <f aca="false">'RIPTE e IPC'!M726*100/'RIPTE e IPC'!T726</f>
        <v>2707.37206243405</v>
      </c>
      <c r="V726" s="61" t="n">
        <f aca="false">AVERAGE('RIPTE e IPC'!U725:U727)</f>
        <v>2724.29957723792</v>
      </c>
      <c r="W726" s="61"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1" t="n">
        <v>67.3727</v>
      </c>
      <c r="D729" s="53"/>
      <c r="E729" s="53"/>
      <c r="F729" s="53"/>
      <c r="G729" s="53"/>
      <c r="H729" s="53"/>
      <c r="I729" s="53"/>
      <c r="J729" s="61" t="n">
        <f aca="false">'RIPTE e IPC'!C729*100/'RIPTE e IPC'!$C$773</f>
        <v>73.3749147787296</v>
      </c>
      <c r="K729" s="61" t="n">
        <f aca="false">'RIPTE e IPC'!J729*100/'RIPTE e IPC'!$J$864</f>
        <v>12.7156878625274</v>
      </c>
      <c r="L729" s="6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1" t="n">
        <f aca="false">'RIPTE e IPC'!C729*100/'RIPTE e IPC'!$C$864</f>
        <v>32.8962324722896</v>
      </c>
      <c r="U729" s="61" t="n">
        <f aca="false">'RIPTE e IPC'!M729*100/'RIPTE e IPC'!T729</f>
        <v>2861.54349375098</v>
      </c>
      <c r="V729" s="61" t="n">
        <f aca="false">AVERAGE('RIPTE e IPC'!U728:U730)</f>
        <v>2869.7396781223</v>
      </c>
      <c r="W729" s="61"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1" t="n">
        <v>67.9639</v>
      </c>
      <c r="D732" s="53"/>
      <c r="E732" s="53"/>
      <c r="F732" s="53"/>
      <c r="G732" s="53"/>
      <c r="H732" s="53"/>
      <c r="I732" s="53"/>
      <c r="J732" s="61" t="n">
        <f aca="false">'RIPTE e IPC'!C732*100/'RIPTE e IPC'!$C$773</f>
        <v>74.0187846194394</v>
      </c>
      <c r="K732" s="61" t="n">
        <f aca="false">'RIPTE e IPC'!J732*100/'RIPTE e IPC'!$J$864</f>
        <v>12.8272688836877</v>
      </c>
      <c r="L732" s="6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1" t="n">
        <f aca="false">'RIPTE e IPC'!C732*100/'RIPTE e IPC'!$C$864</f>
        <v>33.1848991375356</v>
      </c>
      <c r="U732" s="61" t="n">
        <f aca="false">'RIPTE e IPC'!M732*100/'RIPTE e IPC'!T732</f>
        <v>3074.77203944811</v>
      </c>
      <c r="V732" s="61" t="n">
        <f aca="false">AVERAGE('RIPTE e IPC'!U731:U733)</f>
        <v>3083.62368301005</v>
      </c>
      <c r="W732" s="61"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1" t="n">
        <v>68.4633</v>
      </c>
      <c r="D735" s="53"/>
      <c r="E735" s="53"/>
      <c r="F735" s="53"/>
      <c r="G735" s="53"/>
      <c r="H735" s="53"/>
      <c r="I735" s="53"/>
      <c r="J735" s="61" t="n">
        <f aca="false">'RIPTE e IPC'!C735*100/'RIPTE e IPC'!$C$773</f>
        <v>74.5626760241255</v>
      </c>
      <c r="K735" s="61" t="n">
        <f aca="false">'RIPTE e IPC'!J735*100/'RIPTE e IPC'!$J$864</f>
        <v>12.9215238937815</v>
      </c>
      <c r="L735" s="6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1" t="n">
        <f aca="false">'RIPTE e IPC'!C735*100/'RIPTE e IPC'!$C$864</f>
        <v>33.4287423929886</v>
      </c>
      <c r="U735" s="61" t="n">
        <f aca="false">'RIPTE e IPC'!M735*100/'RIPTE e IPC'!T735</f>
        <v>3263.41920726522</v>
      </c>
      <c r="V735" s="61" t="n">
        <f aca="false">AVERAGE('RIPTE e IPC'!U734:U736)</f>
        <v>3243.63496318137</v>
      </c>
      <c r="W735" s="61"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 </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 </v>
      </c>
      <c r="C738" s="61" t="n">
        <v>69.9679</v>
      </c>
      <c r="D738" s="53"/>
      <c r="E738" s="53"/>
      <c r="F738" s="53"/>
      <c r="G738" s="53"/>
      <c r="H738" s="53"/>
      <c r="I738" s="53"/>
      <c r="J738" s="61" t="n">
        <f aca="false">'RIPTE e IPC'!C738*100/'RIPTE e IPC'!$C$773</f>
        <v>76.2013204123729</v>
      </c>
      <c r="K738" s="61" t="n">
        <f aca="false">'RIPTE e IPC'!J738*100/'RIPTE e IPC'!$J$864</f>
        <v>13.2054968376885</v>
      </c>
      <c r="L738" s="6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1" t="n">
        <f aca="false">'RIPTE e IPC'!C738*100/'RIPTE e IPC'!$C$864</f>
        <v>34.1633971029499</v>
      </c>
      <c r="U738" s="61" t="n">
        <f aca="false">'RIPTE e IPC'!M738*100/'RIPTE e IPC'!T738</f>
        <v>3186.36345419527</v>
      </c>
      <c r="V738" s="61" t="n">
        <f aca="false">AVERAGE('RIPTE e IPC'!U737:U739)</f>
        <v>3210.11763224721</v>
      </c>
      <c r="W738" s="61"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1" t="n">
        <v>70.931</v>
      </c>
      <c r="D741" s="53"/>
      <c r="E741" s="53"/>
      <c r="F741" s="53"/>
      <c r="G741" s="53"/>
      <c r="H741" s="53"/>
      <c r="I741" s="53"/>
      <c r="J741" s="61" t="n">
        <f aca="false">'RIPTE e IPC'!C741*100/'RIPTE e IPC'!$C$773</f>
        <v>77.2502227188471</v>
      </c>
      <c r="K741" s="61" t="n">
        <f aca="false">'RIPTE e IPC'!J741*100/'RIPTE e IPC'!$J$864</f>
        <v>13.3872689646835</v>
      </c>
      <c r="L741" s="6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1" t="n">
        <f aca="false">'RIPTE e IPC'!C741*100/'RIPTE e IPC'!$C$864</f>
        <v>34.6336522878254</v>
      </c>
      <c r="U741" s="61" t="n">
        <f aca="false">'RIPTE e IPC'!M741*100/'RIPTE e IPC'!T741</f>
        <v>3132.84891521941</v>
      </c>
      <c r="V741" s="61" t="n">
        <f aca="false">AVERAGE('RIPTE e IPC'!U740:U742)</f>
        <v>3131.26006749198</v>
      </c>
      <c r="W741" s="61"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1" t="n">
        <v>71.6615</v>
      </c>
      <c r="D744" s="53"/>
      <c r="E744" s="53"/>
      <c r="F744" s="53"/>
      <c r="G744" s="53"/>
      <c r="H744" s="53"/>
      <c r="I744" s="53"/>
      <c r="J744" s="61" t="n">
        <f aca="false">'RIPTE e IPC'!C744*100/'RIPTE e IPC'!$C$773</f>
        <v>78.0458027571395</v>
      </c>
      <c r="K744" s="61" t="n">
        <f aca="false">'RIPTE e IPC'!J744*100/'RIPTE e IPC'!$J$864</f>
        <v>13.52514098085</v>
      </c>
      <c r="L744" s="6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1" t="n">
        <f aca="false">'RIPTE e IPC'!C744*100/'RIPTE e IPC'!$C$864</f>
        <v>34.9903353036613</v>
      </c>
      <c r="U744" s="61" t="n">
        <f aca="false">'RIPTE e IPC'!M744*100/'RIPTE e IPC'!T744</f>
        <v>3116.31766468355</v>
      </c>
      <c r="V744" s="61" t="n">
        <f aca="false">AVERAGE('RIPTE e IPC'!U743:U745)</f>
        <v>3117.44377767988</v>
      </c>
      <c r="W744" s="61"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1" t="n">
        <v>74.028</v>
      </c>
      <c r="D747" s="53"/>
      <c r="E747" s="53"/>
      <c r="F747" s="53"/>
      <c r="G747" s="53"/>
      <c r="H747" s="53"/>
      <c r="I747" s="53"/>
      <c r="J747" s="61" t="n">
        <f aca="false">'RIPTE e IPC'!C747*100/'RIPTE e IPC'!$C$773</f>
        <v>80.6231335724974</v>
      </c>
      <c r="K747" s="61" t="n">
        <f aca="false">'RIPTE e IPC'!J747*100/'RIPTE e IPC'!$J$864</f>
        <v>13.9717859175479</v>
      </c>
      <c r="L747" s="6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1" t="n">
        <f aca="false">'RIPTE e IPC'!C747*100/'RIPTE e IPC'!$C$864</f>
        <v>36.1458320277895</v>
      </c>
      <c r="U747" s="61" t="n">
        <f aca="false">'RIPTE e IPC'!M747*100/'RIPTE e IPC'!T747</f>
        <v>3049.78454819488</v>
      </c>
      <c r="V747" s="61" t="n">
        <f aca="false">AVERAGE('RIPTE e IPC'!U746:U748)</f>
        <v>3053.6488454807</v>
      </c>
      <c r="W747" s="61"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 </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 </v>
      </c>
      <c r="C750" s="61" t="n">
        <v>75.9947</v>
      </c>
      <c r="D750" s="53"/>
      <c r="E750" s="53"/>
      <c r="F750" s="53"/>
      <c r="G750" s="53"/>
      <c r="H750" s="53"/>
      <c r="I750" s="53"/>
      <c r="J750" s="61" t="n">
        <f aca="false">'RIPTE e IPC'!C750*100/'RIPTE e IPC'!$C$773</f>
        <v>82.7650463189856</v>
      </c>
      <c r="K750" s="61" t="n">
        <f aca="false">'RIPTE e IPC'!J750*100/'RIPTE e IPC'!$J$864</f>
        <v>14.3429739999497</v>
      </c>
      <c r="L750" s="6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1" t="n">
        <f aca="false">'RIPTE e IPC'!C750*100/'RIPTE e IPC'!$C$864</f>
        <v>37.1061174312727</v>
      </c>
      <c r="U750" s="61" t="n">
        <f aca="false">'RIPTE e IPC'!M750*100/'RIPTE e IPC'!T750</f>
        <v>3154.68197977902</v>
      </c>
      <c r="V750" s="61" t="n">
        <f aca="false">AVERAGE('RIPTE e IPC'!U749:U751)</f>
        <v>3161.48705312962</v>
      </c>
      <c r="W750" s="61"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1" t="n">
        <v>77.7992</v>
      </c>
      <c r="D753" s="53"/>
      <c r="E753" s="53"/>
      <c r="F753" s="53"/>
      <c r="G753" s="53"/>
      <c r="H753" s="53"/>
      <c r="I753" s="53"/>
      <c r="J753" s="61" t="n">
        <f aca="false">'RIPTE e IPC'!C753*100/'RIPTE e IPC'!$C$773</f>
        <v>84.7303087133712</v>
      </c>
      <c r="K753" s="61" t="n">
        <f aca="false">'RIPTE e IPC'!J753*100/'RIPTE e IPC'!$J$864</f>
        <v>14.683549021404</v>
      </c>
      <c r="L753" s="6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1" t="n">
        <f aca="false">'RIPTE e IPC'!C753*100/'RIPTE e IPC'!$C$864</f>
        <v>37.9872050453396</v>
      </c>
      <c r="U753" s="61" t="n">
        <f aca="false">'RIPTE e IPC'!M753*100/'RIPTE e IPC'!T753</f>
        <v>3364.21170884954</v>
      </c>
      <c r="V753" s="61" t="n">
        <f aca="false">AVERAGE('RIPTE e IPC'!U752:U754)</f>
        <v>3338.1609361354</v>
      </c>
      <c r="W753" s="61"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1" t="n">
        <v>80.2759</v>
      </c>
      <c r="D756" s="53"/>
      <c r="E756" s="53"/>
      <c r="F756" s="8" t="n">
        <v>117.45</v>
      </c>
      <c r="G756" s="53"/>
      <c r="H756" s="8" t="n">
        <f aca="false">'RIPTE e IPC'!F756*100/'RIPTE e IPC'!$F$868</f>
        <v>14.2322233532063</v>
      </c>
      <c r="I756" s="8" t="n">
        <f aca="false">'RIPTE e IPC'!H756*100/'RIPTE e IPC'!$H$868</f>
        <v>14.5129095427445</v>
      </c>
      <c r="J756" s="61" t="n">
        <f aca="false">'RIPTE e IPC'!C756*100/'RIPTE e IPC'!$C$773</f>
        <v>87.4276572155461</v>
      </c>
      <c r="K756" s="61" t="n">
        <f aca="false">'RIPTE e IPC'!J756*100/'RIPTE e IPC'!$J$864</f>
        <v>15.1509927208419</v>
      </c>
      <c r="L756" s="6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1" t="n">
        <f aca="false">'RIPTE e IPC'!C756*100/'RIPTE e IPC'!$C$864</f>
        <v>39.1965093921169</v>
      </c>
      <c r="U756" s="61" t="n">
        <f aca="false">'RIPTE e IPC'!M756*100/'RIPTE e IPC'!T756</f>
        <v>3486.10124011403</v>
      </c>
      <c r="V756" s="61" t="n">
        <f aca="false">AVERAGE('RIPTE e IPC'!U755:U757)</f>
        <v>3480.01290358541</v>
      </c>
      <c r="W756" s="61"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1" t="n">
        <v>82.531</v>
      </c>
      <c r="D759" s="53"/>
      <c r="E759" s="53"/>
      <c r="F759" s="8" t="n">
        <v>119.55</v>
      </c>
      <c r="G759" s="53"/>
      <c r="H759" s="8" t="n">
        <f aca="false">'RIPTE e IPC'!F759*100/'RIPTE e IPC'!$F$868</f>
        <v>14.4866947797005</v>
      </c>
      <c r="I759" s="8" t="n">
        <f aca="false">'RIPTE e IPC'!H759*100/'RIPTE e IPC'!$H$868</f>
        <v>14.7723996239685</v>
      </c>
      <c r="J759" s="61" t="n">
        <f aca="false">'RIPTE e IPC'!C759*100/'RIPTE e IPC'!$C$773</f>
        <v>89.8836634364266</v>
      </c>
      <c r="K759" s="61" t="n">
        <f aca="false">'RIPTE e IPC'!J759*100/'RIPTE e IPC'!$J$864</f>
        <v>15.5766124109951</v>
      </c>
      <c r="L759" s="6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1" t="n">
        <f aca="false">'RIPTE e IPC'!C759*100/'RIPTE e IPC'!$C$864</f>
        <v>40.2976125666707</v>
      </c>
      <c r="U759" s="61" t="n">
        <f aca="false">'RIPTE e IPC'!M759*100/'RIPTE e IPC'!T759</f>
        <v>3493.43276272485</v>
      </c>
      <c r="V759" s="61" t="n">
        <f aca="false">AVERAGE('RIPTE e IPC'!U758:U760)</f>
        <v>3495.55970883799</v>
      </c>
      <c r="W759" s="61"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 </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 </v>
      </c>
      <c r="C762" s="61" t="n">
        <v>84.7328</v>
      </c>
      <c r="D762" s="53"/>
      <c r="E762" s="53"/>
      <c r="F762" s="8" t="n">
        <v>121.62</v>
      </c>
      <c r="G762" s="53"/>
      <c r="H762" s="8" t="n">
        <f aca="false">'RIPTE e IPC'!F762*100/'RIPTE e IPC'!$F$868</f>
        <v>14.7375309001018</v>
      </c>
      <c r="I762" s="8" t="n">
        <f aca="false">'RIPTE e IPC'!H762*100/'RIPTE e IPC'!$H$868</f>
        <v>15.0281827040322</v>
      </c>
      <c r="J762" s="61" t="n">
        <f aca="false">'RIPTE e IPC'!C762*100/'RIPTE e IPC'!$C$773</f>
        <v>92.2816211753892</v>
      </c>
      <c r="K762" s="61" t="n">
        <f aca="false">'RIPTE e IPC'!J762*100/'RIPTE e IPC'!$J$864</f>
        <v>15.9921724454856</v>
      </c>
      <c r="L762" s="6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1" t="n">
        <f aca="false">'RIPTE e IPC'!C762*100/'RIPTE e IPC'!$C$864</f>
        <v>41.372690820288</v>
      </c>
      <c r="U762" s="61" t="n">
        <f aca="false">'RIPTE e IPC'!M762*100/'RIPTE e IPC'!T762</f>
        <v>3631.23589549871</v>
      </c>
      <c r="V762" s="61" t="n">
        <f aca="false">AVERAGE('RIPTE e IPC'!U761:U763)</f>
        <v>3621.32110943607</v>
      </c>
      <c r="W762" s="61"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1" t="n">
        <v>86.1504</v>
      </c>
      <c r="D765" s="53"/>
      <c r="E765" s="53"/>
      <c r="F765" s="8" t="n">
        <v>122.86</v>
      </c>
      <c r="G765" s="53"/>
      <c r="H765" s="8" t="n">
        <f aca="false">'RIPTE e IPC'!F765*100/'RIPTE e IPC'!$F$868</f>
        <v>14.8877902186031</v>
      </c>
      <c r="I765" s="8" t="n">
        <f aca="false">'RIPTE e IPC'!H765*100/'RIPTE e IPC'!$H$868</f>
        <v>15.1814054186597</v>
      </c>
      <c r="J765" s="61" t="n">
        <f aca="false">'RIPTE e IPC'!C765*100/'RIPTE e IPC'!$C$773</f>
        <v>93.8255147582548</v>
      </c>
      <c r="K765" s="61" t="n">
        <f aca="false">'RIPTE e IPC'!J765*100/'RIPTE e IPC'!$J$864</f>
        <v>16.2597253135452</v>
      </c>
      <c r="L765" s="6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1" t="n">
        <f aca="false">'RIPTE e IPC'!C765*100/'RIPTE e IPC'!$C$864</f>
        <v>42.064865828158</v>
      </c>
      <c r="U765" s="61" t="n">
        <f aca="false">'RIPTE e IPC'!M765*100/'RIPTE e IPC'!T765</f>
        <v>3764.06763418253</v>
      </c>
      <c r="V765" s="61" t="n">
        <f aca="false">AVERAGE('RIPTE e IPC'!U764:U766)</f>
        <v>3747.51088880615</v>
      </c>
      <c r="W765" s="61"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1" t="n">
        <v>88.2896</v>
      </c>
      <c r="D768" s="53"/>
      <c r="E768" s="53"/>
      <c r="F768" s="8" t="n">
        <v>125.28</v>
      </c>
      <c r="G768" s="53"/>
      <c r="H768" s="8" t="n">
        <f aca="false">'RIPTE e IPC'!F768*100/'RIPTE e IPC'!$F$868</f>
        <v>15.1810382434201</v>
      </c>
      <c r="I768" s="8" t="n">
        <f aca="false">'RIPTE e IPC'!H768*100/'RIPTE e IPC'!$H$868</f>
        <v>15.4804368455941</v>
      </c>
      <c r="J768" s="61" t="n">
        <f aca="false">'RIPTE e IPC'!C768*100/'RIPTE e IPC'!$C$773</f>
        <v>96.1552954809311</v>
      </c>
      <c r="K768" s="61" t="n">
        <f aca="false">'RIPTE e IPC'!J768*100/'RIPTE e IPC'!$J$864</f>
        <v>16.6634704428857</v>
      </c>
      <c r="L768" s="6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1" t="n">
        <f aca="false">'RIPTE e IPC'!C768*100/'RIPTE e IPC'!$C$864</f>
        <v>43.1093782271671</v>
      </c>
      <c r="U768" s="61" t="n">
        <f aca="false">'RIPTE e IPC'!M768*100/'RIPTE e IPC'!T768</f>
        <v>3808.31287185068</v>
      </c>
      <c r="V768" s="61" t="n">
        <f aca="false">AVERAGE('RIPTE e IPC'!U767:U769)</f>
        <v>3823.0278290627</v>
      </c>
      <c r="W768" s="61"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1" t="n">
        <v>90.4483</v>
      </c>
      <c r="D771" s="53"/>
      <c r="E771" s="53"/>
      <c r="F771" s="8" t="n">
        <v>129.59</v>
      </c>
      <c r="G771" s="53"/>
      <c r="H771" s="8" t="n">
        <f aca="false">'RIPTE e IPC'!F771*100/'RIPTE e IPC'!$F$868</f>
        <v>15.7033105520818</v>
      </c>
      <c r="I771" s="8" t="n">
        <f aca="false">'RIPTE e IPC'!H771*100/'RIPTE e IPC'!$H$868</f>
        <v>16.0130093456301</v>
      </c>
      <c r="J771" s="61" t="n">
        <f aca="false">'RIPTE e IPC'!J770*(1+('RIPTE e IPC'!I771-'RIPTE e IPC'!I770)/'RIPTE e IPC'!I770)</f>
        <v>98.8299568807996</v>
      </c>
      <c r="K771" s="61" t="n">
        <f aca="false">'RIPTE e IPC'!J771*100/'RIPTE e IPC'!$J$864</f>
        <v>17.1269825246542</v>
      </c>
      <c r="L771" s="6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1" t="n">
        <f aca="false">'RIPTE e IPC'!C771*100/'RIPTE e IPC'!$C$864</f>
        <v>44.1634119387139</v>
      </c>
      <c r="U771" s="61" t="n">
        <f aca="false">'RIPTE e IPC'!M771*100/'RIPTE e IPC'!T771</f>
        <v>3913.62425167355</v>
      </c>
      <c r="V771" s="61" t="n">
        <f aca="false">AVERAGE('RIPTE e IPC'!U770:U772)</f>
        <v>3908.56159383618</v>
      </c>
      <c r="W771" s="61"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 </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 </v>
      </c>
      <c r="C774" s="61" t="n">
        <v>92.2031</v>
      </c>
      <c r="D774" s="53"/>
      <c r="E774" s="53"/>
      <c r="F774" s="8" t="n">
        <v>136.7</v>
      </c>
      <c r="G774" s="53"/>
      <c r="H774" s="8" t="n">
        <f aca="false">'RIPTE e IPC'!F774*100/'RIPTE e IPC'!$F$868</f>
        <v>16.564878096069</v>
      </c>
      <c r="I774" s="8" t="n">
        <f aca="false">'RIPTE e IPC'!H774*100/'RIPTE e IPC'!$H$868</f>
        <v>16.8915686206315</v>
      </c>
      <c r="J774" s="61" t="n">
        <f aca="false">'RIPTE e IPC'!J773*(1+('RIPTE e IPC'!I774-'RIPTE e IPC'!I773)/'RIPTE e IPC'!I773)</f>
        <v>104.252296516748</v>
      </c>
      <c r="K774" s="61" t="n">
        <f aca="false">'RIPTE e IPC'!J774*100/'RIPTE e IPC'!$J$864</f>
        <v>18.0666603219402</v>
      </c>
      <c r="L774" s="6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1" t="n">
        <f aca="false">'RIPTE e IPC'!C774*100/'RIPTE e IPC'!$C$864</f>
        <v>45.0202324126206</v>
      </c>
      <c r="U774" s="61" t="n">
        <f aca="false">'RIPTE e IPC'!M774*100/'RIPTE e IPC'!T774</f>
        <v>4064.99456339317</v>
      </c>
      <c r="V774" s="61" t="n">
        <f aca="false">AVERAGE('RIPTE e IPC'!U773:U775)</f>
        <v>4059.40751786764</v>
      </c>
      <c r="W774" s="61"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1" t="n">
        <v>93.6166</v>
      </c>
      <c r="D777" s="53"/>
      <c r="E777" s="53"/>
      <c r="F777" s="8" t="n">
        <v>148.69</v>
      </c>
      <c r="G777" s="53"/>
      <c r="H777" s="8" t="n">
        <f aca="false">'RIPTE e IPC'!F777*100/'RIPTE e IPC'!$F$868</f>
        <v>18.0177887644806</v>
      </c>
      <c r="I777" s="8" t="n">
        <f aca="false">'RIPTE e IPC'!H777*100/'RIPTE e IPC'!$H$868</f>
        <v>18.3731334177154</v>
      </c>
      <c r="J777" s="61" t="n">
        <f aca="false">'RIPTE e IPC'!J776*(1+('RIPTE e IPC'!I777-'RIPTE e IPC'!I776)/'RIPTE e IPC'!I776)</f>
        <v>113.396298237565</v>
      </c>
      <c r="K777" s="61" t="n">
        <f aca="false">'RIPTE e IPC'!J777*100/'RIPTE e IPC'!$J$864</f>
        <v>19.6512927817797</v>
      </c>
      <c r="L777" s="6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1" t="n">
        <f aca="false">'RIPTE e IPC'!C777*100/'RIPTE e IPC'!$C$864</f>
        <v>45.7104055034954</v>
      </c>
      <c r="U777" s="61" t="n">
        <f aca="false">'RIPTE e IPC'!M777*100/'RIPTE e IPC'!T777</f>
        <v>4247.413643818</v>
      </c>
      <c r="V777" s="61" t="n">
        <f aca="false">AVERAGE('RIPTE e IPC'!U776:U778)</f>
        <v>4215.18774744293</v>
      </c>
      <c r="W777" s="61"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1" t="n">
        <v>95.8219</v>
      </c>
      <c r="D780" s="53"/>
      <c r="E780" s="53"/>
      <c r="F780" s="8" t="n">
        <v>153.22</v>
      </c>
      <c r="G780" s="53"/>
      <c r="H780" s="8" t="n">
        <f aca="false">'RIPTE e IPC'!F780*100/'RIPTE e IPC'!$F$868</f>
        <v>18.5667199844894</v>
      </c>
      <c r="I780" s="8" t="n">
        <f aca="false">'RIPTE e IPC'!H780*100/'RIPTE e IPC'!$H$868</f>
        <v>18.9328905929273</v>
      </c>
      <c r="J780" s="61" t="n">
        <f aca="false">'RIPTE e IPC'!J779*(1+('RIPTE e IPC'!I780-'RIPTE e IPC'!I779)/'RIPTE e IPC'!I779)</f>
        <v>116.85103783684</v>
      </c>
      <c r="K780" s="61" t="n">
        <f aca="false">'RIPTE e IPC'!J780*100/'RIPTE e IPC'!$J$864</f>
        <v>20.2499904500927</v>
      </c>
      <c r="L780" s="6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1" t="n">
        <f aca="false">'RIPTE e IPC'!C780*100/'RIPTE e IPC'!$C$864</f>
        <v>46.7871927106452</v>
      </c>
      <c r="U780" s="61" t="n">
        <f aca="false">'RIPTE e IPC'!M780*100/'RIPTE e IPC'!T780</f>
        <v>4317.9551560065</v>
      </c>
      <c r="V780" s="61" t="n">
        <f aca="false">AVERAGE('RIPTE e IPC'!U779:U781)</f>
        <v>4331.81721578947</v>
      </c>
      <c r="W780" s="61"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1" t="n">
        <v>98.0667</v>
      </c>
      <c r="D783" s="53"/>
      <c r="E783" s="53"/>
      <c r="F783" s="8" t="n">
        <v>161.38</v>
      </c>
      <c r="G783" s="53"/>
      <c r="H783" s="8" t="n">
        <f aca="false">'RIPTE e IPC'!F783*100/'RIPTE e IPC'!$F$868</f>
        <v>19.5555232417236</v>
      </c>
      <c r="I783" s="8" t="n">
        <f aca="false">'RIPTE e IPC'!H783*100/'RIPTE e IPC'!$H$868</f>
        <v>19.9411949085407</v>
      </c>
      <c r="J783" s="61" t="n">
        <f aca="false">'RIPTE e IPC'!J782*(1+('RIPTE e IPC'!I783-'RIPTE e IPC'!I782)/'RIPTE e IPC'!I782)</f>
        <v>123.074144929574</v>
      </c>
      <c r="K783" s="61" t="n">
        <f aca="false">'RIPTE e IPC'!J783*100/'RIPTE e IPC'!$J$864</f>
        <v>21.3284392301003</v>
      </c>
      <c r="L783" s="6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1" t="n">
        <f aca="false">'RIPTE e IPC'!C783*100/'RIPTE e IPC'!$C$864</f>
        <v>47.8832666790893</v>
      </c>
      <c r="U783" s="61" t="n">
        <f aca="false">'RIPTE e IPC'!M783*100/'RIPTE e IPC'!T783</f>
        <v>4450.36470523554</v>
      </c>
      <c r="V783" s="61" t="n">
        <f aca="false">AVERAGE('RIPTE e IPC'!U782:U784)</f>
        <v>4425.23675954707</v>
      </c>
      <c r="W783" s="61"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 </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 </v>
      </c>
      <c r="C786" s="61" t="n">
        <v>100.56</v>
      </c>
      <c r="D786" s="53"/>
      <c r="E786" s="53"/>
      <c r="F786" s="8" t="n">
        <v>173.39</v>
      </c>
      <c r="G786" s="53"/>
      <c r="H786" s="8" t="n">
        <f aca="false">'RIPTE e IPC'!F786*100/'RIPTE e IPC'!$F$868</f>
        <v>21.0108574475304</v>
      </c>
      <c r="I786" s="8" t="n">
        <f aca="false">'RIPTE e IPC'!H786*100/'RIPTE e IPC'!$H$868</f>
        <v>21.4252310397315</v>
      </c>
      <c r="J786" s="61" t="n">
        <f aca="false">'RIPTE e IPC'!J785*(1+('RIPTE e IPC'!I786-'RIPTE e IPC'!I785)/'RIPTE e IPC'!I785)</f>
        <v>132.233399363854</v>
      </c>
      <c r="K786" s="61" t="n">
        <f aca="false">'RIPTE e IPC'!J786*100/'RIPTE e IPC'!$J$864</f>
        <v>22.9157149467536</v>
      </c>
      <c r="L786" s="6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1" t="n">
        <f aca="false">'RIPTE e IPC'!C786*100/'RIPTE e IPC'!$C$864</f>
        <v>49.1006763483346</v>
      </c>
      <c r="U786" s="61" t="n">
        <f aca="false">'RIPTE e IPC'!M786*100/'RIPTE e IPC'!T786</f>
        <v>4854.12865413786</v>
      </c>
      <c r="V786" s="61" t="n">
        <f aca="false">AVERAGE('RIPTE e IPC'!U785:U787)</f>
        <v>4831.93859421958</v>
      </c>
      <c r="W786" s="61"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1" t="n">
        <v>102.05</v>
      </c>
      <c r="D789" s="53"/>
      <c r="E789" s="53"/>
      <c r="F789" s="8" t="n">
        <v>181.55</v>
      </c>
      <c r="G789" s="53"/>
      <c r="H789" s="8" t="n">
        <f aca="false">'RIPTE e IPC'!F789*100/'RIPTE e IPC'!$F$868</f>
        <v>21.9996607047647</v>
      </c>
      <c r="I789" s="8" t="n">
        <f aca="false">'RIPTE e IPC'!H789*100/'RIPTE e IPC'!$H$868</f>
        <v>22.4335353553449</v>
      </c>
      <c r="J789" s="61" t="n">
        <f aca="false">'RIPTE e IPC'!J788*(1+('RIPTE e IPC'!I789-'RIPTE e IPC'!I788)/'RIPTE e IPC'!I788)</f>
        <v>138.456506456587</v>
      </c>
      <c r="K789" s="61" t="n">
        <f aca="false">'RIPTE e IPC'!J789*100/'RIPTE e IPC'!$J$864</f>
        <v>23.9941637267611</v>
      </c>
      <c r="L789" s="6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1" t="n">
        <f aca="false">'RIPTE e IPC'!C789*100/'RIPTE e IPC'!$C$864</f>
        <v>49.8282022807035</v>
      </c>
      <c r="U789" s="61" t="n">
        <f aca="false">'RIPTE e IPC'!M789*100/'RIPTE e IPC'!T789</f>
        <v>5078.93097515994</v>
      </c>
      <c r="V789" s="61" t="n">
        <f aca="false">AVERAGE('RIPTE e IPC'!U788:U790)</f>
        <v>5084.56430082289</v>
      </c>
      <c r="W789" s="61"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1" t="n">
        <v>103.36</v>
      </c>
      <c r="D792" s="53"/>
      <c r="E792" s="53"/>
      <c r="F792" s="8" t="n">
        <v>185.76</v>
      </c>
      <c r="G792" s="53"/>
      <c r="H792" s="8" t="n">
        <f aca="false">'RIPTE e IPC'!F792*100/'RIPTE e IPC'!$F$868</f>
        <v>22.5098153264505</v>
      </c>
      <c r="I792" s="8" t="n">
        <f aca="false">'RIPTE e IPC'!H792*100/'RIPTE e IPC'!$H$868</f>
        <v>22.9537511848464</v>
      </c>
      <c r="J792" s="61" t="n">
        <f aca="false">'RIPTE e IPC'!J791*(1+('RIPTE e IPC'!I792-'RIPTE e IPC'!I791)/'RIPTE e IPC'!I791)</f>
        <v>141.667202640461</v>
      </c>
      <c r="K792" s="61" t="n">
        <f aca="false">'RIPTE e IPC'!J792*100/'RIPTE e IPC'!$J$864</f>
        <v>24.5505692860542</v>
      </c>
      <c r="L792" s="6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1" t="n">
        <f aca="false">'RIPTE e IPC'!C792*100/'RIPTE e IPC'!$C$864</f>
        <v>50.4678391742628</v>
      </c>
      <c r="U792" s="61" t="n">
        <f aca="false">'RIPTE e IPC'!M792*100/'RIPTE e IPC'!T792</f>
        <v>5136.2809314054</v>
      </c>
      <c r="V792" s="61" t="n">
        <f aca="false">AVERAGE('RIPTE e IPC'!U791:U793)</f>
        <v>5182.17814471325</v>
      </c>
      <c r="W792" s="61"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1" t="n">
        <v>104.71</v>
      </c>
      <c r="D795" s="53"/>
      <c r="E795" s="53"/>
      <c r="F795" s="8" t="n">
        <v>188.73</v>
      </c>
      <c r="G795" s="53"/>
      <c r="H795" s="8" t="n">
        <f aca="false">'RIPTE e IPC'!F795*100/'RIPTE e IPC'!$F$868</f>
        <v>22.869710629635</v>
      </c>
      <c r="I795" s="8" t="n">
        <f aca="false">'RIPTE e IPC'!H795*100/'RIPTE e IPC'!$H$868</f>
        <v>23.3207442997204</v>
      </c>
      <c r="J795" s="61" t="n">
        <f aca="false">'RIPTE e IPC'!J794*(1+('RIPTE e IPC'!I795-'RIPTE e IPC'!I794)/'RIPTE e IPC'!I794)</f>
        <v>143.932230589654</v>
      </c>
      <c r="K795" s="61" t="n">
        <f aca="false">'RIPTE e IPC'!J795*100/'RIPTE e IPC'!$J$864</f>
        <v>24.9430929228952</v>
      </c>
      <c r="L795" s="6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1" t="n">
        <f aca="false">'RIPTE e IPC'!C795*100/'RIPTE e IPC'!$C$864</f>
        <v>51.1270069653353</v>
      </c>
      <c r="U795" s="61" t="n">
        <f aca="false">'RIPTE e IPC'!M795*100/'RIPTE e IPC'!T795</f>
        <v>5043.59662936723</v>
      </c>
      <c r="V795" s="61" t="n">
        <f aca="false">AVERAGE('RIPTE e IPC'!U794:U796)</f>
        <v>5117.35940181359</v>
      </c>
      <c r="W795" s="61"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 </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 </v>
      </c>
      <c r="C798" s="61" t="n">
        <v>106.08</v>
      </c>
      <c r="D798" s="53"/>
      <c r="E798" s="53"/>
      <c r="F798" s="8" t="n">
        <v>198.36</v>
      </c>
      <c r="G798" s="53"/>
      <c r="H798" s="8" t="n">
        <f aca="false">'RIPTE e IPC'!F798*100/'RIPTE e IPC'!$F$868</f>
        <v>24.0366438854152</v>
      </c>
      <c r="I798" s="8" t="n">
        <f aca="false">'RIPTE e IPC'!H798*100/'RIPTE e IPC'!$H$868</f>
        <v>24.5106916721907</v>
      </c>
      <c r="J798" s="61" t="n">
        <f aca="false">'RIPTE e IPC'!J797*(1+('RIPTE e IPC'!I798-'RIPTE e IPC'!I797)/'RIPTE e IPC'!I797)</f>
        <v>151.276412121888</v>
      </c>
      <c r="K798" s="61" t="n">
        <f aca="false">'RIPTE e IPC'!J798*100/'RIPTE e IPC'!$J$864</f>
        <v>26.2158210787129</v>
      </c>
      <c r="L798" s="6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1" t="n">
        <f aca="false">'RIPTE e IPC'!C798*100/'RIPTE e IPC'!$C$864</f>
        <v>51.7959402051644</v>
      </c>
      <c r="U798" s="61" t="n">
        <f aca="false">'RIPTE e IPC'!M798*100/'RIPTE e IPC'!T798</f>
        <v>5209.65540795599</v>
      </c>
      <c r="V798" s="61" t="n">
        <f aca="false">AVERAGE('RIPTE e IPC'!U797:U799)</f>
        <v>5281.78868897268</v>
      </c>
      <c r="W798" s="61"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1" t="n">
        <v>108.08</v>
      </c>
      <c r="D801" s="53"/>
      <c r="E801" s="53"/>
      <c r="F801" s="8" t="n">
        <v>205.15</v>
      </c>
      <c r="G801" s="53"/>
      <c r="H801" s="8" t="n">
        <f aca="false">'RIPTE e IPC'!F801*100/'RIPTE e IPC'!$F$868</f>
        <v>24.8594348310794</v>
      </c>
      <c r="I801" s="8" t="n">
        <f aca="false">'RIPTE e IPC'!H801*100/'RIPTE e IPC'!$H$868</f>
        <v>25.3497096014817</v>
      </c>
      <c r="J801" s="61" t="n">
        <f aca="false">'RIPTE e IPC'!J800*(1+('RIPTE e IPC'!I801-'RIPTE e IPC'!I800)/'RIPTE e IPC'!I800)</f>
        <v>156.454708342434</v>
      </c>
      <c r="K801" s="61" t="n">
        <f aca="false">'RIPTE e IPC'!J801*100/'RIPTE e IPC'!$J$864</f>
        <v>27.113206766979</v>
      </c>
      <c r="L801" s="6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1" t="n">
        <f aca="false">'RIPTE e IPC'!C801*100/'RIPTE e IPC'!$C$864</f>
        <v>52.7724850808274</v>
      </c>
      <c r="U801" s="61" t="n">
        <f aca="false">'RIPTE e IPC'!M801*100/'RIPTE e IPC'!T801</f>
        <v>5361.01340626054</v>
      </c>
      <c r="V801" s="61" t="n">
        <f aca="false">AVERAGE('RIPTE e IPC'!U800:U802)</f>
        <v>5297.90308012415</v>
      </c>
      <c r="W801" s="61"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1" t="n">
        <v>110.66</v>
      </c>
      <c r="D804" s="53"/>
      <c r="E804" s="53"/>
      <c r="F804" s="8" t="n">
        <v>214.2</v>
      </c>
      <c r="G804" s="53"/>
      <c r="H804" s="8" t="n">
        <f aca="false">'RIPTE e IPC'!F804*100/'RIPTE e IPC'!$F$868</f>
        <v>25.9560855023993</v>
      </c>
      <c r="I804" s="8" t="n">
        <f aca="false">'RIPTE e IPC'!H804*100/'RIPTE e IPC'!$H$868</f>
        <v>26.467988284852</v>
      </c>
      <c r="J804" s="61" t="n">
        <f aca="false">'RIPTE e IPC'!J803*(1+('RIPTE e IPC'!I804-'RIPTE e IPC'!I803)/'RIPTE e IPC'!I803)</f>
        <v>163.356561184252</v>
      </c>
      <c r="K804" s="61" t="n">
        <f aca="false">'RIPTE e IPC'!J804*100/'RIPTE e IPC'!$J$864</f>
        <v>28.3092804751982</v>
      </c>
      <c r="L804" s="6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1" t="n">
        <f aca="false">'RIPTE e IPC'!C804*100/'RIPTE e IPC'!$C$864</f>
        <v>54.0322279704326</v>
      </c>
      <c r="U804" s="61" t="n">
        <f aca="false">'RIPTE e IPC'!M804*100/'RIPTE e IPC'!T804</f>
        <v>5163.08526371814</v>
      </c>
      <c r="V804" s="61" t="n">
        <f aca="false">AVERAGE('RIPTE e IPC'!U803:U805)</f>
        <v>5303.16446076178</v>
      </c>
      <c r="W804" s="61"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1" t="n">
        <v>114.26</v>
      </c>
      <c r="D807" s="53"/>
      <c r="E807" s="53"/>
      <c r="F807" s="8" t="n">
        <v>235.8</v>
      </c>
      <c r="G807" s="53"/>
      <c r="H807" s="8" t="n">
        <f aca="false">'RIPTE e IPC'!F807*100/'RIPTE e IPC'!$F$868</f>
        <v>28.5735058891959</v>
      </c>
      <c r="I807" s="8" t="n">
        <f aca="false">'RIPTE e IPC'!H807*100/'RIPTE e IPC'!$H$868</f>
        <v>29.1370291202992</v>
      </c>
      <c r="J807" s="61" t="n">
        <f aca="false">'RIPTE e IPC'!J806*(1+('RIPTE e IPC'!I807-'RIPTE e IPC'!I806)/'RIPTE e IPC'!I806)</f>
        <v>179.829491723841</v>
      </c>
      <c r="K807" s="61" t="n">
        <f aca="false">'RIPTE e IPC'!J807*100/'RIPTE e IPC'!$J$864</f>
        <v>31.1639978340417</v>
      </c>
      <c r="L807" s="6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1" t="n">
        <f aca="false">'RIPTE e IPC'!C807*100/'RIPTE e IPC'!$C$864</f>
        <v>55.790008746626</v>
      </c>
      <c r="U807" s="61" t="n">
        <f aca="false">'RIPTE e IPC'!M807*100/'RIPTE e IPC'!T807</f>
        <v>5575.40690507261</v>
      </c>
      <c r="V807" s="61" t="n">
        <f aca="false">AVERAGE('RIPTE e IPC'!U806:U808)</f>
        <v>5590.58948771163</v>
      </c>
      <c r="W807" s="61"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 </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 </v>
      </c>
      <c r="C810" s="61" t="n">
        <v>117.39</v>
      </c>
      <c r="D810" s="53"/>
      <c r="E810" s="53"/>
      <c r="F810" s="8" t="n">
        <v>249.19</v>
      </c>
      <c r="G810" s="53"/>
      <c r="H810" s="8" t="n">
        <f aca="false">'RIPTE e IPC'!F810*100/'RIPTE e IPC'!$F$868</f>
        <v>30.1960641752702</v>
      </c>
      <c r="I810" s="8" t="n">
        <f aca="false">'RIPTE e IPC'!H810*100/'RIPTE e IPC'!$H$868</f>
        <v>30.7915873048658</v>
      </c>
      <c r="J810" s="61" t="n">
        <f aca="false">'RIPTE e IPC'!J809*(1+('RIPTE e IPC'!I810-'RIPTE e IPC'!I809)/'RIPTE e IPC'!I809)</f>
        <v>190.04118338704</v>
      </c>
      <c r="K810" s="61" t="n">
        <f aca="false">'RIPTE e IPC'!J810*100/'RIPTE e IPC'!$J$864</f>
        <v>32.9336582708433</v>
      </c>
      <c r="L810" s="6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1" t="n">
        <f aca="false">'RIPTE e IPC'!C810*100/'RIPTE e IPC'!$C$864</f>
        <v>57.3183014770386</v>
      </c>
      <c r="U810" s="61" t="n">
        <f aca="false">'RIPTE e IPC'!M810*100/'RIPTE e IPC'!T810</f>
        <v>5828.1210606672</v>
      </c>
      <c r="V810" s="61" t="n">
        <f aca="false">AVERAGE('RIPTE e IPC'!U809:U811)</f>
        <v>5841.92750302992</v>
      </c>
      <c r="W810" s="61"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2"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1" t="n">
        <v>120.08</v>
      </c>
      <c r="D813" s="53"/>
      <c r="E813" s="53"/>
      <c r="F813" s="8" t="n">
        <v>258.3</v>
      </c>
      <c r="G813" s="53"/>
      <c r="H813" s="8" t="n">
        <f aca="false">'RIPTE e IPC'!F813*100/'RIPTE e IPC'!$F$868</f>
        <v>31.2999854587756</v>
      </c>
      <c r="I813" s="8" t="n">
        <f aca="false">'RIPTE e IPC'!H813*100/'RIPTE e IPC'!$H$868</f>
        <v>31.9172799905568</v>
      </c>
      <c r="J813" s="61" t="n">
        <f aca="false">'RIPTE e IPC'!J812*(1+('RIPTE e IPC'!I813-'RIPTE e IPC'!I812)/'RIPTE e IPC'!I812)</f>
        <v>196.988794369246</v>
      </c>
      <c r="K813" s="61" t="n">
        <f aca="false">'RIPTE e IPC'!J813*100/'RIPTE e IPC'!$J$864</f>
        <v>34.1376617495037</v>
      </c>
      <c r="L813" s="63"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1" t="n">
        <f aca="false">'RIPTE e IPC'!C813*100/'RIPTE e IPC'!$C$864</f>
        <v>58.6317543348053</v>
      </c>
      <c r="U813" s="61" t="n">
        <f aca="false">'RIPTE e IPC'!M813*100/'RIPTE e IPC'!T813</f>
        <v>6089.17478336589</v>
      </c>
      <c r="V813" s="61" t="n">
        <f aca="false">AVERAGE('RIPTE e IPC'!U812:U814)</f>
        <v>6124.99613288507</v>
      </c>
      <c r="W813" s="61"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1" t="n">
        <v>122.86</v>
      </c>
      <c r="D816" s="53"/>
      <c r="E816" s="53"/>
      <c r="F816" s="8" t="n">
        <v>276.11</v>
      </c>
      <c r="G816" s="53"/>
      <c r="H816" s="8" t="n">
        <f aca="false">'RIPTE e IPC'!F816*100/'RIPTE e IPC'!$F$868</f>
        <v>33.4581455091852</v>
      </c>
      <c r="I816" s="8" t="n">
        <f aca="false">'RIPTE e IPC'!H816*100/'RIPTE e IPC'!$H$868</f>
        <v>34.1180030127473</v>
      </c>
      <c r="J816" s="61" t="n">
        <f aca="false">'RIPTE e IPC'!J815*(1+('RIPTE e IPC'!I816-'RIPTE e IPC'!I815)/'RIPTE e IPC'!I815)</f>
        <v>210.571335707675</v>
      </c>
      <c r="K816" s="61" t="n">
        <f aca="false">'RIPTE e IPC'!J816*100/'RIPTE e IPC'!$J$864</f>
        <v>36.4914819421427</v>
      </c>
      <c r="L816" s="63"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1" t="n">
        <f aca="false">'RIPTE e IPC'!C816*100/'RIPTE e IPC'!$C$864</f>
        <v>59.9891517119768</v>
      </c>
      <c r="U816" s="61" t="n">
        <f aca="false">'RIPTE e IPC'!M816*100/'RIPTE e IPC'!T816</f>
        <v>6405.6915131087</v>
      </c>
      <c r="V816" s="61" t="n">
        <f aca="false">AVERAGE('RIPTE e IPC'!U815:U817)</f>
        <v>6400.67491368757</v>
      </c>
      <c r="W816" s="61"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2"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1" t="n">
        <v>125.71</v>
      </c>
      <c r="D819" s="53"/>
      <c r="E819" s="53"/>
      <c r="F819" s="8" t="n">
        <v>286.96</v>
      </c>
      <c r="G819" s="53"/>
      <c r="H819" s="8" t="n">
        <f aca="false">'RIPTE e IPC'!F819*100/'RIPTE e IPC'!$F$868</f>
        <v>34.7729145460714</v>
      </c>
      <c r="I819" s="8" t="n">
        <f aca="false">'RIPTE e IPC'!H819*100/'RIPTE e IPC'!$H$868</f>
        <v>35.4587017657382</v>
      </c>
      <c r="J819" s="61" t="n">
        <f aca="false">'RIPTE e IPC'!J818*(1+('RIPTE e IPC'!I819-'RIPTE e IPC'!I818)/'RIPTE e IPC'!I818)</f>
        <v>218.845932761126</v>
      </c>
      <c r="K819" s="61" t="n">
        <f aca="false">'RIPTE e IPC'!J819*100/'RIPTE e IPC'!$J$864</f>
        <v>37.9254487635988</v>
      </c>
      <c r="L819" s="64"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1" t="n">
        <f aca="false">'RIPTE e IPC'!C819*100/'RIPTE e IPC'!$C$864</f>
        <v>61.3807281597965</v>
      </c>
      <c r="U819" s="61" t="n">
        <f aca="false">'RIPTE e IPC'!M819*100/'RIPTE e IPC'!T819</f>
        <v>6544.77410163933</v>
      </c>
      <c r="V819" s="61" t="n">
        <f aca="false">AVERAGE('RIPTE e IPC'!U818:U820)</f>
        <v>6644.43900624558</v>
      </c>
      <c r="W819" s="61"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 </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 </v>
      </c>
      <c r="C822" s="61" t="n">
        <v>128.77</v>
      </c>
      <c r="D822" s="53"/>
      <c r="E822" s="53"/>
      <c r="F822" s="8" t="n">
        <v>307.5</v>
      </c>
      <c r="G822" s="53"/>
      <c r="H822" s="8" t="n">
        <f aca="false">'RIPTE e IPC'!F822*100/'RIPTE e IPC'!$F$868</f>
        <v>37.2618874509234</v>
      </c>
      <c r="I822" s="8" t="n">
        <f aca="false">'RIPTE e IPC'!H822*100/'RIPTE e IPC'!$H$868</f>
        <v>37.99676189352</v>
      </c>
      <c r="J822" s="61" t="n">
        <f aca="false">'RIPTE e IPC'!J821*(1+('RIPTE e IPC'!I822-'RIPTE e IPC'!I821)/'RIPTE e IPC'!I821)</f>
        <v>234.510469487197</v>
      </c>
      <c r="K822" s="61" t="n">
        <f aca="false">'RIPTE e IPC'!J822*100/'RIPTE e IPC'!$J$864</f>
        <v>40.6400735113139</v>
      </c>
      <c r="L822" s="6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1" t="n">
        <f aca="false">'RIPTE e IPC'!C822*100/'RIPTE e IPC'!$C$864</f>
        <v>62.8748418195609</v>
      </c>
      <c r="U822" s="61" t="n">
        <f aca="false">'RIPTE e IPC'!M822*100/'RIPTE e IPC'!T822</f>
        <v>7173.66417070932</v>
      </c>
      <c r="V822" s="61" t="n">
        <f aca="false">AVERAGE('RIPTE e IPC'!U821:U823)</f>
        <v>7119.07933147681</v>
      </c>
      <c r="W822" s="61"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1" t="n">
        <v>131.81</v>
      </c>
      <c r="D825" s="53"/>
      <c r="E825" s="53"/>
      <c r="F825" s="8" t="n">
        <v>325.28</v>
      </c>
      <c r="G825" s="53"/>
      <c r="H825" s="8" t="n">
        <f aca="false">'RIPTE e IPC'!F825*100/'RIPTE e IPC'!$F$868</f>
        <v>39.4164121952402</v>
      </c>
      <c r="I825" s="8" t="n">
        <f aca="false">'RIPTE e IPC'!H825*100/'RIPTE e IPC'!$H$868</f>
        <v>40.1937779145502</v>
      </c>
      <c r="J825" s="61" t="n">
        <f aca="false">'RIPTE e IPC'!J824*(1+('RIPTE e IPC'!I825-'RIPTE e IPC'!I824)/'RIPTE e IPC'!I824)</f>
        <v>248.070131755432</v>
      </c>
      <c r="K825" s="61" t="n">
        <f aca="false">'RIPTE e IPC'!J825*100/'RIPTE e IPC'!$J$864</f>
        <v>42.9899288187323</v>
      </c>
      <c r="L825" s="6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1" t="n">
        <f aca="false">'RIPTE e IPC'!C825*100/'RIPTE e IPC'!$C$864</f>
        <v>64.3591900305686</v>
      </c>
      <c r="U825" s="61" t="n">
        <f aca="false">'RIPTE e IPC'!M825*100/'RIPTE e IPC'!T825</f>
        <v>7574.69134972724</v>
      </c>
      <c r="V825" s="61" t="n">
        <f aca="false">AVERAGE('RIPTE e IPC'!U824:U826)</f>
        <v>7575.28212435657</v>
      </c>
      <c r="W825" s="61"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1" t="n">
        <v>134.54</v>
      </c>
      <c r="D828" s="53"/>
      <c r="E828" s="53"/>
      <c r="F828" s="8" t="n">
        <v>339.83</v>
      </c>
      <c r="G828" s="53"/>
      <c r="H828" s="8" t="n">
        <f aca="false">'RIPTE e IPC'!F828*100/'RIPTE e IPC'!$F$868</f>
        <v>41.1795356502351</v>
      </c>
      <c r="I828" s="8" t="n">
        <f aca="false">'RIPTE e IPC'!H828*100/'RIPTE e IPC'!$H$868</f>
        <v>41.9916734773168</v>
      </c>
      <c r="J828" s="61" t="n">
        <f aca="false">'RIPTE e IPC'!J827*(1+('RIPTE e IPC'!I828-'RIPTE e IPC'!I827)/'RIPTE e IPC'!I827)</f>
        <v>259.166480799461</v>
      </c>
      <c r="K828" s="61" t="n">
        <f aca="false">'RIPTE e IPC'!J828*100/'RIPTE e IPC'!$J$864</f>
        <v>44.9128981507311</v>
      </c>
      <c r="L828" s="6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1" t="n">
        <f aca="false">'RIPTE e IPC'!C828*100/'RIPTE e IPC'!$C$864</f>
        <v>65.6921737858486</v>
      </c>
      <c r="U828" s="61" t="n">
        <f aca="false">'RIPTE e IPC'!M828*100/'RIPTE e IPC'!T828</f>
        <v>7981.01158456325</v>
      </c>
      <c r="V828" s="61" t="n">
        <f aca="false">AVERAGE('RIPTE e IPC'!U827:U829)</f>
        <v>7928.48725613627</v>
      </c>
      <c r="W828" s="61"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1" t="n">
        <v>137.92</v>
      </c>
      <c r="D831" s="53"/>
      <c r="E831" s="53"/>
      <c r="F831" s="8" t="n">
        <v>355.32</v>
      </c>
      <c r="G831" s="53"/>
      <c r="H831" s="8" t="n">
        <f aca="false">'RIPTE e IPC'!F831*100/'RIPTE e IPC'!$F$868</f>
        <v>43.0565653628035</v>
      </c>
      <c r="I831" s="8" t="n">
        <f aca="false">'RIPTE e IPC'!H831*100/'RIPTE e IPC'!$H$868</f>
        <v>43.9057217431074</v>
      </c>
      <c r="J831" s="61" t="n">
        <f aca="false">'RIPTE e IPC'!J830*(1+('RIPTE e IPC'!I831-'RIPTE e IPC'!I830)/'RIPTE e IPC'!I830)</f>
        <v>270.979707376231</v>
      </c>
      <c r="K831" s="61" t="n">
        <f aca="false">'RIPTE e IPC'!J831*100/'RIPTE e IPC'!$J$864</f>
        <v>46.9601005529758</v>
      </c>
      <c r="L831" s="6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1" t="n">
        <f aca="false">'RIPTE e IPC'!C831*100/'RIPTE e IPC'!$C$864</f>
        <v>67.342534625719</v>
      </c>
      <c r="U831" s="61" t="n">
        <f aca="false">'RIPTE e IPC'!M831*100/'RIPTE e IPC'!T831</f>
        <v>8169.16088854632</v>
      </c>
      <c r="V831" s="61" t="n">
        <f aca="false">AVERAGE('RIPTE e IPC'!U830:U832)</f>
        <v>8192.1304571453</v>
      </c>
      <c r="W831" s="61"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 </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 </v>
      </c>
      <c r="C834" s="61" t="n">
        <v>141.51</v>
      </c>
      <c r="D834" s="53"/>
      <c r="E834" s="53"/>
      <c r="F834" s="8" t="n">
        <v>381.86</v>
      </c>
      <c r="G834" s="53"/>
      <c r="H834" s="8" t="n">
        <f aca="false">'RIPTE e IPC'!F834*100/'RIPTE e IPC'!$F$868</f>
        <v>46.2725994862101</v>
      </c>
      <c r="I834" s="8" t="n">
        <f aca="false">'RIPTE e IPC'!H834*100/'RIPTE e IPC'!$H$868</f>
        <v>47.1851821029579</v>
      </c>
      <c r="J834" s="61" t="n">
        <f aca="false">'RIPTE e IPC'!J833*(1+('RIPTE e IPC'!I834-'RIPTE e IPC'!I833)/'RIPTE e IPC'!I833)</f>
        <v>291.220058141077</v>
      </c>
      <c r="K834" s="61" t="n">
        <f aca="false">'RIPTE e IPC'!J834*100/'RIPTE e IPC'!$J$864</f>
        <v>50.4677023448141</v>
      </c>
      <c r="L834" s="6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1" t="n">
        <f aca="false">'RIPTE e IPC'!C834*100/'RIPTE e IPC'!$C$864</f>
        <v>69.0954326775341</v>
      </c>
      <c r="U834" s="61" t="n">
        <f aca="false">'RIPTE e IPC'!M834*100/'RIPTE e IPC'!T834</f>
        <v>8920.6764631841</v>
      </c>
      <c r="V834" s="61" t="n">
        <f aca="false">AVERAGE('RIPTE e IPC'!U833:U835)</f>
        <v>8849.76525292474</v>
      </c>
      <c r="W834" s="61"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1"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1" t="n">
        <f aca="false">'RIPTE e IPC'!J836*(1+('RIPTE e IPC'!I837-'RIPTE e IPC'!I836)/'RIPTE e IPC'!I836)</f>
        <v>306.306119625915</v>
      </c>
      <c r="K837" s="61" t="n">
        <f aca="false">'RIPTE e IPC'!J837*100/'RIPTE e IPC'!$J$864</f>
        <v>53.082078790696</v>
      </c>
      <c r="L837" s="6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1" t="n">
        <f aca="false">'RIPTE e IPC'!C837*100/'RIPTE e IPC'!$C$864</f>
        <v>70.7702071392961</v>
      </c>
      <c r="U837" s="61" t="n">
        <f aca="false">'RIPTE e IPC'!M837*100/'RIPTE e IPC'!T837</f>
        <v>9140.30106944285</v>
      </c>
      <c r="V837" s="61" t="n">
        <f aca="false">AVERAGE('RIPTE e IPC'!U836:U838)</f>
        <v>9165.36921655691</v>
      </c>
      <c r="W837" s="61"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1"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1" t="n">
        <f aca="false">'RIPTE e IPC'!J839*(1+('RIPTE e IPC'!I840-'RIPTE e IPC'!I839)/'RIPTE e IPC'!I839)</f>
        <v>321.891521741856</v>
      </c>
      <c r="K840" s="61" t="n">
        <f aca="false">'RIPTE e IPC'!J840*100/'RIPTE e IPC'!$J$864</f>
        <v>55.7829897098555</v>
      </c>
      <c r="L840" s="6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1" t="n">
        <f aca="false">'RIPTE e IPC'!C840*100/'RIPTE e IPC'!$C$864</f>
        <v>72.6695869224606</v>
      </c>
      <c r="U840" s="61" t="n">
        <f aca="false">'RIPTE e IPC'!M840*100/'RIPTE e IPC'!T840</f>
        <v>9505.07673501733</v>
      </c>
      <c r="V840" s="61" t="n">
        <f aca="false">AVERAGE('RIPTE e IPC'!U839:U841)</f>
        <v>9462.01953659242</v>
      </c>
      <c r="W840" s="61"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1"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1" t="n">
        <f aca="false">'RIPTE e IPC'!J842*(1+('RIPTE e IPC'!I843-'RIPTE e IPC'!I842)/'RIPTE e IPC'!I842)</f>
        <v>339.446298025598</v>
      </c>
      <c r="K843" s="61" t="n">
        <f aca="false">'RIPTE e IPC'!J843*100/'RIPTE e IPC'!$J$864</f>
        <v>58.8251882104428</v>
      </c>
      <c r="L843" s="6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1" t="n">
        <f aca="false">'RIPTE e IPC'!C843*100/'RIPTE e IPC'!$C$864</f>
        <v>74.6275593981648</v>
      </c>
      <c r="U843" s="61" t="n">
        <f aca="false">'RIPTE e IPC'!M843*100/'RIPTE e IPC'!T843</f>
        <v>9782.19046538928</v>
      </c>
      <c r="V843" s="61" t="n">
        <f aca="false">AVERAGE('RIPTE e IPC'!U842:U844)</f>
        <v>9753.11932663623</v>
      </c>
      <c r="W843" s="61"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 </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 </v>
      </c>
      <c r="C846" s="61"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1" t="n">
        <f aca="false">'RIPTE e IPC'!J845*(1+('RIPTE e IPC'!I846-'RIPTE e IPC'!I845)/'RIPTE e IPC'!I845)</f>
        <v>358.57941516118</v>
      </c>
      <c r="K846" s="61" t="n">
        <f aca="false">'RIPTE e IPC'!J846*100/'RIPTE e IPC'!$J$864</f>
        <v>62.1409092040126</v>
      </c>
      <c r="L846" s="6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1" t="n">
        <f aca="false">'RIPTE e IPC'!C846*100/'RIPTE e IPC'!$C$864</f>
        <v>76.2388584430088</v>
      </c>
      <c r="U846" s="61" t="n">
        <f aca="false">'RIPTE e IPC'!M846*100/'RIPTE e IPC'!T846</f>
        <v>10357.3166771677</v>
      </c>
      <c r="V846" s="61" t="n">
        <f aca="false">AVERAGE('RIPTE e IPC'!U845:U847)</f>
        <v>10276.1491457267</v>
      </c>
      <c r="W846" s="61"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1"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1" t="n">
        <f aca="false">'RIPTE e IPC'!J848*(1+('RIPTE e IPC'!I849-'RIPTE e IPC'!I848)/'RIPTE e IPC'!I848)</f>
        <v>382.256884562025</v>
      </c>
      <c r="K849" s="61" t="n">
        <f aca="false">'RIPTE e IPC'!J849*100/'RIPTE e IPC'!$J$864</f>
        <v>66.2441549956244</v>
      </c>
      <c r="L849" s="6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1" t="n">
        <f aca="false">'RIPTE e IPC'!C849*100/'RIPTE e IPC'!$C$864</f>
        <v>78.2358927137395</v>
      </c>
      <c r="U849" s="61" t="n">
        <f aca="false">'RIPTE e IPC'!M849*100/'RIPTE e IPC'!T849</f>
        <v>10552.5606133336</v>
      </c>
      <c r="V849" s="61" t="n">
        <f aca="false">AVERAGE('RIPTE e IPC'!U848:U850)</f>
        <v>10596.6892574842</v>
      </c>
      <c r="W849" s="61"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1"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1" t="n">
        <f aca="false">'RIPTE e IPC'!J851*(1+('RIPTE e IPC'!I852-'RIPTE e IPC'!I851)/'RIPTE e IPC'!I851)</f>
        <v>411.275861368326</v>
      </c>
      <c r="K852" s="61" t="n">
        <f aca="false">'RIPTE e IPC'!J852*100/'RIPTE e IPC'!$J$864</f>
        <v>71.2730705626351</v>
      </c>
      <c r="L852" s="6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1" t="n">
        <f aca="false">'RIPTE e IPC'!C852*100/'RIPTE e IPC'!$C$864</f>
        <v>80.3256987476583</v>
      </c>
      <c r="U852" s="61" t="n">
        <f aca="false">'RIPTE e IPC'!M852*100/'RIPTE e IPC'!T852</f>
        <v>10789.4735248134</v>
      </c>
      <c r="V852" s="61" t="n">
        <f aca="false">AVERAGE('RIPTE e IPC'!U851:U853)</f>
        <v>10787.2552258811</v>
      </c>
      <c r="W852" s="61"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5"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5" t="n">
        <f aca="false">'RIPTE e IPC'!J854*(1+('RIPTE e IPC'!I855-'RIPTE e IPC'!I854)/'RIPTE e IPC'!I854)</f>
        <v>467.109836253071</v>
      </c>
      <c r="K855" s="65" t="n">
        <f aca="false">'RIPTE e IPC'!J855*100/'RIPTE e IPC'!$J$864</f>
        <v>80.9489577360596</v>
      </c>
      <c r="L855" s="65"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5" t="n">
        <f aca="false">'RIPTE e IPC'!C855*100/'RIPTE e IPC'!$C$864</f>
        <v>87.3640119819393</v>
      </c>
      <c r="U855" s="65" t="n">
        <f aca="false">'RIPTE e IPC'!M855*100/'RIPTE e IPC'!T855</f>
        <v>10586.9794554674</v>
      </c>
      <c r="V855" s="65" t="n">
        <f aca="false">AVERAGE('RIPTE e IPC'!U854:U856)</f>
        <v>10578.4883559127</v>
      </c>
      <c r="W855" s="65"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 </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 </v>
      </c>
      <c r="C858" s="65"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5" t="n">
        <f aca="false">'RIPTE e IPC'!J857*(1+('RIPTE e IPC'!I858-'RIPTE e IPC'!I857)/'RIPTE e IPC'!I857)</f>
        <v>510.080534988528</v>
      </c>
      <c r="K858" s="65" t="n">
        <f aca="false">'RIPTE e IPC'!J858*100/'RIPTE e IPC'!$J$864</f>
        <v>88.3956715619293</v>
      </c>
      <c r="L858" s="65"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5" t="n">
        <f aca="false">'RIPTE e IPC'!C858*100/'RIPTE e IPC'!$C$864</f>
        <v>92.5422546817853</v>
      </c>
      <c r="U858" s="65" t="n">
        <f aca="false">'RIPTE e IPC'!M858*100/'RIPTE e IPC'!T858</f>
        <v>11124.6479085692</v>
      </c>
      <c r="V858" s="65" t="n">
        <f aca="false">AVERAGE('RIPTE e IPC'!U857:U859)</f>
        <v>11115.2762350171</v>
      </c>
      <c r="W858" s="65"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5"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5" t="n">
        <f aca="false">'RIPTE e IPC'!J860*(1+('RIPTE e IPC'!I861-'RIPTE e IPC'!I860)/'RIPTE e IPC'!I860)</f>
        <v>544.266620893637</v>
      </c>
      <c r="K861" s="65" t="n">
        <f aca="false">'RIPTE e IPC'!J861*100/'RIPTE e IPC'!$J$864</f>
        <v>94.3200341171947</v>
      </c>
      <c r="L861" s="65"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5" t="n">
        <f aca="false">'RIPTE e IPC'!C861*100/'RIPTE e IPC'!$C$864</f>
        <v>96.348619912913</v>
      </c>
      <c r="U861" s="65" t="n">
        <f aca="false">'RIPTE e IPC'!M861*100/'RIPTE e IPC'!T861</f>
        <v>11361.0345533688</v>
      </c>
      <c r="V861" s="65" t="n">
        <f aca="false">AVERAGE('RIPTE e IPC'!U860:U862)</f>
        <v>11494.813029901</v>
      </c>
      <c r="W861" s="65"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5"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5" t="n">
        <f aca="false">'RIPTE e IPC'!J863*(1+('RIPTE e IPC'!I864-'RIPTE e IPC'!I863)/'RIPTE e IPC'!I863)</f>
        <v>577.042434290655</v>
      </c>
      <c r="K864" s="65" t="n">
        <f aca="false">'RIPTE e IPC'!J864*100/'RIPTE e IPC'!$J$864</f>
        <v>100</v>
      </c>
      <c r="L864" s="65"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5" t="n">
        <f aca="false">'RIPTE e IPC'!C864*100/'RIPTE e IPC'!$C$864</f>
        <v>100</v>
      </c>
      <c r="U864" s="65" t="n">
        <f aca="false">'RIPTE e IPC'!M864*100/'RIPTE e IPC'!T864</f>
        <v>11709.66</v>
      </c>
      <c r="V864" s="65" t="n">
        <f aca="false">AVERAGE('RIPTE e IPC'!U863:U865)</f>
        <v>11802.6133849823</v>
      </c>
      <c r="W864" s="65" t="n">
        <f aca="false">'RIPTE e IPC'!V864*100/'RIPTE e IPC'!$V$864</f>
        <v>100</v>
      </c>
    </row>
    <row r="865" customFormat="false" ht="15" hidden="false" customHeight="false" outlineLevel="0" collapsed="false">
      <c r="A865" s="10" t="n">
        <v>2014</v>
      </c>
      <c r="B865" s="10" t="str">
        <f aca="false">'RIPTE e IPC'!B853</f>
        <v>Diciembre</v>
      </c>
      <c r="C865" s="60" t="n">
        <v>206.846989759504</v>
      </c>
      <c r="D865" s="53"/>
      <c r="E865" s="66"/>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5"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5" t="n">
        <f aca="false">'RIPTE e IPC'!J866*(1+('RIPTE e IPC'!I867-'RIPTE e IPC'!I866)/'RIPTE e IPC'!I866)</f>
        <v>605.919052138598</v>
      </c>
      <c r="K867" s="65" t="n">
        <f aca="false">'RIPTE e IPC'!J867*100/'RIPTE e IPC'!$J$864</f>
        <v>105.004245118202</v>
      </c>
      <c r="L867" s="65"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5" t="n">
        <f aca="false">'RIPTE e IPC'!C867*100/'RIPTE e IPC'!$C$864</f>
        <v>103.091038660253</v>
      </c>
      <c r="U867" s="65" t="n">
        <f aca="false">'RIPTE e IPC'!M867*100/'RIPTE e IPC'!T867</f>
        <v>12038.6409539445</v>
      </c>
      <c r="V867" s="65" t="n">
        <f aca="false">AVERAGE('RIPTE e IPC'!U866:U868)</f>
        <v>12035.5587328883</v>
      </c>
      <c r="W867" s="65" t="n">
        <f aca="false">'RIPTE e IPC'!V867*100/'RIPTE e IPC'!$V$864</f>
        <v>101.973676001303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row>
    <row r="869" customFormat="false" ht="15" hidden="false" customHeight="false" outlineLevel="0" collapsed="false">
      <c r="A869" s="4" t="n">
        <f aca="false">'RIPTE e IPC'!A857+1</f>
        <v>2015</v>
      </c>
      <c r="B869" s="4" t="str">
        <f aca="false">'RIPTE e IPC'!B857</f>
        <v>Abril </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row>
    <row r="870" customFormat="false" ht="15" hidden="false" customHeight="false" outlineLevel="0" collapsed="false">
      <c r="A870" s="32" t="n">
        <f aca="false">'RIPTE e IPC'!A858+1</f>
        <v>2015</v>
      </c>
      <c r="B870" s="32" t="str">
        <f aca="false">'RIPTE e IPC'!B858</f>
        <v>Mayo </v>
      </c>
      <c r="C870" s="65"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5" t="n">
        <f aca="false">'RIPTE e IPC'!J869*(1+('RIPTE e IPC'!I870-'RIPTE e IPC'!I869)/'RIPTE e IPC'!I869)</f>
        <v>643.281111266908</v>
      </c>
      <c r="K870" s="65" t="n">
        <f aca="false">'RIPTE e IPC'!J870*100/'RIPTE e IPC'!$J$864</f>
        <v>111.478995831161</v>
      </c>
      <c r="L870" s="65"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5" t="n">
        <f aca="false">'RIPTE e IPC'!C870*100/'RIPTE e IPC'!$C$864</f>
        <v>106.734366648851</v>
      </c>
      <c r="U870" s="65" t="n">
        <f aca="false">'RIPTE e IPC'!M870*100/'RIPTE e IPC'!T870</f>
        <v>12701.5416174261</v>
      </c>
      <c r="V870" s="65" t="n">
        <f aca="false">AVERAGE('RIPTE e IPC'!U869:U871)</f>
        <v>12722.513863236</v>
      </c>
      <c r="W870" s="65" t="n">
        <f aca="false">'RIPTE e IPC'!V870*100/'RIPTE e IPC'!$V$864</f>
        <v>107.794040592943</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5"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5" t="n">
        <f aca="false">'RIPTE e IPC'!J872*(1+('RIPTE e IPC'!I873-'RIPTE e IPC'!I872)/'RIPTE e IPC'!I872)</f>
        <v>677.78231598519</v>
      </c>
      <c r="K873" s="65" t="n">
        <f aca="false">'RIPTE e IPC'!J873*100/'RIPTE e IPC'!$J$864</f>
        <v>117.457967682805</v>
      </c>
      <c r="L873" s="65"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5" t="n">
        <f aca="false">'RIPTE e IPC'!C873*100/'RIPTE e IPC'!$C$864</f>
        <v>110.484589346161</v>
      </c>
      <c r="U873" s="65" t="n">
        <f aca="false">'RIPTE e IPC'!M873*100/'RIPTE e IPC'!T873</f>
        <v>13213.0554011126</v>
      </c>
      <c r="V873" s="65" t="n">
        <f aca="false">AVERAGE('RIPTE e IPC'!U872:U874)</f>
        <v>13309.2412082466</v>
      </c>
      <c r="W873" s="65"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7" t="n">
        <f aca="false">'RIPTE e IPC'!A864+1</f>
        <v>2015</v>
      </c>
      <c r="B876" s="67" t="str">
        <f aca="false">'RIPTE e IPC'!B864</f>
        <v>Noviembre</v>
      </c>
      <c r="C876" s="68"/>
      <c r="D876" s="53"/>
      <c r="E876" s="53"/>
      <c r="F876" s="69" t="n">
        <v>964.96</v>
      </c>
      <c r="G876" s="69" t="n">
        <v>261.43</v>
      </c>
      <c r="H876" s="69" t="n">
        <f aca="false">'RIPTE e IPC'!H875*(1+(('RIPTE e IPC'!F876-'RIPTE e IPC'!F875)/'RIPTE e IPC'!F875+('RIPTE e IPC'!G876-'RIPTE e IPC'!G875)/'RIPTE e IPC'!G875)/2)</f>
        <v>114.288576630195</v>
      </c>
      <c r="I876" s="69" t="n">
        <f aca="false">'RIPTE e IPC'!H876*100/'RIPTE e IPC'!$H$868</f>
        <v>116.54256213098</v>
      </c>
      <c r="J876" s="68" t="n">
        <f aca="false">'RIPTE e IPC'!J875*(1+('RIPTE e IPC'!I876-'RIPTE e IPC'!I875)/'RIPTE e IPC'!I875)</f>
        <v>719.283686256379</v>
      </c>
      <c r="K876" s="68" t="n">
        <f aca="false">'RIPTE e IPC'!J876*100/'RIPTE e IPC'!$J$864</f>
        <v>124.650050587801</v>
      </c>
      <c r="L876" s="68" t="n">
        <f aca="false">'RIPTE e IPC'!L875</f>
        <v>133.030674</v>
      </c>
      <c r="M876" s="69" t="n">
        <v>15526.15</v>
      </c>
      <c r="N876" s="69" t="n">
        <v>1774.68</v>
      </c>
      <c r="O876" s="69" t="n">
        <f aca="false">'RIPTE e IPC'!M876*100/'RIPTE e IPC'!K876</f>
        <v>12455.7911743996</v>
      </c>
      <c r="P876" s="69" t="n">
        <f aca="false">'RIPTE e IPC'!O876*100/'RIPTE e IPC'!$O$864</f>
        <v>106.371928599119</v>
      </c>
      <c r="Q876" s="69" t="n">
        <f aca="false">'RIPTE e IPC'!M876*100/'RIPTE e IPC'!L876</f>
        <v>11671.1052670454</v>
      </c>
      <c r="R876" s="69" t="n">
        <f aca="false">AVERAGE('RIPTE e IPC'!Q875:Q877)</f>
        <v>11658.8524538333</v>
      </c>
      <c r="S876" s="69" t="n">
        <f aca="false">'RIPTE e IPC'!R876*100/'RIPTE e IPC'!$R$864</f>
        <v>98.8210582508306</v>
      </c>
      <c r="T876" s="68" t="n">
        <f aca="false">'RIPTE e IPC'!T875*(1+('RIPTE e IPC'!I876-'RIPTE e IPC'!I875)/'RIPTE e IPC'!I875)</f>
        <v>115.74987757054</v>
      </c>
      <c r="U876" s="68" t="n">
        <f aca="false">'RIPTE e IPC'!M876*100/'RIPTE e IPC'!T876</f>
        <v>13413.5347059336</v>
      </c>
      <c r="V876" s="68" t="n">
        <f aca="false">AVERAGE('RIPTE e IPC'!U875:U877)</f>
        <v>13280.099784786</v>
      </c>
      <c r="W876" s="68"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7" t="n">
        <f aca="false">'RIPTE e IPC'!A867+1</f>
        <v>2016</v>
      </c>
      <c r="B879" s="67" t="str">
        <f aca="false">'RIPTE e IPC'!B867</f>
        <v>Febrero</v>
      </c>
      <c r="C879" s="68"/>
      <c r="D879" s="53"/>
      <c r="E879" s="53"/>
      <c r="F879" s="69" t="n">
        <v>1100.21</v>
      </c>
      <c r="G879" s="69" t="n">
        <v>294.14</v>
      </c>
      <c r="H879" s="69" t="n">
        <f aca="false">'RIPTE e IPC'!H878*(1+(('RIPTE e IPC'!F879-'RIPTE e IPC'!F878)/'RIPTE e IPC'!F878+('RIPTE e IPC'!G879-'RIPTE e IPC'!G878)/'RIPTE e IPC'!G878)/2)</f>
        <v>129.456855554892</v>
      </c>
      <c r="I879" s="69" t="n">
        <f aca="false">'RIPTE e IPC'!H879*100/'RIPTE e IPC'!$H$868</f>
        <v>132.009988020109</v>
      </c>
      <c r="J879" s="68" t="n">
        <f aca="false">'RIPTE e IPC'!J878*(1+('RIPTE e IPC'!I879-'RIPTE e IPC'!I878)/'RIPTE e IPC'!I878)</f>
        <v>814.746381661394</v>
      </c>
      <c r="K879" s="68" t="n">
        <f aca="false">'RIPTE e IPC'!J879*100/'RIPTE e IPC'!$J$864</f>
        <v>141.193495182541</v>
      </c>
      <c r="L879" s="68" t="n">
        <f aca="false">[1]'Salaires, inflation'!L878</f>
        <v>133.030674</v>
      </c>
      <c r="M879" s="69" t="n">
        <v>16520.52</v>
      </c>
      <c r="N879" s="69" t="n">
        <v>1888.34</v>
      </c>
      <c r="O879" s="69" t="n">
        <f aca="false">'RIPTE e IPC'!M879*100/'RIPTE e IPC'!K879</f>
        <v>11700.6240114968</v>
      </c>
      <c r="P879" s="69" t="n">
        <f aca="false">'RIPTE e IPC'!O879*100/'RIPTE e IPC'!$O$864</f>
        <v>99.9228330412395</v>
      </c>
      <c r="Q879" s="69" t="n">
        <f aca="false">'RIPTE e IPC'!M879*100/'RIPTE e IPC'!L879</f>
        <v>12418.5794924259</v>
      </c>
      <c r="R879" s="69" t="n">
        <f aca="false">AVERAGE('RIPTE e IPC'!Q878:Q880)</f>
        <v>11792.1301733155</v>
      </c>
      <c r="S879" s="69" t="n">
        <f aca="false">'RIPTE e IPC'!R879*100/'RIPTE e IPC'!$R$864</f>
        <v>99.9507273441347</v>
      </c>
      <c r="T879" s="68" t="n">
        <f aca="false">'RIPTE e IPC'!T878*(1+('RIPTE e IPC'!I879-'RIPTE e IPC'!I878)/'RIPTE e IPC'!I878)</f>
        <v>131.112099065086</v>
      </c>
      <c r="U879" s="68" t="n">
        <f aca="false">'RIPTE e IPC'!M879*100/'RIPTE e IPC'!T879</f>
        <v>12600.3016638449</v>
      </c>
      <c r="V879" s="68" t="n">
        <f aca="false">AVERAGE('RIPTE e IPC'!U878:U880)</f>
        <v>12543.8366267635</v>
      </c>
      <c r="W879" s="68"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 </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7" t="n">
        <f aca="false">'RIPTE e IPC'!A870+1</f>
        <v>2016</v>
      </c>
      <c r="B882" s="67" t="str">
        <f aca="false">'RIPTE e IPC'!B870</f>
        <v>Mayo </v>
      </c>
      <c r="C882" s="68"/>
      <c r="D882" s="69" t="n">
        <v>89.1118</v>
      </c>
      <c r="E882" s="53"/>
      <c r="F882" s="69" t="n">
        <v>1219.86</v>
      </c>
      <c r="G882" s="69" t="n">
        <v>340.09</v>
      </c>
      <c r="H882" s="69" t="n">
        <f aca="false">'RIPTE e IPC'!H881*(1+(('RIPTE e IPC'!F882-'RIPTE e IPC'!F881)/'RIPTE e IPC'!F881+('RIPTE e IPC'!G882-'RIPTE e IPC'!G881)/'RIPTE e IPC'!G881)/2)</f>
        <v>146.59372765806</v>
      </c>
      <c r="I882" s="69" t="n">
        <f aca="false">'RIPTE e IPC'!H882*100/'RIPTE e IPC'!$H$868</f>
        <v>149.484831444543</v>
      </c>
      <c r="J882" s="68" t="n">
        <f aca="false">'RIPTE e IPC'!J881*(1+('RIPTE e IPC'!D882-'RIPTE e IPC'!D881)/'RIPTE e IPC'!D881)</f>
        <v>918.916463908145</v>
      </c>
      <c r="K882" s="68" t="n">
        <f aca="false">'RIPTE e IPC'!J882*100/'RIPTE e IPC'!$J$864</f>
        <v>159.245907978631</v>
      </c>
      <c r="L882" s="68" t="n">
        <v>153.450882459</v>
      </c>
      <c r="M882" s="69" t="n">
        <v>18042.71</v>
      </c>
      <c r="N882" s="69" t="n">
        <v>2062.33</v>
      </c>
      <c r="O882" s="69" t="n">
        <f aca="false">'RIPTE e IPC'!M882*100/'RIPTE e IPC'!K882</f>
        <v>11330.0933311399</v>
      </c>
      <c r="P882" s="69" t="n">
        <f aca="false">'RIPTE e IPC'!O882*100/'RIPTE e IPC'!$O$864</f>
        <v>96.7585167386577</v>
      </c>
      <c r="Q882" s="69" t="n">
        <f aca="false">'RIPTE e IPC'!M882*100/'RIPTE e IPC'!L882</f>
        <v>11757.9708313641</v>
      </c>
      <c r="R882" s="69" t="n">
        <f aca="false">AVERAGE('RIPTE e IPC'!Q881:Q883)</f>
        <v>11732.6511116527</v>
      </c>
      <c r="S882" s="69" t="n">
        <f aca="false">'RIPTE e IPC'!R882*100/'RIPTE e IPC'!$R$864</f>
        <v>99.4465796297206</v>
      </c>
      <c r="T882" s="68" t="n">
        <f aca="false">'RIPTE e IPC'!T881*(1+('RIPTE e IPC'!D882-'RIPTE e IPC'!D881)/'RIPTE e IPC'!D881)</f>
        <v>147.875546501702</v>
      </c>
      <c r="U882" s="68" t="n">
        <f aca="false">'RIPTE e IPC'!M882*100/'RIPTE e IPC'!T882</f>
        <v>12201.2803515098</v>
      </c>
      <c r="V882" s="68" t="n">
        <f aca="false">AVERAGE('RIPTE e IPC'!U881:U883)</f>
        <v>12219.2857882503</v>
      </c>
      <c r="W882" s="68"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7" t="n">
        <f aca="false">'RIPTE e IPC'!A873+1</f>
        <v>2016</v>
      </c>
      <c r="B885" s="67" t="str">
        <f aca="false">'RIPTE e IPC'!B873</f>
        <v>Agosto</v>
      </c>
      <c r="C885" s="68"/>
      <c r="D885" s="69" t="n">
        <v>93.9221</v>
      </c>
      <c r="E885" s="53"/>
      <c r="F885" s="69" t="n">
        <v>1273.51</v>
      </c>
      <c r="G885" s="69" t="n">
        <v>355.9</v>
      </c>
      <c r="H885" s="69" t="n">
        <f aca="false">'RIPTE e IPC'!H884*(1+(('RIPTE e IPC'!F885-'RIPTE e IPC'!F884)/'RIPTE e IPC'!F884+('RIPTE e IPC'!G885-'RIPTE e IPC'!G884)/'RIPTE e IPC'!G884)/2)</f>
        <v>153.233923255926</v>
      </c>
      <c r="I885" s="69" t="n">
        <f aca="false">'RIPTE e IPC'!H885*100/'RIPTE e IPC'!$H$868</f>
        <v>156.25598417777</v>
      </c>
      <c r="J885" s="68" t="n">
        <f aca="false">'RIPTE e IPC'!J884*(1+('RIPTE e IPC'!D885-'RIPTE e IPC'!D884)/'RIPTE e IPC'!D884)</f>
        <v>968.520039038906</v>
      </c>
      <c r="K885" s="68" t="n">
        <f aca="false">'RIPTE e IPC'!J885*100/'RIPTE e IPC'!$J$864</f>
        <v>167.842082572226</v>
      </c>
      <c r="L885" s="68" t="n">
        <v>153.450882459</v>
      </c>
      <c r="M885" s="69" t="n">
        <v>19216.78</v>
      </c>
      <c r="N885" s="69" t="n">
        <v>2196.53</v>
      </c>
      <c r="O885" s="69" t="n">
        <f aca="false">'RIPTE e IPC'!M885*100/'RIPTE e IPC'!K885</f>
        <v>11449.3217109187</v>
      </c>
      <c r="P885" s="69" t="n">
        <f aca="false">'RIPTE e IPC'!O885*100/'RIPTE e IPC'!$O$864</f>
        <v>97.7767220475974</v>
      </c>
      <c r="Q885" s="69" t="n">
        <f aca="false">'RIPTE e IPC'!M885*100/'RIPTE e IPC'!L885</f>
        <v>12523.0821042261</v>
      </c>
      <c r="R885" s="69" t="n">
        <f aca="false">AVERAGE('RIPTE e IPC'!Q884:Q886)</f>
        <v>12041.2718095032</v>
      </c>
      <c r="S885" s="69" t="n">
        <f aca="false">'RIPTE e IPC'!R885*100/'RIPTE e IPC'!$R$864</f>
        <v>102.06246520512</v>
      </c>
      <c r="T885" s="68" t="n">
        <f aca="false">'RIPTE e IPC'!T884*(1+('RIPTE e IPC'!D885-'RIPTE e IPC'!D884)/'RIPTE e IPC'!D884)</f>
        <v>155.857943236334</v>
      </c>
      <c r="U885" s="68" t="n">
        <f aca="false">'RIPTE e IPC'!M885*100/'RIPTE e IPC'!T885</f>
        <v>12329.6763712972</v>
      </c>
      <c r="V885" s="68" t="n">
        <f aca="false">AVERAGE('RIPTE e IPC'!U884:U886)</f>
        <v>12337.429203153</v>
      </c>
      <c r="W885" s="68"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7" t="n">
        <f aca="false">'RIPTE e IPC'!A876+1</f>
        <v>2016</v>
      </c>
      <c r="B888" s="67" t="str">
        <f aca="false">'RIPTE e IPC'!B876</f>
        <v>Noviembre</v>
      </c>
      <c r="C888" s="68"/>
      <c r="D888" s="69" t="n">
        <v>98.8166</v>
      </c>
      <c r="E888" s="53"/>
      <c r="F888" s="69" t="n">
        <v>1339.02</v>
      </c>
      <c r="G888" s="69" t="n">
        <v>378.49</v>
      </c>
      <c r="H888" s="69" t="n">
        <f aca="false">'RIPTE e IPC'!H887*(1+(('RIPTE e IPC'!F888-'RIPTE e IPC'!F887)/'RIPTE e IPC'!F887+('RIPTE e IPC'!G888-'RIPTE e IPC'!G887)/'RIPTE e IPC'!G887)/2)</f>
        <v>162.038193132165</v>
      </c>
      <c r="I888" s="69" t="n">
        <f aca="false">'RIPTE e IPC'!H888*100/'RIPTE e IPC'!$H$868</f>
        <v>165.233890800841</v>
      </c>
      <c r="J888" s="68" t="n">
        <f aca="false">'RIPTE e IPC'!J887*(1+('RIPTE e IPC'!D888-'RIPTE e IPC'!D887)/'RIPTE e IPC'!D887)</f>
        <v>1018.99188039548</v>
      </c>
      <c r="K888" s="68" t="n">
        <f aca="false">'RIPTE e IPC'!J888*100/'RIPTE e IPC'!$J$864</f>
        <v>176.588725515152</v>
      </c>
      <c r="L888" s="68" t="n">
        <v>175.179527415194</v>
      </c>
      <c r="M888" s="69" t="n">
        <v>20422.65</v>
      </c>
      <c r="N888" s="69" t="n">
        <v>2334.36</v>
      </c>
      <c r="O888" s="69" t="n">
        <f aca="false">'RIPTE e IPC'!M888*100/'RIPTE e IPC'!K888</f>
        <v>11565.0928112325</v>
      </c>
      <c r="P888" s="69" t="n">
        <f aca="false">'RIPTE e IPC'!O888*100/'RIPTE e IPC'!$O$864</f>
        <v>98.7654023364686</v>
      </c>
      <c r="Q888" s="69" t="n">
        <f aca="false">'RIPTE e IPC'!M888*100/'RIPTE e IPC'!L888</f>
        <v>11658.1259815801</v>
      </c>
      <c r="R888" s="69" t="n">
        <f aca="false">AVERAGE('RIPTE e IPC'!Q887:Q889)</f>
        <v>11641.7846504388</v>
      </c>
      <c r="S888" s="69" t="n">
        <f aca="false">'RIPTE e IPC'!R888*100/'RIPTE e IPC'!$R$864</f>
        <v>98.6763906345159</v>
      </c>
      <c r="T888" s="68" t="n">
        <f aca="false">'RIPTE e IPC'!T887*(1+('RIPTE e IPC'!D888-'RIPTE e IPC'!D887)/'RIPTE e IPC'!D887)</f>
        <v>163.980064687731</v>
      </c>
      <c r="U888" s="68" t="n">
        <f aca="false">'RIPTE e IPC'!M888*100/'RIPTE e IPC'!T888</f>
        <v>12454.3492764752</v>
      </c>
      <c r="V888" s="68" t="n">
        <f aca="false">AVERAGE('RIPTE e IPC'!U887:U889)</f>
        <v>12453.1456259967</v>
      </c>
      <c r="W888" s="68"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7" t="n">
        <f aca="false">'RIPTE e IPC'!A879+1</f>
        <v>2017</v>
      </c>
      <c r="B891" s="67" t="str">
        <f aca="false">'RIPTE e IPC'!B879</f>
        <v>Febrero</v>
      </c>
      <c r="C891" s="68"/>
      <c r="D891" s="69" t="n">
        <v>103.8085</v>
      </c>
      <c r="E891" s="69" t="n">
        <v>103.6859</v>
      </c>
      <c r="F891" s="69" t="n">
        <v>1390.12</v>
      </c>
      <c r="G891" s="69" t="n">
        <v>398.84</v>
      </c>
      <c r="H891" s="69" t="n">
        <f aca="false">'RIPTE e IPC'!H890*(1+(('RIPTE e IPC'!F891-'RIPTE e IPC'!F890)/'RIPTE e IPC'!F890+('RIPTE e IPC'!G891-'RIPTE e IPC'!G890)/'RIPTE e IPC'!G890)/2)</f>
        <v>169.483110044316</v>
      </c>
      <c r="I891" s="69" t="n">
        <f aca="false">'RIPTE e IPC'!H891*100/'RIPTE e IPC'!$H$868</f>
        <v>172.825635464893</v>
      </c>
      <c r="J891" s="68" t="n">
        <f aca="false">'RIPTE e IPC'!J890*(1+('RIPTE e IPC'!E891-'RIPTE e IPC'!E890)/'RIPTE e IPC'!E890)</f>
        <v>1069.20386060133</v>
      </c>
      <c r="K891" s="68" t="n">
        <f aca="false">'RIPTE e IPC'!J891*100/'RIPTE e IPC'!$J$864</f>
        <v>185.290335175381</v>
      </c>
      <c r="L891" s="68" t="n">
        <f aca="false">[1]'Salaires, inflation'!L890</f>
        <v>175.179527415194</v>
      </c>
      <c r="M891" s="69" t="n">
        <v>21483.03</v>
      </c>
      <c r="N891" s="69" t="n">
        <v>2455.57</v>
      </c>
      <c r="O891" s="69" t="n">
        <f aca="false">'RIPTE e IPC'!M891*100/'RIPTE e IPC'!K891</f>
        <v>11594.2528678929</v>
      </c>
      <c r="P891" s="69" t="n">
        <f aca="false">'RIPTE e IPC'!O891*100/'RIPTE e IPC'!$O$864</f>
        <v>99.0144279841852</v>
      </c>
      <c r="Q891" s="69" t="n">
        <f aca="false">'RIPTE e IPC'!M891*100/'RIPTE e IPC'!L891</f>
        <v>12263.4364397404</v>
      </c>
      <c r="R891" s="69" t="n">
        <f aca="false">AVERAGE('RIPTE e IPC'!Q890:Q892)</f>
        <v>11846.87279148</v>
      </c>
      <c r="S891" s="69" t="n">
        <f aca="false">'RIPTE e IPC'!R891*100/'RIPTE e IPC'!$R$864</f>
        <v>100.414728709609</v>
      </c>
      <c r="T891" s="68" t="n">
        <f aca="false">'RIPTE e IPC'!T890*(1+('RIPTE e IPC'!E891-'RIPTE e IPC'!E890)/'RIPTE e IPC'!E890)</f>
        <v>172.060368290404</v>
      </c>
      <c r="U891" s="68" t="n">
        <f aca="false">'RIPTE e IPC'!M891*100/'RIPTE e IPC'!T891</f>
        <v>12485.7514914421</v>
      </c>
      <c r="V891" s="68" t="n">
        <f aca="false">AVERAGE('RIPTE e IPC'!U890:U892)</f>
        <v>12541.141526015</v>
      </c>
      <c r="W891" s="68"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 </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7" t="n">
        <f aca="false">'RIPTE e IPC'!A882+1</f>
        <v>2017</v>
      </c>
      <c r="B894" s="67" t="str">
        <f aca="false">'RIPTE e IPC'!B882</f>
        <v>Mayo </v>
      </c>
      <c r="C894" s="68"/>
      <c r="D894" s="69" t="n">
        <v>110.4607</v>
      </c>
      <c r="E894" s="69" t="n">
        <v>110.5301</v>
      </c>
      <c r="F894" s="69" t="n">
        <v>1492.43</v>
      </c>
      <c r="G894" s="69" t="n">
        <v>426.62</v>
      </c>
      <c r="H894" s="69" t="n">
        <f aca="false">'RIPTE e IPC'!H893*(1+(('RIPTE e IPC'!F894-'RIPTE e IPC'!F893)/'RIPTE e IPC'!F893+('RIPTE e IPC'!G894-'RIPTE e IPC'!G893)/'RIPTE e IPC'!G893)/2)</f>
        <v>181.62234449574</v>
      </c>
      <c r="I894" s="69" t="n">
        <f aca="false">'RIPTE e IPC'!H894*100/'RIPTE e IPC'!$H$868</f>
        <v>185.204278431593</v>
      </c>
      <c r="J894" s="68" t="n">
        <f aca="false">'RIPTE e IPC'!J893*(1+('RIPTE e IPC'!E894-'RIPTE e IPC'!E893)/'RIPTE e IPC'!E893)</f>
        <v>1139.78091170208</v>
      </c>
      <c r="K894" s="68" t="n">
        <f aca="false">'RIPTE e IPC'!J894*100/'RIPTE e IPC'!$J$864</f>
        <v>197.521160311753</v>
      </c>
      <c r="L894" s="68" t="n">
        <v>197.882794168203</v>
      </c>
      <c r="M894" s="69" t="n">
        <v>23029.98</v>
      </c>
      <c r="N894" s="69" t="n">
        <v>2632.39</v>
      </c>
      <c r="O894" s="69" t="n">
        <f aca="false">'RIPTE e IPC'!M894*100/'RIPTE e IPC'!K894</f>
        <v>11659.5001586925</v>
      </c>
      <c r="P894" s="69" t="n">
        <f aca="false">'RIPTE e IPC'!O894*100/'RIPTE e IPC'!$O$864</f>
        <v>99.5716370816272</v>
      </c>
      <c r="Q894" s="69" t="n">
        <f aca="false">'RIPTE e IPC'!M894*100/'RIPTE e IPC'!L894</f>
        <v>11638.1922424363</v>
      </c>
      <c r="R894" s="69" t="n">
        <f aca="false">AVERAGE('RIPTE e IPC'!Q893:Q895)</f>
        <v>11648.3918827932</v>
      </c>
      <c r="S894" s="69" t="n">
        <f aca="false">'RIPTE e IPC'!R894*100/'RIPTE e IPC'!$R$864</f>
        <v>98.7323938900639</v>
      </c>
      <c r="T894" s="68" t="n">
        <f aca="false">'RIPTE e IPC'!T893*(1+('RIPTE e IPC'!E894-'RIPTE e IPC'!E893)/'RIPTE e IPC'!E893)</f>
        <v>183.417896870985</v>
      </c>
      <c r="U894" s="68" t="n">
        <f aca="false">'RIPTE e IPC'!M894*100/'RIPTE e IPC'!T894</f>
        <v>12556.0157394015</v>
      </c>
      <c r="V894" s="68" t="n">
        <f aca="false">AVERAGE('RIPTE e IPC'!U893:U895)</f>
        <v>12575.8329653249</v>
      </c>
      <c r="W894" s="68"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7" t="n">
        <f aca="false">'RIPTE e IPC'!A885+1</f>
        <v>2017</v>
      </c>
      <c r="B897" s="67" t="str">
        <f aca="false">'RIPTE e IPC'!B885</f>
        <v>Agosto</v>
      </c>
      <c r="C897" s="68"/>
      <c r="D897" s="69" t="n">
        <v>115.6031</v>
      </c>
      <c r="E897" s="69" t="n">
        <v>115.3819</v>
      </c>
      <c r="F897" s="69" t="n">
        <v>1552.09</v>
      </c>
      <c r="G897" s="69" t="n">
        <v>447.94</v>
      </c>
      <c r="H897" s="69" t="n">
        <f aca="false">'RIPTE e IPC'!H896*(1+(('RIPTE e IPC'!F897-'RIPTE e IPC'!F896)/'RIPTE e IPC'!F896+('RIPTE e IPC'!G897-'RIPTE e IPC'!G896)/'RIPTE e IPC'!G896)/2)</f>
        <v>189.789417872095</v>
      </c>
      <c r="I897" s="69" t="n">
        <f aca="false">'RIPTE e IPC'!H897*100/'RIPTE e IPC'!$H$868</f>
        <v>193.53242184239</v>
      </c>
      <c r="J897" s="68" t="n">
        <f aca="false">'RIPTE e IPC'!J896*(1+('RIPTE e IPC'!E897-'RIPTE e IPC'!E896)/'RIPTE e IPC'!E896)</f>
        <v>1189.81243277549</v>
      </c>
      <c r="K897" s="68" t="n">
        <f aca="false">'RIPTE e IPC'!J897*100/'RIPTE e IPC'!$J$864</f>
        <v>206.191496858997</v>
      </c>
      <c r="L897" s="68" t="n">
        <v>197.882794168203</v>
      </c>
      <c r="M897" s="69" t="n">
        <v>24700.42</v>
      </c>
      <c r="N897" s="69" t="n">
        <v>2823.33</v>
      </c>
      <c r="O897" s="69" t="n">
        <f aca="false">'RIPTE e IPC'!M897*100/'RIPTE e IPC'!K897</f>
        <v>11979.3591764316</v>
      </c>
      <c r="P897" s="69" t="n">
        <f aca="false">'RIPTE e IPC'!O897*100/'RIPTE e IPC'!$O$864</f>
        <v>102.303219533545</v>
      </c>
      <c r="Q897" s="69" t="n">
        <f aca="false">'RIPTE e IPC'!M897*100/'RIPTE e IPC'!L897</f>
        <v>12482.3485052492</v>
      </c>
      <c r="R897" s="69" t="n">
        <f aca="false">AVERAGE('RIPTE e IPC'!Q896:Q898)</f>
        <v>12022.4924505862</v>
      </c>
      <c r="S897" s="69" t="n">
        <f aca="false">'RIPTE e IPC'!R897*100/'RIPTE e IPC'!$R$864</f>
        <v>101.903290352467</v>
      </c>
      <c r="T897" s="68" t="n">
        <f aca="false">'RIPTE e IPC'!T896*(1+('RIPTE e IPC'!E897-'RIPTE e IPC'!E896)/'RIPTE e IPC'!E896)</f>
        <v>191.469160300934</v>
      </c>
      <c r="U897" s="68" t="n">
        <f aca="false">'RIPTE e IPC'!M897*100/'RIPTE e IPC'!T897</f>
        <v>12900.4691727786</v>
      </c>
      <c r="V897" s="68" t="n">
        <f aca="false">AVERAGE('RIPTE e IPC'!U896:U898)</f>
        <v>12917.8982600822</v>
      </c>
      <c r="W897" s="68"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7" t="n">
        <f aca="false">'RIPTE e IPC'!A888+1</f>
        <v>2017</v>
      </c>
      <c r="B900" s="67" t="str">
        <f aca="false">'RIPTE e IPC'!B888</f>
        <v>Noviembre</v>
      </c>
      <c r="C900" s="68"/>
      <c r="D900" s="69" t="n">
        <v>120.8941</v>
      </c>
      <c r="E900" s="69" t="n">
        <v>120.994</v>
      </c>
      <c r="F900" s="69" t="n">
        <v>1630.3</v>
      </c>
      <c r="G900" s="69" t="n">
        <v>467.86</v>
      </c>
      <c r="H900" s="69" t="n">
        <f aca="false">'RIPTE e IPC'!H899*(1+(('RIPTE e IPC'!F900-'RIPTE e IPC'!F899)/'RIPTE e IPC'!F899+('RIPTE e IPC'!G900-'RIPTE e IPC'!G899)/'RIPTE e IPC'!G899)/2)</f>
        <v>198.790669600404</v>
      </c>
      <c r="I900" s="69" t="n">
        <f aca="false">'RIPTE e IPC'!H900*100/'RIPTE e IPC'!$H$868</f>
        <v>202.711195169819</v>
      </c>
      <c r="J900" s="68" t="n">
        <f aca="false">'RIPTE e IPC'!J899*(1+('RIPTE e IPC'!E900-'RIPTE e IPC'!E899)/'RIPTE e IPC'!E899)</f>
        <v>1247.68412975725</v>
      </c>
      <c r="K900" s="68" t="n">
        <f aca="false">'RIPTE e IPC'!J900*100/'RIPTE e IPC'!$J$864</f>
        <v>216.220516137778</v>
      </c>
      <c r="L900" s="68" t="n">
        <f aca="false">'RIPTE e IPC'!L894*(1+0.1332)</f>
        <v>224.240782351408</v>
      </c>
      <c r="M900" s="69" t="n">
        <v>26177.33</v>
      </c>
      <c r="N900" s="69" t="n">
        <v>2992.14</v>
      </c>
      <c r="O900" s="69" t="n">
        <f aca="false">'RIPTE e IPC'!M900*100/'RIPTE e IPC'!K900</f>
        <v>12106.7743559171</v>
      </c>
      <c r="P900" s="69" t="n">
        <f aca="false">'RIPTE e IPC'!O900*100/'RIPTE e IPC'!$O$864</f>
        <v>103.391339764921</v>
      </c>
      <c r="Q900" s="69" t="n">
        <f aca="false">'RIPTE e IPC'!M900*100/'RIPTE e IPC'!L900</f>
        <v>11673.759663832</v>
      </c>
      <c r="R900" s="69" t="n">
        <f aca="false">AVERAGE('RIPTE e IPC'!Q899:Q901)</f>
        <v>11642.5759219928</v>
      </c>
      <c r="S900" s="69" t="n">
        <f aca="false">'RIPTE e IPC'!R900*100/'RIPTE e IPC'!$R$864</f>
        <v>98.6830974946156</v>
      </c>
      <c r="T900" s="68" t="n">
        <f aca="false">'RIPTE e IPC'!T899*(1+('RIPTE e IPC'!E900-'RIPTE e IPC'!E899)/'RIPTE e IPC'!E899)</f>
        <v>200.782094777874</v>
      </c>
      <c r="U900" s="68" t="n">
        <f aca="false">'RIPTE e IPC'!M900*100/'RIPTE e IPC'!T900</f>
        <v>13037.6814869673</v>
      </c>
      <c r="V900" s="68" t="n">
        <f aca="false">AVERAGE('RIPTE e IPC'!U899:U901)</f>
        <v>12928.8369617674</v>
      </c>
      <c r="W900" s="68"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7" t="n">
        <f aca="false">'RIPTE e IPC'!A891+1</f>
        <v>2018</v>
      </c>
      <c r="B903" s="67" t="str">
        <f aca="false">'RIPTE e IPC'!B891</f>
        <v>Febrero</v>
      </c>
      <c r="C903" s="68"/>
      <c r="D903" s="69" t="n">
        <v>130.2913</v>
      </c>
      <c r="E903" s="69" t="n">
        <v>130.0606</v>
      </c>
      <c r="F903" s="69" t="n">
        <v>1745.32</v>
      </c>
      <c r="G903" s="69" t="n">
        <v>503.84</v>
      </c>
      <c r="H903" s="69" t="n">
        <f aca="false">'RIPTE e IPC'!H902*(1+(('RIPTE e IPC'!F903-'RIPTE e IPC'!F902)/'RIPTE e IPC'!F902+('RIPTE e IPC'!G903-'RIPTE e IPC'!G902)/'RIPTE e IPC'!G902)/2)</f>
        <v>213.44641617135</v>
      </c>
      <c r="I903" s="69" t="n">
        <f aca="false">'RIPTE e IPC'!H903*100/'RIPTE e IPC'!$H$868</f>
        <v>217.655980604036</v>
      </c>
      <c r="J903" s="68" t="n">
        <f aca="false">'RIPTE e IPC'!J902*(1+('RIPTE e IPC'!E903-'RIPTE e IPC'!E902)/'RIPTE e IPC'!E902)</f>
        <v>1341.17845948316</v>
      </c>
      <c r="K903" s="68" t="n">
        <f aca="false">'RIPTE e IPC'!J903*100/'RIPTE e IPC'!$J$864</f>
        <v>232.422847919641</v>
      </c>
      <c r="L903" s="68" t="n">
        <f aca="false">'RIPTE e IPC'!L902</f>
        <v>224.240782351408</v>
      </c>
      <c r="M903" s="69" t="n">
        <v>27440.22</v>
      </c>
      <c r="N903" s="69" t="n">
        <v>3136.49</v>
      </c>
      <c r="O903" s="69" t="n">
        <f aca="false">'RIPTE e IPC'!M903*100/'RIPTE e IPC'!K903</f>
        <v>11806.1628818382</v>
      </c>
      <c r="P903" s="69" t="n">
        <f aca="false">'RIPTE e IPC'!O903*100/'RIPTE e IPC'!$O$864</f>
        <v>100.824130519915</v>
      </c>
      <c r="Q903" s="69" t="n">
        <f aca="false">'RIPTE e IPC'!M903*100/'RIPTE e IPC'!L903</f>
        <v>12236.9444631166</v>
      </c>
      <c r="R903" s="69" t="n">
        <f aca="false">AVERAGE('RIPTE e IPC'!Q902:Q904)</f>
        <v>11978.3943645804</v>
      </c>
      <c r="S903" s="69" t="n">
        <f aca="false">'RIPTE e IPC'!R903*100/'RIPTE e IPC'!$R$864</f>
        <v>101.52951261206</v>
      </c>
      <c r="T903" s="68" t="n">
        <f aca="false">'RIPTE e IPC'!T902*(1+('RIPTE e IPC'!E903-'RIPTE e IPC'!E902)/'RIPTE e IPC'!E902)</f>
        <v>215.827559350606</v>
      </c>
      <c r="U903" s="68" t="n">
        <f aca="false">'RIPTE e IPC'!M903*100/'RIPTE e IPC'!T903</f>
        <v>12713.9555683082</v>
      </c>
      <c r="V903" s="68" t="n">
        <f aca="false">AVERAGE('RIPTE e IPC'!U902:U904)</f>
        <v>12734.1822495905</v>
      </c>
      <c r="W903" s="68"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 </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7" t="n">
        <f aca="false">'RIPTE e IPC'!A894+1</f>
        <v>2018</v>
      </c>
      <c r="B906" s="67" t="str">
        <f aca="false">'RIPTE e IPC'!B894</f>
        <v>Mayo </v>
      </c>
      <c r="C906" s="68"/>
      <c r="D906" s="69" t="n">
        <v>139.58</v>
      </c>
      <c r="E906" s="69" t="n">
        <v>139.5893</v>
      </c>
      <c r="F906" s="69" t="n">
        <v>1886.48</v>
      </c>
      <c r="G906" s="69" t="n">
        <v>542.53</v>
      </c>
      <c r="H906" s="69" t="n">
        <f aca="false">'RIPTE e IPC'!H905*(1+(('RIPTE e IPC'!F906-'RIPTE e IPC'!F905)/'RIPTE e IPC'!F905+('RIPTE e IPC'!G906-'RIPTE e IPC'!G905)/'RIPTE e IPC'!G905)/2)</f>
        <v>230.275300865268</v>
      </c>
      <c r="I906" s="69" t="n">
        <f aca="false">'RIPTE e IPC'!H906*100/'RIPTE e IPC'!$H$868</f>
        <v>234.816762528744</v>
      </c>
      <c r="J906" s="68" t="n">
        <f aca="false">'RIPTE e IPC'!J905*(1+('RIPTE e IPC'!E906-'RIPTE e IPC'!E905)/'RIPTE e IPC'!E905)</f>
        <v>1439.4379415006</v>
      </c>
      <c r="K906" s="68" t="n">
        <f aca="false">'RIPTE e IPC'!J906*100/'RIPTE e IPC'!$J$864</f>
        <v>249.45096858779</v>
      </c>
      <c r="L906" s="68" t="n">
        <f aca="false">'RIPTE e IPC'!L905</f>
        <v>240.161891465557</v>
      </c>
      <c r="M906" s="69" t="n">
        <v>29338.79</v>
      </c>
      <c r="N906" s="69" t="n">
        <v>3353.5</v>
      </c>
      <c r="O906" s="69" t="n">
        <f aca="false">'RIPTE e IPC'!M906*100/'RIPTE e IPC'!K906</f>
        <v>11761.3453922808</v>
      </c>
      <c r="P906" s="69" t="n">
        <f aca="false">'RIPTE e IPC'!O906*100/'RIPTE e IPC'!$O$864</f>
        <v>100.441391059013</v>
      </c>
      <c r="Q906" s="69" t="n">
        <f aca="false">'RIPTE e IPC'!M906*100/'RIPTE e IPC'!L906</f>
        <v>12216.2553854668</v>
      </c>
      <c r="R906" s="69" t="n">
        <f aca="false">AVERAGE('RIPTE e IPC'!Q905:Q907)</f>
        <v>12003.5497796831</v>
      </c>
      <c r="S906" s="69" t="n">
        <f aca="false">'RIPTE e IPC'!R906*100/'RIPTE e IPC'!$R$864</f>
        <v>101.742731258667</v>
      </c>
      <c r="T906" s="68" t="n">
        <f aca="false">'RIPTE e IPC'!T905*(1+('RIPTE e IPC'!E906-'RIPTE e IPC'!E905)/'RIPTE e IPC'!E905)</f>
        <v>231.639850427105</v>
      </c>
      <c r="U906" s="68" t="n">
        <f aca="false">'RIPTE e IPC'!M906*100/'RIPTE e IPC'!T906</f>
        <v>12665.6919981187</v>
      </c>
      <c r="V906" s="68" t="n">
        <f aca="false">AVERAGE('RIPTE e IPC'!U905:U907)</f>
        <v>12566.5949604711</v>
      </c>
      <c r="W906" s="68"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7" t="n">
        <f aca="false">'RIPTE e IPC'!A897+1</f>
        <v>2018</v>
      </c>
      <c r="B909" s="67" t="str">
        <f aca="false">'RIPTE e IPC'!B897</f>
        <v>Agosto</v>
      </c>
      <c r="C909" s="68"/>
      <c r="D909" s="69" t="n">
        <v>155.1747</v>
      </c>
      <c r="E909" s="69" t="n">
        <v>155.1034</v>
      </c>
      <c r="F909" s="69" t="n">
        <v>2102.36</v>
      </c>
      <c r="G909" s="69" t="n">
        <v>598.59</v>
      </c>
      <c r="H909" s="69" t="n">
        <f aca="false">'RIPTE e IPC'!H908*(1+(('RIPTE e IPC'!F909-'RIPTE e IPC'!F908)/'RIPTE e IPC'!F908+('RIPTE e IPC'!G909-'RIPTE e IPC'!G908)/'RIPTE e IPC'!G908)/2)</f>
        <v>255.348396496035</v>
      </c>
      <c r="I909" s="69" t="n">
        <f aca="false">'RIPTE e IPC'!H909*100/'RIPTE e IPC'!$H$868</f>
        <v>260.384346722392</v>
      </c>
      <c r="J909" s="68" t="n">
        <f aca="false">'RIPTE e IPC'!J908*(1+('RIPTE e IPC'!E909-'RIPTE e IPC'!E908)/'RIPTE e IPC'!E908)</f>
        <v>1599.41857159356</v>
      </c>
      <c r="K909" s="68" t="n">
        <f aca="false">'RIPTE e IPC'!J909*100/'RIPTE e IPC'!$J$864</f>
        <v>277.175208710549</v>
      </c>
      <c r="L909" s="68" t="n">
        <f aca="false">'RIPTE e IPC'!L908</f>
        <v>251.293396830886</v>
      </c>
      <c r="M909" s="69" t="n">
        <v>30978.75</v>
      </c>
      <c r="N909" s="69" t="n">
        <v>3540.95</v>
      </c>
      <c r="O909" s="69" t="n">
        <f aca="false">'RIPTE e IPC'!M909*100/'RIPTE e IPC'!K909</f>
        <v>11176.5948131208</v>
      </c>
      <c r="P909" s="69" t="n">
        <f aca="false">'RIPTE e IPC'!O909*100/'RIPTE e IPC'!$O$864</f>
        <v>95.4476459019374</v>
      </c>
      <c r="Q909" s="69" t="n">
        <f aca="false">'RIPTE e IPC'!M909*100/'RIPTE e IPC'!L909</f>
        <v>12327.7214565442</v>
      </c>
      <c r="R909" s="69" t="n">
        <f aca="false">AVERAGE('RIPTE e IPC'!Q908:Q910)</f>
        <v>12044.0284002659</v>
      </c>
      <c r="S909" s="69" t="n">
        <f aca="false">'RIPTE e IPC'!R909*100/'RIPTE e IPC'!$R$864</f>
        <v>102.085830216164</v>
      </c>
      <c r="T909" s="68" t="n">
        <f aca="false">'RIPTE e IPC'!T908*(1+('RIPTE e IPC'!E909-'RIPTE e IPC'!E908)/'RIPTE e IPC'!E908)</f>
        <v>257.384544350716</v>
      </c>
      <c r="U909" s="68" t="n">
        <f aca="false">'RIPTE e IPC'!M909*100/'RIPTE e IPC'!T909</f>
        <v>12035.9791137217</v>
      </c>
      <c r="V909" s="68" t="n">
        <f aca="false">AVERAGE('RIPTE e IPC'!U908:U910)</f>
        <v>11918.6802032449</v>
      </c>
      <c r="W909" s="68"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7" t="n">
        <f aca="false">'RIPTE e IPC'!A900+1</f>
        <v>2018</v>
      </c>
      <c r="B912" s="67" t="str">
        <f aca="false">'RIPTE e IPC'!B900</f>
        <v>Noviembre</v>
      </c>
      <c r="C912" s="68"/>
      <c r="D912" s="69" t="n">
        <v>178.877</v>
      </c>
      <c r="E912" s="69" t="n">
        <v>179.6388</v>
      </c>
      <c r="F912" s="69" t="n">
        <v>2466.45</v>
      </c>
      <c r="G912" s="69" t="n">
        <v>686.66</v>
      </c>
      <c r="H912" s="69" t="n">
        <f aca="false">'RIPTE e IPC'!H911*(1+(('RIPTE e IPC'!F912-'RIPTE e IPC'!F911)/'RIPTE e IPC'!F911+('RIPTE e IPC'!G912-'RIPTE e IPC'!G911)/'RIPTE e IPC'!G911)/2)</f>
        <v>296.236435833333</v>
      </c>
      <c r="I912" s="69" t="n">
        <f aca="false">'RIPTE e IPC'!H912*100/'RIPTE e IPC'!$H$868</f>
        <v>302.078775031704</v>
      </c>
      <c r="J912" s="68" t="n">
        <f aca="false">'RIPTE e IPC'!J911*(1+('RIPTE e IPC'!E912-'RIPTE e IPC'!E911)/'RIPTE e IPC'!E911)</f>
        <v>1852.42640005816</v>
      </c>
      <c r="K912" s="68" t="n">
        <f aca="false">'RIPTE e IPC'!J912*100/'RIPTE e IPC'!$J$864</f>
        <v>321.020827928418</v>
      </c>
      <c r="L912" s="68" t="n">
        <f aca="false">'RIPTE e IPC'!L911</f>
        <v>268.213128294581</v>
      </c>
      <c r="M912" s="69" t="n">
        <v>33733.8</v>
      </c>
      <c r="N912" s="69" t="n">
        <v>3855.86</v>
      </c>
      <c r="O912" s="69" t="n">
        <f aca="false">'RIPTE e IPC'!M912*100/'RIPTE e IPC'!K912</f>
        <v>10508.2901373371</v>
      </c>
      <c r="P912" s="69" t="n">
        <f aca="false">'RIPTE e IPC'!O912*100/'RIPTE e IPC'!$O$864</f>
        <v>89.7403523017504</v>
      </c>
      <c r="Q912" s="69" t="n">
        <f aca="false">'RIPTE e IPC'!M912*100/'RIPTE e IPC'!L912</f>
        <v>12577.2366977316</v>
      </c>
      <c r="R912" s="69" t="n">
        <f aca="false">AVERAGE('RIPTE e IPC'!Q911:Q913)</f>
        <v>12360.5000882929</v>
      </c>
      <c r="S912" s="69" t="n">
        <f aca="false">'RIPTE e IPC'!R912*100/'RIPTE e IPC'!$R$864</f>
        <v>104.768261205071</v>
      </c>
      <c r="T912" s="68" t="n">
        <f aca="false">'RIPTE e IPC'!T911*(1+('RIPTE e IPC'!E912-'RIPTE e IPC'!E911)/'RIPTE e IPC'!E911)</f>
        <v>298.099530285664</v>
      </c>
      <c r="U912" s="68" t="n">
        <f aca="false">'RIPTE e IPC'!M912*100/'RIPTE e IPC'!T912</f>
        <v>11316.2875391563</v>
      </c>
      <c r="V912" s="68" t="n">
        <f aca="false">AVERAGE('RIPTE e IPC'!U911:U913)</f>
        <v>11339.9270468932</v>
      </c>
      <c r="W912" s="68"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row>
    <row r="915" customFormat="false" ht="15" hidden="false" customHeight="false" outlineLevel="0" collapsed="false">
      <c r="A915" s="67" t="n">
        <f aca="false">'RIPTE e IPC'!A903+1</f>
        <v>2019</v>
      </c>
      <c r="B915" s="67" t="str">
        <f aca="false">'RIPTE e IPC'!B903</f>
        <v>Febrero</v>
      </c>
      <c r="C915" s="68"/>
      <c r="D915" s="69" t="n">
        <v>196.3597</v>
      </c>
      <c r="E915" s="69" t="n">
        <v>196.7501</v>
      </c>
      <c r="F915" s="69" t="n">
        <v>2708.13</v>
      </c>
      <c r="G915" s="69" t="n">
        <v>754.44</v>
      </c>
      <c r="H915" s="69" t="n">
        <f aca="false">'RIPTE e IPC'!H914*(1+(('RIPTE e IPC'!F915-'RIPTE e IPC'!F914)/'RIPTE e IPC'!F914+('RIPTE e IPC'!G915-'RIPTE e IPC'!G914)/'RIPTE e IPC'!G914)/2)</f>
        <v>325.371859406765</v>
      </c>
      <c r="I915" s="69" t="n">
        <f aca="false">'RIPTE e IPC'!H915*100/'RIPTE e IPC'!$H$868</f>
        <v>331.788803908921</v>
      </c>
      <c r="J915" s="68" t="n">
        <f aca="false">'RIPTE e IPC'!J914*(1+('RIPTE e IPC'!E915-'RIPTE e IPC'!E914)/'RIPTE e IPC'!E914)</f>
        <v>2028.87727737038</v>
      </c>
      <c r="K915" s="68" t="n">
        <f aca="false">'RIPTE e IPC'!J915*100/'RIPTE e IPC'!$J$864</f>
        <v>351.59932039737</v>
      </c>
      <c r="L915" s="68" t="n">
        <f aca="false">'RIPTE e IPC'!L914</f>
        <v>282.791275703296</v>
      </c>
      <c r="M915" s="69" t="n">
        <v>36733.68</v>
      </c>
      <c r="N915" s="69" t="n">
        <v>4198.76</v>
      </c>
      <c r="O915" s="69" t="n">
        <f aca="false">'RIPTE e IPC'!M915*100/'RIPTE e IPC'!K915</f>
        <v>10447.5969858202</v>
      </c>
      <c r="P915" s="69" t="n">
        <f aca="false">'RIPTE e IPC'!O915*100/'RIPTE e IPC'!$O$864</f>
        <v>89.2220353607211</v>
      </c>
      <c r="Q915" s="69" t="n">
        <f aca="false">'RIPTE e IPC'!M915*100/'RIPTE e IPC'!L915</f>
        <v>12989.6793699325</v>
      </c>
      <c r="R915" s="69" t="n">
        <f aca="false">AVERAGE('RIPTE e IPC'!Q914:Q916)</f>
        <v>12801.585696887</v>
      </c>
      <c r="S915" s="69" t="n">
        <f aca="false">'RIPTE e IPC'!R915*100/'RIPTE e IPC'!$R$864</f>
        <v>108.506926463344</v>
      </c>
      <c r="T915" s="68" t="n">
        <f aca="false">'RIPTE e IPC'!T914*(1+('RIPTE e IPC'!E915-'RIPTE e IPC'!E914)/'RIPTE e IPC'!E914)</f>
        <v>326.494679287868</v>
      </c>
      <c r="U915" s="68" t="n">
        <f aca="false">'RIPTE e IPC'!M915*100/'RIPTE e IPC'!T915</f>
        <v>11250.9276047382</v>
      </c>
      <c r="V915" s="68" t="n">
        <f aca="false">AVERAGE('RIPTE e IPC'!U914:U916)</f>
        <v>11288.9719685805</v>
      </c>
      <c r="W915" s="68" t="n">
        <f aca="false">'RIPTE e IPC'!V915*100/'RIPTE e IPC'!$V$864</f>
        <v>95.6480704768707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 </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7" t="n">
        <f aca="false">'RIPTE e IPC'!A906+1</f>
        <v>2019</v>
      </c>
      <c r="B918" s="67" t="str">
        <f aca="false">'RIPTE e IPC'!B906</f>
        <v>Mayo </v>
      </c>
      <c r="C918" s="68"/>
      <c r="D918" s="69" t="n">
        <v>218.8793</v>
      </c>
      <c r="E918" s="69" t="n">
        <v>219.5691</v>
      </c>
      <c r="F918" s="69" t="n">
        <v>3035.33</v>
      </c>
      <c r="G918" s="69" t="n">
        <v>839.06</v>
      </c>
      <c r="H918" s="69" t="n">
        <f aca="false">'RIPTE e IPC'!H917*(1+(('RIPTE e IPC'!F918-'RIPTE e IPC'!F917)/'RIPTE e IPC'!F917+('RIPTE e IPC'!G918-'RIPTE e IPC'!G917)/'RIPTE e IPC'!G917)/2)</f>
        <v>363.515637659006</v>
      </c>
      <c r="I918" s="69" t="n">
        <f aca="false">'RIPTE e IPC'!H918*100/'RIPTE e IPC'!$H$868</f>
        <v>370.684849147599</v>
      </c>
      <c r="J918" s="68" t="n">
        <f aca="false">'RIPTE e IPC'!J917*(1+('RIPTE e IPC'!E918-'RIPTE e IPC'!E917)/'RIPTE e IPC'!E917)</f>
        <v>2264.18567412502</v>
      </c>
      <c r="K918" s="68" t="n">
        <f aca="false">'RIPTE e IPC'!J918*100/'RIPTE e IPC'!$J$864</f>
        <v>392.377672693748</v>
      </c>
      <c r="L918" s="68" t="n">
        <f aca="false">'RIPTE e IPC'!L917</f>
        <v>301.187634454803</v>
      </c>
      <c r="M918" s="69" t="n">
        <v>40911.09</v>
      </c>
      <c r="N918" s="69" t="n">
        <v>4676.25</v>
      </c>
      <c r="O918" s="69" t="n">
        <f aca="false">'RIPTE e IPC'!M918*100/'RIPTE e IPC'!K918</f>
        <v>10426.4571730439</v>
      </c>
      <c r="P918" s="69" t="n">
        <f aca="false">'RIPTE e IPC'!O918*100/'RIPTE e IPC'!$O$864</f>
        <v>89.0415022557777</v>
      </c>
      <c r="Q918" s="69" t="n">
        <f aca="false">'RIPTE e IPC'!M918*100/'RIPTE e IPC'!L918</f>
        <v>13583.2568538398</v>
      </c>
      <c r="R918" s="69" t="n">
        <f aca="false">AVERAGE('RIPTE e IPC'!Q917:Q919)</f>
        <v>13182.4968166692</v>
      </c>
      <c r="S918" s="69" t="n">
        <f aca="false">'RIPTE e IPC'!R918*100/'RIPTE e IPC'!$R$864</f>
        <v>111.735549529417</v>
      </c>
      <c r="T918" s="68" t="n">
        <f aca="false">'RIPTE e IPC'!T917*(1+('RIPTE e IPC'!E918-'RIPTE e IPC'!E917)/'RIPTE e IPC'!E917)</f>
        <v>364.361405082009</v>
      </c>
      <c r="U918" s="68" t="n">
        <f aca="false">'RIPTE e IPC'!M918*100/'RIPTE e IPC'!T918</f>
        <v>11228.1623216356</v>
      </c>
      <c r="V918" s="68" t="n">
        <f aca="false">AVERAGE('RIPTE e IPC'!U917:U919)</f>
        <v>11221.2246919942</v>
      </c>
      <c r="W918" s="70" t="n">
        <f aca="false">'RIPTE e IPC'!V918*100/'RIPTE e IPC'!$V$864</f>
        <v>95.0740681404693</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10417.265879233</v>
      </c>
      <c r="P919" s="11" t="n">
        <f aca="false">'RIPTE e IPC'!O919*100/'RIPTE e IPC'!$O$864</f>
        <v>88.9630089962736</v>
      </c>
      <c r="Q919" s="11" t="n">
        <f aca="false">'RIPTE e IPC'!M919*100/'RIPTE e IPC'!L919</f>
        <v>12796.9765566192</v>
      </c>
      <c r="R919" s="11"/>
      <c r="S919" s="11"/>
      <c r="T919" s="60" t="n">
        <f aca="false">'RIPTE e IPC'!T918*(1+('RIPTE e IPC'!E919-'RIPTE e IPC'!E918)/'RIPTE e IPC'!E918)</f>
        <v>374.264767756396</v>
      </c>
      <c r="U919" s="60" t="n">
        <f aca="false">'RIPTE e IPC'!M919*100/'RIPTE e IPC'!T919</f>
        <v>11218.264296147</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1"/>
      <c r="N920" s="5"/>
      <c r="O920" s="58"/>
      <c r="P920" s="5"/>
      <c r="Q920" s="5"/>
      <c r="R920" s="5"/>
      <c r="S920" s="5"/>
      <c r="T920" s="58" t="n">
        <f aca="false">'RIPTE e IPC'!T919*1.025</f>
        <v>383.621386950306</v>
      </c>
      <c r="U920" s="58"/>
      <c r="V920" s="58"/>
      <c r="W920" s="58"/>
    </row>
    <row r="921" customFormat="false" ht="15" hidden="false" customHeight="false" outlineLevel="0" collapsed="false">
      <c r="A921" s="67" t="n">
        <f aca="false">'RIPTE e IPC'!A909+1</f>
        <v>2019</v>
      </c>
      <c r="B921" s="67" t="str">
        <f aca="false">'RIPTE e IPC'!B909</f>
        <v>Agosto</v>
      </c>
      <c r="C921" s="68"/>
      <c r="D921" s="69"/>
      <c r="E921" s="69"/>
      <c r="F921" s="69"/>
      <c r="G921" s="69"/>
      <c r="H921" s="69"/>
      <c r="I921" s="69"/>
      <c r="J921" s="68"/>
      <c r="K921" s="68"/>
      <c r="L921" s="68" t="n">
        <f aca="false">'RIPTE e IPC'!L920</f>
        <v>328.0932072393</v>
      </c>
      <c r="M921" s="69"/>
      <c r="N921" s="69"/>
      <c r="O921" s="69"/>
      <c r="P921" s="69"/>
      <c r="Q921" s="69"/>
      <c r="R921" s="69"/>
      <c r="S921" s="69"/>
      <c r="T921" s="68" t="n">
        <f aca="false">'RIPTE e IPC'!T920*1.025</f>
        <v>393.211921624064</v>
      </c>
      <c r="U921" s="68"/>
      <c r="V921" s="68"/>
      <c r="W921" s="68"/>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IPC'!T921*1.025</f>
        <v>403.042219664666</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IPC'!T922*1.025</f>
        <v>413.118275156282</v>
      </c>
      <c r="U923" s="58"/>
      <c r="V923" s="58"/>
      <c r="W923" s="58"/>
    </row>
    <row r="924" customFormat="false" ht="15" hidden="false" customHeight="false" outlineLevel="0" collapsed="false">
      <c r="A924" s="67" t="n">
        <f aca="false">'RIPTE e IPC'!A912+1</f>
        <v>2019</v>
      </c>
      <c r="B924" s="67" t="str">
        <f aca="false">'RIPTE e IPC'!B912</f>
        <v>Noviembre</v>
      </c>
      <c r="C924" s="68"/>
      <c r="D924" s="69"/>
      <c r="E924" s="69"/>
      <c r="F924" s="69"/>
      <c r="G924" s="69"/>
      <c r="H924" s="69"/>
      <c r="I924" s="69"/>
      <c r="J924" s="68"/>
      <c r="K924" s="68"/>
      <c r="L924" s="68" t="n">
        <f aca="false">'RIPTE e IPC'!L923</f>
        <v>371.516081585436</v>
      </c>
      <c r="M924" s="69"/>
      <c r="N924" s="69"/>
      <c r="O924" s="69"/>
      <c r="P924" s="69"/>
      <c r="Q924" s="69"/>
      <c r="R924" s="69"/>
      <c r="S924" s="69"/>
      <c r="T924" s="68" t="n">
        <f aca="false">'RIPTE e IPC'!T923*1.025</f>
        <v>423.446232035189</v>
      </c>
      <c r="U924" s="68"/>
      <c r="V924" s="68"/>
      <c r="W924" s="68"/>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IPC'!T924*1.025</f>
        <v>434.032387836069</v>
      </c>
      <c r="U925" s="60"/>
      <c r="V925" s="60"/>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c r="U926" s="58"/>
      <c r="V926" s="58"/>
      <c r="W926" s="58"/>
    </row>
    <row r="930" customFormat="false" ht="13.8" hidden="false" customHeight="false" outlineLevel="0" collapsed="false">
      <c r="F930" s="0" t="s">
        <v>54</v>
      </c>
    </row>
    <row r="931" customFormat="false" ht="15" hidden="false" customHeight="false" outlineLevel="0" collapsed="false">
      <c r="D931" s="4" t="n">
        <v>1994</v>
      </c>
      <c r="E931" s="4" t="n">
        <v>85.0671419155813</v>
      </c>
    </row>
    <row r="932" customFormat="false" ht="15" hidden="false" customHeight="false" outlineLevel="0" collapsed="false">
      <c r="D932" s="7" t="n">
        <v>1994</v>
      </c>
      <c r="E932" s="7" t="n">
        <v>86.6512188253378</v>
      </c>
    </row>
    <row r="933" customFormat="false" ht="15" hidden="false" customHeight="false" outlineLevel="0" collapsed="false">
      <c r="D933" s="10" t="n">
        <v>1994</v>
      </c>
      <c r="E933" s="10" t="n">
        <v>87.5068478299004</v>
      </c>
    </row>
    <row r="934" customFormat="false" ht="15" hidden="false" customHeight="false" outlineLevel="0" collapsed="false">
      <c r="D934" s="4" t="n">
        <v>1994</v>
      </c>
      <c r="E934" s="4" t="n">
        <v>87.4924755654165</v>
      </c>
    </row>
    <row r="935" customFormat="false" ht="15" hidden="false" customHeight="false" outlineLevel="0" collapsed="false">
      <c r="D935" s="7" t="n">
        <v>1994</v>
      </c>
      <c r="E935" s="7" t="n">
        <v>87.8874615384042</v>
      </c>
    </row>
    <row r="936" customFormat="false" ht="15" hidden="false" customHeight="false" outlineLevel="0" collapsed="false">
      <c r="D936" s="10" t="n">
        <v>1994</v>
      </c>
      <c r="E936" s="10" t="n">
        <v>89.6000205338892</v>
      </c>
    </row>
    <row r="937" customFormat="false" ht="15" hidden="false" customHeight="false" outlineLevel="0" collapsed="false">
      <c r="D937" s="4" t="n">
        <v>1995</v>
      </c>
      <c r="E937" s="4" t="n">
        <v>88.3103256527139</v>
      </c>
    </row>
    <row r="938" customFormat="false" ht="15" hidden="false" customHeight="false" outlineLevel="0" collapsed="false">
      <c r="D938" s="7" t="n">
        <v>1995</v>
      </c>
      <c r="E938" s="7" t="n">
        <v>87.6930355292581</v>
      </c>
    </row>
    <row r="939" customFormat="false" ht="15" hidden="false" customHeight="false" outlineLevel="0" collapsed="false">
      <c r="D939" s="10" t="n">
        <v>1995</v>
      </c>
      <c r="E939" s="10" t="n">
        <v>88.3810795003563</v>
      </c>
    </row>
    <row r="940" customFormat="false" ht="15" hidden="false" customHeight="false" outlineLevel="0" collapsed="false">
      <c r="D940" s="4" t="n">
        <v>1995</v>
      </c>
      <c r="E940" s="4" t="n">
        <v>85.8722289553521</v>
      </c>
    </row>
    <row r="941" customFormat="false" ht="15" hidden="false" customHeight="false" outlineLevel="0" collapsed="false">
      <c r="D941" s="7" t="n">
        <v>1995</v>
      </c>
      <c r="E941" s="7" t="n">
        <v>86.9345940843192</v>
      </c>
    </row>
    <row r="942" customFormat="false" ht="15" hidden="false" customHeight="false" outlineLevel="0" collapsed="false">
      <c r="D942" s="10" t="n">
        <v>1995</v>
      </c>
      <c r="E942" s="10" t="n">
        <v>89.3748702877234</v>
      </c>
    </row>
    <row r="943" customFormat="false" ht="15" hidden="false" customHeight="false" outlineLevel="0" collapsed="false">
      <c r="D943" s="4" t="n">
        <v>1995</v>
      </c>
      <c r="E943" s="4" t="n">
        <v>86.1870464071542</v>
      </c>
    </row>
    <row r="944" customFormat="false" ht="15" hidden="false" customHeight="false" outlineLevel="0" collapsed="false">
      <c r="D944" s="7" t="n">
        <v>1995</v>
      </c>
      <c r="E944" s="7" t="n">
        <v>86.2499729664489</v>
      </c>
    </row>
    <row r="945" customFormat="false" ht="15" hidden="false" customHeight="false" outlineLevel="0" collapsed="false">
      <c r="D945" s="10" t="n">
        <v>1995</v>
      </c>
      <c r="E945" s="10" t="n">
        <v>86.2809974570161</v>
      </c>
    </row>
    <row r="946" customFormat="false" ht="15" hidden="false" customHeight="false" outlineLevel="0" collapsed="false">
      <c r="D946" s="4" t="n">
        <v>1995</v>
      </c>
      <c r="E946" s="4" t="n">
        <v>86.1569360461794</v>
      </c>
    </row>
    <row r="947" customFormat="false" ht="15" hidden="false" customHeight="false" outlineLevel="0" collapsed="false">
      <c r="D947" s="7" t="n">
        <v>1995</v>
      </c>
      <c r="E947" s="7" t="n">
        <v>86.818704375763</v>
      </c>
    </row>
    <row r="948" customFormat="false" ht="15" hidden="false" customHeight="false" outlineLevel="0" collapsed="false">
      <c r="D948" s="10" t="n">
        <v>1995</v>
      </c>
      <c r="E948" s="10" t="n">
        <v>88.3752253549954</v>
      </c>
    </row>
    <row r="949" customFormat="false" ht="15" hidden="false" customHeight="false" outlineLevel="0" collapsed="false">
      <c r="D949" s="4" t="n">
        <v>1996</v>
      </c>
      <c r="E949" s="4" t="n">
        <v>88.0463241684243</v>
      </c>
    </row>
    <row r="950" customFormat="false" ht="15" hidden="false" customHeight="false" outlineLevel="0" collapsed="false">
      <c r="D950" s="7" t="n">
        <v>1996</v>
      </c>
      <c r="E950" s="7" t="n">
        <v>87.8889731124035</v>
      </c>
    </row>
    <row r="951" customFormat="false" ht="15" hidden="false" customHeight="false" outlineLevel="0" collapsed="false">
      <c r="D951" s="10" t="n">
        <v>1996</v>
      </c>
      <c r="E951" s="10" t="n">
        <v>88.2388512929524</v>
      </c>
    </row>
    <row r="952" customFormat="false" ht="15" hidden="false" customHeight="false" outlineLevel="0" collapsed="false">
      <c r="D952" s="4" t="n">
        <v>1996</v>
      </c>
      <c r="E952" s="4" t="n">
        <v>87.4802058636869</v>
      </c>
    </row>
    <row r="953" customFormat="false" ht="15" hidden="false" customHeight="false" outlineLevel="0" collapsed="false">
      <c r="D953" s="7" t="n">
        <v>1996</v>
      </c>
      <c r="E953" s="7" t="n">
        <v>88.0452929949102</v>
      </c>
    </row>
    <row r="954" customFormat="false" ht="15" hidden="false" customHeight="false" outlineLevel="0" collapsed="false">
      <c r="D954" s="10" t="n">
        <v>1996</v>
      </c>
      <c r="E954" s="10" t="n">
        <v>89.149620033324</v>
      </c>
    </row>
    <row r="955" customFormat="false" ht="15" hidden="false" customHeight="false" outlineLevel="0" collapsed="false">
      <c r="D955" s="4" t="n">
        <v>1996</v>
      </c>
      <c r="E955" s="4" t="n">
        <v>87.6520876600252</v>
      </c>
    </row>
    <row r="956" customFormat="false" ht="15" hidden="false" customHeight="false" outlineLevel="0" collapsed="false">
      <c r="D956" s="7" t="n">
        <v>1996</v>
      </c>
      <c r="E956" s="7" t="n">
        <v>88.3349059552651</v>
      </c>
    </row>
    <row r="957" customFormat="false" ht="15" hidden="false" customHeight="false" outlineLevel="0" collapsed="false">
      <c r="D957" s="10" t="n">
        <v>1996</v>
      </c>
      <c r="E957" s="10" t="n">
        <v>88.4167295421817</v>
      </c>
    </row>
    <row r="958" customFormat="false" ht="15" hidden="false" customHeight="false" outlineLevel="0" collapsed="false">
      <c r="D958" s="4" t="n">
        <v>1996</v>
      </c>
      <c r="E958" s="4" t="n">
        <v>88.0547534453964</v>
      </c>
    </row>
    <row r="959" customFormat="false" ht="15" hidden="false" customHeight="false" outlineLevel="0" collapsed="false">
      <c r="D959" s="7" t="n">
        <v>1996</v>
      </c>
      <c r="E959" s="7" t="n">
        <v>86.4825255181459</v>
      </c>
    </row>
    <row r="960" customFormat="false" ht="15" hidden="false" customHeight="false" outlineLevel="0" collapsed="false">
      <c r="D960" s="10" t="n">
        <v>1996</v>
      </c>
      <c r="E960" s="10" t="n">
        <v>88.4382607123058</v>
      </c>
    </row>
    <row r="961" customFormat="false" ht="15" hidden="false" customHeight="false" outlineLevel="0" collapsed="false">
      <c r="D961" s="4" t="n">
        <v>1997</v>
      </c>
      <c r="E961" s="4" t="n">
        <v>86.4755088688389</v>
      </c>
    </row>
    <row r="962" customFormat="false" ht="15" hidden="false" customHeight="false" outlineLevel="0" collapsed="false">
      <c r="D962" s="7" t="n">
        <v>1997</v>
      </c>
      <c r="E962" s="7" t="n">
        <v>86.1526714395119</v>
      </c>
    </row>
    <row r="963" customFormat="false" ht="15" hidden="false" customHeight="false" outlineLevel="0" collapsed="false">
      <c r="D963" s="10" t="n">
        <v>1997</v>
      </c>
      <c r="E963" s="10" t="n">
        <v>86.1941871509458</v>
      </c>
    </row>
    <row r="964" customFormat="false" ht="15" hidden="false" customHeight="false" outlineLevel="0" collapsed="false">
      <c r="D964" s="4" t="n">
        <v>1997</v>
      </c>
      <c r="E964" s="4" t="n">
        <v>85.7793074044281</v>
      </c>
    </row>
    <row r="965" customFormat="false" ht="15" hidden="false" customHeight="false" outlineLevel="0" collapsed="false">
      <c r="D965" s="7" t="n">
        <v>1997</v>
      </c>
      <c r="E965" s="7" t="n">
        <v>86.0924654690664</v>
      </c>
    </row>
    <row r="966" customFormat="false" ht="15" hidden="false" customHeight="false" outlineLevel="0" collapsed="false">
      <c r="D966" s="10" t="n">
        <v>1997</v>
      </c>
      <c r="E966" s="10" t="n">
        <v>87.2230106610002</v>
      </c>
    </row>
    <row r="967" customFormat="false" ht="15" hidden="false" customHeight="false" outlineLevel="0" collapsed="false">
      <c r="D967" s="4" t="n">
        <v>1997</v>
      </c>
      <c r="E967" s="4" t="n">
        <v>84.8967710322538</v>
      </c>
    </row>
    <row r="968" customFormat="false" ht="15" hidden="false" customHeight="false" outlineLevel="0" collapsed="false">
      <c r="D968" s="7" t="n">
        <v>1997</v>
      </c>
      <c r="E968" s="7" t="n">
        <v>84.0762012191116</v>
      </c>
    </row>
    <row r="969" customFormat="false" ht="15" hidden="false" customHeight="false" outlineLevel="0" collapsed="false">
      <c r="D969" s="10" t="n">
        <v>1997</v>
      </c>
      <c r="E969" s="10" t="n">
        <v>85.2022540322512</v>
      </c>
    </row>
    <row r="970" customFormat="false" ht="15" hidden="false" customHeight="false" outlineLevel="0" collapsed="false">
      <c r="D970" s="4" t="n">
        <v>1997</v>
      </c>
      <c r="E970" s="4" t="n">
        <v>85.5937453448085</v>
      </c>
    </row>
    <row r="971" customFormat="false" ht="15" hidden="false" customHeight="false" outlineLevel="0" collapsed="false">
      <c r="D971" s="7" t="n">
        <v>1997</v>
      </c>
      <c r="E971" s="7" t="n">
        <v>84.4951966656792</v>
      </c>
    </row>
    <row r="972" customFormat="false" ht="15" hidden="false" customHeight="false" outlineLevel="0" collapsed="false">
      <c r="D972" s="10" t="n">
        <v>1997</v>
      </c>
      <c r="E972" s="10" t="n">
        <v>85.8527246455348</v>
      </c>
    </row>
    <row r="973" customFormat="false" ht="15" hidden="false" customHeight="false" outlineLevel="0" collapsed="false">
      <c r="D973" s="4" t="n">
        <v>1998</v>
      </c>
      <c r="E973" s="4" t="n">
        <v>85.0285001758034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7" t="n">
        <f aca="false">'RIPTE e IPC'!D1175+1</f>
        <v>2015</v>
      </c>
      <c r="E1187" s="69"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7" t="n">
        <f aca="false">'RIPTE e IPC'!D1178+1</f>
        <v>2016</v>
      </c>
      <c r="E1190" s="69"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7" t="n">
        <f aca="false">'RIPTE e IPC'!D1181+1</f>
        <v>2016</v>
      </c>
      <c r="E1193" s="69"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7" t="n">
        <f aca="false">'RIPTE e IPC'!D1184+1</f>
        <v>2016</v>
      </c>
      <c r="E1196" s="69"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7" t="n">
        <f aca="false">'RIPTE e IPC'!D1187+1</f>
        <v>2016</v>
      </c>
      <c r="E1199" s="69"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7" t="n">
        <f aca="false">'RIPTE e IPC'!D1190+1</f>
        <v>2017</v>
      </c>
      <c r="E1202" s="69"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7" t="n">
        <f aca="false">'RIPTE e IPC'!D1193+1</f>
        <v>2017</v>
      </c>
      <c r="E1205" s="69"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7" t="n">
        <f aca="false">'RIPTE e IPC'!D1196+1</f>
        <v>2017</v>
      </c>
      <c r="E1208" s="69"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7" t="n">
        <f aca="false">'RIPTE e IPC'!D1199+1</f>
        <v>2017</v>
      </c>
      <c r="E1211" s="69"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7" t="n">
        <f aca="false">'RIPTE e IPC'!D1202+1</f>
        <v>2018</v>
      </c>
      <c r="E1214" s="69"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7" t="n">
        <f aca="false">'RIPTE e IPC'!D1205+1</f>
        <v>2018</v>
      </c>
      <c r="E1217" s="69"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7" t="n">
        <f aca="false">'RIPTE e IPC'!D1208+1</f>
        <v>2018</v>
      </c>
      <c r="E1220" s="69"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7" t="n">
        <f aca="false">'RIPTE e IPC'!D1211+1</f>
        <v>2018</v>
      </c>
      <c r="E1223" s="69"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7" t="n">
        <f aca="false">'RIPTE e IPC'!D1214+1</f>
        <v>2019</v>
      </c>
      <c r="E1226" s="69"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7" t="n">
        <f aca="false">'RIPTE e IPC'!D1217+1</f>
        <v>2019</v>
      </c>
      <c r="E1229" s="69" t="n">
        <v>89.0415022557777</v>
      </c>
      <c r="F1229" s="69" t="n">
        <v>89.0415022557777</v>
      </c>
      <c r="G1229" s="69" t="n">
        <v>89.0415022557777</v>
      </c>
      <c r="H1229" s="69"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7"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7"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7"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7"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7"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7"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7"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7"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7"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7" t="n">
        <f aca="false">'RIPTE e IPC'!D1247+1</f>
        <v>2021</v>
      </c>
      <c r="F1259" s="0" t="n">
        <v>95</v>
      </c>
      <c r="G1259" s="0" t="n">
        <v>100</v>
      </c>
      <c r="H1259" s="0" t="n">
        <v>105</v>
      </c>
      <c r="J1259" s="0" t="s">
        <v>55</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7"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7"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7"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7"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7"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7"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7"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7"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7"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7"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7"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7"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7"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7"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7"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7"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7"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7"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7"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7"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7"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7"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7"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7"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7"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7"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7"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7"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7"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7"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7"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7"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7"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7"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7"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7"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7"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7"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7"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7"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7"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7"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7"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7"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7"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7"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7"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7"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7"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7"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7"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7"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7"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7"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7"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7"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7"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7"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7"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7"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7"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7"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7"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7"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7"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7"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7"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7"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7"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7"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7"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7"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7"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7"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7"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7"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56</v>
      </c>
    </row>
    <row r="1489" customFormat="false" ht="15" hidden="false" customHeight="false" outlineLevel="0" collapsed="false">
      <c r="D1489" s="4"/>
      <c r="J1489" s="0" t="s">
        <v>57</v>
      </c>
    </row>
    <row r="1490" customFormat="false" ht="15" hidden="false" customHeight="false" outlineLevel="0" collapsed="false">
      <c r="D1490" s="67"/>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7"/>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7"/>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7"/>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7"/>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7"/>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4.05" hidden="false" customHeight="false" outlineLevel="0" collapsed="false">
      <c r="A5" s="77" t="s">
        <v>66</v>
      </c>
      <c r="B5" s="77" t="s">
        <v>67</v>
      </c>
      <c r="C5" s="77"/>
      <c r="D5" s="77"/>
      <c r="E5" s="77"/>
      <c r="F5" s="77"/>
      <c r="I5" s="78" t="s">
        <v>68</v>
      </c>
      <c r="J5" s="78"/>
      <c r="K5" s="78"/>
      <c r="L5" s="78"/>
    </row>
    <row r="6" customFormat="false" ht="57.1" hidden="false" customHeight="true" outlineLevel="0" collapsed="false">
      <c r="A6" s="79" t="n">
        <v>1993</v>
      </c>
      <c r="B6" s="80" t="s">
        <v>69</v>
      </c>
      <c r="C6" s="81" t="n">
        <v>200</v>
      </c>
      <c r="D6" s="81"/>
      <c r="E6" s="82"/>
      <c r="F6" s="81" t="n">
        <f aca="false">+'Minimum wage'!C6/'Minimum wage'!$C$6*100</f>
        <v>100</v>
      </c>
      <c r="I6" s="83" t="s">
        <v>70</v>
      </c>
      <c r="J6" s="84" t="s">
        <v>71</v>
      </c>
      <c r="K6" s="85" t="s">
        <v>72</v>
      </c>
      <c r="L6" s="86" t="s">
        <v>73</v>
      </c>
    </row>
    <row r="7" customFormat="false" ht="12.8" hidden="false" customHeight="false" outlineLevel="0" collapsed="false">
      <c r="A7" s="79" t="n">
        <v>2003</v>
      </c>
      <c r="B7" s="80" t="s">
        <v>74</v>
      </c>
      <c r="C7" s="81" t="n">
        <v>250</v>
      </c>
      <c r="D7" s="81" t="n">
        <f aca="false">'Minimum wage'!C7*100/'RIPTE e IPC'!T728</f>
        <v>760.150483911932</v>
      </c>
      <c r="E7" s="87" t="n">
        <f aca="false">+'Minimum wage'!C7/'Minimum wage'!C6-1</f>
        <v>0.25</v>
      </c>
      <c r="F7" s="81" t="n">
        <f aca="false">+'Minimum wage'!C7/'Minimum wage'!$C$6*100</f>
        <v>125</v>
      </c>
      <c r="I7" s="83"/>
      <c r="J7" s="84"/>
      <c r="K7" s="85"/>
      <c r="L7" s="86"/>
    </row>
    <row r="8" customFormat="false" ht="12.8" hidden="false" customHeight="false" outlineLevel="0" collapsed="false">
      <c r="A8" s="79" t="n">
        <v>2003</v>
      </c>
      <c r="B8" s="80" t="s">
        <v>69</v>
      </c>
      <c r="C8" s="81" t="n">
        <v>260</v>
      </c>
      <c r="D8" s="81" t="n">
        <f aca="false">'Minimum wage'!C8*100/'RIPTE e IPC'!T729</f>
        <v>790.36406439252</v>
      </c>
      <c r="E8" s="87" t="n">
        <f aca="false">+'Minimum wage'!C8/'Minimum wage'!C7-1</f>
        <v>0.04</v>
      </c>
      <c r="F8" s="81" t="n">
        <f aca="false">+'Minimum wage'!C8/'Minimum wage'!$C$6*100</f>
        <v>130</v>
      </c>
      <c r="I8" s="88"/>
      <c r="J8" s="89"/>
      <c r="K8" s="85"/>
      <c r="L8" s="86"/>
    </row>
    <row r="9" customFormat="false" ht="13.8" hidden="false" customHeight="false" outlineLevel="0" collapsed="false">
      <c r="A9" s="79" t="n">
        <v>2003</v>
      </c>
      <c r="B9" s="80" t="s">
        <v>75</v>
      </c>
      <c r="C9" s="81" t="n">
        <v>270</v>
      </c>
      <c r="D9" s="81" t="n">
        <f aca="false">'Minimum wage'!C9*100/'RIPTE e IPC'!T730</f>
        <v>820.437540433277</v>
      </c>
      <c r="E9" s="87" t="n">
        <f aca="false">+'Minimum wage'!C9/'Minimum wage'!C8-1</f>
        <v>0.0384615384615385</v>
      </c>
      <c r="F9" s="81" t="n">
        <f aca="false">+'Minimum wage'!C9/'Minimum wage'!$C$6*100</f>
        <v>135</v>
      </c>
      <c r="I9" s="90" t="n">
        <v>1994</v>
      </c>
      <c r="J9" s="90" t="n">
        <v>3</v>
      </c>
      <c r="K9" s="91" t="n">
        <v>200</v>
      </c>
      <c r="L9" s="91" t="n">
        <f aca="false">'Minimum wage'!K9*100/'RIPTE e IPC'!T621</f>
        <v>878.397708650299</v>
      </c>
    </row>
    <row r="10" customFormat="false" ht="13.8" hidden="false" customHeight="false" outlineLevel="0" collapsed="false">
      <c r="A10" s="79" t="n">
        <v>2003</v>
      </c>
      <c r="B10" s="80" t="s">
        <v>76</v>
      </c>
      <c r="C10" s="81" t="n">
        <v>280</v>
      </c>
      <c r="D10" s="81" t="n">
        <f aca="false">'Minimum wage'!C10*100/'RIPTE e IPC'!T731</f>
        <v>845.838144397284</v>
      </c>
      <c r="E10" s="87" t="n">
        <f aca="false">+'Minimum wage'!C10/'Minimum wage'!C9-1</f>
        <v>0.037037037037037</v>
      </c>
      <c r="F10" s="81" t="n">
        <f aca="false">+'Minimum wage'!C10/'Minimum wage'!$C$6*100</f>
        <v>140</v>
      </c>
      <c r="I10" s="92" t="n">
        <v>1994</v>
      </c>
      <c r="J10" s="92" t="n">
        <v>4</v>
      </c>
      <c r="K10" s="93" t="n">
        <v>200</v>
      </c>
      <c r="L10" s="94" t="n">
        <f aca="false">'Minimum wage'!K10*100/'RIPTE e IPC'!T624</f>
        <v>867.678259684337</v>
      </c>
    </row>
    <row r="11" customFormat="false" ht="13.8" hidden="false" customHeight="false" outlineLevel="0" collapsed="false">
      <c r="A11" s="79" t="n">
        <v>2003</v>
      </c>
      <c r="B11" s="80" t="s">
        <v>77</v>
      </c>
      <c r="C11" s="81" t="n">
        <v>290</v>
      </c>
      <c r="D11" s="81" t="n">
        <f aca="false">'Minimum wage'!C11*100/'RIPTE e IPC'!T732</f>
        <v>873.891461288125</v>
      </c>
      <c r="E11" s="87" t="n">
        <f aca="false">+'Minimum wage'!C11/'Minimum wage'!C10-1</f>
        <v>0.0357142857142858</v>
      </c>
      <c r="F11" s="81" t="n">
        <f aca="false">+'Minimum wage'!C11/'Minimum wage'!$C$6*100</f>
        <v>145</v>
      </c>
      <c r="I11" s="90" t="n">
        <v>1995</v>
      </c>
      <c r="J11" s="90" t="n">
        <v>1</v>
      </c>
      <c r="K11" s="91" t="n">
        <v>200</v>
      </c>
      <c r="L11" s="91" t="n">
        <f aca="false">'Minimum wage'!K11*100/'RIPTE e IPC'!T627</f>
        <v>855.163997736316</v>
      </c>
    </row>
    <row r="12" customFormat="false" ht="12.8" hidden="false" customHeight="false" outlineLevel="0" collapsed="false">
      <c r="A12" s="79" t="n">
        <v>2003</v>
      </c>
      <c r="B12" s="80" t="s">
        <v>78</v>
      </c>
      <c r="C12" s="81" t="n">
        <v>300</v>
      </c>
      <c r="D12" s="81" t="n">
        <f aca="false">'Minimum wage'!C12*100/'RIPTE e IPC'!T733</f>
        <v>902.110301658548</v>
      </c>
      <c r="E12" s="87" t="n">
        <f aca="false">+'Minimum wage'!C12/'Minimum wage'!C11-1</f>
        <v>0.0344827586206897</v>
      </c>
      <c r="F12" s="81" t="n">
        <f aca="false">+'Minimum wage'!C12/'Minimum wage'!$C$6*100</f>
        <v>150</v>
      </c>
      <c r="I12" s="92" t="n">
        <v>1995</v>
      </c>
      <c r="J12" s="92" t="n">
        <v>2</v>
      </c>
      <c r="K12" s="93" t="n">
        <v>200</v>
      </c>
      <c r="L12" s="94" t="n">
        <f aca="false">'Minimum wage'!K12*100/'RIPTE e IPC'!T630</f>
        <v>854.933031766446</v>
      </c>
    </row>
    <row r="13" customFormat="false" ht="13.8" hidden="false" customHeight="false" outlineLevel="0" collapsed="false">
      <c r="A13" s="79" t="n">
        <v>2004</v>
      </c>
      <c r="B13" s="80" t="s">
        <v>79</v>
      </c>
      <c r="C13" s="81" t="n">
        <v>350</v>
      </c>
      <c r="D13" s="81" t="n">
        <f aca="false">'Minimum wage'!C13*100/'RIPTE e IPC'!T734</f>
        <v>1048.05640300498</v>
      </c>
      <c r="E13" s="87" t="n">
        <f aca="false">+'Minimum wage'!C13/'Minimum wage'!C12-1</f>
        <v>0.166666666666667</v>
      </c>
      <c r="F13" s="81" t="n">
        <f aca="false">+'Minimum wage'!C13/'Minimum wage'!$C$6*100</f>
        <v>175</v>
      </c>
      <c r="I13" s="90" t="n">
        <f aca="false">'Minimum wage'!I9+1</f>
        <v>1995</v>
      </c>
      <c r="J13" s="90" t="n">
        <f aca="false">'Minimum wage'!J9</f>
        <v>3</v>
      </c>
      <c r="K13" s="91" t="n">
        <v>200</v>
      </c>
      <c r="L13" s="91" t="n">
        <f aca="false">'Minimum wage'!K13*100/'RIPTE e IPC'!T633</f>
        <v>855.308459499783</v>
      </c>
    </row>
    <row r="14" customFormat="false" ht="12.8" hidden="false" customHeight="false" outlineLevel="0" collapsed="false">
      <c r="A14" s="95" t="n">
        <v>2004</v>
      </c>
      <c r="B14" s="96" t="s">
        <v>75</v>
      </c>
      <c r="C14" s="97" t="n">
        <v>450</v>
      </c>
      <c r="D14" s="97"/>
      <c r="E14" s="87" t="n">
        <f aca="false">+'Minimum wage'!C14/'Minimum wage'!C13-1</f>
        <v>0.285714285714286</v>
      </c>
      <c r="F14" s="97" t="n">
        <f aca="false">+'Minimum wage'!C14/'Minimum wage'!$C$6*100</f>
        <v>225</v>
      </c>
      <c r="I14" s="92" t="n">
        <f aca="false">'Minimum wage'!I10+1</f>
        <v>1995</v>
      </c>
      <c r="J14" s="92" t="n">
        <f aca="false">'Minimum wage'!J10</f>
        <v>4</v>
      </c>
      <c r="K14" s="93" t="n">
        <v>200</v>
      </c>
      <c r="L14" s="94" t="n">
        <f aca="false">'Minimum wage'!K14*100/'RIPTE e IPC'!T636</f>
        <v>852.959393568765</v>
      </c>
    </row>
    <row r="15" customFormat="false" ht="13.8" hidden="false" customHeight="false" outlineLevel="0" collapsed="false">
      <c r="A15" s="95" t="n">
        <v>2005</v>
      </c>
      <c r="B15" s="96" t="s">
        <v>80</v>
      </c>
      <c r="C15" s="97" t="n">
        <v>510</v>
      </c>
      <c r="D15" s="97"/>
      <c r="E15" s="87" t="n">
        <f aca="false">+'Minimum wage'!C15/'Minimum wage'!C14-1</f>
        <v>0.133333333333333</v>
      </c>
      <c r="F15" s="97" t="n">
        <f aca="false">+'Minimum wage'!C15/'Minimum wage'!$C$6*100</f>
        <v>255</v>
      </c>
      <c r="I15" s="90" t="n">
        <f aca="false">'Minimum wage'!I11+1</f>
        <v>1996</v>
      </c>
      <c r="J15" s="90" t="n">
        <f aca="false">'Minimum wage'!J11</f>
        <v>1</v>
      </c>
      <c r="K15" s="91" t="n">
        <v>200</v>
      </c>
      <c r="L15" s="91" t="n">
        <f aca="false">'Minimum wage'!K15*100/'RIPTE e IPC'!T639</f>
        <v>852.318671364332</v>
      </c>
    </row>
    <row r="16" customFormat="false" ht="12.8" hidden="false" customHeight="false" outlineLevel="0" collapsed="false">
      <c r="A16" s="95" t="n">
        <v>2005</v>
      </c>
      <c r="B16" s="96" t="s">
        <v>81</v>
      </c>
      <c r="C16" s="97" t="n">
        <v>570</v>
      </c>
      <c r="D16" s="97"/>
      <c r="E16" s="87" t="n">
        <f aca="false">+'Minimum wage'!C16/'Minimum wage'!C15-1</f>
        <v>0.117647058823529</v>
      </c>
      <c r="F16" s="97" t="n">
        <f aca="false">+'Minimum wage'!C16/'Minimum wage'!$C$6*100</f>
        <v>285</v>
      </c>
      <c r="I16" s="92" t="n">
        <f aca="false">'Minimum wage'!I12+1</f>
        <v>1996</v>
      </c>
      <c r="J16" s="92" t="n">
        <f aca="false">'Minimum wage'!J12</f>
        <v>2</v>
      </c>
      <c r="K16" s="93" t="n">
        <v>200</v>
      </c>
      <c r="L16" s="94" t="n">
        <f aca="false">'Minimum wage'!K16*100/'RIPTE e IPC'!T642</f>
        <v>857.693667160847</v>
      </c>
    </row>
    <row r="17" customFormat="false" ht="14.05" hidden="false" customHeight="false" outlineLevel="0" collapsed="false">
      <c r="A17" s="95" t="n">
        <v>2005</v>
      </c>
      <c r="B17" s="96" t="s">
        <v>74</v>
      </c>
      <c r="C17" s="97" t="n">
        <v>630</v>
      </c>
      <c r="D17" s="97"/>
      <c r="E17" s="87" t="n">
        <f aca="false">+'Minimum wage'!C17/'Minimum wage'!C16-1</f>
        <v>0.105263157894737</v>
      </c>
      <c r="F17" s="97" t="n">
        <f aca="false">+'Minimum wage'!C17/'Minimum wage'!$C$6*100</f>
        <v>315</v>
      </c>
      <c r="I17" s="90" t="n">
        <f aca="false">'Minimum wage'!I13+1</f>
        <v>1996</v>
      </c>
      <c r="J17" s="90" t="n">
        <f aca="false">'Minimum wage'!J13</f>
        <v>3</v>
      </c>
      <c r="K17" s="91" t="n">
        <v>200</v>
      </c>
      <c r="L17" s="91" t="n">
        <f aca="false">'Minimum wage'!K17*100/'RIPTE e IPC'!T645</f>
        <v>853.70746898465</v>
      </c>
    </row>
    <row r="18" customFormat="false" ht="12.8" hidden="false" customHeight="false" outlineLevel="0" collapsed="false">
      <c r="A18" s="95" t="n">
        <v>2006</v>
      </c>
      <c r="B18" s="96" t="s">
        <v>69</v>
      </c>
      <c r="C18" s="97" t="n">
        <v>760</v>
      </c>
      <c r="D18" s="97"/>
      <c r="E18" s="87" t="n">
        <f aca="false">+'Minimum wage'!C18/'Minimum wage'!C17-1</f>
        <v>0.206349206349206</v>
      </c>
      <c r="F18" s="97" t="n">
        <f aca="false">+'Minimum wage'!C18/'Minimum wage'!$C$6*100</f>
        <v>380</v>
      </c>
      <c r="I18" s="92" t="n">
        <f aca="false">'Minimum wage'!I14+1</f>
        <v>1996</v>
      </c>
      <c r="J18" s="92" t="n">
        <f aca="false">'Minimum wage'!J14</f>
        <v>4</v>
      </c>
      <c r="K18" s="93" t="n">
        <v>200</v>
      </c>
      <c r="L18" s="94" t="n">
        <f aca="false">'Minimum wage'!K18*100/'RIPTE e IPC'!T648</f>
        <v>849.20496758554</v>
      </c>
    </row>
    <row r="19" customFormat="false" ht="13.8" hidden="false" customHeight="false" outlineLevel="0" collapsed="false">
      <c r="A19" s="95" t="n">
        <v>2006</v>
      </c>
      <c r="B19" s="96" t="s">
        <v>75</v>
      </c>
      <c r="C19" s="97" t="n">
        <v>780</v>
      </c>
      <c r="D19" s="97"/>
      <c r="E19" s="87" t="n">
        <f aca="false">+'Minimum wage'!C19/'Minimum wage'!C18-1</f>
        <v>0.0263157894736843</v>
      </c>
      <c r="F19" s="97" t="n">
        <f aca="false">+'Minimum wage'!C19/'Minimum wage'!$C$6*100</f>
        <v>390</v>
      </c>
      <c r="I19" s="90" t="n">
        <f aca="false">'Minimum wage'!I15+1</f>
        <v>1997</v>
      </c>
      <c r="J19" s="90" t="n">
        <f aca="false">'Minimum wage'!J15</f>
        <v>1</v>
      </c>
      <c r="K19" s="91" t="n">
        <v>200</v>
      </c>
      <c r="L19" s="91" t="n">
        <f aca="false">'Minimum wage'!K19*100/'RIPTE e IPC'!T651</f>
        <v>844.427184861561</v>
      </c>
    </row>
    <row r="20" customFormat="false" ht="12.8" hidden="false" customHeight="false" outlineLevel="0" collapsed="false">
      <c r="A20" s="95" t="n">
        <v>2006</v>
      </c>
      <c r="B20" s="96" t="s">
        <v>77</v>
      </c>
      <c r="C20" s="97" t="n">
        <v>800</v>
      </c>
      <c r="D20" s="97"/>
      <c r="E20" s="87" t="n">
        <f aca="false">+'Minimum wage'!C20/'Minimum wage'!C19-1</f>
        <v>0.0256410256410255</v>
      </c>
      <c r="F20" s="97" t="n">
        <f aca="false">+'Minimum wage'!C20/'Minimum wage'!$C$6*100</f>
        <v>400</v>
      </c>
      <c r="I20" s="92" t="n">
        <f aca="false">'Minimum wage'!I16+1</f>
        <v>1997</v>
      </c>
      <c r="J20" s="92" t="n">
        <f aca="false">'Minimum wage'!J16</f>
        <v>2</v>
      </c>
      <c r="K20" s="93" t="n">
        <v>200</v>
      </c>
      <c r="L20" s="94" t="n">
        <f aca="false">'Minimum wage'!K20*100/'RIPTE e IPC'!T654</f>
        <v>852.131606014697</v>
      </c>
    </row>
    <row r="21" customFormat="false" ht="13.8" hidden="false" customHeight="false" outlineLevel="0" collapsed="false">
      <c r="A21" s="95" t="n">
        <v>2007</v>
      </c>
      <c r="B21" s="96" t="s">
        <v>69</v>
      </c>
      <c r="C21" s="97" t="n">
        <v>900</v>
      </c>
      <c r="D21" s="97"/>
      <c r="E21" s="87" t="n">
        <f aca="false">+'Minimum wage'!C21/'Minimum wage'!C20-1</f>
        <v>0.125</v>
      </c>
      <c r="F21" s="97" t="n">
        <f aca="false">+'Minimum wage'!C21/'Minimum wage'!$C$6*100</f>
        <v>450</v>
      </c>
      <c r="I21" s="90" t="n">
        <f aca="false">'Minimum wage'!I17+1</f>
        <v>1997</v>
      </c>
      <c r="J21" s="90" t="n">
        <f aca="false">'Minimum wage'!J17</f>
        <v>3</v>
      </c>
      <c r="K21" s="91" t="n">
        <v>200</v>
      </c>
      <c r="L21" s="91" t="n">
        <f aca="false">'Minimum wage'!K21*100/'RIPTE e IPC'!T657</f>
        <v>846.916929237476</v>
      </c>
    </row>
    <row r="22" customFormat="false" ht="12.8" hidden="false" customHeight="false" outlineLevel="0" collapsed="false">
      <c r="A22" s="95" t="n">
        <v>2007</v>
      </c>
      <c r="B22" s="96" t="s">
        <v>76</v>
      </c>
      <c r="C22" s="97" t="n">
        <v>960</v>
      </c>
      <c r="D22" s="97"/>
      <c r="E22" s="87" t="n">
        <f aca="false">+'Minimum wage'!C22/'Minimum wage'!C21-1</f>
        <v>0.0666666666666667</v>
      </c>
      <c r="F22" s="97" t="n">
        <f aca="false">+'Minimum wage'!C22/'Minimum wage'!$C$6*100</f>
        <v>480</v>
      </c>
      <c r="I22" s="92" t="n">
        <f aca="false">'Minimum wage'!I18+1</f>
        <v>1997</v>
      </c>
      <c r="J22" s="92" t="n">
        <f aca="false">'Minimum wage'!J18</f>
        <v>4</v>
      </c>
      <c r="K22" s="93" t="n">
        <v>200</v>
      </c>
      <c r="L22" s="94" t="n">
        <f aca="false">'Minimum wage'!K22*100/'RIPTE e IPC'!T660</f>
        <v>850.295464694148</v>
      </c>
    </row>
    <row r="23" customFormat="false" ht="13.8" hidden="false" customHeight="false" outlineLevel="0" collapsed="false">
      <c r="A23" s="95" t="n">
        <v>2007</v>
      </c>
      <c r="B23" s="96" t="s">
        <v>78</v>
      </c>
      <c r="C23" s="97" t="n">
        <v>980</v>
      </c>
      <c r="D23" s="97"/>
      <c r="E23" s="87" t="n">
        <f aca="false">+'Minimum wage'!C23/'Minimum wage'!C22-1</f>
        <v>0.0208333333333333</v>
      </c>
      <c r="F23" s="97" t="n">
        <f aca="false">+'Minimum wage'!C23/'Minimum wage'!$C$6*100</f>
        <v>490</v>
      </c>
      <c r="I23" s="90" t="n">
        <f aca="false">'Minimum wage'!I19+1</f>
        <v>1998</v>
      </c>
      <c r="J23" s="90" t="n">
        <f aca="false">'Minimum wage'!J19</f>
        <v>1</v>
      </c>
      <c r="K23" s="91" t="n">
        <v>200</v>
      </c>
      <c r="L23" s="91" t="n">
        <f aca="false">'Minimum wage'!K23*100/'RIPTE e IPC'!T663</f>
        <v>840.615683061054</v>
      </c>
    </row>
    <row r="24" customFormat="false" ht="12.8" hidden="false" customHeight="false" outlineLevel="0" collapsed="false">
      <c r="A24" s="95" t="n">
        <v>2008</v>
      </c>
      <c r="B24" s="96" t="s">
        <v>69</v>
      </c>
      <c r="C24" s="97" t="n">
        <v>1200</v>
      </c>
      <c r="D24" s="97"/>
      <c r="E24" s="87" t="n">
        <f aca="false">+'Minimum wage'!C24/'Minimum wage'!C23-1</f>
        <v>0.224489795918367</v>
      </c>
      <c r="F24" s="97" t="n">
        <f aca="false">+'Minimum wage'!C24/'Minimum wage'!$C$6*100</f>
        <v>600</v>
      </c>
      <c r="I24" s="92" t="n">
        <f aca="false">'Minimum wage'!I20+1</f>
        <v>1998</v>
      </c>
      <c r="J24" s="92" t="n">
        <f aca="false">'Minimum wage'!J20</f>
        <v>2</v>
      </c>
      <c r="K24" s="93" t="n">
        <v>200</v>
      </c>
      <c r="L24" s="94" t="n">
        <f aca="false">'Minimum wage'!K24*100/'RIPTE e IPC'!T666</f>
        <v>842.186256977597</v>
      </c>
    </row>
    <row r="25" customFormat="false" ht="13.8" hidden="false" customHeight="false" outlineLevel="0" collapsed="false">
      <c r="A25" s="95" t="n">
        <v>2008</v>
      </c>
      <c r="B25" s="96" t="s">
        <v>78</v>
      </c>
      <c r="C25" s="97" t="n">
        <v>1240</v>
      </c>
      <c r="D25" s="97"/>
      <c r="E25" s="87" t="n">
        <f aca="false">+'Minimum wage'!C25/'Minimum wage'!C24-1</f>
        <v>0.0333333333333334</v>
      </c>
      <c r="F25" s="97" t="n">
        <f aca="false">+'Minimum wage'!C25/'Minimum wage'!$C$6*100</f>
        <v>620</v>
      </c>
      <c r="I25" s="90" t="n">
        <f aca="false">'Minimum wage'!I21+1</f>
        <v>1998</v>
      </c>
      <c r="J25" s="90" t="n">
        <f aca="false">'Minimum wage'!J21</f>
        <v>3</v>
      </c>
      <c r="K25" s="91" t="n">
        <v>200</v>
      </c>
      <c r="L25" s="91" t="n">
        <f aca="false">'Minimum wage'!K25*100/'RIPTE e IPC'!T669</f>
        <v>837.793354954403</v>
      </c>
    </row>
    <row r="26" customFormat="false" ht="12.8" hidden="false" customHeight="false" outlineLevel="0" collapsed="false">
      <c r="A26" s="95" t="n">
        <v>2009</v>
      </c>
      <c r="B26" s="96" t="s">
        <v>69</v>
      </c>
      <c r="C26" s="97" t="n">
        <v>1400</v>
      </c>
      <c r="D26" s="97"/>
      <c r="E26" s="87" t="n">
        <f aca="false">+'Minimum wage'!C26/'Minimum wage'!C25-1</f>
        <v>0.129032258064516</v>
      </c>
      <c r="F26" s="97" t="n">
        <f aca="false">+'Minimum wage'!C26/'Minimum wage'!$C$6*100</f>
        <v>700</v>
      </c>
      <c r="I26" s="92" t="n">
        <f aca="false">'Minimum wage'!I22+1</f>
        <v>1998</v>
      </c>
      <c r="J26" s="92" t="n">
        <f aca="false">'Minimum wage'!J22</f>
        <v>4</v>
      </c>
      <c r="K26" s="93" t="n">
        <v>200</v>
      </c>
      <c r="L26" s="94" t="n">
        <f aca="false">'Minimum wage'!K26*100/'RIPTE e IPC'!T672</f>
        <v>843.131733901513</v>
      </c>
    </row>
    <row r="27" customFormat="false" ht="13.8" hidden="false" customHeight="false" outlineLevel="0" collapsed="false">
      <c r="A27" s="95" t="n">
        <v>2009</v>
      </c>
      <c r="B27" s="96" t="s">
        <v>76</v>
      </c>
      <c r="C27" s="97" t="n">
        <v>1440</v>
      </c>
      <c r="D27" s="97"/>
      <c r="E27" s="87" t="n">
        <f aca="false">+'Minimum wage'!C27/'Minimum wage'!C26-1</f>
        <v>0.0285714285714285</v>
      </c>
      <c r="F27" s="97" t="n">
        <f aca="false">+'Minimum wage'!C27/'Minimum wage'!$C$6*100</f>
        <v>720</v>
      </c>
      <c r="I27" s="90" t="n">
        <f aca="false">'Minimum wage'!I23+1</f>
        <v>1999</v>
      </c>
      <c r="J27" s="90" t="n">
        <f aca="false">'Minimum wage'!J23</f>
        <v>1</v>
      </c>
      <c r="K27" s="91" t="n">
        <v>200</v>
      </c>
      <c r="L27" s="91" t="n">
        <f aca="false">'Minimum wage'!K27*100/'RIPTE e IPC'!T675</f>
        <v>840.639835873243</v>
      </c>
    </row>
    <row r="28" customFormat="false" ht="12.8" hidden="false" customHeight="false" outlineLevel="0" collapsed="false">
      <c r="A28" s="95" t="n">
        <v>2010</v>
      </c>
      <c r="B28" s="96" t="s">
        <v>79</v>
      </c>
      <c r="C28" s="97" t="n">
        <v>1500</v>
      </c>
      <c r="D28" s="97"/>
      <c r="E28" s="87" t="n">
        <f aca="false">+'Minimum wage'!C28/'Minimum wage'!C27-1</f>
        <v>0.0416666666666667</v>
      </c>
      <c r="F28" s="97" t="n">
        <f aca="false">+'Minimum wage'!C28/'Minimum wage'!$C$6*100</f>
        <v>750</v>
      </c>
      <c r="I28" s="92" t="n">
        <f aca="false">'Minimum wage'!I24+1</f>
        <v>1999</v>
      </c>
      <c r="J28" s="92" t="n">
        <f aca="false">'Minimum wage'!J24</f>
        <v>2</v>
      </c>
      <c r="K28" s="93" t="n">
        <v>200</v>
      </c>
      <c r="L28" s="94" t="n">
        <f aca="false">'Minimum wage'!K28*100/'RIPTE e IPC'!T678</f>
        <v>852.024545843622</v>
      </c>
    </row>
    <row r="29" customFormat="false" ht="13.8" hidden="false" customHeight="false" outlineLevel="0" collapsed="false">
      <c r="A29" s="95" t="n">
        <v>2010</v>
      </c>
      <c r="B29" s="96" t="s">
        <v>69</v>
      </c>
      <c r="C29" s="97" t="n">
        <v>1740</v>
      </c>
      <c r="D29" s="97"/>
      <c r="E29" s="87" t="n">
        <f aca="false">+'Minimum wage'!C29/'Minimum wage'!C28-1</f>
        <v>0.16</v>
      </c>
      <c r="F29" s="97" t="n">
        <f aca="false">+'Minimum wage'!C29/'Minimum wage'!$C$6*100</f>
        <v>870</v>
      </c>
      <c r="I29" s="90" t="n">
        <f aca="false">'Minimum wage'!I25+1</f>
        <v>1999</v>
      </c>
      <c r="J29" s="90" t="n">
        <f aca="false">'Minimum wage'!J25</f>
        <v>3</v>
      </c>
      <c r="K29" s="91" t="n">
        <v>200</v>
      </c>
      <c r="L29" s="91" t="n">
        <f aca="false">'Minimum wage'!K29*100/'RIPTE e IPC'!T681</f>
        <v>853.70907036207</v>
      </c>
    </row>
    <row r="30" customFormat="false" ht="12.8" hidden="false" customHeight="false" outlineLevel="0" collapsed="false">
      <c r="A30" s="95" t="n">
        <v>2011</v>
      </c>
      <c r="B30" s="96" t="s">
        <v>79</v>
      </c>
      <c r="C30" s="97" t="n">
        <v>1840</v>
      </c>
      <c r="D30" s="97"/>
      <c r="E30" s="87" t="n">
        <f aca="false">+'Minimum wage'!C30/'Minimum wage'!C29-1</f>
        <v>0.0574712643678161</v>
      </c>
      <c r="F30" s="97" t="n">
        <f aca="false">+'Minimum wage'!C30/'Minimum wage'!$C$6*100</f>
        <v>920</v>
      </c>
      <c r="I30" s="92" t="n">
        <f aca="false">'Minimum wage'!I26+1</f>
        <v>1999</v>
      </c>
      <c r="J30" s="92" t="n">
        <f aca="false">'Minimum wage'!J26</f>
        <v>4</v>
      </c>
      <c r="K30" s="93" t="n">
        <v>200</v>
      </c>
      <c r="L30" s="94" t="n">
        <f aca="false">'Minimum wage'!K30*100/'RIPTE e IPC'!T684</f>
        <v>858.259947738733</v>
      </c>
    </row>
    <row r="31" customFormat="false" ht="13.8" hidden="false" customHeight="false" outlineLevel="0" collapsed="false">
      <c r="A31" s="95" t="n">
        <v>2011</v>
      </c>
      <c r="B31" s="96" t="s">
        <v>75</v>
      </c>
      <c r="C31" s="97" t="n">
        <v>2300</v>
      </c>
      <c r="D31" s="97"/>
      <c r="E31" s="87" t="n">
        <f aca="false">+'Minimum wage'!C31/'Minimum wage'!C30-1</f>
        <v>0.25</v>
      </c>
      <c r="F31" s="97" t="n">
        <f aca="false">+'Minimum wage'!C31/'Minimum wage'!$C$6*100</f>
        <v>1150</v>
      </c>
      <c r="I31" s="90" t="n">
        <f aca="false">'Minimum wage'!I27+1</f>
        <v>2000</v>
      </c>
      <c r="J31" s="90" t="n">
        <f aca="false">'Minimum wage'!J27</f>
        <v>1</v>
      </c>
      <c r="K31" s="91" t="n">
        <v>200</v>
      </c>
      <c r="L31" s="91" t="n">
        <f aca="false">'Minimum wage'!K31*100/'RIPTE e IPC'!T687</f>
        <v>851.561165179382</v>
      </c>
    </row>
    <row r="32" customFormat="false" ht="12.8" hidden="false" customHeight="false" outlineLevel="0" collapsed="false">
      <c r="A32" s="95" t="n">
        <v>2012</v>
      </c>
      <c r="B32" s="96" t="s">
        <v>75</v>
      </c>
      <c r="C32" s="97" t="n">
        <v>2670</v>
      </c>
      <c r="D32" s="97"/>
      <c r="E32" s="87" t="n">
        <f aca="false">+'Minimum wage'!C32/'Minimum wage'!C31-1</f>
        <v>0.160869565217391</v>
      </c>
      <c r="F32" s="97" t="n">
        <f aca="false">+'Minimum wage'!C32/'Minimum wage'!$C$6*100</f>
        <v>1335</v>
      </c>
      <c r="I32" s="92" t="n">
        <f aca="false">'Minimum wage'!I28+1</f>
        <v>2000</v>
      </c>
      <c r="J32" s="92" t="n">
        <f aca="false">'Minimum wage'!J28</f>
        <v>2</v>
      </c>
      <c r="K32" s="93" t="n">
        <v>200</v>
      </c>
      <c r="L32" s="94" t="n">
        <f aca="false">'Minimum wage'!K32*100/'RIPTE e IPC'!T690</f>
        <v>860.3922997038</v>
      </c>
    </row>
    <row r="33" customFormat="false" ht="13.8" hidden="false" customHeight="false" outlineLevel="0" collapsed="false">
      <c r="A33" s="95" t="n">
        <v>2013</v>
      </c>
      <c r="B33" s="96" t="s">
        <v>82</v>
      </c>
      <c r="C33" s="97" t="n">
        <v>2875</v>
      </c>
      <c r="D33" s="97"/>
      <c r="E33" s="87" t="n">
        <f aca="false">+'Minimum wage'!C33/'Minimum wage'!C32-1</f>
        <v>0.0767790262172285</v>
      </c>
      <c r="F33" s="97" t="n">
        <f aca="false">+'Minimum wage'!C33/'Minimum wage'!$C$6*100</f>
        <v>1437.5</v>
      </c>
      <c r="I33" s="90" t="n">
        <f aca="false">'Minimum wage'!I29+1</f>
        <v>2000</v>
      </c>
      <c r="J33" s="90" t="n">
        <f aca="false">'Minimum wage'!J29</f>
        <v>3</v>
      </c>
      <c r="K33" s="91" t="n">
        <v>200</v>
      </c>
      <c r="L33" s="91" t="n">
        <f aca="false">'Minimum wage'!K33*100/'RIPTE e IPC'!T693</f>
        <v>860.10901163402</v>
      </c>
    </row>
    <row r="34" customFormat="false" ht="12.8" hidden="false" customHeight="false" outlineLevel="0" collapsed="false">
      <c r="A34" s="95" t="n">
        <v>2013</v>
      </c>
      <c r="B34" s="96" t="s">
        <v>69</v>
      </c>
      <c r="C34" s="97" t="n">
        <v>3300</v>
      </c>
      <c r="D34" s="97"/>
      <c r="E34" s="87" t="n">
        <f aca="false">+'Minimum wage'!C34/'Minimum wage'!C33-1</f>
        <v>0.147826086956522</v>
      </c>
      <c r="F34" s="97" t="n">
        <f aca="false">+'Minimum wage'!C34/'Minimum wage'!$C$6*100</f>
        <v>1650</v>
      </c>
      <c r="I34" s="92" t="n">
        <f aca="false">'Minimum wage'!I30+1</f>
        <v>2000</v>
      </c>
      <c r="J34" s="92" t="n">
        <f aca="false">'Minimum wage'!J30</f>
        <v>4</v>
      </c>
      <c r="K34" s="93" t="n">
        <v>200</v>
      </c>
      <c r="L34" s="94" t="n">
        <f aca="false">'Minimum wage'!K34*100/'RIPTE e IPC'!T696</f>
        <v>864.138766696529</v>
      </c>
    </row>
    <row r="35" customFormat="false" ht="13.8" hidden="false" customHeight="false" outlineLevel="0" collapsed="false">
      <c r="A35" s="79" t="n">
        <v>2014</v>
      </c>
      <c r="B35" s="80" t="s">
        <v>79</v>
      </c>
      <c r="C35" s="81" t="n">
        <v>3600</v>
      </c>
      <c r="D35" s="81"/>
      <c r="E35" s="87" t="n">
        <f aca="false">+'Minimum wage'!C35/'Minimum wage'!C34-1</f>
        <v>0.0909090909090908</v>
      </c>
      <c r="F35" s="97" t="n">
        <f aca="false">+'Minimum wage'!C35/'Minimum wage'!$C$6*100</f>
        <v>1800</v>
      </c>
      <c r="I35" s="90" t="n">
        <f aca="false">'Minimum wage'!I31+1</f>
        <v>2001</v>
      </c>
      <c r="J35" s="90" t="n">
        <f aca="false">'Minimum wage'!J31</f>
        <v>1</v>
      </c>
      <c r="K35" s="91" t="n">
        <v>200</v>
      </c>
      <c r="L35" s="91" t="n">
        <f aca="false">'Minimum wage'!K35*100/'RIPTE e IPC'!T699</f>
        <v>866.384206363532</v>
      </c>
    </row>
    <row r="36" customFormat="false" ht="12.8" hidden="false" customHeight="false" outlineLevel="0" collapsed="false">
      <c r="A36" s="79" t="n">
        <v>2014</v>
      </c>
      <c r="B36" s="80" t="s">
        <v>75</v>
      </c>
      <c r="C36" s="81" t="n">
        <v>4400</v>
      </c>
      <c r="D36" s="81"/>
      <c r="E36" s="87" t="n">
        <f aca="false">+'Minimum wage'!C36/'Minimum wage'!C35-1</f>
        <v>0.222222222222222</v>
      </c>
      <c r="F36" s="81" t="n">
        <f aca="false">+'Minimum wage'!C36/'Minimum wage'!$C$6*100</f>
        <v>2200</v>
      </c>
      <c r="I36" s="92" t="n">
        <f aca="false">'Minimum wage'!I32+1</f>
        <v>2001</v>
      </c>
      <c r="J36" s="92" t="n">
        <f aca="false">'Minimum wage'!J32</f>
        <v>2</v>
      </c>
      <c r="K36" s="93" t="n">
        <v>200</v>
      </c>
      <c r="L36" s="94" t="n">
        <f aca="false">'Minimum wage'!K36*100/'RIPTE e IPC'!T702</f>
        <v>858.43909900759</v>
      </c>
    </row>
    <row r="37" customFormat="false" ht="13.8" hidden="false" customHeight="false" outlineLevel="0" collapsed="false">
      <c r="A37" s="79" t="n">
        <v>2015</v>
      </c>
      <c r="B37" s="80" t="s">
        <v>79</v>
      </c>
      <c r="C37" s="81" t="n">
        <v>4716</v>
      </c>
      <c r="D37" s="81"/>
      <c r="E37" s="87" t="n">
        <f aca="false">+'Minimum wage'!C37/'Minimum wage'!C36-1</f>
        <v>0.0718181818181818</v>
      </c>
      <c r="F37" s="81" t="n">
        <f aca="false">+'Minimum wage'!C37/'Minimum wage'!$C$6*100</f>
        <v>2358</v>
      </c>
      <c r="I37" s="90" t="n">
        <f aca="false">'Minimum wage'!I33+1</f>
        <v>2001</v>
      </c>
      <c r="J37" s="90" t="n">
        <f aca="false">'Minimum wage'!J33</f>
        <v>3</v>
      </c>
      <c r="K37" s="91" t="n">
        <v>200</v>
      </c>
      <c r="L37" s="91" t="n">
        <f aca="false">'Minimum wage'!K37*100/'RIPTE e IPC'!T705</f>
        <v>870.627053389003</v>
      </c>
    </row>
    <row r="38" customFormat="false" ht="12.8" hidden="false" customHeight="false" outlineLevel="0" collapsed="false">
      <c r="A38" s="79" t="n">
        <v>2015</v>
      </c>
      <c r="B38" s="80" t="s">
        <v>69</v>
      </c>
      <c r="C38" s="81" t="n">
        <v>5588</v>
      </c>
      <c r="D38" s="81"/>
      <c r="E38" s="87" t="n">
        <f aca="false">+'Minimum wage'!C38/'Minimum wage'!C37-1</f>
        <v>0.18490245971162</v>
      </c>
      <c r="F38" s="81" t="n">
        <f aca="false">+'Minimum wage'!C38/'Minimum wage'!$C$6*100</f>
        <v>2794</v>
      </c>
      <c r="I38" s="92" t="n">
        <f aca="false">'Minimum wage'!I34+1</f>
        <v>2001</v>
      </c>
      <c r="J38" s="92" t="n">
        <f aca="false">'Minimum wage'!J34</f>
        <v>4</v>
      </c>
      <c r="K38" s="93" t="n">
        <v>200</v>
      </c>
      <c r="L38" s="94" t="n">
        <f aca="false">'Minimum wage'!K38*100/'RIPTE e IPC'!T708</f>
        <v>878.027150433471</v>
      </c>
    </row>
    <row r="39" customFormat="false" ht="13.8" hidden="false" customHeight="false" outlineLevel="0" collapsed="false">
      <c r="A39" s="79" t="n">
        <v>2016</v>
      </c>
      <c r="B39" s="80" t="s">
        <v>79</v>
      </c>
      <c r="C39" s="81" t="n">
        <v>6060</v>
      </c>
      <c r="D39" s="81"/>
      <c r="E39" s="87" t="n">
        <f aca="false">+'Minimum wage'!C39/'Minimum wage'!C38-1</f>
        <v>0.0844667143879743</v>
      </c>
      <c r="F39" s="81" t="n">
        <f aca="false">+'Minimum wage'!C39/'Minimum wage'!$C$6*100</f>
        <v>3030</v>
      </c>
      <c r="I39" s="90" t="n">
        <f aca="false">'Minimum wage'!I35+1</f>
        <v>2002</v>
      </c>
      <c r="J39" s="90" t="n">
        <f aca="false">'Minimum wage'!J35</f>
        <v>1</v>
      </c>
      <c r="K39" s="91" t="n">
        <v>200</v>
      </c>
      <c r="L39" s="91" t="n">
        <f aca="false">'Minimum wage'!K39*100/'RIPTE e IPC'!T711</f>
        <v>832.846313381923</v>
      </c>
    </row>
    <row r="40" customFormat="false" ht="12.8" hidden="false" customHeight="false" outlineLevel="0" collapsed="false">
      <c r="A40" s="79" t="n">
        <v>2016</v>
      </c>
      <c r="B40" s="80" t="s">
        <v>81</v>
      </c>
      <c r="C40" s="81" t="n">
        <v>6810</v>
      </c>
      <c r="D40" s="81"/>
      <c r="E40" s="87" t="n">
        <f aca="false">+'Minimum wage'!C40/'Minimum wage'!C39-1</f>
        <v>0.123762376237624</v>
      </c>
      <c r="F40" s="81" t="n">
        <f aca="false">+'Minimum wage'!C40/'Minimum wage'!$C$6*100</f>
        <v>3405</v>
      </c>
      <c r="I40" s="92" t="n">
        <f aca="false">'Minimum wage'!I36+1</f>
        <v>2002</v>
      </c>
      <c r="J40" s="92" t="n">
        <f aca="false">'Minimum wage'!J36</f>
        <v>2</v>
      </c>
      <c r="K40" s="93" t="n">
        <v>200</v>
      </c>
      <c r="L40" s="94" t="n">
        <f aca="false">'Minimum wage'!K40*100/'RIPTE e IPC'!T714</f>
        <v>697.774168369285</v>
      </c>
    </row>
    <row r="41" customFormat="false" ht="13.8" hidden="false" customHeight="false" outlineLevel="0" collapsed="false">
      <c r="A41" s="79" t="n">
        <v>2016</v>
      </c>
      <c r="B41" s="80" t="s">
        <v>75</v>
      </c>
      <c r="C41" s="81" t="n">
        <v>7560</v>
      </c>
      <c r="D41" s="81"/>
      <c r="E41" s="87" t="n">
        <f aca="false">+'Minimum wage'!C41/'Minimum wage'!C40-1</f>
        <v>0.110132158590308</v>
      </c>
      <c r="F41" s="81" t="n">
        <f aca="false">+'Minimum wage'!C41/'Minimum wage'!$C$6*100</f>
        <v>3780</v>
      </c>
      <c r="I41" s="90" t="n">
        <f aca="false">'Minimum wage'!I37+1</f>
        <v>2002</v>
      </c>
      <c r="J41" s="90" t="n">
        <f aca="false">'Minimum wage'!J37</f>
        <v>3</v>
      </c>
      <c r="K41" s="91" t="n">
        <v>200</v>
      </c>
      <c r="L41" s="91" t="n">
        <f aca="false">'Minimum wage'!K41*100/'RIPTE e IPC'!T717</f>
        <v>637.642310782963</v>
      </c>
    </row>
    <row r="42" customFormat="false" ht="12.8" hidden="false" customHeight="false" outlineLevel="0" collapsed="false">
      <c r="A42" s="79" t="n">
        <v>2017</v>
      </c>
      <c r="B42" s="80" t="s">
        <v>79</v>
      </c>
      <c r="C42" s="81" t="n">
        <v>8060</v>
      </c>
      <c r="D42" s="81"/>
      <c r="E42" s="87" t="n">
        <f aca="false">+'Minimum wage'!C42/'Minimum wage'!C41-1</f>
        <v>0.0661375661375661</v>
      </c>
      <c r="F42" s="81" t="n">
        <f aca="false">+'Minimum wage'!C42/'Minimum wage'!$C$6*100</f>
        <v>4030</v>
      </c>
      <c r="I42" s="92" t="n">
        <f aca="false">'Minimum wage'!I38+1</f>
        <v>2002</v>
      </c>
      <c r="J42" s="92" t="n">
        <f aca="false">'Minimum wage'!J38</f>
        <v>4</v>
      </c>
      <c r="K42" s="93" t="n">
        <v>200</v>
      </c>
      <c r="L42" s="94" t="n">
        <f aca="false">'Minimum wage'!K42*100/'RIPTE e IPC'!T720</f>
        <v>624.591937048091</v>
      </c>
    </row>
    <row r="43" customFormat="false" ht="13.8" hidden="false" customHeight="false" outlineLevel="0" collapsed="false">
      <c r="A43" s="79" t="n">
        <v>2017</v>
      </c>
      <c r="B43" s="80" t="s">
        <v>74</v>
      </c>
      <c r="C43" s="81" t="n">
        <v>8860</v>
      </c>
      <c r="D43" s="81"/>
      <c r="E43" s="87" t="n">
        <f aca="false">+'Minimum wage'!C43/'Minimum wage'!C42-1</f>
        <v>0.0992555831265509</v>
      </c>
      <c r="F43" s="81" t="n">
        <f aca="false">+'Minimum wage'!C43/'Minimum wage'!$C$6*100</f>
        <v>4430</v>
      </c>
      <c r="I43" s="90" t="n">
        <f aca="false">'Minimum wage'!I39+1</f>
        <v>2003</v>
      </c>
      <c r="J43" s="90" t="n">
        <f aca="false">'Minimum wage'!J39</f>
        <v>1</v>
      </c>
      <c r="K43" s="91" t="n">
        <v>200</v>
      </c>
      <c r="L43" s="91" t="n">
        <f aca="false">'Minimum wage'!K43*100/'RIPTE e IPC'!T723</f>
        <v>611.843791923297</v>
      </c>
    </row>
    <row r="44" customFormat="false" ht="12.8" hidden="false" customHeight="false" outlineLevel="0" collapsed="false">
      <c r="A44" s="79" t="n">
        <v>2018</v>
      </c>
      <c r="B44" s="80" t="s">
        <v>79</v>
      </c>
      <c r="C44" s="81" t="n">
        <v>9500</v>
      </c>
      <c r="D44" s="81"/>
      <c r="E44" s="87" t="n">
        <f aca="false">+'Minimum wage'!C44/'Minimum wage'!C43-1</f>
        <v>0.072234762979684</v>
      </c>
      <c r="F44" s="81" t="n">
        <f aca="false">+'Minimum wage'!C44/'Minimum wage'!$C$6*100</f>
        <v>4750</v>
      </c>
      <c r="I44" s="92" t="n">
        <f aca="false">'Minimum wage'!I40+1</f>
        <v>2003</v>
      </c>
      <c r="J44" s="92" t="n">
        <f aca="false">'Minimum wage'!J40</f>
        <v>2</v>
      </c>
      <c r="K44" s="93" t="n">
        <v>200</v>
      </c>
      <c r="L44" s="94" t="n">
        <f aca="false">'Minimum wage'!K44*100/'RIPTE e IPC'!T726</f>
        <v>610.297682096874</v>
      </c>
    </row>
    <row r="45" customFormat="false" ht="13.8" hidden="false" customHeight="false" outlineLevel="0" collapsed="false">
      <c r="A45" s="79" t="n">
        <v>2018</v>
      </c>
      <c r="B45" s="80" t="s">
        <v>74</v>
      </c>
      <c r="C45" s="81" t="n">
        <v>10000</v>
      </c>
      <c r="D45" s="81"/>
      <c r="E45" s="98" t="n">
        <f aca="false">+'Minimum wage'!C45/'Minimum wage'!C44-1</f>
        <v>0.0526315789473684</v>
      </c>
      <c r="F45" s="81" t="n">
        <f aca="false">+'Minimum wage'!C45/'Minimum wage'!$C$6*100</f>
        <v>5000</v>
      </c>
      <c r="I45" s="99" t="n">
        <f aca="false">'Minimum wage'!I41+1</f>
        <v>2003</v>
      </c>
      <c r="J45" s="99" t="n">
        <f aca="false">'Minimum wage'!J41</f>
        <v>3</v>
      </c>
      <c r="K45" s="100" t="n">
        <f aca="false">AVERAGE('Minimum wage'!C7:C9)</f>
        <v>260</v>
      </c>
      <c r="L45" s="100" t="n">
        <f aca="false">'Minimum wage'!K45*100/'RIPTE e IPC'!T729</f>
        <v>790.36406439252</v>
      </c>
    </row>
    <row r="46" customFormat="false" ht="13.8" hidden="false" customHeight="false" outlineLevel="0" collapsed="false">
      <c r="A46" s="79" t="n">
        <v>2018</v>
      </c>
      <c r="B46" s="80" t="s">
        <v>75</v>
      </c>
      <c r="C46" s="81" t="n">
        <v>10700</v>
      </c>
      <c r="E46" s="98" t="n">
        <f aca="false">+'Minimum wage'!C46/'Minimum wage'!C45-1</f>
        <v>0.0700000000000001</v>
      </c>
      <c r="F46" s="81" t="n">
        <f aca="false">+'Minimum wage'!C46/'Minimum wage'!$C$6*100</f>
        <v>5350</v>
      </c>
      <c r="I46" s="92" t="n">
        <f aca="false">'Minimum wage'!I42+1</f>
        <v>2003</v>
      </c>
      <c r="J46" s="92" t="n">
        <f aca="false">'Minimum wage'!J42</f>
        <v>4</v>
      </c>
      <c r="K46" s="93" t="n">
        <f aca="false">AVERAGE('Minimum wage'!C10:C12)</f>
        <v>290</v>
      </c>
      <c r="L46" s="94" t="n">
        <f aca="false">'Minimum wage'!K46*100/'RIPTE e IPC'!T732</f>
        <v>873.891461288125</v>
      </c>
    </row>
    <row r="47" customFormat="false" ht="13.8" hidden="false" customHeight="false" outlineLevel="0" collapsed="false">
      <c r="A47" s="79" t="n">
        <v>2018</v>
      </c>
      <c r="B47" s="80" t="s">
        <v>78</v>
      </c>
      <c r="C47" s="81" t="n">
        <v>11300</v>
      </c>
      <c r="E47" s="98" t="n">
        <f aca="false">('Minimum wage'!C47-'Minimum wage'!C46)/'Minimum wage'!C46</f>
        <v>0.0560747663551402</v>
      </c>
      <c r="I47" s="90" t="n">
        <f aca="false">'Minimum wage'!I43+1</f>
        <v>2004</v>
      </c>
      <c r="J47" s="90" t="n">
        <f aca="false">'Minimum wage'!J43</f>
        <v>1</v>
      </c>
      <c r="K47" s="91" t="n">
        <f aca="false">'Minimum wage'!C13</f>
        <v>350</v>
      </c>
      <c r="L47" s="91" t="n">
        <f aca="false">'Minimum wage'!K47*100/'RIPTE e IPC'!T735</f>
        <v>1047.003192299</v>
      </c>
    </row>
    <row r="48" customFormat="false" ht="13.8" hidden="false" customHeight="false" outlineLevel="0" collapsed="false">
      <c r="A48" s="79" t="n">
        <v>2019</v>
      </c>
      <c r="B48" s="80" t="s">
        <v>83</v>
      </c>
      <c r="C48" s="81" t="n">
        <v>12500</v>
      </c>
      <c r="E48" s="98" t="n">
        <f aca="false">('Minimum wage'!C48-'Minimum wage'!C47)/'Minimum wage'!C47</f>
        <v>0.106194690265487</v>
      </c>
      <c r="I48" s="92" t="n">
        <f aca="false">'Minimum wage'!I44+1</f>
        <v>2004</v>
      </c>
      <c r="J48" s="92" t="n">
        <f aca="false">'Minimum wage'!J44</f>
        <v>2</v>
      </c>
      <c r="K48" s="93" t="n">
        <f aca="false">'Minimum wage'!K47</f>
        <v>350</v>
      </c>
      <c r="L48" s="94" t="n">
        <f aca="false">'Minimum wage'!K48*100/'RIPTE e IPC'!T738</f>
        <v>1024.48828184531</v>
      </c>
    </row>
    <row r="49" customFormat="false" ht="13.8" hidden="false" customHeight="false" outlineLevel="0" collapsed="false">
      <c r="A49" s="79" t="n">
        <v>2019</v>
      </c>
      <c r="B49" s="80"/>
      <c r="C49" s="81"/>
      <c r="E49" s="98" t="n">
        <f aca="false">('Minimum wage'!C49-'Minimum wage'!C48)/'Minimum wage'!C48</f>
        <v>-1</v>
      </c>
      <c r="I49" s="90" t="n">
        <f aca="false">'Minimum wage'!I45+1</f>
        <v>2004</v>
      </c>
      <c r="J49" s="90" t="n">
        <f aca="false">'Minimum wage'!J45</f>
        <v>3</v>
      </c>
      <c r="K49" s="91" t="n">
        <f aca="false">350*2/3+450/3</f>
        <v>383.333333333333</v>
      </c>
      <c r="L49" s="91" t="n">
        <f aca="false">'Minimum wage'!K49*100/'RIPTE e IPC'!T741</f>
        <v>1106.82330049287</v>
      </c>
    </row>
    <row r="50" customFormat="false" ht="13.8" hidden="false" customHeight="false" outlineLevel="0" collapsed="false">
      <c r="A50" s="79" t="n">
        <v>2019</v>
      </c>
      <c r="B50" s="80"/>
      <c r="C50" s="81"/>
      <c r="E50" s="98" t="e">
        <f aca="false">('Minimum wage'!C50-'Minimum wage'!C49)/'Minimum wage'!C49</f>
        <v>#DIV/0!</v>
      </c>
      <c r="I50" s="92" t="n">
        <f aca="false">'Minimum wage'!I46+1</f>
        <v>2004</v>
      </c>
      <c r="J50" s="92" t="n">
        <f aca="false">'Minimum wage'!J46</f>
        <v>4</v>
      </c>
      <c r="K50" s="93" t="n">
        <f aca="false">'Minimum wage'!C14</f>
        <v>450</v>
      </c>
      <c r="L50" s="94" t="n">
        <f aca="false">'Minimum wage'!K50*100/'RIPTE e IPC'!T744</f>
        <v>1286.06941343861</v>
      </c>
    </row>
    <row r="51" customFormat="false" ht="13.8" hidden="false" customHeight="false" outlineLevel="0" collapsed="false">
      <c r="I51" s="90" t="n">
        <f aca="false">'Minimum wage'!I47+1</f>
        <v>2005</v>
      </c>
      <c r="J51" s="90" t="n">
        <f aca="false">'Minimum wage'!J47</f>
        <v>1</v>
      </c>
      <c r="K51" s="91" t="n">
        <f aca="false">'Minimum wage'!K50</f>
        <v>450</v>
      </c>
      <c r="L51" s="91" t="n">
        <f aca="false">'Minimum wage'!K51*100/'RIPTE e IPC'!T747</f>
        <v>1244.95681730063</v>
      </c>
    </row>
    <row r="52" customFormat="false" ht="12.8" hidden="false" customHeight="false" outlineLevel="0" collapsed="false">
      <c r="I52" s="92" t="n">
        <f aca="false">'Minimum wage'!I48+1</f>
        <v>2005</v>
      </c>
      <c r="J52" s="92" t="n">
        <f aca="false">'Minimum wage'!J48</f>
        <v>2</v>
      </c>
      <c r="K52" s="93" t="n">
        <f aca="false">AVERAGE('Minimum wage'!C14:C16)</f>
        <v>510</v>
      </c>
      <c r="L52" s="94" t="n">
        <f aca="false">'Minimum wage'!K52*100/'RIPTE e IPC'!T750</f>
        <v>1374.43644149678</v>
      </c>
    </row>
    <row r="53" customFormat="false" ht="13.8" hidden="false" customHeight="false" outlineLevel="0" collapsed="false">
      <c r="I53" s="90" t="n">
        <f aca="false">'Minimum wage'!I49+1</f>
        <v>2005</v>
      </c>
      <c r="J53" s="90" t="n">
        <f aca="false">'Minimum wage'!J49</f>
        <v>3</v>
      </c>
      <c r="K53" s="91" t="n">
        <f aca="false">'Minimum wage'!C17</f>
        <v>630</v>
      </c>
      <c r="L53" s="91" t="n">
        <f aca="false">'Minimum wage'!K53*100/'RIPTE e IPC'!T753</f>
        <v>1658.45315349751</v>
      </c>
    </row>
    <row r="54" customFormat="false" ht="12.8" hidden="false" customHeight="false" outlineLevel="0" collapsed="false">
      <c r="I54" s="92" t="n">
        <f aca="false">'Minimum wage'!I50+1</f>
        <v>2005</v>
      </c>
      <c r="J54" s="92" t="n">
        <f aca="false">'Minimum wage'!J50</f>
        <v>4</v>
      </c>
      <c r="K54" s="93" t="n">
        <f aca="false">'Minimum wage'!K53</f>
        <v>630</v>
      </c>
      <c r="L54" s="94" t="n">
        <f aca="false">'Minimum wage'!K54*100/'RIPTE e IPC'!T756</f>
        <v>1607.28597972223</v>
      </c>
    </row>
    <row r="55" customFormat="false" ht="13.8" hidden="false" customHeight="false" outlineLevel="0" collapsed="false">
      <c r="I55" s="90" t="n">
        <f aca="false">'Minimum wage'!I51+1</f>
        <v>2006</v>
      </c>
      <c r="J55" s="90" t="n">
        <f aca="false">'Minimum wage'!J51</f>
        <v>1</v>
      </c>
      <c r="K55" s="91" t="n">
        <f aca="false">'Minimum wage'!K54</f>
        <v>630</v>
      </c>
      <c r="L55" s="91" t="n">
        <f aca="false">'Minimum wage'!K55*100/'RIPTE e IPC'!T759</f>
        <v>1563.36805054566</v>
      </c>
    </row>
    <row r="56" customFormat="false" ht="12.8" hidden="false" customHeight="false" outlineLevel="0" collapsed="false">
      <c r="I56" s="92" t="n">
        <f aca="false">'Minimum wage'!I52+1</f>
        <v>2006</v>
      </c>
      <c r="J56" s="92" t="n">
        <f aca="false">'Minimum wage'!J52</f>
        <v>2</v>
      </c>
      <c r="K56" s="93" t="n">
        <f aca="false">'Minimum wage'!K55</f>
        <v>630</v>
      </c>
      <c r="L56" s="94" t="n">
        <f aca="false">'Minimum wage'!K56*100/'RIPTE e IPC'!T762</f>
        <v>1522.74359609954</v>
      </c>
    </row>
    <row r="57" customFormat="false" ht="13.8" hidden="false" customHeight="false" outlineLevel="0" collapsed="false">
      <c r="I57" s="90" t="n">
        <f aca="false">'Minimum wage'!I53+1</f>
        <v>2006</v>
      </c>
      <c r="J57" s="90" t="n">
        <f aca="false">'Minimum wage'!J53</f>
        <v>3</v>
      </c>
      <c r="K57" s="91" t="n">
        <f aca="false">AVERAGE('Minimum wage'!C17:C19)</f>
        <v>723.333333333333</v>
      </c>
      <c r="L57" s="91" t="n">
        <f aca="false">'Minimum wage'!K57*100/'RIPTE e IPC'!T765</f>
        <v>1719.56648165305</v>
      </c>
    </row>
    <row r="58" customFormat="false" ht="12.8" hidden="false" customHeight="false" outlineLevel="0" collapsed="false">
      <c r="I58" s="92" t="n">
        <f aca="false">'Minimum wage'!I54+1</f>
        <v>2006</v>
      </c>
      <c r="J58" s="92" t="n">
        <f aca="false">'Minimum wage'!J54</f>
        <v>4</v>
      </c>
      <c r="K58" s="93" t="n">
        <f aca="false">(780/3+800*2/3)</f>
        <v>793.333333333333</v>
      </c>
      <c r="L58" s="94" t="n">
        <f aca="false">'Minimum wage'!K58*100/'RIPTE e IPC'!T768</f>
        <v>1840.28015702946</v>
      </c>
    </row>
    <row r="59" customFormat="false" ht="13.8" hidden="false" customHeight="false" outlineLevel="0" collapsed="false">
      <c r="I59" s="90" t="n">
        <f aca="false">'Minimum wage'!I55+1</f>
        <v>2007</v>
      </c>
      <c r="J59" s="90" t="n">
        <f aca="false">'Minimum wage'!J55</f>
        <v>1</v>
      </c>
      <c r="K59" s="91" t="n">
        <f aca="false">'Minimum wage'!C20</f>
        <v>800</v>
      </c>
      <c r="L59" s="91" t="n">
        <f aca="false">'Minimum wage'!K59*100/'RIPTE e IPC'!T771</f>
        <v>1811.45424431919</v>
      </c>
    </row>
    <row r="60" customFormat="false" ht="12.8" hidden="false" customHeight="false" outlineLevel="0" collapsed="false">
      <c r="I60" s="92" t="n">
        <v>2007</v>
      </c>
      <c r="J60" s="92" t="n">
        <v>2</v>
      </c>
      <c r="K60" s="93" t="n">
        <f aca="false">'Minimum wage'!K59</f>
        <v>800</v>
      </c>
      <c r="L60" s="94" t="n">
        <f aca="false">'Minimum wage'!K60*100/'RIPTE e IPC'!T774</f>
        <v>1776.97883180126</v>
      </c>
    </row>
    <row r="61" customFormat="false" ht="13.8" hidden="false" customHeight="false" outlineLevel="0" collapsed="false">
      <c r="I61" s="90" t="n">
        <v>2007</v>
      </c>
      <c r="J61" s="90" t="n">
        <v>3</v>
      </c>
      <c r="K61" s="91" t="n">
        <f aca="false">800/3+900*2/3</f>
        <v>866.666666666667</v>
      </c>
      <c r="L61" s="91" t="n">
        <f aca="false">'Minimum wage'!K61*100/'RIPTE e IPC'!T777</f>
        <v>1895.99426458904</v>
      </c>
    </row>
    <row r="62" customFormat="false" ht="12.8" hidden="false" customHeight="false" outlineLevel="0" collapsed="false">
      <c r="I62" s="92" t="n">
        <v>2007</v>
      </c>
      <c r="J62" s="92" t="n">
        <v>4</v>
      </c>
      <c r="K62" s="93" t="n">
        <f aca="false">960*2/3+980/3</f>
        <v>966.666666666667</v>
      </c>
      <c r="L62" s="94" t="n">
        <f aca="false">'Minimum wage'!K62*100/'RIPTE e IPC'!T780</f>
        <v>2066.09247245289</v>
      </c>
    </row>
    <row r="63" customFormat="false" ht="13.8" hidden="false" customHeight="false" outlineLevel="0" collapsed="false">
      <c r="I63" s="90" t="n">
        <v>2008</v>
      </c>
      <c r="J63" s="90" t="n">
        <v>1</v>
      </c>
      <c r="K63" s="91" t="n">
        <f aca="false">'Minimum wage'!C23</f>
        <v>980</v>
      </c>
      <c r="L63" s="91" t="n">
        <f aca="false">'Minimum wage'!K63*100/'RIPTE e IPC'!T783</f>
        <v>2046.64399061973</v>
      </c>
    </row>
    <row r="64" customFormat="false" ht="12.8" hidden="false" customHeight="false" outlineLevel="0" collapsed="false">
      <c r="I64" s="92" t="n">
        <f aca="false">'Minimum wage'!I60+1</f>
        <v>2008</v>
      </c>
      <c r="J64" s="92" t="n">
        <f aca="false">'Minimum wage'!J60</f>
        <v>2</v>
      </c>
      <c r="K64" s="93" t="n">
        <f aca="false">'Minimum wage'!K63</f>
        <v>980</v>
      </c>
      <c r="L64" s="94" t="n">
        <f aca="false">'Minimum wage'!K64*100/'RIPTE e IPC'!T786</f>
        <v>1995.89918690242</v>
      </c>
    </row>
    <row r="65" customFormat="false" ht="13.8" hidden="false" customHeight="false" outlineLevel="0" collapsed="false">
      <c r="A65" s="101" t="s">
        <v>84</v>
      </c>
      <c r="B65" s="101"/>
      <c r="C65" s="101"/>
      <c r="D65" s="101"/>
      <c r="E65" s="101"/>
      <c r="F65" s="101"/>
      <c r="I65" s="90" t="n">
        <f aca="false">'Minimum wage'!I61+1</f>
        <v>2008</v>
      </c>
      <c r="J65" s="90" t="n">
        <f aca="false">'Minimum wage'!J61</f>
        <v>3</v>
      </c>
      <c r="K65" s="91" t="n">
        <f aca="false">2*'Minimum wage'!C24/3+'Minimum wage'!C23/3</f>
        <v>1126.66666666667</v>
      </c>
      <c r="L65" s="91" t="n">
        <f aca="false">'Minimum wage'!K65*100/'RIPTE e IPC'!T789</f>
        <v>2261.10237796594</v>
      </c>
    </row>
    <row r="66" customFormat="false" ht="12.8" hidden="false" customHeight="false" outlineLevel="0" collapsed="false">
      <c r="I66" s="92" t="n">
        <f aca="false">'Minimum wage'!I62+1</f>
        <v>2008</v>
      </c>
      <c r="J66" s="92" t="n">
        <f aca="false">'Minimum wage'!J62</f>
        <v>4</v>
      </c>
      <c r="K66" s="93" t="n">
        <f aca="false">'Minimum wage'!C24*2/3+'Minimum wage'!C25/3</f>
        <v>1213.33333333333</v>
      </c>
      <c r="L66" s="94" t="n">
        <f aca="false">'Minimum wage'!K66*100/'RIPTE e IPC'!T792</f>
        <v>2404.17135582872</v>
      </c>
    </row>
    <row r="67" customFormat="false" ht="13.8" hidden="false" customHeight="false" outlineLevel="0" collapsed="false">
      <c r="I67" s="90" t="n">
        <f aca="false">'Minimum wage'!I63+1</f>
        <v>2009</v>
      </c>
      <c r="J67" s="90" t="n">
        <f aca="false">'Minimum wage'!J63</f>
        <v>1</v>
      </c>
      <c r="K67" s="91" t="n">
        <f aca="false">'Minimum wage'!C25</f>
        <v>1240</v>
      </c>
      <c r="L67" s="91" t="n">
        <f aca="false">'Minimum wage'!K67*100/'RIPTE e IPC'!T795</f>
        <v>2425.3326638908</v>
      </c>
    </row>
    <row r="68" customFormat="false" ht="12.8" hidden="false" customHeight="false" outlineLevel="0" collapsed="false">
      <c r="I68" s="92" t="n">
        <f aca="false">'Minimum wage'!I64+1</f>
        <v>2009</v>
      </c>
      <c r="J68" s="92" t="n">
        <f aca="false">'Minimum wage'!J64</f>
        <v>2</v>
      </c>
      <c r="K68" s="93" t="n">
        <f aca="false">'Minimum wage'!K67</f>
        <v>1240</v>
      </c>
      <c r="L68" s="94" t="n">
        <f aca="false">'Minimum wage'!K68*100/'RIPTE e IPC'!T798</f>
        <v>2394.01002296385</v>
      </c>
    </row>
    <row r="69" customFormat="false" ht="13.8" hidden="false" customHeight="false" outlineLevel="0" collapsed="false">
      <c r="I69" s="90" t="n">
        <f aca="false">'Minimum wage'!I65+1</f>
        <v>2009</v>
      </c>
      <c r="J69" s="90" t="n">
        <f aca="false">'Minimum wage'!J65</f>
        <v>3</v>
      </c>
      <c r="K69" s="91" t="n">
        <f aca="false">'Minimum wage'!C25/3+'Minimum wage'!C26*2/3</f>
        <v>1346.66666666667</v>
      </c>
      <c r="L69" s="91" t="n">
        <f aca="false">'Minimum wage'!K69*100/'RIPTE e IPC'!T801</f>
        <v>2551.83485220392</v>
      </c>
    </row>
    <row r="70" customFormat="false" ht="12.8" hidden="false" customHeight="false" outlineLevel="0" collapsed="false">
      <c r="I70" s="92" t="n">
        <f aca="false">'Minimum wage'!I66+1</f>
        <v>2009</v>
      </c>
      <c r="J70" s="92" t="n">
        <f aca="false">'Minimum wage'!J66</f>
        <v>4</v>
      </c>
      <c r="K70" s="93" t="n">
        <f aca="false">'Minimum wage'!C27</f>
        <v>1440</v>
      </c>
      <c r="L70" s="94" t="n">
        <f aca="false">'Minimum wage'!K70*100/'RIPTE e IPC'!T804</f>
        <v>2665.07611122013</v>
      </c>
    </row>
    <row r="71" customFormat="false" ht="13.8" hidden="false" customHeight="false" outlineLevel="0" collapsed="false">
      <c r="I71" s="90" t="n">
        <f aca="false">'Minimum wage'!I67+1</f>
        <v>2010</v>
      </c>
      <c r="J71" s="90" t="n">
        <f aca="false">'Minimum wage'!J67</f>
        <v>1</v>
      </c>
      <c r="K71" s="91" t="n">
        <f aca="false">'Minimum wage'!C28</f>
        <v>1500</v>
      </c>
      <c r="L71" s="91" t="n">
        <f aca="false">'Minimum wage'!K71*100/'RIPTE e IPC'!T807</f>
        <v>2688.65345910295</v>
      </c>
    </row>
    <row r="72" customFormat="false" ht="12.8" hidden="false" customHeight="false" outlineLevel="0" collapsed="false">
      <c r="I72" s="92" t="n">
        <f aca="false">'Minimum wage'!I68+1</f>
        <v>2010</v>
      </c>
      <c r="J72" s="92" t="n">
        <f aca="false">'Minimum wage'!J68</f>
        <v>2</v>
      </c>
      <c r="K72" s="93" t="n">
        <f aca="false">'Minimum wage'!K71</f>
        <v>1500</v>
      </c>
      <c r="L72" s="94" t="n">
        <f aca="false">'Minimum wage'!K72*100/'RIPTE e IPC'!T810</f>
        <v>2616.96519496638</v>
      </c>
    </row>
    <row r="73" customFormat="false" ht="13.8" hidden="false" customHeight="false" outlineLevel="0" collapsed="false">
      <c r="I73" s="90" t="n">
        <f aca="false">'Minimum wage'!I69+1</f>
        <v>2010</v>
      </c>
      <c r="J73" s="90" t="n">
        <f aca="false">'Minimum wage'!J69</f>
        <v>3</v>
      </c>
      <c r="K73" s="91" t="n">
        <f aca="false">'Minimum wage'!C28/3+2*'Minimum wage'!C29/3</f>
        <v>1660</v>
      </c>
      <c r="L73" s="91" t="n">
        <f aca="false">'Minimum wage'!K73*100/'RIPTE e IPC'!T813</f>
        <v>2831.23030997997</v>
      </c>
    </row>
    <row r="74" customFormat="false" ht="12.8" hidden="false" customHeight="false" outlineLevel="0" collapsed="false">
      <c r="I74" s="92" t="n">
        <f aca="false">'Minimum wage'!I70+1</f>
        <v>2010</v>
      </c>
      <c r="J74" s="92" t="n">
        <f aca="false">'Minimum wage'!J70</f>
        <v>4</v>
      </c>
      <c r="K74" s="93" t="n">
        <f aca="false">'Minimum wage'!C29</f>
        <v>1740</v>
      </c>
      <c r="L74" s="94" t="n">
        <f aca="false">'Minimum wage'!K74*100/'RIPTE e IPC'!T816</f>
        <v>2900.52442874035</v>
      </c>
    </row>
    <row r="75" customFormat="false" ht="13.8" hidden="false" customHeight="false" outlineLevel="0" collapsed="false">
      <c r="I75" s="90" t="n">
        <f aca="false">'Minimum wage'!I71+1</f>
        <v>2011</v>
      </c>
      <c r="J75" s="90" t="n">
        <f aca="false">'Minimum wage'!J71</f>
        <v>1</v>
      </c>
      <c r="K75" s="91" t="n">
        <f aca="false">'Minimum wage'!C30</f>
        <v>1840</v>
      </c>
      <c r="L75" s="91" t="n">
        <f aca="false">'Minimum wage'!K75*100/'RIPTE e IPC'!T819</f>
        <v>2997.68356479872</v>
      </c>
    </row>
    <row r="76" customFormat="false" ht="12.8" hidden="false" customHeight="false" outlineLevel="0" collapsed="false">
      <c r="I76" s="92" t="n">
        <f aca="false">'Minimum wage'!I72+1</f>
        <v>2011</v>
      </c>
      <c r="J76" s="92" t="n">
        <f aca="false">'Minimum wage'!J72</f>
        <v>2</v>
      </c>
      <c r="K76" s="93" t="n">
        <f aca="false">'Minimum wage'!K75</f>
        <v>1840</v>
      </c>
      <c r="L76" s="94" t="n">
        <f aca="false">'Minimum wage'!K76*100/'RIPTE e IPC'!T822</f>
        <v>2926.44871422573</v>
      </c>
    </row>
    <row r="77" customFormat="false" ht="13.8" hidden="false" customHeight="false" outlineLevel="0" collapsed="false">
      <c r="I77" s="90" t="n">
        <f aca="false">'Minimum wage'!I73+1</f>
        <v>2011</v>
      </c>
      <c r="J77" s="90" t="n">
        <f aca="false">'Minimum wage'!J73</f>
        <v>3</v>
      </c>
      <c r="K77" s="91" t="n">
        <f aca="false">'Minimum wage'!C30*2/3+'Minimum wage'!C31/3</f>
        <v>1993.33333333333</v>
      </c>
      <c r="L77" s="91" t="n">
        <f aca="false">'Minimum wage'!K77*100/'RIPTE e IPC'!T825</f>
        <v>3097.20077643389</v>
      </c>
    </row>
    <row r="78" customFormat="false" ht="12.8" hidden="false" customHeight="false" outlineLevel="0" collapsed="false">
      <c r="I78" s="92" t="n">
        <f aca="false">'Minimum wage'!I74+1</f>
        <v>2011</v>
      </c>
      <c r="J78" s="92" t="n">
        <f aca="false">'Minimum wage'!J74</f>
        <v>4</v>
      </c>
      <c r="K78" s="93" t="n">
        <f aca="false">'Minimum wage'!C31</f>
        <v>2300</v>
      </c>
      <c r="L78" s="94" t="n">
        <f aca="false">'Minimum wage'!K78*100/'RIPTE e IPC'!T828</f>
        <v>3501.1780969493</v>
      </c>
    </row>
    <row r="79" customFormat="false" ht="13.8" hidden="false" customHeight="false" outlineLevel="0" collapsed="false">
      <c r="I79" s="90" t="n">
        <f aca="false">'Minimum wage'!I75+1</f>
        <v>2012</v>
      </c>
      <c r="J79" s="90" t="n">
        <f aca="false">'Minimum wage'!J75</f>
        <v>1</v>
      </c>
      <c r="K79" s="91" t="n">
        <f aca="false">'Minimum wage'!K78</f>
        <v>2300</v>
      </c>
      <c r="L79" s="91" t="n">
        <f aca="false">'Minimum wage'!K79*100/'RIPTE e IPC'!T831</f>
        <v>3415.37486342487</v>
      </c>
    </row>
    <row r="80" customFormat="false" ht="12.8" hidden="false" customHeight="false" outlineLevel="0" collapsed="false">
      <c r="I80" s="92" t="n">
        <f aca="false">'Minimum wage'!I76+1</f>
        <v>2012</v>
      </c>
      <c r="J80" s="92" t="n">
        <f aca="false">'Minimum wage'!J76</f>
        <v>2</v>
      </c>
      <c r="K80" s="93" t="n">
        <f aca="false">'Minimum wage'!K79</f>
        <v>2300</v>
      </c>
      <c r="L80" s="94" t="n">
        <f aca="false">'Minimum wage'!K80*100/'RIPTE e IPC'!T834</f>
        <v>3328.72942663811</v>
      </c>
    </row>
    <row r="81" customFormat="false" ht="13.8" hidden="false" customHeight="false" outlineLevel="0" collapsed="false">
      <c r="I81" s="90" t="n">
        <f aca="false">'Minimum wage'!I77+1</f>
        <v>2012</v>
      </c>
      <c r="J81" s="90" t="n">
        <f aca="false">'Minimum wage'!J77</f>
        <v>3</v>
      </c>
      <c r="K81" s="91" t="n">
        <f aca="false">'Minimum wage'!C31*2/3+'Minimum wage'!C32/3</f>
        <v>2423.33333333333</v>
      </c>
      <c r="L81" s="91" t="n">
        <f aca="false">'Minimum wage'!K81*100/'RIPTE e IPC'!T837</f>
        <v>3424.22811984076</v>
      </c>
    </row>
    <row r="82" customFormat="false" ht="12.8" hidden="false" customHeight="false" outlineLevel="0" collapsed="false">
      <c r="I82" s="92" t="n">
        <f aca="false">'Minimum wage'!I78+1</f>
        <v>2012</v>
      </c>
      <c r="J82" s="92" t="n">
        <f aca="false">'Minimum wage'!J78</f>
        <v>4</v>
      </c>
      <c r="K82" s="93" t="n">
        <f aca="false">'Minimum wage'!C32</f>
        <v>2670</v>
      </c>
      <c r="L82" s="94" t="n">
        <f aca="false">'Minimum wage'!K82*100/'RIPTE e IPC'!T840</f>
        <v>3674.16427294258</v>
      </c>
    </row>
    <row r="83" customFormat="false" ht="13.8" hidden="false" customHeight="false" outlineLevel="0" collapsed="false">
      <c r="I83" s="90" t="n">
        <f aca="false">'Minimum wage'!I79+1</f>
        <v>2013</v>
      </c>
      <c r="J83" s="90" t="n">
        <f aca="false">'Minimum wage'!J79</f>
        <v>1</v>
      </c>
      <c r="K83" s="91" t="n">
        <f aca="false">'Minimum wage'!C32/3+'Minimum wage'!C33*2/3</f>
        <v>2806.66666666667</v>
      </c>
      <c r="L83" s="91" t="n">
        <f aca="false">'Minimum wage'!K83*100/'RIPTE e IPC'!T843</f>
        <v>3760.89837226499</v>
      </c>
    </row>
    <row r="84" customFormat="false" ht="12.8" hidden="false" customHeight="false" outlineLevel="0" collapsed="false">
      <c r="I84" s="92" t="n">
        <f aca="false">'Minimum wage'!I80+1</f>
        <v>2013</v>
      </c>
      <c r="J84" s="92" t="n">
        <f aca="false">'Minimum wage'!J80</f>
        <v>2</v>
      </c>
      <c r="K84" s="93" t="n">
        <f aca="false">'Minimum wage'!C33</f>
        <v>2875</v>
      </c>
      <c r="L84" s="94" t="n">
        <f aca="false">'Minimum wage'!K84*100/'RIPTE e IPC'!T846</f>
        <v>3771.04282345618</v>
      </c>
    </row>
    <row r="85" customFormat="false" ht="13.8" hidden="false" customHeight="false" outlineLevel="0" collapsed="false">
      <c r="I85" s="90" t="n">
        <f aca="false">'Minimum wage'!I81+1</f>
        <v>2013</v>
      </c>
      <c r="J85" s="90" t="n">
        <f aca="false">'Minimum wage'!J81</f>
        <v>3</v>
      </c>
      <c r="K85" s="91" t="n">
        <f aca="false">'Minimum wage'!C33/3+'Minimum wage'!C34*2/3</f>
        <v>3158.33333333333</v>
      </c>
      <c r="L85" s="91" t="n">
        <f aca="false">'Minimum wage'!K85*100/'RIPTE e IPC'!T849</f>
        <v>4036.93653102354</v>
      </c>
    </row>
    <row r="86" customFormat="false" ht="12.8" hidden="false" customHeight="false" outlineLevel="0" collapsed="false">
      <c r="I86" s="92" t="n">
        <f aca="false">'Minimum wage'!I82+1</f>
        <v>2013</v>
      </c>
      <c r="J86" s="92" t="n">
        <f aca="false">'Minimum wage'!J82</f>
        <v>4</v>
      </c>
      <c r="K86" s="93" t="n">
        <f aca="false">'Minimum wage'!C34</f>
        <v>3300</v>
      </c>
      <c r="L86" s="94" t="n">
        <f aca="false">'Minimum wage'!K86*100/'RIPTE e IPC'!T852</f>
        <v>4108.27425276049</v>
      </c>
    </row>
    <row r="87" customFormat="false" ht="13.8" hidden="false" customHeight="false" outlineLevel="0" collapsed="false">
      <c r="I87" s="90" t="n">
        <f aca="false">'Minimum wage'!I83+1</f>
        <v>2014</v>
      </c>
      <c r="J87" s="90" t="n">
        <f aca="false">'Minimum wage'!J83</f>
        <v>1</v>
      </c>
      <c r="K87" s="91" t="n">
        <f aca="false">'Minimum wage'!C35</f>
        <v>3600</v>
      </c>
      <c r="L87" s="91" t="n">
        <f aca="false">'Minimum wage'!K87*100/'RIPTE e IPC'!T855</f>
        <v>4120.68987942567</v>
      </c>
    </row>
    <row r="88" customFormat="false" ht="12.8" hidden="false" customHeight="false" outlineLevel="0" collapsed="false">
      <c r="I88" s="92" t="n">
        <f aca="false">'Minimum wage'!I84+1</f>
        <v>2014</v>
      </c>
      <c r="J88" s="92" t="n">
        <f aca="false">'Minimum wage'!J84</f>
        <v>2</v>
      </c>
      <c r="K88" s="93" t="n">
        <f aca="false">'Minimum wage'!C35</f>
        <v>3600</v>
      </c>
      <c r="L88" s="94" t="n">
        <f aca="false">'Minimum wage'!K88*100/'RIPTE e IPC'!T858</f>
        <v>3890.11485875173</v>
      </c>
    </row>
    <row r="89" customFormat="false" ht="13.8" hidden="false" customHeight="false" outlineLevel="0" collapsed="false">
      <c r="I89" s="90" t="n">
        <f aca="false">'Minimum wage'!I85+1</f>
        <v>2014</v>
      </c>
      <c r="J89" s="90" t="n">
        <f aca="false">'Minimum wage'!J85</f>
        <v>3</v>
      </c>
      <c r="K89" s="91" t="n">
        <f aca="false">'Minimum wage'!C35*2/3+'Minimum wage'!C36/3</f>
        <v>3866.66666666667</v>
      </c>
      <c r="L89" s="91" t="n">
        <f aca="false">'Minimum wage'!K89*100/'RIPTE e IPC'!T861</f>
        <v>4013.20399831533</v>
      </c>
    </row>
    <row r="90" customFormat="false" ht="12.8" hidden="false" customHeight="false" outlineLevel="0" collapsed="false">
      <c r="I90" s="92" t="n">
        <f aca="false">'Minimum wage'!I86+1</f>
        <v>2014</v>
      </c>
      <c r="J90" s="92" t="n">
        <f aca="false">'Minimum wage'!J86</f>
        <v>4</v>
      </c>
      <c r="K90" s="93" t="n">
        <f aca="false">'Minimum wage'!C36</f>
        <v>4400</v>
      </c>
      <c r="L90" s="94" t="n">
        <f aca="false">'Minimum wage'!K90*100/'RIPTE e IPC'!T864</f>
        <v>4400</v>
      </c>
    </row>
    <row r="91" customFormat="false" ht="13.8" hidden="false" customHeight="false" outlineLevel="0" collapsed="false">
      <c r="I91" s="90" t="n">
        <f aca="false">'Minimum wage'!I87+1</f>
        <v>2015</v>
      </c>
      <c r="J91" s="90" t="n">
        <f aca="false">'Minimum wage'!J87</f>
        <v>1</v>
      </c>
      <c r="K91" s="91" t="n">
        <f aca="false">'Minimum wage'!C37</f>
        <v>4716</v>
      </c>
      <c r="L91" s="91" t="n">
        <f aca="false">'Minimum wage'!K91*100/'RIPTE e IPC'!T867</f>
        <v>4574.59742504104</v>
      </c>
    </row>
    <row r="92" customFormat="false" ht="12.8" hidden="false" customHeight="false" outlineLevel="0" collapsed="false">
      <c r="I92" s="92" t="n">
        <f aca="false">'Minimum wage'!I88+1</f>
        <v>2015</v>
      </c>
      <c r="J92" s="92" t="n">
        <f aca="false">'Minimum wage'!J88</f>
        <v>2</v>
      </c>
      <c r="K92" s="93" t="n">
        <f aca="false">'Minimum wage'!K91</f>
        <v>4716</v>
      </c>
      <c r="L92" s="94" t="n">
        <f aca="false">'Minimum wage'!K92*100/'RIPTE e IPC'!T870</f>
        <v>4418.44566850275</v>
      </c>
    </row>
    <row r="93" customFormat="false" ht="13.8" hidden="false" customHeight="false" outlineLevel="0" collapsed="false">
      <c r="I93" s="90" t="n">
        <f aca="false">'Minimum wage'!I89+1</f>
        <v>2015</v>
      </c>
      <c r="J93" s="90" t="n">
        <f aca="false">'Minimum wage'!J89</f>
        <v>3</v>
      </c>
      <c r="K93" s="91" t="n">
        <f aca="false">'Minimum wage'!C37/3+'Minimum wage'!C38*2/3</f>
        <v>5297.33333333333</v>
      </c>
      <c r="L93" s="91" t="n">
        <f aca="false">'Minimum wage'!K93*100/'RIPTE e IPC'!T873</f>
        <v>4794.63549141337</v>
      </c>
    </row>
    <row r="94" customFormat="false" ht="12.8" hidden="false" customHeight="false" outlineLevel="0" collapsed="false">
      <c r="I94" s="92" t="n">
        <f aca="false">'Minimum wage'!I90+1</f>
        <v>2015</v>
      </c>
      <c r="J94" s="92" t="n">
        <f aca="false">'Minimum wage'!J90</f>
        <v>4</v>
      </c>
      <c r="K94" s="93" t="n">
        <f aca="false">'Minimum wage'!C38</f>
        <v>5588</v>
      </c>
      <c r="L94" s="94" t="n">
        <f aca="false">'Minimum wage'!K94*100/'RIPTE e IPC'!T876</f>
        <v>4827.65089457187</v>
      </c>
    </row>
    <row r="95" customFormat="false" ht="13.8" hidden="false" customHeight="false" outlineLevel="0" collapsed="false">
      <c r="I95" s="90" t="n">
        <f aca="false">'Minimum wage'!I91+1</f>
        <v>2016</v>
      </c>
      <c r="J95" s="90" t="n">
        <f aca="false">'Minimum wage'!J91</f>
        <v>1</v>
      </c>
      <c r="K95" s="91" t="n">
        <f aca="false">'Minimum wage'!C39</f>
        <v>6060</v>
      </c>
      <c r="L95" s="91" t="n">
        <f aca="false">'Minimum wage'!K95*100/'RIPTE e IPC'!T879</f>
        <v>4621.99907042273</v>
      </c>
    </row>
    <row r="96" customFormat="false" ht="12.8" hidden="false" customHeight="false" outlineLevel="0" collapsed="false">
      <c r="I96" s="92" t="n">
        <f aca="false">'Minimum wage'!I92+1</f>
        <v>2016</v>
      </c>
      <c r="J96" s="92" t="n">
        <f aca="false">'Minimum wage'!J92</f>
        <v>2</v>
      </c>
      <c r="K96" s="93" t="n">
        <f aca="false">'Minimum wage'!C39*2/3+'Minimum wage'!C40/3</f>
        <v>6310</v>
      </c>
      <c r="L96" s="94" t="n">
        <f aca="false">'Minimum wage'!K96*100/'RIPTE e IPC'!T882</f>
        <v>4267.101727957</v>
      </c>
    </row>
    <row r="97" customFormat="false" ht="13.8" hidden="false" customHeight="false" outlineLevel="0" collapsed="false">
      <c r="I97" s="90" t="n">
        <f aca="false">'Minimum wage'!I93+1</f>
        <v>2016</v>
      </c>
      <c r="J97" s="90" t="n">
        <f aca="false">'Minimum wage'!J93</f>
        <v>3</v>
      </c>
      <c r="K97" s="91" t="n">
        <f aca="false">'Minimum wage'!C40*2/3+'Minimum wage'!C41/3</f>
        <v>7060</v>
      </c>
      <c r="L97" s="91" t="n">
        <f aca="false">'Minimum wage'!K97*100/'RIPTE e IPC'!T885</f>
        <v>4529.76592235317</v>
      </c>
    </row>
    <row r="98" customFormat="false" ht="12.8" hidden="false" customHeight="false" outlineLevel="0" collapsed="false">
      <c r="I98" s="92" t="n">
        <f aca="false">'Minimum wage'!I94+1</f>
        <v>2016</v>
      </c>
      <c r="J98" s="92" t="n">
        <f aca="false">'Minimum wage'!J94</f>
        <v>4</v>
      </c>
      <c r="K98" s="93" t="n">
        <f aca="false">'Minimum wage'!C41</f>
        <v>7560</v>
      </c>
      <c r="L98" s="94" t="n">
        <f aca="false">'Minimum wage'!K98*100/'RIPTE e IPC'!T888</f>
        <v>4610.31651280087</v>
      </c>
    </row>
    <row r="99" customFormat="false" ht="13.8" hidden="false" customHeight="false" outlineLevel="0" collapsed="false">
      <c r="I99" s="90" t="n">
        <f aca="false">'Minimum wage'!I95+1</f>
        <v>2017</v>
      </c>
      <c r="J99" s="90" t="n">
        <f aca="false">'Minimum wage'!J95</f>
        <v>1</v>
      </c>
      <c r="K99" s="91" t="n">
        <f aca="false">'Minimum wage'!C42</f>
        <v>8060</v>
      </c>
      <c r="L99" s="91" t="n">
        <f aca="false">'Minimum wage'!K99*100/'RIPTE e IPC'!T891</f>
        <v>4684.40238742038</v>
      </c>
    </row>
    <row r="100" customFormat="false" ht="12.8" hidden="false" customHeight="false" outlineLevel="0" collapsed="false">
      <c r="I100" s="92" t="n">
        <f aca="false">'Minimum wage'!I96+1</f>
        <v>2017</v>
      </c>
      <c r="J100" s="92" t="n">
        <f aca="false">'Minimum wage'!J96</f>
        <v>2</v>
      </c>
      <c r="K100" s="93" t="n">
        <f aca="false">'Minimum wage'!C42</f>
        <v>8060</v>
      </c>
      <c r="L100" s="94" t="n">
        <f aca="false">'Minimum wage'!K100*100/'RIPTE e IPC'!T894</f>
        <v>4394.33672367826</v>
      </c>
    </row>
    <row r="101" customFormat="false" ht="13.8" hidden="false" customHeight="false" outlineLevel="0" collapsed="false">
      <c r="I101" s="90" t="n">
        <f aca="false">'Minimum wage'!I97+1</f>
        <v>2017</v>
      </c>
      <c r="J101" s="90" t="n">
        <f aca="false">'Minimum wage'!J97</f>
        <v>3</v>
      </c>
      <c r="K101" s="91" t="n">
        <f aca="false">'Minimum wage'!C43</f>
        <v>8860</v>
      </c>
      <c r="L101" s="91" t="n">
        <f aca="false">'Minimum wage'!K101*100/'RIPTE e IPC'!T897</f>
        <v>4627.37705961349</v>
      </c>
    </row>
    <row r="102" customFormat="false" ht="12.85" hidden="false" customHeight="false" outlineLevel="0" collapsed="false">
      <c r="I102" s="92" t="n">
        <f aca="false">'Minimum wage'!I98+1</f>
        <v>2017</v>
      </c>
      <c r="J102" s="92" t="n">
        <f aca="false">'Minimum wage'!J98</f>
        <v>4</v>
      </c>
      <c r="K102" s="93" t="n">
        <f aca="false">'Minimum wage'!C43</f>
        <v>8860</v>
      </c>
      <c r="L102" s="94" t="n">
        <f aca="false">'Minimum wage'!K102*100/'RIPTE e IPC'!T900</f>
        <v>4412.74407949665</v>
      </c>
    </row>
    <row r="103" customFormat="false" ht="14.05" hidden="false" customHeight="false" outlineLevel="0" collapsed="false">
      <c r="I103" s="90" t="n">
        <f aca="false">'Minimum wage'!I99+1</f>
        <v>2018</v>
      </c>
      <c r="J103" s="90" t="n">
        <f aca="false">'Minimum wage'!J99</f>
        <v>1</v>
      </c>
      <c r="K103" s="91" t="n">
        <f aca="false">'Minimum wage'!C44</f>
        <v>9500</v>
      </c>
      <c r="L103" s="91" t="n">
        <f aca="false">'Minimum wage'!K103*100/'RIPTE e IPC'!T903</f>
        <v>4401.66215500196</v>
      </c>
    </row>
    <row r="104" customFormat="false" ht="12.8" hidden="false" customHeight="false" outlineLevel="0" collapsed="false">
      <c r="I104" s="92" t="n">
        <f aca="false">'Minimum wage'!I100+1</f>
        <v>2018</v>
      </c>
      <c r="J104" s="92" t="n">
        <f aca="false">'Minimum wage'!J100</f>
        <v>2</v>
      </c>
      <c r="K104" s="94" t="n">
        <f aca="false">'Minimum wage'!C44</f>
        <v>9500</v>
      </c>
      <c r="L104" s="94" t="n">
        <f aca="false">'Minimum wage'!K104*100/'RIPTE e IPC'!T906</f>
        <v>4101.19415225126</v>
      </c>
    </row>
    <row r="105" customFormat="false" ht="13.8" hidden="false" customHeight="false" outlineLevel="0" collapsed="false">
      <c r="I105" s="90" t="n">
        <f aca="false">'Minimum wage'!I101+1</f>
        <v>2018</v>
      </c>
      <c r="J105" s="90" t="n">
        <f aca="false">'Minimum wage'!J101</f>
        <v>3</v>
      </c>
      <c r="K105" s="91" t="n">
        <f aca="false">'Minimum wage'!C45</f>
        <v>10000</v>
      </c>
      <c r="L105" s="91" t="n">
        <f aca="false">'Minimum wage'!K105*100/'RIPTE e IPC'!T909</f>
        <v>3885.23717507056</v>
      </c>
    </row>
    <row r="106" customFormat="false" ht="12.85" hidden="false" customHeight="false" outlineLevel="0" collapsed="false">
      <c r="I106" s="92" t="n">
        <f aca="false">'Minimum wage'!I102+1</f>
        <v>2018</v>
      </c>
      <c r="J106" s="92" t="n">
        <f aca="false">'Minimum wage'!J102</f>
        <v>4</v>
      </c>
      <c r="K106" s="94" t="n">
        <v>10700</v>
      </c>
      <c r="L106" s="94" t="n">
        <f aca="false">'Minimum wage'!K106*100/'RIPTE e IPC'!T912</f>
        <v>3589.40518616261</v>
      </c>
    </row>
    <row r="107" customFormat="false" ht="13.8" hidden="false" customHeight="false" outlineLevel="0" collapsed="false">
      <c r="I107" s="90" t="n">
        <f aca="false">'Minimum wage'!I103+1</f>
        <v>2019</v>
      </c>
      <c r="J107" s="90" t="n">
        <f aca="false">'Minimum wage'!J103</f>
        <v>1</v>
      </c>
      <c r="K107" s="91" t="n">
        <v>11300</v>
      </c>
      <c r="L107" s="91" t="n">
        <f aca="false">'Minimum wage'!K107*100/'RIPTE e IPC'!T915</f>
        <v>3461.00586528606</v>
      </c>
    </row>
    <row r="108" customFormat="false" ht="13.8" hidden="false" customHeight="false" outlineLevel="0" collapsed="false">
      <c r="I108" s="92" t="n">
        <f aca="false">'Minimum wage'!I104+1</f>
        <v>2019</v>
      </c>
      <c r="J108" s="92" t="n">
        <f aca="false">'Minimum wage'!J104</f>
        <v>2</v>
      </c>
      <c r="K108" s="94" t="n">
        <v>12500</v>
      </c>
      <c r="L108" s="94" t="n">
        <f aca="false">'Minimum wage'!K108*100/'RIPTE e IPC'!T918</f>
        <v>3430.65973114978</v>
      </c>
    </row>
    <row r="109" customFormat="false" ht="13.8" hidden="false" customHeight="false" outlineLevel="0" collapsed="false">
      <c r="I109" s="90" t="n">
        <f aca="false">'Minimum wage'!I105+1</f>
        <v>2019</v>
      </c>
      <c r="J109" s="90" t="n">
        <f aca="false">'Minimum wage'!J105</f>
        <v>3</v>
      </c>
      <c r="K109" s="91" t="n">
        <v>12500</v>
      </c>
      <c r="L109" s="91" t="n">
        <f aca="false">'Minimum wage'!K109*100/'RIPTE e IPC'!T921</f>
        <v>3178.94735957441</v>
      </c>
    </row>
    <row r="110" customFormat="false" ht="13.8" hidden="false" customHeight="false" outlineLevel="0" collapsed="false">
      <c r="I110" s="92" t="n">
        <f aca="false">'Minimum wage'!I106+1</f>
        <v>2019</v>
      </c>
      <c r="J110" s="92" t="n">
        <f aca="false">'Minimum wage'!J106</f>
        <v>4</v>
      </c>
      <c r="K110" s="94" t="n">
        <v>12500</v>
      </c>
      <c r="L110" s="94" t="n">
        <f aca="false">'Minimum wage'!K110*100/'RIPTE e IPC'!T924</f>
        <v>2951.96864544569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G76" colorId="64" zoomScale="85" zoomScaleNormal="85" zoomScalePageLayoutView="100" workbookViewId="0">
      <selection pane="topLeft" activeCell="K113" activeCellId="0" sqref="K113"/>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+PBU!C6/PBU!$C$6*100</f>
        <v>100</v>
      </c>
      <c r="I6" s="83" t="s">
        <v>70</v>
      </c>
      <c r="J6" s="84" t="s">
        <v>71</v>
      </c>
      <c r="K6" s="85" t="s">
        <v>72</v>
      </c>
      <c r="L6" s="86" t="s">
        <v>73</v>
      </c>
    </row>
    <row r="7" customFormat="false" ht="12.8" hidden="false" customHeight="false" outlineLevel="0" collapsed="false">
      <c r="A7" s="79" t="n">
        <v>2003</v>
      </c>
      <c r="B7" s="80" t="s">
        <v>74</v>
      </c>
      <c r="C7" s="81" t="n">
        <v>250</v>
      </c>
      <c r="D7" s="81" t="n">
        <f aca="false">PBU!C7*100/'RIPTE e IPC'!T728</f>
        <v>760.150483911932</v>
      </c>
      <c r="E7" s="87" t="n">
        <f aca="false">+PBU!C7/PBU!C6-1</f>
        <v>0.25</v>
      </c>
      <c r="F7" s="81" t="n">
        <f aca="false">+PBU!C7/PBU!$C$6*100</f>
        <v>125</v>
      </c>
      <c r="I7" s="83"/>
      <c r="J7" s="84"/>
      <c r="K7" s="85"/>
      <c r="L7" s="86"/>
    </row>
    <row r="8" customFormat="false" ht="12.8" hidden="false" customHeight="false" outlineLevel="0" collapsed="false">
      <c r="A8" s="79" t="n">
        <v>2003</v>
      </c>
      <c r="B8" s="80" t="s">
        <v>69</v>
      </c>
      <c r="C8" s="81" t="n">
        <v>260</v>
      </c>
      <c r="D8" s="81" t="n">
        <f aca="false">PBU!C8*100/'RIPTE e IPC'!T729</f>
        <v>790.36406439252</v>
      </c>
      <c r="E8" s="87" t="n">
        <f aca="false">+PBU!C8/PBU!C7-1</f>
        <v>0.04</v>
      </c>
      <c r="F8" s="81" t="n">
        <f aca="false">+PBU!C8/PBU!$C$6*100</f>
        <v>130</v>
      </c>
      <c r="I8" s="88"/>
      <c r="J8" s="89"/>
      <c r="K8" s="85"/>
      <c r="L8" s="86"/>
    </row>
    <row r="9" customFormat="false" ht="13.8" hidden="false" customHeight="false" outlineLevel="0" collapsed="false">
      <c r="A9" s="79" t="n">
        <v>2003</v>
      </c>
      <c r="B9" s="80" t="s">
        <v>75</v>
      </c>
      <c r="C9" s="81" t="n">
        <v>270</v>
      </c>
      <c r="D9" s="81" t="n">
        <f aca="false">PBU!C9*100/'RIPTE e IPC'!T730</f>
        <v>820.437540433277</v>
      </c>
      <c r="E9" s="87" t="n">
        <f aca="false">+PBU!C9/PBU!C8-1</f>
        <v>0.0384615384615385</v>
      </c>
      <c r="F9" s="81" t="n">
        <f aca="false">+PBU!C9/PBU!$C$6*100</f>
        <v>135</v>
      </c>
      <c r="I9" s="90" t="n">
        <v>1994</v>
      </c>
      <c r="J9" s="90" t="n">
        <v>3</v>
      </c>
      <c r="K9" s="102" t="n">
        <f aca="false">63*2.5</f>
        <v>157.5</v>
      </c>
      <c r="L9" s="102" t="n">
        <f aca="false">PBU!K9*100/'RIPTE e IPC'!T621</f>
        <v>691.73819556211</v>
      </c>
    </row>
    <row r="10" customFormat="false" ht="13.8" hidden="false" customHeight="false" outlineLevel="0" collapsed="false">
      <c r="A10" s="79" t="n">
        <v>2003</v>
      </c>
      <c r="B10" s="80" t="s">
        <v>76</v>
      </c>
      <c r="C10" s="81" t="n">
        <v>280</v>
      </c>
      <c r="D10" s="81" t="n">
        <f aca="false">PBU!C10*100/'RIPTE e IPC'!T731</f>
        <v>845.838144397284</v>
      </c>
      <c r="E10" s="87" t="n">
        <f aca="false">+PBU!C10/PBU!C9-1</f>
        <v>0.037037037037037</v>
      </c>
      <c r="F10" s="81" t="n">
        <f aca="false">+PBU!C10/PBU!$C$6*100</f>
        <v>140</v>
      </c>
      <c r="I10" s="92" t="n">
        <v>1994</v>
      </c>
      <c r="J10" s="92" t="n">
        <v>4</v>
      </c>
      <c r="K10" s="103" t="n">
        <f aca="false">PBU!K9</f>
        <v>157.5</v>
      </c>
      <c r="L10" s="104" t="n">
        <f aca="false">PBU!K10*100/'RIPTE e IPC'!T624</f>
        <v>683.296629501415</v>
      </c>
    </row>
    <row r="11" customFormat="false" ht="13.8" hidden="false" customHeight="false" outlineLevel="0" collapsed="false">
      <c r="A11" s="79" t="n">
        <v>2003</v>
      </c>
      <c r="B11" s="80" t="s">
        <v>77</v>
      </c>
      <c r="C11" s="81" t="n">
        <v>290</v>
      </c>
      <c r="D11" s="81" t="n">
        <f aca="false">PBU!C11*100/'RIPTE e IPC'!T732</f>
        <v>873.891461288125</v>
      </c>
      <c r="E11" s="87" t="n">
        <f aca="false">+PBU!C11/PBU!C10-1</f>
        <v>0.0357142857142858</v>
      </c>
      <c r="F11" s="81" t="n">
        <f aca="false">+PBU!C11/PBU!$C$6*100</f>
        <v>145</v>
      </c>
      <c r="I11" s="90" t="n">
        <v>1995</v>
      </c>
      <c r="J11" s="90" t="n">
        <v>1</v>
      </c>
      <c r="K11" s="102" t="n">
        <f aca="false">PBU!K10</f>
        <v>157.5</v>
      </c>
      <c r="L11" s="102" t="n">
        <f aca="false">PBU!K11*100/'RIPTE e IPC'!T627</f>
        <v>673.441648217348</v>
      </c>
    </row>
    <row r="12" customFormat="false" ht="12.8" hidden="false" customHeight="false" outlineLevel="0" collapsed="false">
      <c r="A12" s="79" t="n">
        <v>2003</v>
      </c>
      <c r="B12" s="80" t="s">
        <v>78</v>
      </c>
      <c r="C12" s="81" t="n">
        <v>300</v>
      </c>
      <c r="D12" s="81" t="n">
        <f aca="false">PBU!C12*100/'RIPTE e IPC'!T733</f>
        <v>902.110301658548</v>
      </c>
      <c r="E12" s="87" t="n">
        <f aca="false">+PBU!C12/PBU!C11-1</f>
        <v>0.0344827586206897</v>
      </c>
      <c r="F12" s="81" t="n">
        <f aca="false">+PBU!C12/PBU!$C$6*100</f>
        <v>150</v>
      </c>
      <c r="I12" s="92" t="n">
        <v>1995</v>
      </c>
      <c r="J12" s="92" t="n">
        <v>2</v>
      </c>
      <c r="K12" s="103" t="n">
        <f aca="false">72*2.5</f>
        <v>180</v>
      </c>
      <c r="L12" s="104" t="n">
        <f aca="false">PBU!K12*100/'RIPTE e IPC'!T630</f>
        <v>769.439728589802</v>
      </c>
    </row>
    <row r="13" customFormat="false" ht="13.8" hidden="false" customHeight="false" outlineLevel="0" collapsed="false">
      <c r="A13" s="79" t="n">
        <v>2004</v>
      </c>
      <c r="B13" s="80" t="s">
        <v>79</v>
      </c>
      <c r="C13" s="81" t="n">
        <v>350</v>
      </c>
      <c r="D13" s="81" t="n">
        <f aca="false">PBU!C13*100/'RIPTE e IPC'!T734</f>
        <v>1048.05640300498</v>
      </c>
      <c r="E13" s="87" t="n">
        <f aca="false">+PBU!C13/PBU!C12-1</f>
        <v>0.166666666666667</v>
      </c>
      <c r="F13" s="81" t="n">
        <f aca="false">+PBU!C13/PBU!$C$6*100</f>
        <v>175</v>
      </c>
      <c r="I13" s="90" t="n">
        <f aca="false">PBU!I9+1</f>
        <v>1995</v>
      </c>
      <c r="J13" s="90" t="n">
        <f aca="false">PBU!J9</f>
        <v>3</v>
      </c>
      <c r="K13" s="102" t="n">
        <f aca="false">72*2.5</f>
        <v>180</v>
      </c>
      <c r="L13" s="102" t="n">
        <f aca="false">PBU!K13*100/'RIPTE e IPC'!T633</f>
        <v>769.777613549805</v>
      </c>
    </row>
    <row r="14" customFormat="false" ht="12.8" hidden="false" customHeight="false" outlineLevel="0" collapsed="false">
      <c r="A14" s="95" t="n">
        <v>2004</v>
      </c>
      <c r="B14" s="96" t="s">
        <v>75</v>
      </c>
      <c r="C14" s="97" t="n">
        <v>450</v>
      </c>
      <c r="D14" s="97"/>
      <c r="E14" s="87" t="n">
        <f aca="false">+PBU!C14/PBU!C13-1</f>
        <v>0.285714285714286</v>
      </c>
      <c r="F14" s="97" t="n">
        <f aca="false">+PBU!C14/PBU!$C$6*100</f>
        <v>225</v>
      </c>
      <c r="I14" s="92" t="n">
        <f aca="false">PBU!I10+1</f>
        <v>1995</v>
      </c>
      <c r="J14" s="92" t="n">
        <f aca="false">PBU!J10</f>
        <v>4</v>
      </c>
      <c r="K14" s="103" t="n">
        <f aca="false">75*2.5</f>
        <v>187.5</v>
      </c>
      <c r="L14" s="104" t="n">
        <f aca="false">PBU!K14*100/'RIPTE e IPC'!T636</f>
        <v>799.649431470717</v>
      </c>
    </row>
    <row r="15" customFormat="false" ht="13.8" hidden="false" customHeight="false" outlineLevel="0" collapsed="false">
      <c r="A15" s="95" t="n">
        <v>2005</v>
      </c>
      <c r="B15" s="96" t="s">
        <v>80</v>
      </c>
      <c r="C15" s="97" t="n">
        <v>510</v>
      </c>
      <c r="D15" s="97"/>
      <c r="E15" s="87" t="n">
        <f aca="false">+PBU!C15/PBU!C14-1</f>
        <v>0.133333333333333</v>
      </c>
      <c r="F15" s="97" t="n">
        <f aca="false">+PBU!C15/PBU!$C$6*100</f>
        <v>255</v>
      </c>
      <c r="I15" s="90" t="n">
        <f aca="false">PBU!I11+1</f>
        <v>1996</v>
      </c>
      <c r="J15" s="90" t="n">
        <f aca="false">PBU!J11</f>
        <v>1</v>
      </c>
      <c r="K15" s="102" t="n">
        <f aca="false">75*2.5</f>
        <v>187.5</v>
      </c>
      <c r="L15" s="102" t="n">
        <f aca="false">PBU!K15*100/'RIPTE e IPC'!T639</f>
        <v>799.048754404062</v>
      </c>
    </row>
    <row r="16" customFormat="false" ht="12.8" hidden="false" customHeight="false" outlineLevel="0" collapsed="false">
      <c r="A16" s="95" t="n">
        <v>2005</v>
      </c>
      <c r="B16" s="96" t="s">
        <v>81</v>
      </c>
      <c r="C16" s="97" t="n">
        <v>570</v>
      </c>
      <c r="D16" s="97"/>
      <c r="E16" s="87" t="n">
        <f aca="false">+PBU!C16/PBU!C15-1</f>
        <v>0.117647058823529</v>
      </c>
      <c r="F16" s="97" t="n">
        <f aca="false">+PBU!C16/PBU!$C$6*100</f>
        <v>285</v>
      </c>
      <c r="I16" s="92" t="n">
        <f aca="false">PBU!I12+1</f>
        <v>1996</v>
      </c>
      <c r="J16" s="92" t="n">
        <f aca="false">PBU!J12</f>
        <v>2</v>
      </c>
      <c r="K16" s="103" t="n">
        <f aca="false">76*2.5</f>
        <v>190</v>
      </c>
      <c r="L16" s="104" t="n">
        <f aca="false">PBU!K16*100/'RIPTE e IPC'!T642</f>
        <v>814.808983802804</v>
      </c>
    </row>
    <row r="17" customFormat="false" ht="14.05" hidden="false" customHeight="false" outlineLevel="0" collapsed="false">
      <c r="A17" s="95" t="n">
        <v>2005</v>
      </c>
      <c r="B17" s="96" t="s">
        <v>74</v>
      </c>
      <c r="C17" s="97" t="n">
        <v>630</v>
      </c>
      <c r="D17" s="97"/>
      <c r="E17" s="87" t="n">
        <f aca="false">+PBU!C17/PBU!C16-1</f>
        <v>0.105263157894737</v>
      </c>
      <c r="F17" s="97" t="n">
        <f aca="false">+PBU!C17/PBU!$C$6*100</f>
        <v>315</v>
      </c>
      <c r="I17" s="90" t="n">
        <f aca="false">PBU!I13+1</f>
        <v>1996</v>
      </c>
      <c r="J17" s="90" t="n">
        <f aca="false">PBU!J13</f>
        <v>3</v>
      </c>
      <c r="K17" s="102" t="n">
        <f aca="false">PBU!K16</f>
        <v>190</v>
      </c>
      <c r="L17" s="102" t="n">
        <f aca="false">PBU!K17*100/'RIPTE e IPC'!T645</f>
        <v>811.022095535418</v>
      </c>
    </row>
    <row r="18" customFormat="false" ht="12.8" hidden="false" customHeight="false" outlineLevel="0" collapsed="false">
      <c r="A18" s="95" t="n">
        <v>2006</v>
      </c>
      <c r="B18" s="96" t="s">
        <v>69</v>
      </c>
      <c r="C18" s="97" t="n">
        <v>760</v>
      </c>
      <c r="D18" s="97"/>
      <c r="E18" s="87" t="n">
        <f aca="false">+PBU!C18/PBU!C17-1</f>
        <v>0.206349206349206</v>
      </c>
      <c r="F18" s="97" t="n">
        <f aca="false">+PBU!C18/PBU!$C$6*100</f>
        <v>380</v>
      </c>
      <c r="I18" s="92" t="n">
        <f aca="false">PBU!I14+1</f>
        <v>1996</v>
      </c>
      <c r="J18" s="92" t="n">
        <f aca="false">PBU!J14</f>
        <v>4</v>
      </c>
      <c r="K18" s="103" t="n">
        <f aca="false">PBU!K17</f>
        <v>190</v>
      </c>
      <c r="L18" s="104" t="n">
        <f aca="false">PBU!K18*100/'RIPTE e IPC'!T648</f>
        <v>806.744719206263</v>
      </c>
    </row>
    <row r="19" customFormat="false" ht="13.8" hidden="false" customHeight="false" outlineLevel="0" collapsed="false">
      <c r="A19" s="95" t="n">
        <v>2006</v>
      </c>
      <c r="B19" s="96" t="s">
        <v>75</v>
      </c>
      <c r="C19" s="97" t="n">
        <v>780</v>
      </c>
      <c r="D19" s="97"/>
      <c r="E19" s="87" t="n">
        <f aca="false">+PBU!C19/PBU!C18-1</f>
        <v>0.0263157894736843</v>
      </c>
      <c r="F19" s="97" t="n">
        <f aca="false">+PBU!C19/PBU!$C$6*100</f>
        <v>390</v>
      </c>
      <c r="I19" s="90" t="n">
        <f aca="false">PBU!I15+1</f>
        <v>1997</v>
      </c>
      <c r="J19" s="90" t="n">
        <f aca="false">PBU!J15</f>
        <v>1</v>
      </c>
      <c r="K19" s="102" t="n">
        <f aca="false">PBU!K18</f>
        <v>190</v>
      </c>
      <c r="L19" s="102" t="n">
        <f aca="false">PBU!K19*100/'RIPTE e IPC'!T651</f>
        <v>802.205825618483</v>
      </c>
    </row>
    <row r="20" customFormat="false" ht="12.8" hidden="false" customHeight="false" outlineLevel="0" collapsed="false">
      <c r="A20" s="95" t="n">
        <v>2006</v>
      </c>
      <c r="B20" s="96" t="s">
        <v>77</v>
      </c>
      <c r="C20" s="97" t="n">
        <v>800</v>
      </c>
      <c r="D20" s="97"/>
      <c r="E20" s="87" t="n">
        <f aca="false">+PBU!C20/PBU!C19-1</f>
        <v>0.0256410256410255</v>
      </c>
      <c r="F20" s="97" t="n">
        <f aca="false">+PBU!C20/PBU!$C$6*100</f>
        <v>400</v>
      </c>
      <c r="I20" s="92" t="n">
        <f aca="false">PBU!I16+1</f>
        <v>1997</v>
      </c>
      <c r="J20" s="92" t="n">
        <f aca="false">PBU!J16</f>
        <v>2</v>
      </c>
      <c r="K20" s="103" t="n">
        <f aca="false">80*2.5</f>
        <v>200</v>
      </c>
      <c r="L20" s="104" t="n">
        <f aca="false">PBU!K20*100/'RIPTE e IPC'!T654</f>
        <v>852.131606014697</v>
      </c>
    </row>
    <row r="21" customFormat="false" ht="13.8" hidden="false" customHeight="false" outlineLevel="0" collapsed="false">
      <c r="A21" s="95" t="n">
        <v>2007</v>
      </c>
      <c r="B21" s="96" t="s">
        <v>69</v>
      </c>
      <c r="C21" s="97" t="n">
        <v>900</v>
      </c>
      <c r="D21" s="97"/>
      <c r="E21" s="87" t="n">
        <f aca="false">+PBU!C21/PBU!C20-1</f>
        <v>0.125</v>
      </c>
      <c r="F21" s="97" t="n">
        <f aca="false">+PBU!C21/PBU!$C$6*100</f>
        <v>450</v>
      </c>
      <c r="I21" s="90" t="n">
        <f aca="false">PBU!I17+1</f>
        <v>1997</v>
      </c>
      <c r="J21" s="90" t="n">
        <f aca="false">PBU!J17</f>
        <v>3</v>
      </c>
      <c r="K21" s="102" t="n">
        <v>200</v>
      </c>
      <c r="L21" s="102" t="n">
        <f aca="false">PBU!K21*100/'RIPTE e IPC'!T657</f>
        <v>846.916929237476</v>
      </c>
    </row>
    <row r="22" customFormat="false" ht="12.8" hidden="false" customHeight="false" outlineLevel="0" collapsed="false">
      <c r="A22" s="95" t="n">
        <v>2007</v>
      </c>
      <c r="B22" s="96" t="s">
        <v>76</v>
      </c>
      <c r="C22" s="97" t="n">
        <v>960</v>
      </c>
      <c r="D22" s="97"/>
      <c r="E22" s="87" t="n">
        <f aca="false">+PBU!C22/PBU!C21-1</f>
        <v>0.0666666666666667</v>
      </c>
      <c r="F22" s="97" t="n">
        <f aca="false">+PBU!C22/PBU!$C$6*100</f>
        <v>480</v>
      </c>
      <c r="I22" s="92" t="n">
        <f aca="false">PBU!I18+1</f>
        <v>1997</v>
      </c>
      <c r="J22" s="92" t="n">
        <f aca="false">PBU!J18</f>
        <v>4</v>
      </c>
      <c r="K22" s="103" t="n">
        <v>200</v>
      </c>
      <c r="L22" s="104" t="n">
        <f aca="false">PBU!K22*100/'RIPTE e IPC'!T660</f>
        <v>850.295464694148</v>
      </c>
    </row>
    <row r="23" customFormat="false" ht="13.8" hidden="false" customHeight="false" outlineLevel="0" collapsed="false">
      <c r="A23" s="95" t="n">
        <v>2007</v>
      </c>
      <c r="B23" s="96" t="s">
        <v>78</v>
      </c>
      <c r="C23" s="97" t="n">
        <v>980</v>
      </c>
      <c r="D23" s="97"/>
      <c r="E23" s="87" t="n">
        <f aca="false">+PBU!C23/PBU!C22-1</f>
        <v>0.0208333333333333</v>
      </c>
      <c r="F23" s="97" t="n">
        <f aca="false">+PBU!C23/PBU!$C$6*100</f>
        <v>490</v>
      </c>
      <c r="I23" s="90" t="n">
        <f aca="false">PBU!I19+1</f>
        <v>1998</v>
      </c>
      <c r="J23" s="90" t="n">
        <f aca="false">PBU!J19</f>
        <v>1</v>
      </c>
      <c r="K23" s="102" t="n">
        <v>200</v>
      </c>
      <c r="L23" s="102" t="n">
        <f aca="false">PBU!K23*100/'RIPTE e IPC'!T663</f>
        <v>840.615683061054</v>
      </c>
    </row>
    <row r="24" customFormat="false" ht="12.8" hidden="false" customHeight="false" outlineLevel="0" collapsed="false">
      <c r="A24" s="95" t="n">
        <v>2008</v>
      </c>
      <c r="B24" s="96" t="s">
        <v>69</v>
      </c>
      <c r="C24" s="97" t="n">
        <v>1200</v>
      </c>
      <c r="D24" s="97"/>
      <c r="E24" s="87" t="n">
        <f aca="false">+PBU!C24/PBU!C23-1</f>
        <v>0.224489795918367</v>
      </c>
      <c r="F24" s="97" t="n">
        <f aca="false">+PBU!C24/PBU!$C$6*100</f>
        <v>600</v>
      </c>
      <c r="I24" s="92" t="n">
        <f aca="false">PBU!I20+1</f>
        <v>1998</v>
      </c>
      <c r="J24" s="92" t="n">
        <f aca="false">PBU!J20</f>
        <v>2</v>
      </c>
      <c r="K24" s="103" t="n">
        <v>200</v>
      </c>
      <c r="L24" s="104" t="n">
        <f aca="false">PBU!K24*100/'RIPTE e IPC'!T666</f>
        <v>842.186256977597</v>
      </c>
    </row>
    <row r="25" customFormat="false" ht="13.8" hidden="false" customHeight="false" outlineLevel="0" collapsed="false">
      <c r="A25" s="95" t="n">
        <v>2008</v>
      </c>
      <c r="B25" s="96" t="s">
        <v>78</v>
      </c>
      <c r="C25" s="97" t="n">
        <v>1240</v>
      </c>
      <c r="D25" s="97"/>
      <c r="E25" s="87" t="n">
        <f aca="false">+PBU!C25/PBU!C24-1</f>
        <v>0.0333333333333334</v>
      </c>
      <c r="F25" s="97" t="n">
        <f aca="false">+PBU!C25/PBU!$C$6*100</f>
        <v>620</v>
      </c>
      <c r="I25" s="90" t="n">
        <f aca="false">PBU!I21+1</f>
        <v>1998</v>
      </c>
      <c r="J25" s="90" t="n">
        <f aca="false">PBU!J21</f>
        <v>3</v>
      </c>
      <c r="K25" s="102" t="n">
        <v>200</v>
      </c>
      <c r="L25" s="102" t="n">
        <f aca="false">PBU!K25*100/'RIPTE e IPC'!T669</f>
        <v>837.793354954403</v>
      </c>
    </row>
    <row r="26" customFormat="false" ht="12.8" hidden="false" customHeight="false" outlineLevel="0" collapsed="false">
      <c r="A26" s="95" t="n">
        <v>2009</v>
      </c>
      <c r="B26" s="96" t="s">
        <v>69</v>
      </c>
      <c r="C26" s="97" t="n">
        <v>1400</v>
      </c>
      <c r="D26" s="97"/>
      <c r="E26" s="87" t="n">
        <f aca="false">+PBU!C26/PBU!C25-1</f>
        <v>0.129032258064516</v>
      </c>
      <c r="F26" s="97" t="n">
        <f aca="false">+PBU!C26/PBU!$C$6*100</f>
        <v>700</v>
      </c>
      <c r="I26" s="92" t="n">
        <f aca="false">PBU!I22+1</f>
        <v>1998</v>
      </c>
      <c r="J26" s="92" t="n">
        <f aca="false">PBU!J22</f>
        <v>4</v>
      </c>
      <c r="K26" s="103" t="n">
        <v>200</v>
      </c>
      <c r="L26" s="104" t="n">
        <f aca="false">PBU!K26*100/'RIPTE e IPC'!T672</f>
        <v>843.131733901513</v>
      </c>
    </row>
    <row r="27" customFormat="false" ht="13.8" hidden="false" customHeight="false" outlineLevel="0" collapsed="false">
      <c r="A27" s="95" t="n">
        <v>2009</v>
      </c>
      <c r="B27" s="96" t="s">
        <v>76</v>
      </c>
      <c r="C27" s="97" t="n">
        <v>1440</v>
      </c>
      <c r="D27" s="97"/>
      <c r="E27" s="87" t="n">
        <f aca="false">+PBU!C27/PBU!C26-1</f>
        <v>0.0285714285714285</v>
      </c>
      <c r="F27" s="97" t="n">
        <f aca="false">+PBU!C27/PBU!$C$6*100</f>
        <v>720</v>
      </c>
      <c r="I27" s="90" t="n">
        <f aca="false">PBU!I23+1</f>
        <v>1999</v>
      </c>
      <c r="J27" s="90" t="n">
        <f aca="false">PBU!J23</f>
        <v>1</v>
      </c>
      <c r="K27" s="102" t="n">
        <v>200</v>
      </c>
      <c r="L27" s="102" t="n">
        <f aca="false">PBU!K27*100/'RIPTE e IPC'!T675</f>
        <v>840.639835873243</v>
      </c>
    </row>
    <row r="28" customFormat="false" ht="12.8" hidden="false" customHeight="false" outlineLevel="0" collapsed="false">
      <c r="A28" s="95" t="n">
        <v>2010</v>
      </c>
      <c r="B28" s="96" t="s">
        <v>79</v>
      </c>
      <c r="C28" s="97" t="n">
        <v>1500</v>
      </c>
      <c r="D28" s="97"/>
      <c r="E28" s="87" t="n">
        <f aca="false">+PBU!C28/PBU!C27-1</f>
        <v>0.0416666666666667</v>
      </c>
      <c r="F28" s="97" t="n">
        <f aca="false">+PBU!C28/PBU!$C$6*100</f>
        <v>750</v>
      </c>
      <c r="I28" s="92" t="n">
        <f aca="false">PBU!I24+1</f>
        <v>1999</v>
      </c>
      <c r="J28" s="92" t="n">
        <f aca="false">PBU!J24</f>
        <v>2</v>
      </c>
      <c r="K28" s="103" t="n">
        <v>200</v>
      </c>
      <c r="L28" s="104" t="n">
        <f aca="false">PBU!K28*100/'RIPTE e IPC'!T678</f>
        <v>852.024545843622</v>
      </c>
    </row>
    <row r="29" customFormat="false" ht="13.8" hidden="false" customHeight="false" outlineLevel="0" collapsed="false">
      <c r="A29" s="95" t="n">
        <v>2010</v>
      </c>
      <c r="B29" s="96" t="s">
        <v>69</v>
      </c>
      <c r="C29" s="97" t="n">
        <v>1740</v>
      </c>
      <c r="D29" s="97"/>
      <c r="E29" s="87" t="n">
        <f aca="false">+PBU!C29/PBU!C28-1</f>
        <v>0.16</v>
      </c>
      <c r="F29" s="97" t="n">
        <f aca="false">+PBU!C29/PBU!$C$6*100</f>
        <v>870</v>
      </c>
      <c r="I29" s="90" t="n">
        <f aca="false">PBU!I25+1</f>
        <v>1999</v>
      </c>
      <c r="J29" s="90" t="n">
        <f aca="false">PBU!J25</f>
        <v>3</v>
      </c>
      <c r="K29" s="102" t="n">
        <v>200</v>
      </c>
      <c r="L29" s="102" t="n">
        <f aca="false">PBU!K29*100/'RIPTE e IPC'!T681</f>
        <v>853.70907036207</v>
      </c>
    </row>
    <row r="30" customFormat="false" ht="12.8" hidden="false" customHeight="false" outlineLevel="0" collapsed="false">
      <c r="A30" s="95" t="n">
        <v>2011</v>
      </c>
      <c r="B30" s="96" t="s">
        <v>79</v>
      </c>
      <c r="C30" s="97" t="n">
        <v>1840</v>
      </c>
      <c r="D30" s="97"/>
      <c r="E30" s="87" t="n">
        <f aca="false">+PBU!C30/PBU!C29-1</f>
        <v>0.0574712643678161</v>
      </c>
      <c r="F30" s="97" t="n">
        <f aca="false">+PBU!C30/PBU!$C$6*100</f>
        <v>920</v>
      </c>
      <c r="I30" s="92" t="n">
        <f aca="false">PBU!I26+1</f>
        <v>1999</v>
      </c>
      <c r="J30" s="92" t="n">
        <f aca="false">PBU!J26</f>
        <v>4</v>
      </c>
      <c r="K30" s="103" t="n">
        <v>200</v>
      </c>
      <c r="L30" s="104" t="n">
        <f aca="false">PBU!K30*100/'RIPTE e IPC'!T684</f>
        <v>858.259947738733</v>
      </c>
    </row>
    <row r="31" customFormat="false" ht="13.8" hidden="false" customHeight="false" outlineLevel="0" collapsed="false">
      <c r="A31" s="95" t="n">
        <v>2011</v>
      </c>
      <c r="B31" s="96" t="s">
        <v>75</v>
      </c>
      <c r="C31" s="97" t="n">
        <v>2300</v>
      </c>
      <c r="D31" s="97"/>
      <c r="E31" s="87" t="n">
        <f aca="false">+PBU!C31/PBU!C30-1</f>
        <v>0.25</v>
      </c>
      <c r="F31" s="97" t="n">
        <f aca="false">+PBU!C31/PBU!$C$6*100</f>
        <v>1150</v>
      </c>
      <c r="I31" s="90" t="n">
        <f aca="false">PBU!I27+1</f>
        <v>2000</v>
      </c>
      <c r="J31" s="90" t="n">
        <f aca="false">PBU!J27</f>
        <v>1</v>
      </c>
      <c r="K31" s="102" t="n">
        <v>200</v>
      </c>
      <c r="L31" s="102" t="n">
        <f aca="false">PBU!K31*100/'RIPTE e IPC'!T687</f>
        <v>851.561165179382</v>
      </c>
    </row>
    <row r="32" customFormat="false" ht="12.8" hidden="false" customHeight="false" outlineLevel="0" collapsed="false">
      <c r="A32" s="95" t="n">
        <v>2012</v>
      </c>
      <c r="B32" s="96" t="s">
        <v>75</v>
      </c>
      <c r="C32" s="97" t="n">
        <v>2670</v>
      </c>
      <c r="D32" s="97"/>
      <c r="E32" s="87" t="n">
        <f aca="false">+PBU!C32/PBU!C31-1</f>
        <v>0.160869565217391</v>
      </c>
      <c r="F32" s="97" t="n">
        <f aca="false">+PBU!C32/PBU!$C$6*100</f>
        <v>1335</v>
      </c>
      <c r="I32" s="92" t="n">
        <f aca="false">PBU!I28+1</f>
        <v>2000</v>
      </c>
      <c r="J32" s="92" t="n">
        <f aca="false">PBU!J28</f>
        <v>2</v>
      </c>
      <c r="K32" s="103" t="n">
        <v>200</v>
      </c>
      <c r="L32" s="104" t="n">
        <f aca="false">PBU!K32*100/'RIPTE e IPC'!T690</f>
        <v>860.3922997038</v>
      </c>
    </row>
    <row r="33" customFormat="false" ht="13.8" hidden="false" customHeight="false" outlineLevel="0" collapsed="false">
      <c r="A33" s="95" t="n">
        <v>2013</v>
      </c>
      <c r="B33" s="96" t="s">
        <v>82</v>
      </c>
      <c r="C33" s="97" t="n">
        <v>2875</v>
      </c>
      <c r="D33" s="97"/>
      <c r="E33" s="87" t="n">
        <f aca="false">+PBU!C33/PBU!C32-1</f>
        <v>0.0767790262172285</v>
      </c>
      <c r="F33" s="97" t="n">
        <f aca="false">+PBU!C33/PBU!$C$6*100</f>
        <v>1437.5</v>
      </c>
      <c r="I33" s="90" t="n">
        <f aca="false">PBU!I29+1</f>
        <v>2000</v>
      </c>
      <c r="J33" s="90" t="n">
        <f aca="false">PBU!J29</f>
        <v>3</v>
      </c>
      <c r="K33" s="102" t="n">
        <v>200</v>
      </c>
      <c r="L33" s="102" t="n">
        <f aca="false">PBU!K33*100/'RIPTE e IPC'!T693</f>
        <v>860.10901163402</v>
      </c>
    </row>
    <row r="34" customFormat="false" ht="12.8" hidden="false" customHeight="false" outlineLevel="0" collapsed="false">
      <c r="A34" s="95" t="n">
        <v>2013</v>
      </c>
      <c r="B34" s="96" t="s">
        <v>69</v>
      </c>
      <c r="C34" s="97" t="n">
        <v>3300</v>
      </c>
      <c r="D34" s="97"/>
      <c r="E34" s="87" t="n">
        <f aca="false">+PBU!C34/PBU!C33-1</f>
        <v>0.147826086956522</v>
      </c>
      <c r="F34" s="97" t="n">
        <f aca="false">+PBU!C34/PBU!$C$6*100</f>
        <v>1650</v>
      </c>
      <c r="I34" s="92" t="n">
        <f aca="false">PBU!I30+1</f>
        <v>2000</v>
      </c>
      <c r="J34" s="92" t="n">
        <f aca="false">PBU!J30</f>
        <v>4</v>
      </c>
      <c r="K34" s="103" t="n">
        <v>200</v>
      </c>
      <c r="L34" s="104" t="n">
        <f aca="false">PBU!K34*100/'RIPTE e IPC'!T696</f>
        <v>864.138766696529</v>
      </c>
    </row>
    <row r="35" customFormat="false" ht="13.8" hidden="false" customHeight="false" outlineLevel="0" collapsed="false">
      <c r="A35" s="79" t="n">
        <v>2014</v>
      </c>
      <c r="B35" s="80" t="s">
        <v>79</v>
      </c>
      <c r="C35" s="81" t="n">
        <v>3600</v>
      </c>
      <c r="D35" s="81"/>
      <c r="E35" s="87" t="n">
        <f aca="false">+PBU!C35/PBU!C34-1</f>
        <v>0.0909090909090908</v>
      </c>
      <c r="F35" s="97" t="n">
        <f aca="false">+PBU!C35/PBU!$C$6*100</f>
        <v>1800</v>
      </c>
      <c r="I35" s="90" t="n">
        <f aca="false">PBU!I31+1</f>
        <v>2001</v>
      </c>
      <c r="J35" s="90" t="n">
        <f aca="false">PBU!J31</f>
        <v>1</v>
      </c>
      <c r="K35" s="102" t="n">
        <v>200</v>
      </c>
      <c r="L35" s="102" t="n">
        <f aca="false">PBU!K35*100/'RIPTE e IPC'!T699</f>
        <v>866.384206363532</v>
      </c>
    </row>
    <row r="36" customFormat="false" ht="12.8" hidden="false" customHeight="false" outlineLevel="0" collapsed="false">
      <c r="A36" s="79" t="n">
        <v>2014</v>
      </c>
      <c r="B36" s="80" t="s">
        <v>75</v>
      </c>
      <c r="C36" s="81" t="n">
        <v>4400</v>
      </c>
      <c r="D36" s="81"/>
      <c r="E36" s="87" t="n">
        <f aca="false">+PBU!C36/PBU!C35-1</f>
        <v>0.222222222222222</v>
      </c>
      <c r="F36" s="81" t="n">
        <f aca="false">+PBU!C36/PBU!$C$6*100</f>
        <v>2200</v>
      </c>
      <c r="I36" s="92" t="n">
        <f aca="false">PBU!I32+1</f>
        <v>2001</v>
      </c>
      <c r="J36" s="92" t="n">
        <f aca="false">PBU!J32</f>
        <v>2</v>
      </c>
      <c r="K36" s="103" t="n">
        <v>200</v>
      </c>
      <c r="L36" s="104" t="n">
        <f aca="false">PBU!K36*100/'RIPTE e IPC'!T702</f>
        <v>858.43909900759</v>
      </c>
    </row>
    <row r="37" customFormat="false" ht="13.8" hidden="false" customHeight="false" outlineLevel="0" collapsed="false">
      <c r="A37" s="79" t="n">
        <v>2015</v>
      </c>
      <c r="B37" s="80" t="s">
        <v>79</v>
      </c>
      <c r="C37" s="81" t="n">
        <v>4716</v>
      </c>
      <c r="D37" s="81"/>
      <c r="E37" s="87" t="n">
        <f aca="false">+PBU!C37/PBU!C36-1</f>
        <v>0.0718181818181818</v>
      </c>
      <c r="F37" s="81" t="n">
        <f aca="false">+PBU!C37/PBU!$C$6*100</f>
        <v>2358</v>
      </c>
      <c r="I37" s="90" t="n">
        <f aca="false">PBU!I33+1</f>
        <v>2001</v>
      </c>
      <c r="J37" s="90" t="n">
        <f aca="false">PBU!J33</f>
        <v>3</v>
      </c>
      <c r="K37" s="102" t="n">
        <v>200</v>
      </c>
      <c r="L37" s="102" t="n">
        <f aca="false">PBU!K37*100/'RIPTE e IPC'!T705</f>
        <v>870.627053389003</v>
      </c>
    </row>
    <row r="38" customFormat="false" ht="12.8" hidden="false" customHeight="false" outlineLevel="0" collapsed="false">
      <c r="A38" s="79" t="n">
        <v>2015</v>
      </c>
      <c r="B38" s="80" t="s">
        <v>69</v>
      </c>
      <c r="C38" s="81" t="n">
        <v>5588</v>
      </c>
      <c r="D38" s="81"/>
      <c r="E38" s="87" t="n">
        <f aca="false">+PBU!C38/PBU!C37-1</f>
        <v>0.18490245971162</v>
      </c>
      <c r="F38" s="81" t="n">
        <f aca="false">+PBU!C38/PBU!$C$6*100</f>
        <v>2794</v>
      </c>
      <c r="I38" s="92" t="n">
        <f aca="false">PBU!I34+1</f>
        <v>2001</v>
      </c>
      <c r="J38" s="92" t="n">
        <f aca="false">PBU!J34</f>
        <v>4</v>
      </c>
      <c r="K38" s="103" t="n">
        <v>200</v>
      </c>
      <c r="L38" s="104" t="n">
        <f aca="false">PBU!K38*100/'RIPTE e IPC'!T708</f>
        <v>878.027150433471</v>
      </c>
    </row>
    <row r="39" customFormat="false" ht="13.8" hidden="false" customHeight="false" outlineLevel="0" collapsed="false">
      <c r="A39" s="79" t="n">
        <v>2016</v>
      </c>
      <c r="B39" s="80" t="s">
        <v>79</v>
      </c>
      <c r="C39" s="81" t="n">
        <v>6060</v>
      </c>
      <c r="D39" s="81"/>
      <c r="E39" s="87" t="n">
        <f aca="false">+PBU!C39/PBU!C38-1</f>
        <v>0.0844667143879743</v>
      </c>
      <c r="F39" s="81" t="n">
        <f aca="false">+PBU!C39/PBU!$C$6*100</f>
        <v>3030</v>
      </c>
      <c r="I39" s="90" t="n">
        <f aca="false">PBU!I35+1</f>
        <v>2002</v>
      </c>
      <c r="J39" s="90" t="n">
        <f aca="false">PBU!J35</f>
        <v>1</v>
      </c>
      <c r="K39" s="102" t="n">
        <v>200</v>
      </c>
      <c r="L39" s="102" t="n">
        <f aca="false">PBU!K39*100/'RIPTE e IPC'!T711</f>
        <v>832.846313381923</v>
      </c>
    </row>
    <row r="40" customFormat="false" ht="12.8" hidden="false" customHeight="false" outlineLevel="0" collapsed="false">
      <c r="A40" s="79" t="n">
        <v>2016</v>
      </c>
      <c r="B40" s="80" t="s">
        <v>81</v>
      </c>
      <c r="C40" s="81" t="n">
        <v>6810</v>
      </c>
      <c r="D40" s="81"/>
      <c r="E40" s="87" t="n">
        <f aca="false">+PBU!C40/PBU!C39-1</f>
        <v>0.123762376237624</v>
      </c>
      <c r="F40" s="81" t="n">
        <f aca="false">+PBU!C40/PBU!$C$6*100</f>
        <v>3405</v>
      </c>
      <c r="I40" s="92" t="n">
        <f aca="false">PBU!I36+1</f>
        <v>2002</v>
      </c>
      <c r="J40" s="92" t="n">
        <f aca="false">PBU!J36</f>
        <v>2</v>
      </c>
      <c r="K40" s="103" t="n">
        <v>200</v>
      </c>
      <c r="L40" s="104" t="n">
        <f aca="false">PBU!K40*100/'RIPTE e IPC'!T714</f>
        <v>697.774168369285</v>
      </c>
    </row>
    <row r="41" customFormat="false" ht="13.8" hidden="false" customHeight="false" outlineLevel="0" collapsed="false">
      <c r="A41" s="79" t="n">
        <v>2016</v>
      </c>
      <c r="B41" s="80" t="s">
        <v>75</v>
      </c>
      <c r="C41" s="81" t="n">
        <v>7560</v>
      </c>
      <c r="D41" s="81"/>
      <c r="E41" s="87" t="n">
        <f aca="false">+PBU!C41/PBU!C40-1</f>
        <v>0.110132158590308</v>
      </c>
      <c r="F41" s="81" t="n">
        <f aca="false">+PBU!C41/PBU!$C$6*100</f>
        <v>3780</v>
      </c>
      <c r="I41" s="90" t="n">
        <f aca="false">PBU!I37+1</f>
        <v>2002</v>
      </c>
      <c r="J41" s="90" t="n">
        <f aca="false">PBU!J37</f>
        <v>3</v>
      </c>
      <c r="K41" s="102" t="n">
        <v>200</v>
      </c>
      <c r="L41" s="102" t="n">
        <f aca="false">PBU!K41*100/'RIPTE e IPC'!T717</f>
        <v>637.642310782963</v>
      </c>
    </row>
    <row r="42" customFormat="false" ht="12.8" hidden="false" customHeight="false" outlineLevel="0" collapsed="false">
      <c r="A42" s="79" t="n">
        <v>2017</v>
      </c>
      <c r="B42" s="80" t="s">
        <v>79</v>
      </c>
      <c r="C42" s="81" t="n">
        <v>8060</v>
      </c>
      <c r="D42" s="81"/>
      <c r="E42" s="87" t="n">
        <f aca="false">+PBU!C42/PBU!C41-1</f>
        <v>0.0661375661375661</v>
      </c>
      <c r="F42" s="81" t="n">
        <f aca="false">+PBU!C42/PBU!$C$6*100</f>
        <v>4030</v>
      </c>
      <c r="I42" s="92" t="n">
        <f aca="false">PBU!I38+1</f>
        <v>2002</v>
      </c>
      <c r="J42" s="92" t="n">
        <f aca="false">PBU!J38</f>
        <v>4</v>
      </c>
      <c r="K42" s="103" t="n">
        <v>200</v>
      </c>
      <c r="L42" s="104" t="n">
        <f aca="false">PBU!K42*100/'RIPTE e IPC'!T720</f>
        <v>624.591937048091</v>
      </c>
    </row>
    <row r="43" customFormat="false" ht="13.8" hidden="false" customHeight="false" outlineLevel="0" collapsed="false">
      <c r="A43" s="79" t="n">
        <v>2017</v>
      </c>
      <c r="B43" s="80" t="s">
        <v>74</v>
      </c>
      <c r="C43" s="81" t="n">
        <v>8860</v>
      </c>
      <c r="D43" s="81"/>
      <c r="E43" s="87" t="n">
        <f aca="false">+PBU!C43/PBU!C42-1</f>
        <v>0.0992555831265509</v>
      </c>
      <c r="F43" s="81" t="n">
        <f aca="false">+PBU!C43/PBU!$C$6*100</f>
        <v>4430</v>
      </c>
      <c r="I43" s="90" t="n">
        <f aca="false">PBU!I39+1</f>
        <v>2003</v>
      </c>
      <c r="J43" s="90" t="n">
        <f aca="false">PBU!J39</f>
        <v>1</v>
      </c>
      <c r="K43" s="102" t="n">
        <v>200</v>
      </c>
      <c r="L43" s="102" t="n">
        <f aca="false">PBU!K43*100/'RIPTE e IPC'!T723</f>
        <v>611.843791923297</v>
      </c>
    </row>
    <row r="44" customFormat="false" ht="12.8" hidden="false" customHeight="false" outlineLevel="0" collapsed="false">
      <c r="A44" s="79" t="n">
        <v>2018</v>
      </c>
      <c r="B44" s="80" t="s">
        <v>79</v>
      </c>
      <c r="C44" s="81" t="n">
        <v>9500</v>
      </c>
      <c r="D44" s="81"/>
      <c r="E44" s="87" t="n">
        <f aca="false">+PBU!C44/PBU!C43-1</f>
        <v>0.072234762979684</v>
      </c>
      <c r="F44" s="81" t="n">
        <f aca="false">+PBU!C44/PBU!$C$6*100</f>
        <v>4750</v>
      </c>
      <c r="I44" s="92" t="n">
        <f aca="false">PBU!I40+1</f>
        <v>2003</v>
      </c>
      <c r="J44" s="92" t="n">
        <f aca="false">PBU!J40</f>
        <v>2</v>
      </c>
      <c r="K44" s="103" t="n">
        <v>200</v>
      </c>
      <c r="L44" s="104" t="n">
        <f aca="false">PBU!K44*100/'RIPTE e IPC'!T726</f>
        <v>610.297682096874</v>
      </c>
    </row>
    <row r="45" customFormat="false" ht="13.8" hidden="false" customHeight="false" outlineLevel="0" collapsed="false">
      <c r="A45" s="79" t="n">
        <v>2018</v>
      </c>
      <c r="B45" s="80" t="s">
        <v>74</v>
      </c>
      <c r="C45" s="81" t="n">
        <v>10000</v>
      </c>
      <c r="D45" s="81"/>
      <c r="E45" s="98" t="n">
        <f aca="false">+PBU!C45/PBU!C44-1</f>
        <v>0.0526315789473684</v>
      </c>
      <c r="F45" s="81" t="n">
        <f aca="false">+PBU!C45/PBU!$C$6*100</f>
        <v>5000</v>
      </c>
      <c r="I45" s="90" t="n">
        <f aca="false">PBU!I41+1</f>
        <v>2003</v>
      </c>
      <c r="J45" s="90" t="n">
        <f aca="false">PBU!J41</f>
        <v>3</v>
      </c>
      <c r="K45" s="102" t="n">
        <f aca="false">PBU!K44</f>
        <v>200</v>
      </c>
      <c r="L45" s="102" t="n">
        <f aca="false">PBU!K45*100/'RIPTE e IPC'!T729</f>
        <v>607.972357225015</v>
      </c>
    </row>
    <row r="46" customFormat="false" ht="13.8" hidden="false" customHeight="false" outlineLevel="0" collapsed="false">
      <c r="A46" s="79" t="n">
        <v>2018</v>
      </c>
      <c r="B46" s="80" t="s">
        <v>75</v>
      </c>
      <c r="C46" s="81" t="n">
        <v>10700</v>
      </c>
      <c r="E46" s="98" t="n">
        <f aca="false">+PBU!C46/PBU!C45-1</f>
        <v>0.0700000000000001</v>
      </c>
      <c r="F46" s="81" t="n">
        <f aca="false">+PBU!C46/PBU!$C$6*100</f>
        <v>5350</v>
      </c>
      <c r="I46" s="92" t="n">
        <f aca="false">PBU!I42+1</f>
        <v>2003</v>
      </c>
      <c r="J46" s="92" t="n">
        <f aca="false">PBU!J42</f>
        <v>4</v>
      </c>
      <c r="K46" s="103" t="n">
        <f aca="false">PBU!K45</f>
        <v>200</v>
      </c>
      <c r="L46" s="104" t="n">
        <f aca="false">PBU!K46*100/'RIPTE e IPC'!T732</f>
        <v>602.683766405604</v>
      </c>
    </row>
    <row r="47" customFormat="false" ht="13.8" hidden="false" customHeight="false" outlineLevel="0" collapsed="false">
      <c r="A47" s="79" t="n">
        <v>2018</v>
      </c>
      <c r="B47" s="80" t="s">
        <v>78</v>
      </c>
      <c r="C47" s="81" t="n">
        <v>11300</v>
      </c>
      <c r="E47" s="98" t="n">
        <f aca="false">(PBU!C47-PBU!C46)/PBU!C46</f>
        <v>0.0560747663551402</v>
      </c>
      <c r="I47" s="90" t="n">
        <f aca="false">PBU!I43+1</f>
        <v>2004</v>
      </c>
      <c r="J47" s="90" t="n">
        <f aca="false">PBU!J43</f>
        <v>1</v>
      </c>
      <c r="K47" s="102" t="n">
        <f aca="false">PBU!K46</f>
        <v>200</v>
      </c>
      <c r="L47" s="102" t="n">
        <f aca="false">PBU!K47*100/'RIPTE e IPC'!T735</f>
        <v>598.287538456572</v>
      </c>
    </row>
    <row r="48" customFormat="false" ht="13.8" hidden="false" customHeight="false" outlineLevel="0" collapsed="false">
      <c r="A48" s="79" t="n">
        <v>2019</v>
      </c>
      <c r="B48" s="80" t="s">
        <v>83</v>
      </c>
      <c r="C48" s="81" t="n">
        <v>12500</v>
      </c>
      <c r="E48" s="98" t="n">
        <f aca="false">(PBU!C48-PBU!C47)/PBU!C47</f>
        <v>0.106194690265487</v>
      </c>
      <c r="I48" s="92" t="n">
        <f aca="false">PBU!I44+1</f>
        <v>2004</v>
      </c>
      <c r="J48" s="92" t="n">
        <f aca="false">PBU!J44</f>
        <v>2</v>
      </c>
      <c r="K48" s="103" t="n">
        <f aca="false">PBU!K47</f>
        <v>200</v>
      </c>
      <c r="L48" s="104" t="n">
        <f aca="false">PBU!K48*100/'RIPTE e IPC'!T738</f>
        <v>585.421875340175</v>
      </c>
    </row>
    <row r="49" customFormat="false" ht="13.8" hidden="false" customHeight="false" outlineLevel="0" collapsed="false">
      <c r="A49" s="79" t="n">
        <v>2019</v>
      </c>
      <c r="B49" s="80"/>
      <c r="C49" s="81"/>
      <c r="E49" s="98" t="n">
        <f aca="false">(PBU!C49-PBU!C48)/PBU!C48</f>
        <v>-1</v>
      </c>
      <c r="I49" s="90" t="n">
        <f aca="false">PBU!I45+1</f>
        <v>2004</v>
      </c>
      <c r="J49" s="90" t="n">
        <f aca="false">PBU!J45</f>
        <v>3</v>
      </c>
      <c r="K49" s="102" t="n">
        <f aca="false">PBU!K48</f>
        <v>200</v>
      </c>
      <c r="L49" s="102" t="n">
        <f aca="false">PBU!K49*100/'RIPTE e IPC'!T741</f>
        <v>577.473026344106</v>
      </c>
    </row>
    <row r="50" customFormat="false" ht="13.8" hidden="false" customHeight="false" outlineLevel="0" collapsed="false">
      <c r="A50" s="79" t="n">
        <v>2019</v>
      </c>
      <c r="B50" s="80"/>
      <c r="C50" s="81"/>
      <c r="E50" s="98" t="e">
        <f aca="false">(PBU!C50-PBU!C49)/PBU!C49</f>
        <v>#DIV/0!</v>
      </c>
      <c r="I50" s="92" t="n">
        <f aca="false">PBU!I46+1</f>
        <v>2004</v>
      </c>
      <c r="J50" s="92" t="n">
        <f aca="false">PBU!J46</f>
        <v>4</v>
      </c>
      <c r="K50" s="103" t="n">
        <f aca="false">PBU!K49</f>
        <v>200</v>
      </c>
      <c r="L50" s="104" t="n">
        <f aca="false">PBU!K50*100/'RIPTE e IPC'!T744</f>
        <v>571.586405972716</v>
      </c>
    </row>
    <row r="51" customFormat="false" ht="13.8" hidden="false" customHeight="false" outlineLevel="0" collapsed="false">
      <c r="I51" s="90" t="n">
        <f aca="false">PBU!I47+1</f>
        <v>2005</v>
      </c>
      <c r="J51" s="90" t="n">
        <f aca="false">PBU!J47</f>
        <v>1</v>
      </c>
      <c r="K51" s="102" t="n">
        <f aca="false">PBU!K50</f>
        <v>200</v>
      </c>
      <c r="L51" s="102" t="n">
        <f aca="false">PBU!K51*100/'RIPTE e IPC'!T747</f>
        <v>553.314141022502</v>
      </c>
    </row>
    <row r="52" customFormat="false" ht="13.8" hidden="false" customHeight="false" outlineLevel="0" collapsed="false">
      <c r="I52" s="92" t="n">
        <f aca="false">PBU!I48+1</f>
        <v>2005</v>
      </c>
      <c r="J52" s="92" t="n">
        <f aca="false">PBU!J48</f>
        <v>2</v>
      </c>
      <c r="K52" s="103" t="n">
        <f aca="false">PBU!K51</f>
        <v>200</v>
      </c>
      <c r="L52" s="104" t="n">
        <f aca="false">PBU!K52*100/'RIPTE e IPC'!T750</f>
        <v>538.994682939913</v>
      </c>
    </row>
    <row r="53" customFormat="false" ht="13.8" hidden="false" customHeight="false" outlineLevel="0" collapsed="false">
      <c r="I53" s="90" t="n">
        <f aca="false">PBU!I49+1</f>
        <v>2005</v>
      </c>
      <c r="J53" s="90" t="n">
        <f aca="false">PBU!J49</f>
        <v>3</v>
      </c>
      <c r="K53" s="102" t="n">
        <f aca="false">PBU!K52</f>
        <v>200</v>
      </c>
      <c r="L53" s="102" t="n">
        <f aca="false">PBU!K53*100/'RIPTE e IPC'!T753</f>
        <v>526.493064602384</v>
      </c>
    </row>
    <row r="54" customFormat="false" ht="13.8" hidden="false" customHeight="false" outlineLevel="0" collapsed="false">
      <c r="I54" s="92" t="n">
        <f aca="false">PBU!I50+1</f>
        <v>2005</v>
      </c>
      <c r="J54" s="92" t="n">
        <f aca="false">PBU!J50</f>
        <v>4</v>
      </c>
      <c r="K54" s="103" t="n">
        <f aca="false">PBU!K53</f>
        <v>200</v>
      </c>
      <c r="L54" s="104" t="n">
        <f aca="false">PBU!K54*100/'RIPTE e IPC'!T756</f>
        <v>510.249517372135</v>
      </c>
    </row>
    <row r="55" customFormat="false" ht="13.8" hidden="false" customHeight="false" outlineLevel="0" collapsed="false">
      <c r="I55" s="90" t="n">
        <f aca="false">PBU!I51+1</f>
        <v>2006</v>
      </c>
      <c r="J55" s="90" t="n">
        <f aca="false">PBU!J51</f>
        <v>1</v>
      </c>
      <c r="K55" s="102" t="n">
        <f aca="false">PBU!K54</f>
        <v>200</v>
      </c>
      <c r="L55" s="102" t="n">
        <f aca="false">PBU!K55*100/'RIPTE e IPC'!T759</f>
        <v>496.307317633541</v>
      </c>
    </row>
    <row r="56" customFormat="false" ht="13.8" hidden="false" customHeight="false" outlineLevel="0" collapsed="false">
      <c r="I56" s="92" t="n">
        <f aca="false">PBU!I52+1</f>
        <v>2006</v>
      </c>
      <c r="J56" s="92" t="n">
        <f aca="false">PBU!J52</f>
        <v>2</v>
      </c>
      <c r="K56" s="103" t="n">
        <f aca="false">PBU!K55</f>
        <v>200</v>
      </c>
      <c r="L56" s="104" t="n">
        <f aca="false">PBU!K56*100/'RIPTE e IPC'!T762</f>
        <v>483.410665428427</v>
      </c>
    </row>
    <row r="57" customFormat="false" ht="13.8" hidden="false" customHeight="false" outlineLevel="0" collapsed="false">
      <c r="I57" s="90" t="n">
        <f aca="false">PBU!I53+1</f>
        <v>2006</v>
      </c>
      <c r="J57" s="90" t="n">
        <f aca="false">PBU!J53</f>
        <v>3</v>
      </c>
      <c r="K57" s="102" t="n">
        <f aca="false">PBU!K56</f>
        <v>200</v>
      </c>
      <c r="L57" s="102" t="n">
        <f aca="false">PBU!K57*100/'RIPTE e IPC'!T765</f>
        <v>475.456170042319</v>
      </c>
    </row>
    <row r="58" customFormat="false" ht="13.8" hidden="false" customHeight="false" outlineLevel="0" collapsed="false">
      <c r="I58" s="92" t="n">
        <f aca="false">PBU!I54+1</f>
        <v>2006</v>
      </c>
      <c r="J58" s="92" t="n">
        <f aca="false">PBU!J54</f>
        <v>4</v>
      </c>
      <c r="K58" s="103" t="n">
        <f aca="false">PBU!K57</f>
        <v>200</v>
      </c>
      <c r="L58" s="104" t="n">
        <f aca="false">PBU!K58*100/'RIPTE e IPC'!T768</f>
        <v>463.93617404104</v>
      </c>
    </row>
    <row r="59" customFormat="false" ht="13.8" hidden="false" customHeight="false" outlineLevel="0" collapsed="false">
      <c r="I59" s="90" t="n">
        <f aca="false">PBU!I55+1</f>
        <v>2007</v>
      </c>
      <c r="J59" s="90" t="n">
        <f aca="false">PBU!J55</f>
        <v>1</v>
      </c>
      <c r="K59" s="102" t="n">
        <f aca="false">PBU!K58</f>
        <v>200</v>
      </c>
      <c r="L59" s="102" t="n">
        <f aca="false">PBU!K59*100/'RIPTE e IPC'!T771</f>
        <v>452.863561079797</v>
      </c>
    </row>
    <row r="60" customFormat="false" ht="13.8" hidden="false" customHeight="false" outlineLevel="0" collapsed="false">
      <c r="I60" s="92" t="n">
        <v>2007</v>
      </c>
      <c r="J60" s="92" t="n">
        <v>2</v>
      </c>
      <c r="K60" s="103" t="n">
        <f aca="false">PBU!K59</f>
        <v>200</v>
      </c>
      <c r="L60" s="104" t="n">
        <f aca="false">PBU!K60*100/'RIPTE e IPC'!T774</f>
        <v>444.244707950316</v>
      </c>
    </row>
    <row r="61" customFormat="false" ht="13.8" hidden="false" customHeight="false" outlineLevel="0" collapsed="false">
      <c r="I61" s="90" t="n">
        <v>2007</v>
      </c>
      <c r="J61" s="90" t="n">
        <v>3</v>
      </c>
      <c r="K61" s="102" t="n">
        <f aca="false">PBU!K60</f>
        <v>200</v>
      </c>
      <c r="L61" s="102" t="n">
        <f aca="false">PBU!K61*100/'RIPTE e IPC'!T777</f>
        <v>437.537137982087</v>
      </c>
    </row>
    <row r="62" customFormat="false" ht="13.8" hidden="false" customHeight="false" outlineLevel="0" collapsed="false">
      <c r="I62" s="92" t="n">
        <v>2007</v>
      </c>
      <c r="J62" s="92" t="n">
        <v>4</v>
      </c>
      <c r="K62" s="103" t="n">
        <f aca="false">PBU!K61</f>
        <v>200</v>
      </c>
      <c r="L62" s="104" t="n">
        <f aca="false">PBU!K62*100/'RIPTE e IPC'!T780</f>
        <v>427.467408093701</v>
      </c>
    </row>
    <row r="63" customFormat="false" ht="13.8" hidden="false" customHeight="false" outlineLevel="0" collapsed="false">
      <c r="I63" s="90" t="n">
        <v>2008</v>
      </c>
      <c r="J63" s="90" t="n">
        <v>1</v>
      </c>
      <c r="K63" s="102" t="n">
        <f aca="false">PBU!K62</f>
        <v>200</v>
      </c>
      <c r="L63" s="102" t="n">
        <f aca="false">PBU!K63*100/'RIPTE e IPC'!T783</f>
        <v>417.68244706525</v>
      </c>
    </row>
    <row r="64" customFormat="false" ht="13.8" hidden="false" customHeight="false" outlineLevel="0" collapsed="false">
      <c r="I64" s="92" t="n">
        <f aca="false">PBU!I60+1</f>
        <v>2008</v>
      </c>
      <c r="J64" s="92" t="n">
        <f aca="false">PBU!J60</f>
        <v>2</v>
      </c>
      <c r="K64" s="103" t="n">
        <f aca="false">PBU!K63</f>
        <v>200</v>
      </c>
      <c r="L64" s="104" t="n">
        <f aca="false">PBU!K64*100/'RIPTE e IPC'!T786</f>
        <v>407.326364673964</v>
      </c>
    </row>
    <row r="65" customFormat="false" ht="13.8" hidden="false" customHeight="false" outlineLevel="0" collapsed="false">
      <c r="A65" s="101" t="s">
        <v>84</v>
      </c>
      <c r="B65" s="101"/>
      <c r="C65" s="101"/>
      <c r="D65" s="101"/>
      <c r="E65" s="101"/>
      <c r="F65" s="101"/>
      <c r="I65" s="90" t="n">
        <f aca="false">PBU!I61+1</f>
        <v>2008</v>
      </c>
      <c r="J65" s="90" t="n">
        <f aca="false">PBU!J61</f>
        <v>3</v>
      </c>
      <c r="K65" s="102" t="n">
        <f aca="false">PBU!K64</f>
        <v>200</v>
      </c>
      <c r="L65" s="102" t="n">
        <f aca="false">PBU!K65*100/'RIPTE e IPC'!T789</f>
        <v>401.379120348984</v>
      </c>
    </row>
    <row r="66" customFormat="false" ht="13.8" hidden="false" customHeight="false" outlineLevel="0" collapsed="false">
      <c r="I66" s="92" t="n">
        <f aca="false">PBU!I62+1</f>
        <v>2008</v>
      </c>
      <c r="J66" s="92" t="n">
        <f aca="false">PBU!J62</f>
        <v>4</v>
      </c>
      <c r="K66" s="103" t="n">
        <v>326</v>
      </c>
      <c r="L66" s="104" t="n">
        <f aca="false">PBU!K66*100/'RIPTE e IPC'!T792</f>
        <v>645.955930219916</v>
      </c>
    </row>
    <row r="67" customFormat="false" ht="13.8" hidden="false" customHeight="false" outlineLevel="0" collapsed="false">
      <c r="I67" s="90" t="n">
        <f aca="false">PBU!I63+1</f>
        <v>2009</v>
      </c>
      <c r="J67" s="90" t="n">
        <f aca="false">PBU!J63</f>
        <v>1</v>
      </c>
      <c r="K67" s="102" t="n">
        <v>326</v>
      </c>
      <c r="L67" s="102" t="n">
        <f aca="false">PBU!K67*100/'RIPTE e IPC'!T795</f>
        <v>637.627780990646</v>
      </c>
    </row>
    <row r="68" customFormat="false" ht="13.8" hidden="false" customHeight="false" outlineLevel="0" collapsed="false">
      <c r="I68" s="92" t="n">
        <f aca="false">PBU!I64+1</f>
        <v>2009</v>
      </c>
      <c r="J68" s="92" t="n">
        <f aca="false">PBU!J64</f>
        <v>2</v>
      </c>
      <c r="K68" s="103" t="n">
        <v>364.1</v>
      </c>
      <c r="L68" s="104" t="n">
        <f aca="false">PBU!K68*100/'RIPTE e IPC'!T798</f>
        <v>702.950846258983</v>
      </c>
    </row>
    <row r="69" customFormat="false" ht="13.8" hidden="false" customHeight="false" outlineLevel="0" collapsed="false">
      <c r="I69" s="90" t="n">
        <f aca="false">PBU!I65+1</f>
        <v>2009</v>
      </c>
      <c r="J69" s="90" t="n">
        <f aca="false">PBU!J65</f>
        <v>3</v>
      </c>
      <c r="K69" s="102" t="n">
        <v>364.1</v>
      </c>
      <c r="L69" s="102" t="n">
        <f aca="false">PBU!K69*100/'RIPTE e IPC'!T801</f>
        <v>689.942873530282</v>
      </c>
    </row>
    <row r="70" customFormat="false" ht="13.8" hidden="false" customHeight="false" outlineLevel="0" collapsed="false">
      <c r="I70" s="92" t="n">
        <f aca="false">PBU!I66+1</f>
        <v>2009</v>
      </c>
      <c r="J70" s="92" t="n">
        <f aca="false">PBU!J66</f>
        <v>4</v>
      </c>
      <c r="K70" s="92" t="n">
        <v>390.82</v>
      </c>
      <c r="L70" s="104" t="n">
        <f aca="false">PBU!K70*100/'RIPTE e IPC'!T804</f>
        <v>723.309059574341</v>
      </c>
    </row>
    <row r="71" customFormat="false" ht="13.8" hidden="false" customHeight="false" outlineLevel="0" collapsed="false">
      <c r="I71" s="90" t="n">
        <f aca="false">PBU!I67+1</f>
        <v>2010</v>
      </c>
      <c r="J71" s="90" t="n">
        <f aca="false">PBU!J67</f>
        <v>1</v>
      </c>
      <c r="K71" s="90" t="n">
        <v>390.82</v>
      </c>
      <c r="L71" s="102" t="n">
        <f aca="false">PBU!K71*100/'RIPTE e IPC'!T807</f>
        <v>700.519696591078</v>
      </c>
    </row>
    <row r="72" customFormat="false" ht="13.8" hidden="false" customHeight="false" outlineLevel="0" collapsed="false">
      <c r="I72" s="92" t="n">
        <f aca="false">PBU!I68+1</f>
        <v>2010</v>
      </c>
      <c r="J72" s="92" t="n">
        <f aca="false">PBU!J68</f>
        <v>2</v>
      </c>
      <c r="K72" s="92" t="n">
        <v>422.91</v>
      </c>
      <c r="L72" s="104" t="n">
        <f aca="false">PBU!K72*100/'RIPTE e IPC'!T810</f>
        <v>737.827167068822</v>
      </c>
    </row>
    <row r="73" customFormat="false" ht="13.8" hidden="false" customHeight="false" outlineLevel="0" collapsed="false">
      <c r="I73" s="90" t="n">
        <f aca="false">PBU!I69+1</f>
        <v>2010</v>
      </c>
      <c r="J73" s="90" t="n">
        <f aca="false">PBU!J69</f>
        <v>3</v>
      </c>
      <c r="K73" s="90" t="n">
        <v>422.91</v>
      </c>
      <c r="L73" s="102" t="n">
        <f aca="false">PBU!K73*100/'RIPTE e IPC'!T813</f>
        <v>721.298560478089</v>
      </c>
    </row>
    <row r="74" customFormat="false" ht="13.8" hidden="false" customHeight="false" outlineLevel="0" collapsed="false">
      <c r="I74" s="92" t="n">
        <f aca="false">PBU!I70+1</f>
        <v>2010</v>
      </c>
      <c r="J74" s="92" t="n">
        <f aca="false">PBU!J70</f>
        <v>4</v>
      </c>
      <c r="K74" s="92" t="n">
        <v>494.38</v>
      </c>
      <c r="L74" s="104" t="n">
        <f aca="false">PBU!K74*100/'RIPTE e IPC'!T816</f>
        <v>824.11567073601</v>
      </c>
    </row>
    <row r="75" customFormat="false" ht="13.8" hidden="false" customHeight="false" outlineLevel="0" collapsed="false">
      <c r="I75" s="90" t="n">
        <f aca="false">PBU!I71+1</f>
        <v>2011</v>
      </c>
      <c r="J75" s="90" t="n">
        <f aca="false">PBU!J71</f>
        <v>1</v>
      </c>
      <c r="K75" s="90" t="n">
        <v>494.38</v>
      </c>
      <c r="L75" s="102" t="n">
        <f aca="false">PBU!K75*100/'RIPTE e IPC'!T819</f>
        <v>805.431956937604</v>
      </c>
    </row>
    <row r="76" customFormat="false" ht="13.8" hidden="false" customHeight="false" outlineLevel="0" collapsed="false">
      <c r="I76" s="92" t="n">
        <f aca="false">PBU!I72+1</f>
        <v>2011</v>
      </c>
      <c r="J76" s="92" t="n">
        <f aca="false">PBU!J72</f>
        <v>2</v>
      </c>
      <c r="K76" s="92" t="n">
        <v>580.06</v>
      </c>
      <c r="L76" s="104" t="n">
        <f aca="false">PBU!K76*100/'RIPTE e IPC'!T822</f>
        <v>922.56295715966</v>
      </c>
    </row>
    <row r="77" customFormat="false" ht="13.8" hidden="false" customHeight="false" outlineLevel="0" collapsed="false">
      <c r="I77" s="90" t="n">
        <f aca="false">PBU!I73+1</f>
        <v>2011</v>
      </c>
      <c r="J77" s="90" t="n">
        <f aca="false">PBU!J73</f>
        <v>3</v>
      </c>
      <c r="K77" s="90" t="n">
        <v>580.06</v>
      </c>
      <c r="L77" s="102" t="n">
        <f aca="false">PBU!K77*100/'RIPTE e IPC'!T825</f>
        <v>901.285425942261</v>
      </c>
    </row>
    <row r="78" customFormat="false" ht="13.8" hidden="false" customHeight="false" outlineLevel="0" collapsed="false">
      <c r="I78" s="92" t="n">
        <f aca="false">PBU!I74+1</f>
        <v>2011</v>
      </c>
      <c r="J78" s="92" t="n">
        <f aca="false">PBU!J74</f>
        <v>4</v>
      </c>
      <c r="K78" s="92" t="n">
        <v>677.62</v>
      </c>
      <c r="L78" s="104" t="n">
        <f aca="false">PBU!K78*100/'RIPTE e IPC'!T828</f>
        <v>1031.50795741512</v>
      </c>
    </row>
    <row r="79" customFormat="false" ht="13.8" hidden="false" customHeight="false" outlineLevel="0" collapsed="false">
      <c r="I79" s="90" t="n">
        <f aca="false">PBU!I75+1</f>
        <v>2012</v>
      </c>
      <c r="J79" s="90" t="n">
        <f aca="false">PBU!J75</f>
        <v>1</v>
      </c>
      <c r="K79" s="90" t="n">
        <v>677.62</v>
      </c>
      <c r="L79" s="102" t="n">
        <f aca="false">PBU!K79*100/'RIPTE e IPC'!T831</f>
        <v>1006.22883258868</v>
      </c>
    </row>
    <row r="80" customFormat="false" ht="13.8" hidden="false" customHeight="false" outlineLevel="0" collapsed="false">
      <c r="I80" s="92" t="n">
        <f aca="false">PBU!I76+1</f>
        <v>2012</v>
      </c>
      <c r="J80" s="92" t="n">
        <f aca="false">PBU!J76</f>
        <v>2</v>
      </c>
      <c r="K80" s="92" t="n">
        <v>797.02</v>
      </c>
      <c r="L80" s="104" t="n">
        <f aca="false">PBU!K80*100/'RIPTE e IPC'!T834</f>
        <v>1153.50605548657</v>
      </c>
    </row>
    <row r="81" customFormat="false" ht="13.8" hidden="false" customHeight="false" outlineLevel="0" collapsed="false">
      <c r="I81" s="90" t="n">
        <f aca="false">PBU!I77+1</f>
        <v>2012</v>
      </c>
      <c r="J81" s="90" t="n">
        <f aca="false">PBU!J77</f>
        <v>3</v>
      </c>
      <c r="K81" s="90" t="n">
        <v>797.02</v>
      </c>
      <c r="L81" s="102" t="n">
        <f aca="false">PBU!K81*100/'RIPTE e IPC'!T837</f>
        <v>1126.20837527187</v>
      </c>
    </row>
    <row r="82" customFormat="false" ht="13.8" hidden="false" customHeight="false" outlineLevel="0" collapsed="false">
      <c r="I82" s="92" t="n">
        <f aca="false">PBU!I78+1</f>
        <v>2012</v>
      </c>
      <c r="J82" s="92" t="n">
        <f aca="false">PBU!J78</f>
        <v>4</v>
      </c>
      <c r="K82" s="92" t="n">
        <v>888.04</v>
      </c>
      <c r="L82" s="104" t="n">
        <f aca="false">PBU!K82*100/'RIPTE e IPC'!T840</f>
        <v>1222.02428499773</v>
      </c>
    </row>
    <row r="83" customFormat="false" ht="13.8" hidden="false" customHeight="false" outlineLevel="0" collapsed="false">
      <c r="I83" s="90" t="n">
        <f aca="false">PBU!I79+1</f>
        <v>2013</v>
      </c>
      <c r="J83" s="90" t="n">
        <f aca="false">PBU!J79</f>
        <v>1</v>
      </c>
      <c r="K83" s="90" t="n">
        <v>888.04</v>
      </c>
      <c r="L83" s="102" t="n">
        <f aca="false">PBU!K83*100/'RIPTE e IPC'!T843</f>
        <v>1189.96253818511</v>
      </c>
    </row>
    <row r="84" customFormat="false" ht="13.8" hidden="false" customHeight="false" outlineLevel="0" collapsed="false">
      <c r="I84" s="92" t="n">
        <f aca="false">PBU!I80+1</f>
        <v>2013</v>
      </c>
      <c r="J84" s="92" t="n">
        <f aca="false">PBU!J80</f>
        <v>2</v>
      </c>
      <c r="K84" s="92" t="n">
        <v>1022.84</v>
      </c>
      <c r="L84" s="104" t="n">
        <f aca="false">PBU!K84*100/'RIPTE e IPC'!T846</f>
        <v>1341.62554488484</v>
      </c>
    </row>
    <row r="85" customFormat="false" ht="13.8" hidden="false" customHeight="false" outlineLevel="0" collapsed="false">
      <c r="I85" s="90" t="n">
        <f aca="false">PBU!I81+1</f>
        <v>2013</v>
      </c>
      <c r="J85" s="90" t="n">
        <f aca="false">PBU!J81</f>
        <v>3</v>
      </c>
      <c r="K85" s="90" t="n">
        <v>1022.84</v>
      </c>
      <c r="L85" s="102" t="n">
        <f aca="false">PBU!K85*100/'RIPTE e IPC'!T849</f>
        <v>1307.37947062547</v>
      </c>
    </row>
    <row r="86" customFormat="false" ht="13.8" hidden="false" customHeight="false" outlineLevel="0" collapsed="false">
      <c r="I86" s="92" t="n">
        <f aca="false">PBU!I82+1</f>
        <v>2013</v>
      </c>
      <c r="J86" s="92" t="n">
        <f aca="false">PBU!J82</f>
        <v>4</v>
      </c>
      <c r="K86" s="92" t="n">
        <v>1170.23</v>
      </c>
      <c r="L86" s="104" t="n">
        <f aca="false">PBU!K86*100/'RIPTE e IPC'!T852</f>
        <v>1456.85629660846</v>
      </c>
    </row>
    <row r="87" customFormat="false" ht="13.8" hidden="false" customHeight="false" outlineLevel="0" collapsed="false">
      <c r="I87" s="90" t="n">
        <f aca="false">PBU!I83+1</f>
        <v>2014</v>
      </c>
      <c r="J87" s="90" t="n">
        <f aca="false">PBU!J83</f>
        <v>1</v>
      </c>
      <c r="K87" s="90" t="n">
        <v>1170.23</v>
      </c>
      <c r="L87" s="102" t="n">
        <f aca="false">PBU!K87*100/'RIPTE e IPC'!T855</f>
        <v>1339.48747711119</v>
      </c>
    </row>
    <row r="88" customFormat="false" ht="13.8" hidden="false" customHeight="false" outlineLevel="0" collapsed="false">
      <c r="I88" s="92" t="n">
        <f aca="false">PBU!I84+1</f>
        <v>2014</v>
      </c>
      <c r="J88" s="92" t="n">
        <f aca="false">PBU!J84</f>
        <v>2</v>
      </c>
      <c r="K88" s="92" t="n">
        <v>1302.58</v>
      </c>
      <c r="L88" s="104" t="n">
        <f aca="false">PBU!K88*100/'RIPTE e IPC'!T858</f>
        <v>1407.55161464245</v>
      </c>
    </row>
    <row r="89" customFormat="false" ht="13.8" hidden="false" customHeight="false" outlineLevel="0" collapsed="false">
      <c r="I89" s="90" t="n">
        <f aca="false">PBU!I85+1</f>
        <v>2014</v>
      </c>
      <c r="J89" s="90" t="n">
        <f aca="false">PBU!J85</f>
        <v>3</v>
      </c>
      <c r="K89" s="90" t="n">
        <v>1302.58</v>
      </c>
      <c r="L89" s="102" t="n">
        <f aca="false">PBU!K89*100/'RIPTE e IPC'!T861</f>
        <v>1351.94463727386</v>
      </c>
    </row>
    <row r="90" customFormat="false" ht="13.8" hidden="false" customHeight="false" outlineLevel="0" collapsed="false">
      <c r="I90" s="92" t="n">
        <f aca="false">PBU!I86+1</f>
        <v>2014</v>
      </c>
      <c r="J90" s="92" t="n">
        <f aca="false">PBU!J86</f>
        <v>4</v>
      </c>
      <c r="K90" s="92" t="n">
        <v>1526.75</v>
      </c>
      <c r="L90" s="104" t="n">
        <f aca="false">PBU!K90*100/'RIPTE e IPC'!T864</f>
        <v>1526.75</v>
      </c>
    </row>
    <row r="91" customFormat="false" ht="13.8" hidden="false" customHeight="false" outlineLevel="0" collapsed="false">
      <c r="I91" s="90" t="n">
        <f aca="false">PBU!I87+1</f>
        <v>2015</v>
      </c>
      <c r="J91" s="90" t="n">
        <f aca="false">PBU!J87</f>
        <v>1</v>
      </c>
      <c r="K91" s="90" t="n">
        <v>1526.75</v>
      </c>
      <c r="L91" s="102" t="n">
        <f aca="false">PBU!K91*100/'RIPTE e IPC'!T867</f>
        <v>1480.97256545407</v>
      </c>
    </row>
    <row r="92" customFormat="false" ht="13.8" hidden="false" customHeight="false" outlineLevel="0" collapsed="false">
      <c r="I92" s="92" t="n">
        <f aca="false">PBU!I88+1</f>
        <v>2015</v>
      </c>
      <c r="J92" s="92" t="n">
        <f aca="false">PBU!J88</f>
        <v>2</v>
      </c>
      <c r="K92" s="92" t="n">
        <v>1805.53</v>
      </c>
      <c r="L92" s="104" t="n">
        <f aca="false">PBU!K92*100/'RIPTE e IPC'!T870</f>
        <v>1691.61073109664</v>
      </c>
    </row>
    <row r="93" customFormat="false" ht="13.8" hidden="false" customHeight="false" outlineLevel="0" collapsed="false">
      <c r="I93" s="90" t="n">
        <f aca="false">PBU!I89+1</f>
        <v>2015</v>
      </c>
      <c r="J93" s="90" t="n">
        <f aca="false">PBU!J89</f>
        <v>3</v>
      </c>
      <c r="K93" s="90" t="n">
        <v>1805.53</v>
      </c>
      <c r="L93" s="102" t="n">
        <f aca="false">PBU!K93*100/'RIPTE e IPC'!T873</f>
        <v>1634.19171007015</v>
      </c>
    </row>
    <row r="94" customFormat="false" ht="13.8" hidden="false" customHeight="false" outlineLevel="0" collapsed="false">
      <c r="I94" s="92" t="n">
        <f aca="false">PBU!I90+1</f>
        <v>2015</v>
      </c>
      <c r="J94" s="92" t="n">
        <f aca="false">PBU!J90</f>
        <v>4</v>
      </c>
      <c r="K94" s="92" t="n">
        <v>2031.04</v>
      </c>
      <c r="L94" s="104" t="n">
        <f aca="false">PBU!K94*100/'RIPTE e IPC'!T876</f>
        <v>1754.68004168061</v>
      </c>
    </row>
    <row r="95" customFormat="false" ht="13.8" hidden="false" customHeight="false" outlineLevel="0" collapsed="false">
      <c r="I95" s="90" t="n">
        <f aca="false">PBU!I91+1</f>
        <v>2016</v>
      </c>
      <c r="J95" s="90" t="n">
        <f aca="false">PBU!J91</f>
        <v>1</v>
      </c>
      <c r="K95" s="90" t="n">
        <v>2031.04</v>
      </c>
      <c r="L95" s="102" t="n">
        <f aca="false">PBU!K95*100/'RIPTE e IPC'!T879</f>
        <v>1549.08663234181</v>
      </c>
    </row>
    <row r="96" customFormat="false" ht="13.8" hidden="false" customHeight="false" outlineLevel="0" collapsed="false">
      <c r="I96" s="92" t="n">
        <f aca="false">PBU!I92+1</f>
        <v>2016</v>
      </c>
      <c r="J96" s="92" t="n">
        <f aca="false">PBU!J92</f>
        <v>2</v>
      </c>
      <c r="K96" s="92" t="n">
        <v>2342.8</v>
      </c>
      <c r="L96" s="104" t="n">
        <f aca="false">PBU!K96*100/'RIPTE e IPC'!T882</f>
        <v>1584.30521842435</v>
      </c>
    </row>
    <row r="97" customFormat="false" ht="13.8" hidden="false" customHeight="false" outlineLevel="0" collapsed="false">
      <c r="I97" s="90" t="n">
        <f aca="false">PBU!I93+1</f>
        <v>2016</v>
      </c>
      <c r="J97" s="90" t="n">
        <f aca="false">PBU!J93</f>
        <v>3</v>
      </c>
      <c r="K97" s="90" t="n">
        <v>2342.8</v>
      </c>
      <c r="L97" s="102" t="n">
        <f aca="false">PBU!K97*100/'RIPTE e IPC'!T885</f>
        <v>1503.16368312875</v>
      </c>
    </row>
    <row r="98" customFormat="false" ht="13.8" hidden="false" customHeight="false" outlineLevel="0" collapsed="false">
      <c r="I98" s="92" t="n">
        <f aca="false">PBU!I94+1</f>
        <v>2016</v>
      </c>
      <c r="J98" s="92" t="n">
        <f aca="false">PBU!J94</f>
        <v>4</v>
      </c>
      <c r="K98" s="92" t="n">
        <v>2674.54</v>
      </c>
      <c r="L98" s="104" t="n">
        <f aca="false">PBU!K98*100/'RIPTE e IPC'!T888</f>
        <v>1631.01533414636</v>
      </c>
    </row>
    <row r="99" customFormat="false" ht="13.8" hidden="false" customHeight="false" outlineLevel="0" collapsed="false">
      <c r="I99" s="90" t="n">
        <f aca="false">PBU!I95+1</f>
        <v>2017</v>
      </c>
      <c r="J99" s="90" t="n">
        <f aca="false">PBU!J95</f>
        <v>1</v>
      </c>
      <c r="K99" s="90" t="n">
        <v>2674.54</v>
      </c>
      <c r="L99" s="102" t="n">
        <f aca="false">PBU!K99*100/'RIPTE e IPC'!T891</f>
        <v>1554.41954854234</v>
      </c>
    </row>
    <row r="100" customFormat="false" ht="13.8" hidden="false" customHeight="false" outlineLevel="0" collapsed="false">
      <c r="I100" s="92" t="n">
        <f aca="false">PBU!I96+1</f>
        <v>2017</v>
      </c>
      <c r="J100" s="92" t="n">
        <f aca="false">PBU!J96</f>
        <v>2</v>
      </c>
      <c r="K100" s="92" t="n">
        <v>3021.16</v>
      </c>
      <c r="L100" s="104" t="n">
        <f aca="false">PBU!K100*100/'RIPTE e IPC'!T894</f>
        <v>1647.14569926896</v>
      </c>
    </row>
    <row r="101" customFormat="false" ht="13.8" hidden="false" customHeight="false" outlineLevel="0" collapsed="false">
      <c r="I101" s="90" t="n">
        <f aca="false">PBU!I97+1</f>
        <v>2017</v>
      </c>
      <c r="J101" s="90" t="n">
        <f aca="false">PBU!J97</f>
        <v>3</v>
      </c>
      <c r="K101" s="90" t="n">
        <v>3021.16</v>
      </c>
      <c r="L101" s="102" t="n">
        <f aca="false">PBU!K101*100/'RIPTE e IPC'!T897</f>
        <v>1577.88334959615</v>
      </c>
    </row>
    <row r="102" customFormat="false" ht="13.8" hidden="false" customHeight="false" outlineLevel="0" collapsed="false">
      <c r="I102" s="92" t="n">
        <f aca="false">PBU!I98+1</f>
        <v>2017</v>
      </c>
      <c r="J102" s="92" t="n">
        <f aca="false">PBU!J98</f>
        <v>4</v>
      </c>
      <c r="K102" s="92" t="n">
        <v>3423.58</v>
      </c>
      <c r="L102" s="104" t="n">
        <f aca="false">PBU!K102*100/'RIPTE e IPC'!T900</f>
        <v>1705.12216429832</v>
      </c>
    </row>
    <row r="103" customFormat="false" ht="13.8" hidden="false" customHeight="false" outlineLevel="0" collapsed="false">
      <c r="I103" s="90" t="n">
        <f aca="false">PBU!I99+1</f>
        <v>2018</v>
      </c>
      <c r="J103" s="90" t="n">
        <f aca="false">PBU!J99</f>
        <v>1</v>
      </c>
      <c r="K103" s="90" t="n">
        <v>3423.58</v>
      </c>
      <c r="L103" s="102" t="n">
        <f aca="false">PBU!K103*100/'RIPTE e IPC'!T903</f>
        <v>1586.25710743385</v>
      </c>
    </row>
    <row r="104" customFormat="false" ht="13.8" hidden="false" customHeight="false" outlineLevel="0" collapsed="false">
      <c r="I104" s="92" t="n">
        <f aca="false">PBU!I100+1</f>
        <v>2018</v>
      </c>
      <c r="J104" s="92" t="n">
        <f aca="false">PBU!J100</f>
        <v>2</v>
      </c>
      <c r="K104" s="92" t="n">
        <v>3619.07</v>
      </c>
      <c r="L104" s="104" t="n">
        <f aca="false">PBU!K104*100/'RIPTE e IPC'!T906</f>
        <v>1562.36933900926</v>
      </c>
    </row>
    <row r="105" customFormat="false" ht="13.8" hidden="false" customHeight="false" outlineLevel="0" collapsed="false">
      <c r="I105" s="90" t="n">
        <f aca="false">PBU!I101+1</f>
        <v>2018</v>
      </c>
      <c r="J105" s="90" t="n">
        <f aca="false">PBU!J101</f>
        <v>3</v>
      </c>
      <c r="K105" s="102" t="n">
        <v>3825</v>
      </c>
      <c r="L105" s="102" t="n">
        <f aca="false">PBU!K105*100/'RIPTE e IPC'!T909</f>
        <v>1486.10321946449</v>
      </c>
    </row>
    <row r="106" customFormat="false" ht="13.8" hidden="false" customHeight="false" outlineLevel="0" collapsed="false">
      <c r="I106" s="92" t="n">
        <f aca="false">PBU!I102+1</f>
        <v>2018</v>
      </c>
      <c r="J106" s="92" t="n">
        <f aca="false">PBU!J102</f>
        <v>4</v>
      </c>
      <c r="K106" s="103" t="n">
        <v>4080.51</v>
      </c>
      <c r="L106" s="104" t="n">
        <f aca="false">PBU!K106*100/'RIPTE e IPC'!T912</f>
        <v>1368.84147254097</v>
      </c>
    </row>
    <row r="107" customFormat="false" ht="13.8" hidden="false" customHeight="false" outlineLevel="0" collapsed="false">
      <c r="I107" s="90" t="n">
        <f aca="false">PBU!I103+1</f>
        <v>2019</v>
      </c>
      <c r="J107" s="90" t="n">
        <f aca="false">PBU!J103</f>
        <v>1</v>
      </c>
      <c r="K107" s="102" t="n">
        <v>4397.97</v>
      </c>
      <c r="L107" s="102" t="n">
        <f aca="false">PBU!K107*100/'RIPTE e IPC'!T915</f>
        <v>1347.02654560638</v>
      </c>
      <c r="M107" s="0" t="n">
        <f aca="false">9309.1*100/'RIPTE e IPC'!T915</f>
        <v>2851.22563721544</v>
      </c>
    </row>
    <row r="108" customFormat="false" ht="13.8" hidden="false" customHeight="false" outlineLevel="0" collapsed="false">
      <c r="I108" s="92" t="n">
        <f aca="false">PBU!I104+1</f>
        <v>2019</v>
      </c>
      <c r="J108" s="92" t="n">
        <f aca="false">PBU!J104</f>
        <v>2</v>
      </c>
      <c r="K108" s="104" t="n">
        <v>4918.25</v>
      </c>
      <c r="L108" s="104" t="n">
        <f aca="false">PBU!K108*100/'RIPTE e IPC'!T918</f>
        <v>1349.82737781819</v>
      </c>
      <c r="M108" s="105"/>
    </row>
    <row r="109" customFormat="false" ht="13.8" hidden="false" customHeight="false" outlineLevel="0" collapsed="false">
      <c r="I109" s="90" t="n">
        <f aca="false">PBU!I105+1</f>
        <v>2019</v>
      </c>
      <c r="J109" s="90" t="n">
        <f aca="false">PBU!J105</f>
        <v>3</v>
      </c>
      <c r="K109" s="102" t="n">
        <v>5446.47</v>
      </c>
      <c r="L109" s="102" t="n">
        <f aca="false">PBU!K109*100/'RIPTE e IPC'!T921</f>
        <v>1385.1233140401</v>
      </c>
    </row>
    <row r="110" customFormat="false" ht="13.8" hidden="false" customHeight="false" outlineLevel="0" collapsed="false">
      <c r="I110" s="92" t="n">
        <f aca="false">PBU!I106+1</f>
        <v>2019</v>
      </c>
      <c r="J110" s="92" t="n">
        <f aca="false">PBU!J106</f>
        <v>4</v>
      </c>
      <c r="K110" s="104" t="n">
        <f aca="false">K109*(1+M110)</f>
        <v>6111.76712795445</v>
      </c>
      <c r="L110" s="104" t="n">
        <f aca="false">PBU!K110*100/'RIPTE e IPC'!T924</f>
        <v>1443.33959439898</v>
      </c>
      <c r="M110" s="0" t="n">
        <f aca="false">('RIPTE e IPC'!M916-'RIPTE e IPC'!M913)/'RIPTE e IPC'!M913*0.3 + ('RIPTE e IPC'!K916-'RIPTE e IPC'!K913)/'RIPTE e IPC'!K913*0.7</f>
        <v>0.122151986140464</v>
      </c>
      <c r="N110" s="0" t="s">
        <v>86</v>
      </c>
    </row>
    <row r="111" customFormat="false" ht="13.8" hidden="false" customHeight="false" outlineLevel="0" collapsed="false">
      <c r="M111" s="0" t="n">
        <f aca="false">('RIPTE e IPC'!M919-'RIPTE e IPC'!M916)/'RIPTE e IPC'!M916*0.3 + ('RIPTE e IPC'!K919-'RIPTE e IPC'!K916)/'RIPTE e IPC'!K916*0.7</f>
        <v>0.0904767236787155</v>
      </c>
      <c r="N111" s="0" t="s">
        <v>87</v>
      </c>
    </row>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true" showOutlineSymbols="true" defaultGridColor="true" view="normal" topLeftCell="J79" colorId="64" zoomScale="85" zoomScaleNormal="85" zoomScalePageLayoutView="100" workbookViewId="0">
      <selection pane="topLeft" activeCell="K116" activeCellId="0" sqref="K116"/>
    </sheetView>
  </sheetViews>
  <sheetFormatPr defaultRowHeight="12.8"/>
  <cols>
    <col collapsed="false" hidden="false" max="10" min="1" style="0" width="16.1377551020408"/>
    <col collapsed="false" hidden="false" max="12" min="11" style="0" width="26.7295918367347"/>
    <col collapsed="false" hidden="false" max="1025" min="13" style="0" width="16.1377551020408"/>
  </cols>
  <sheetData>
    <row r="1" customFormat="false" ht="12.8" hidden="false" customHeight="false" outlineLevel="0" collapsed="false">
      <c r="A1" s="72" t="s">
        <v>58</v>
      </c>
      <c r="B1" s="72"/>
      <c r="C1" s="72"/>
      <c r="D1" s="72"/>
      <c r="E1" s="72"/>
      <c r="F1" s="72"/>
    </row>
    <row r="2" customFormat="false" ht="13.8" hidden="false" customHeight="false" outlineLevel="0" collapsed="false">
      <c r="A2" s="73" t="s">
        <v>59</v>
      </c>
      <c r="B2" s="73"/>
      <c r="C2" s="73"/>
      <c r="D2" s="73"/>
      <c r="E2" s="73"/>
      <c r="F2" s="73"/>
    </row>
    <row r="3" customFormat="false" ht="12.8" hidden="false" customHeight="false" outlineLevel="0" collapsed="false">
      <c r="A3" s="74" t="s">
        <v>60</v>
      </c>
      <c r="B3" s="75"/>
      <c r="C3" s="75"/>
      <c r="D3" s="75"/>
      <c r="E3" s="75"/>
      <c r="F3" s="75"/>
    </row>
    <row r="4" customFormat="false" ht="25.55" hidden="false" customHeight="true" outlineLevel="0" collapsed="false">
      <c r="A4" s="76" t="s">
        <v>61</v>
      </c>
      <c r="B4" s="76"/>
      <c r="C4" s="77" t="s">
        <v>62</v>
      </c>
      <c r="D4" s="77" t="s">
        <v>63</v>
      </c>
      <c r="E4" s="77" t="s">
        <v>64</v>
      </c>
      <c r="F4" s="77" t="s">
        <v>65</v>
      </c>
    </row>
    <row r="5" customFormat="false" ht="13.8" hidden="false" customHeight="false" outlineLevel="0" collapsed="false">
      <c r="A5" s="77" t="s">
        <v>66</v>
      </c>
      <c r="B5" s="77" t="s">
        <v>67</v>
      </c>
      <c r="C5" s="77"/>
      <c r="D5" s="77"/>
      <c r="E5" s="77"/>
      <c r="F5" s="77"/>
      <c r="I5" s="85" t="s">
        <v>85</v>
      </c>
      <c r="J5" s="85"/>
      <c r="K5" s="85"/>
      <c r="L5" s="78"/>
    </row>
    <row r="6" customFormat="false" ht="57.1" hidden="false" customHeight="true" outlineLevel="0" collapsed="false">
      <c r="A6" s="79" t="n">
        <v>1993</v>
      </c>
      <c r="B6" s="80" t="s">
        <v>69</v>
      </c>
      <c r="C6" s="81" t="n">
        <v>200</v>
      </c>
      <c r="D6" s="81"/>
      <c r="E6" s="82"/>
      <c r="F6" s="81" t="n">
        <f aca="false">+'Min pension'!C6/'Min pension'!$C$6*100</f>
        <v>100</v>
      </c>
      <c r="I6" s="83" t="s">
        <v>70</v>
      </c>
      <c r="J6" s="84" t="s">
        <v>71</v>
      </c>
      <c r="K6" s="85" t="s">
        <v>72</v>
      </c>
      <c r="L6" s="86" t="s">
        <v>73</v>
      </c>
    </row>
    <row r="7" customFormat="false" ht="12.8" hidden="false" customHeight="false" outlineLevel="0" collapsed="false">
      <c r="A7" s="79" t="n">
        <v>2003</v>
      </c>
      <c r="B7" s="80" t="s">
        <v>74</v>
      </c>
      <c r="C7" s="81" t="n">
        <v>250</v>
      </c>
      <c r="D7" s="81" t="n">
        <f aca="false">'Min pension'!C7*100/'RIPTE e IPC'!T728</f>
        <v>760.150483911932</v>
      </c>
      <c r="E7" s="87" t="n">
        <f aca="false">+'Min pension'!C7/'Min pension'!C6-1</f>
        <v>0.25</v>
      </c>
      <c r="F7" s="81" t="n">
        <f aca="false">+'Min pension'!C7/'Min pension'!$C$6*100</f>
        <v>125</v>
      </c>
      <c r="I7" s="83"/>
      <c r="J7" s="84"/>
      <c r="K7" s="85"/>
      <c r="L7" s="86"/>
    </row>
    <row r="8" customFormat="false" ht="12.8" hidden="false" customHeight="false" outlineLevel="0" collapsed="false">
      <c r="A8" s="79" t="n">
        <v>2003</v>
      </c>
      <c r="B8" s="80" t="s">
        <v>69</v>
      </c>
      <c r="C8" s="81" t="n">
        <v>260</v>
      </c>
      <c r="D8" s="81" t="n">
        <f aca="false">'Min pension'!C8*100/'RIPTE e IPC'!T729</f>
        <v>790.36406439252</v>
      </c>
      <c r="E8" s="87" t="n">
        <f aca="false">+'Min pension'!C8/'Min pension'!C7-1</f>
        <v>0.04</v>
      </c>
      <c r="F8" s="81" t="n">
        <f aca="false">+'Min pension'!C8/'Min pension'!$C$6*100</f>
        <v>130</v>
      </c>
      <c r="I8" s="88"/>
      <c r="J8" s="89"/>
      <c r="K8" s="85"/>
      <c r="L8" s="86"/>
    </row>
    <row r="9" customFormat="false" ht="13.8" hidden="false" customHeight="false" outlineLevel="0" collapsed="false">
      <c r="A9" s="79" t="n">
        <v>2003</v>
      </c>
      <c r="B9" s="80" t="s">
        <v>75</v>
      </c>
      <c r="C9" s="81" t="n">
        <v>270</v>
      </c>
      <c r="D9" s="81" t="n">
        <f aca="false">'Min pension'!C9*100/'RIPTE e IPC'!T730</f>
        <v>820.437540433277</v>
      </c>
      <c r="E9" s="87" t="n">
        <f aca="false">+'Min pension'!C9/'Min pension'!C8-1</f>
        <v>0.0384615384615385</v>
      </c>
      <c r="F9" s="81" t="n">
        <f aca="false">+'Min pension'!C9/'Min pension'!$C$6*100</f>
        <v>135</v>
      </c>
      <c r="I9" s="90" t="n">
        <v>1994</v>
      </c>
      <c r="J9" s="90" t="n">
        <v>3</v>
      </c>
      <c r="K9" s="102" t="n">
        <f aca="false">63*2.5</f>
        <v>157.5</v>
      </c>
      <c r="L9" s="102" t="n">
        <f aca="false">'Min pension'!K9*100/'RIPTE e IPC'!T621</f>
        <v>691.73819556211</v>
      </c>
    </row>
    <row r="10" customFormat="false" ht="13.8" hidden="false" customHeight="false" outlineLevel="0" collapsed="false">
      <c r="A10" s="79" t="n">
        <v>2003</v>
      </c>
      <c r="B10" s="80" t="s">
        <v>76</v>
      </c>
      <c r="C10" s="81" t="n">
        <v>280</v>
      </c>
      <c r="D10" s="81" t="n">
        <f aca="false">'Min pension'!C10*100/'RIPTE e IPC'!T731</f>
        <v>845.838144397284</v>
      </c>
      <c r="E10" s="87" t="n">
        <f aca="false">+'Min pension'!C10/'Min pension'!C9-1</f>
        <v>0.037037037037037</v>
      </c>
      <c r="F10" s="81" t="n">
        <f aca="false">+'Min pension'!C10/'Min pension'!$C$6*100</f>
        <v>140</v>
      </c>
      <c r="I10" s="92" t="n">
        <v>1994</v>
      </c>
      <c r="J10" s="92" t="n">
        <v>4</v>
      </c>
      <c r="K10" s="103" t="n">
        <f aca="false">'Min pension'!K9</f>
        <v>157.5</v>
      </c>
      <c r="L10" s="104" t="n">
        <f aca="false">'Min pension'!K10*100/'RIPTE e IPC'!T624</f>
        <v>683.296629501415</v>
      </c>
    </row>
    <row r="11" customFormat="false" ht="13.8" hidden="false" customHeight="false" outlineLevel="0" collapsed="false">
      <c r="A11" s="79" t="n">
        <v>2003</v>
      </c>
      <c r="B11" s="80" t="s">
        <v>77</v>
      </c>
      <c r="C11" s="81" t="n">
        <v>290</v>
      </c>
      <c r="D11" s="81" t="n">
        <f aca="false">'Min pension'!C11*100/'RIPTE e IPC'!T732</f>
        <v>873.891461288125</v>
      </c>
      <c r="E11" s="87" t="n">
        <f aca="false">+'Min pension'!C11/'Min pension'!C10-1</f>
        <v>0.0357142857142858</v>
      </c>
      <c r="F11" s="81" t="n">
        <f aca="false">+'Min pension'!C11/'Min pension'!$C$6*100</f>
        <v>145</v>
      </c>
      <c r="I11" s="90" t="n">
        <v>1995</v>
      </c>
      <c r="J11" s="90" t="n">
        <v>1</v>
      </c>
      <c r="K11" s="102" t="n">
        <f aca="false">'Min pension'!K10</f>
        <v>157.5</v>
      </c>
      <c r="L11" s="102" t="n">
        <f aca="false">'Min pension'!K11*100/'RIPTE e IPC'!T627</f>
        <v>673.441648217348</v>
      </c>
    </row>
    <row r="12" customFormat="false" ht="12.8" hidden="false" customHeight="false" outlineLevel="0" collapsed="false">
      <c r="A12" s="79" t="n">
        <v>2003</v>
      </c>
      <c r="B12" s="80" t="s">
        <v>78</v>
      </c>
      <c r="C12" s="81" t="n">
        <v>300</v>
      </c>
      <c r="D12" s="81" t="n">
        <f aca="false">'Min pension'!C12*100/'RIPTE e IPC'!T733</f>
        <v>902.110301658548</v>
      </c>
      <c r="E12" s="87" t="n">
        <f aca="false">+'Min pension'!C12/'Min pension'!C11-1</f>
        <v>0.0344827586206897</v>
      </c>
      <c r="F12" s="81" t="n">
        <f aca="false">+'Min pension'!C12/'Min pension'!$C$6*100</f>
        <v>150</v>
      </c>
      <c r="I12" s="92" t="n">
        <v>1995</v>
      </c>
      <c r="J12" s="92" t="n">
        <v>2</v>
      </c>
      <c r="K12" s="103" t="n">
        <f aca="false">72*2.5</f>
        <v>180</v>
      </c>
      <c r="L12" s="104" t="n">
        <f aca="false">'Min pension'!K12*100/'RIPTE e IPC'!T630</f>
        <v>769.439728589802</v>
      </c>
    </row>
    <row r="13" customFormat="false" ht="13.8" hidden="false" customHeight="false" outlineLevel="0" collapsed="false">
      <c r="A13" s="79" t="n">
        <v>2004</v>
      </c>
      <c r="B13" s="80" t="s">
        <v>79</v>
      </c>
      <c r="C13" s="81" t="n">
        <v>350</v>
      </c>
      <c r="D13" s="81" t="n">
        <f aca="false">'Min pension'!C13*100/'RIPTE e IPC'!T734</f>
        <v>1048.05640300498</v>
      </c>
      <c r="E13" s="87" t="n">
        <f aca="false">+'Min pension'!C13/'Min pension'!C12-1</f>
        <v>0.166666666666667</v>
      </c>
      <c r="F13" s="81" t="n">
        <f aca="false">+'Min pension'!C13/'Min pension'!$C$6*100</f>
        <v>175</v>
      </c>
      <c r="I13" s="90" t="n">
        <f aca="false">'Min pension'!I9+1</f>
        <v>1995</v>
      </c>
      <c r="J13" s="90" t="n">
        <f aca="false">'Min pension'!J9</f>
        <v>3</v>
      </c>
      <c r="K13" s="90" t="n">
        <v>150</v>
      </c>
      <c r="L13" s="102" t="n">
        <f aca="false">'Min pension'!K13*100/'RIPTE e IPC'!T633</f>
        <v>641.481344624837</v>
      </c>
    </row>
    <row r="14" customFormat="false" ht="13.8" hidden="false" customHeight="false" outlineLevel="0" collapsed="false">
      <c r="A14" s="95" t="n">
        <v>2004</v>
      </c>
      <c r="B14" s="96" t="s">
        <v>75</v>
      </c>
      <c r="C14" s="97" t="n">
        <v>450</v>
      </c>
      <c r="D14" s="97"/>
      <c r="E14" s="87" t="n">
        <f aca="false">+'Min pension'!C14/'Min pension'!C13-1</f>
        <v>0.285714285714286</v>
      </c>
      <c r="F14" s="97" t="n">
        <f aca="false">+'Min pension'!C14/'Min pension'!$C$6*100</f>
        <v>225</v>
      </c>
      <c r="I14" s="92" t="n">
        <f aca="false">'Min pension'!I10+1</f>
        <v>1995</v>
      </c>
      <c r="J14" s="92" t="n">
        <f aca="false">'Min pension'!J10</f>
        <v>4</v>
      </c>
      <c r="K14" s="92" t="n">
        <v>150</v>
      </c>
      <c r="L14" s="104" t="n">
        <f aca="false">'Min pension'!K14*100/'RIPTE e IPC'!T636</f>
        <v>639.719545176574</v>
      </c>
    </row>
    <row r="15" customFormat="false" ht="13.8" hidden="false" customHeight="false" outlineLevel="0" collapsed="false">
      <c r="A15" s="95" t="n">
        <v>2005</v>
      </c>
      <c r="B15" s="96" t="s">
        <v>80</v>
      </c>
      <c r="C15" s="97" t="n">
        <v>510</v>
      </c>
      <c r="D15" s="97"/>
      <c r="E15" s="87" t="n">
        <f aca="false">+'Min pension'!C15/'Min pension'!C14-1</f>
        <v>0.133333333333333</v>
      </c>
      <c r="F15" s="97" t="n">
        <f aca="false">+'Min pension'!C15/'Min pension'!$C$6*100</f>
        <v>255</v>
      </c>
      <c r="I15" s="90" t="n">
        <f aca="false">'Min pension'!I11+1</f>
        <v>1996</v>
      </c>
      <c r="J15" s="90" t="n">
        <f aca="false">'Min pension'!J11</f>
        <v>1</v>
      </c>
      <c r="K15" s="90" t="n">
        <v>150</v>
      </c>
      <c r="L15" s="102" t="n">
        <f aca="false">'Min pension'!K15*100/'RIPTE e IPC'!T639</f>
        <v>639.239003523249</v>
      </c>
    </row>
    <row r="16" customFormat="false" ht="13.8" hidden="false" customHeight="false" outlineLevel="0" collapsed="false">
      <c r="A16" s="95" t="n">
        <v>2005</v>
      </c>
      <c r="B16" s="96" t="s">
        <v>81</v>
      </c>
      <c r="C16" s="97" t="n">
        <v>570</v>
      </c>
      <c r="D16" s="97"/>
      <c r="E16" s="87" t="n">
        <f aca="false">+'Min pension'!C16/'Min pension'!C15-1</f>
        <v>0.117647058823529</v>
      </c>
      <c r="F16" s="97" t="n">
        <f aca="false">+'Min pension'!C16/'Min pension'!$C$6*100</f>
        <v>285</v>
      </c>
      <c r="I16" s="92" t="n">
        <f aca="false">'Min pension'!I12+1</f>
        <v>1996</v>
      </c>
      <c r="J16" s="92" t="n">
        <f aca="false">'Min pension'!J12</f>
        <v>2</v>
      </c>
      <c r="K16" s="92" t="n">
        <v>150</v>
      </c>
      <c r="L16" s="104" t="n">
        <f aca="false">'Min pension'!K16*100/'RIPTE e IPC'!T642</f>
        <v>643.270250370635</v>
      </c>
    </row>
    <row r="17" customFormat="false" ht="13.8" hidden="false" customHeight="false" outlineLevel="0" collapsed="false">
      <c r="A17" s="95" t="n">
        <v>2005</v>
      </c>
      <c r="B17" s="96" t="s">
        <v>74</v>
      </c>
      <c r="C17" s="97" t="n">
        <v>630</v>
      </c>
      <c r="D17" s="97"/>
      <c r="E17" s="87" t="n">
        <f aca="false">+'Min pension'!C17/'Min pension'!C16-1</f>
        <v>0.105263157894737</v>
      </c>
      <c r="F17" s="97" t="n">
        <f aca="false">+'Min pension'!C17/'Min pension'!$C$6*100</f>
        <v>315</v>
      </c>
      <c r="I17" s="90" t="n">
        <f aca="false">'Min pension'!I13+1</f>
        <v>1996</v>
      </c>
      <c r="J17" s="90" t="n">
        <f aca="false">'Min pension'!J13</f>
        <v>3</v>
      </c>
      <c r="K17" s="90" t="n">
        <v>150</v>
      </c>
      <c r="L17" s="102" t="n">
        <f aca="false">'Min pension'!K17*100/'RIPTE e IPC'!T645</f>
        <v>640.280601738488</v>
      </c>
    </row>
    <row r="18" customFormat="false" ht="13.8" hidden="false" customHeight="false" outlineLevel="0" collapsed="false">
      <c r="A18" s="95" t="n">
        <v>2006</v>
      </c>
      <c r="B18" s="96" t="s">
        <v>69</v>
      </c>
      <c r="C18" s="97" t="n">
        <v>760</v>
      </c>
      <c r="D18" s="97"/>
      <c r="E18" s="87" t="n">
        <f aca="false">+'Min pension'!C18/'Min pension'!C17-1</f>
        <v>0.206349206349206</v>
      </c>
      <c r="F18" s="97" t="n">
        <f aca="false">+'Min pension'!C18/'Min pension'!$C$6*100</f>
        <v>380</v>
      </c>
      <c r="I18" s="92" t="n">
        <f aca="false">'Min pension'!I14+1</f>
        <v>1996</v>
      </c>
      <c r="J18" s="92" t="n">
        <f aca="false">'Min pension'!J14</f>
        <v>4</v>
      </c>
      <c r="K18" s="92" t="n">
        <v>150</v>
      </c>
      <c r="L18" s="104" t="n">
        <f aca="false">'Min pension'!K18*100/'RIPTE e IPC'!T648</f>
        <v>636.903725689155</v>
      </c>
    </row>
    <row r="19" customFormat="false" ht="13.8" hidden="false" customHeight="false" outlineLevel="0" collapsed="false">
      <c r="A19" s="95" t="n">
        <v>2006</v>
      </c>
      <c r="B19" s="96" t="s">
        <v>75</v>
      </c>
      <c r="C19" s="97" t="n">
        <v>780</v>
      </c>
      <c r="D19" s="97"/>
      <c r="E19" s="87" t="n">
        <f aca="false">+'Min pension'!C19/'Min pension'!C18-1</f>
        <v>0.0263157894736843</v>
      </c>
      <c r="F19" s="97" t="n">
        <f aca="false">+'Min pension'!C19/'Min pension'!$C$6*100</f>
        <v>390</v>
      </c>
      <c r="I19" s="90" t="n">
        <f aca="false">'Min pension'!I15+1</f>
        <v>1997</v>
      </c>
      <c r="J19" s="90" t="n">
        <f aca="false">'Min pension'!J15</f>
        <v>1</v>
      </c>
      <c r="K19" s="90" t="n">
        <v>150</v>
      </c>
      <c r="L19" s="102" t="n">
        <f aca="false">'Min pension'!K19*100/'RIPTE e IPC'!T651</f>
        <v>633.320388646171</v>
      </c>
    </row>
    <row r="20" customFormat="false" ht="13.8" hidden="false" customHeight="false" outlineLevel="0" collapsed="false">
      <c r="A20" s="95" t="n">
        <v>2006</v>
      </c>
      <c r="B20" s="96" t="s">
        <v>77</v>
      </c>
      <c r="C20" s="97" t="n">
        <v>800</v>
      </c>
      <c r="D20" s="97"/>
      <c r="E20" s="87" t="n">
        <f aca="false">+'Min pension'!C20/'Min pension'!C19-1</f>
        <v>0.0256410256410255</v>
      </c>
      <c r="F20" s="97" t="n">
        <f aca="false">+'Min pension'!C20/'Min pension'!$C$6*100</f>
        <v>400</v>
      </c>
      <c r="I20" s="92" t="n">
        <f aca="false">'Min pension'!I16+1</f>
        <v>1997</v>
      </c>
      <c r="J20" s="92" t="n">
        <f aca="false">'Min pension'!J16</f>
        <v>2</v>
      </c>
      <c r="K20" s="92" t="n">
        <v>150</v>
      </c>
      <c r="L20" s="104" t="n">
        <f aca="false">'Min pension'!K20*100/'RIPTE e IPC'!T654</f>
        <v>639.098704511023</v>
      </c>
    </row>
    <row r="21" customFormat="false" ht="13.8" hidden="false" customHeight="false" outlineLevel="0" collapsed="false">
      <c r="A21" s="95" t="n">
        <v>2007</v>
      </c>
      <c r="B21" s="96" t="s">
        <v>69</v>
      </c>
      <c r="C21" s="97" t="n">
        <v>900</v>
      </c>
      <c r="D21" s="97"/>
      <c r="E21" s="87" t="n">
        <f aca="false">+'Min pension'!C21/'Min pension'!C20-1</f>
        <v>0.125</v>
      </c>
      <c r="F21" s="97" t="n">
        <f aca="false">+'Min pension'!C21/'Min pension'!$C$6*100</f>
        <v>450</v>
      </c>
      <c r="I21" s="90" t="n">
        <f aca="false">'Min pension'!I17+1</f>
        <v>1997</v>
      </c>
      <c r="J21" s="90" t="n">
        <f aca="false">'Min pension'!J17</f>
        <v>3</v>
      </c>
      <c r="K21" s="90" t="n">
        <v>150</v>
      </c>
      <c r="L21" s="102" t="n">
        <f aca="false">'Min pension'!K21*100/'RIPTE e IPC'!T657</f>
        <v>635.187696928107</v>
      </c>
    </row>
    <row r="22" customFormat="false" ht="13.8" hidden="false" customHeight="false" outlineLevel="0" collapsed="false">
      <c r="A22" s="95" t="n">
        <v>2007</v>
      </c>
      <c r="B22" s="96" t="s">
        <v>76</v>
      </c>
      <c r="C22" s="97" t="n">
        <v>960</v>
      </c>
      <c r="D22" s="97"/>
      <c r="E22" s="87" t="n">
        <f aca="false">+'Min pension'!C22/'Min pension'!C21-1</f>
        <v>0.0666666666666667</v>
      </c>
      <c r="F22" s="97" t="n">
        <f aca="false">+'Min pension'!C22/'Min pension'!$C$6*100</f>
        <v>480</v>
      </c>
      <c r="I22" s="92" t="n">
        <f aca="false">'Min pension'!I18+1</f>
        <v>1997</v>
      </c>
      <c r="J22" s="92" t="n">
        <f aca="false">'Min pension'!J18</f>
        <v>4</v>
      </c>
      <c r="K22" s="92" t="n">
        <v>150</v>
      </c>
      <c r="L22" s="104" t="n">
        <f aca="false">'Min pension'!K22*100/'RIPTE e IPC'!T660</f>
        <v>637.721598520611</v>
      </c>
    </row>
    <row r="23" customFormat="false" ht="13.8" hidden="false" customHeight="false" outlineLevel="0" collapsed="false">
      <c r="A23" s="95" t="n">
        <v>2007</v>
      </c>
      <c r="B23" s="96" t="s">
        <v>78</v>
      </c>
      <c r="C23" s="97" t="n">
        <v>980</v>
      </c>
      <c r="D23" s="97"/>
      <c r="E23" s="87" t="n">
        <f aca="false">+'Min pension'!C23/'Min pension'!C22-1</f>
        <v>0.0208333333333333</v>
      </c>
      <c r="F23" s="97" t="n">
        <f aca="false">+'Min pension'!C23/'Min pension'!$C$6*100</f>
        <v>490</v>
      </c>
      <c r="I23" s="90" t="n">
        <f aca="false">'Min pension'!I19+1</f>
        <v>1998</v>
      </c>
      <c r="J23" s="90" t="n">
        <f aca="false">'Min pension'!J19</f>
        <v>1</v>
      </c>
      <c r="K23" s="90" t="n">
        <v>150</v>
      </c>
      <c r="L23" s="102" t="n">
        <f aca="false">'Min pension'!K23*100/'RIPTE e IPC'!T663</f>
        <v>630.461762295791</v>
      </c>
    </row>
    <row r="24" customFormat="false" ht="13.8" hidden="false" customHeight="false" outlineLevel="0" collapsed="false">
      <c r="A24" s="95" t="n">
        <v>2008</v>
      </c>
      <c r="B24" s="96" t="s">
        <v>69</v>
      </c>
      <c r="C24" s="97" t="n">
        <v>1200</v>
      </c>
      <c r="D24" s="97"/>
      <c r="E24" s="87" t="n">
        <f aca="false">+'Min pension'!C24/'Min pension'!C23-1</f>
        <v>0.224489795918367</v>
      </c>
      <c r="F24" s="97" t="n">
        <f aca="false">+'Min pension'!C24/'Min pension'!$C$6*100</f>
        <v>600</v>
      </c>
      <c r="I24" s="92" t="n">
        <f aca="false">'Min pension'!I20+1</f>
        <v>1998</v>
      </c>
      <c r="J24" s="92" t="n">
        <f aca="false">'Min pension'!J20</f>
        <v>2</v>
      </c>
      <c r="K24" s="92" t="n">
        <v>150</v>
      </c>
      <c r="L24" s="104" t="n">
        <f aca="false">'Min pension'!K24*100/'RIPTE e IPC'!T666</f>
        <v>631.639692733198</v>
      </c>
    </row>
    <row r="25" customFormat="false" ht="13.8" hidden="false" customHeight="false" outlineLevel="0" collapsed="false">
      <c r="A25" s="95" t="n">
        <v>2008</v>
      </c>
      <c r="B25" s="96" t="s">
        <v>78</v>
      </c>
      <c r="C25" s="97" t="n">
        <v>1240</v>
      </c>
      <c r="D25" s="97"/>
      <c r="E25" s="87" t="n">
        <f aca="false">+'Min pension'!C25/'Min pension'!C24-1</f>
        <v>0.0333333333333334</v>
      </c>
      <c r="F25" s="97" t="n">
        <f aca="false">+'Min pension'!C25/'Min pension'!$C$6*100</f>
        <v>620</v>
      </c>
      <c r="I25" s="90" t="n">
        <f aca="false">'Min pension'!I21+1</f>
        <v>1998</v>
      </c>
      <c r="J25" s="90" t="n">
        <f aca="false">'Min pension'!J21</f>
        <v>3</v>
      </c>
      <c r="K25" s="90" t="n">
        <v>150</v>
      </c>
      <c r="L25" s="102" t="n">
        <f aca="false">'Min pension'!K25*100/'RIPTE e IPC'!T669</f>
        <v>628.345016215802</v>
      </c>
    </row>
    <row r="26" customFormat="false" ht="13.8" hidden="false" customHeight="false" outlineLevel="0" collapsed="false">
      <c r="A26" s="95" t="n">
        <v>2009</v>
      </c>
      <c r="B26" s="96" t="s">
        <v>69</v>
      </c>
      <c r="C26" s="97" t="n">
        <v>1400</v>
      </c>
      <c r="D26" s="97"/>
      <c r="E26" s="87" t="n">
        <f aca="false">+'Min pension'!C26/'Min pension'!C25-1</f>
        <v>0.129032258064516</v>
      </c>
      <c r="F26" s="97" t="n">
        <f aca="false">+'Min pension'!C26/'Min pension'!$C$6*100</f>
        <v>700</v>
      </c>
      <c r="I26" s="92" t="n">
        <f aca="false">'Min pension'!I22+1</f>
        <v>1998</v>
      </c>
      <c r="J26" s="92" t="n">
        <f aca="false">'Min pension'!J22</f>
        <v>4</v>
      </c>
      <c r="K26" s="92" t="n">
        <v>150</v>
      </c>
      <c r="L26" s="104" t="n">
        <f aca="false">'Min pension'!K26*100/'RIPTE e IPC'!T672</f>
        <v>632.348800426135</v>
      </c>
    </row>
    <row r="27" customFormat="false" ht="13.8" hidden="false" customHeight="false" outlineLevel="0" collapsed="false">
      <c r="A27" s="95" t="n">
        <v>2009</v>
      </c>
      <c r="B27" s="96" t="s">
        <v>76</v>
      </c>
      <c r="C27" s="97" t="n">
        <v>1440</v>
      </c>
      <c r="D27" s="97"/>
      <c r="E27" s="87" t="n">
        <f aca="false">+'Min pension'!C27/'Min pension'!C26-1</f>
        <v>0.0285714285714285</v>
      </c>
      <c r="F27" s="97" t="n">
        <f aca="false">+'Min pension'!C27/'Min pension'!$C$6*100</f>
        <v>720</v>
      </c>
      <c r="I27" s="90" t="n">
        <f aca="false">'Min pension'!I23+1</f>
        <v>1999</v>
      </c>
      <c r="J27" s="90" t="n">
        <f aca="false">'Min pension'!J23</f>
        <v>1</v>
      </c>
      <c r="K27" s="90" t="n">
        <v>150</v>
      </c>
      <c r="L27" s="102" t="n">
        <f aca="false">'Min pension'!K27*100/'RIPTE e IPC'!T675</f>
        <v>630.479876904932</v>
      </c>
    </row>
    <row r="28" customFormat="false" ht="13.8" hidden="false" customHeight="false" outlineLevel="0" collapsed="false">
      <c r="A28" s="95" t="n">
        <v>2010</v>
      </c>
      <c r="B28" s="96" t="s">
        <v>79</v>
      </c>
      <c r="C28" s="97" t="n">
        <v>1500</v>
      </c>
      <c r="D28" s="97"/>
      <c r="E28" s="87" t="n">
        <f aca="false">+'Min pension'!C28/'Min pension'!C27-1</f>
        <v>0.0416666666666667</v>
      </c>
      <c r="F28" s="97" t="n">
        <f aca="false">+'Min pension'!C28/'Min pension'!$C$6*100</f>
        <v>750</v>
      </c>
      <c r="I28" s="92" t="n">
        <f aca="false">'Min pension'!I24+1</f>
        <v>1999</v>
      </c>
      <c r="J28" s="92" t="n">
        <f aca="false">'Min pension'!J24</f>
        <v>2</v>
      </c>
      <c r="K28" s="92" t="n">
        <v>150</v>
      </c>
      <c r="L28" s="104" t="n">
        <f aca="false">'Min pension'!K28*100/'RIPTE e IPC'!T678</f>
        <v>639.018409382717</v>
      </c>
    </row>
    <row r="29" customFormat="false" ht="13.8" hidden="false" customHeight="false" outlineLevel="0" collapsed="false">
      <c r="A29" s="95" t="n">
        <v>2010</v>
      </c>
      <c r="B29" s="96" t="s">
        <v>69</v>
      </c>
      <c r="C29" s="97" t="n">
        <v>1740</v>
      </c>
      <c r="D29" s="97"/>
      <c r="E29" s="87" t="n">
        <f aca="false">+'Min pension'!C29/'Min pension'!C28-1</f>
        <v>0.16</v>
      </c>
      <c r="F29" s="97" t="n">
        <f aca="false">+'Min pension'!C29/'Min pension'!$C$6*100</f>
        <v>870</v>
      </c>
      <c r="I29" s="90" t="n">
        <f aca="false">'Min pension'!I25+1</f>
        <v>1999</v>
      </c>
      <c r="J29" s="90" t="n">
        <f aca="false">'Min pension'!J25</f>
        <v>3</v>
      </c>
      <c r="K29" s="90" t="n">
        <v>150</v>
      </c>
      <c r="L29" s="102" t="n">
        <f aca="false">'Min pension'!K29*100/'RIPTE e IPC'!T681</f>
        <v>640.281802771552</v>
      </c>
    </row>
    <row r="30" customFormat="false" ht="13.8" hidden="false" customHeight="false" outlineLevel="0" collapsed="false">
      <c r="A30" s="95" t="n">
        <v>2011</v>
      </c>
      <c r="B30" s="96" t="s">
        <v>79</v>
      </c>
      <c r="C30" s="97" t="n">
        <v>1840</v>
      </c>
      <c r="D30" s="97"/>
      <c r="E30" s="87" t="n">
        <f aca="false">+'Min pension'!C30/'Min pension'!C29-1</f>
        <v>0.0574712643678161</v>
      </c>
      <c r="F30" s="97" t="n">
        <f aca="false">+'Min pension'!C30/'Min pension'!$C$6*100</f>
        <v>920</v>
      </c>
      <c r="I30" s="92" t="n">
        <f aca="false">'Min pension'!I26+1</f>
        <v>1999</v>
      </c>
      <c r="J30" s="92" t="n">
        <f aca="false">'Min pension'!J26</f>
        <v>4</v>
      </c>
      <c r="K30" s="92" t="n">
        <v>150</v>
      </c>
      <c r="L30" s="104" t="n">
        <f aca="false">'Min pension'!K30*100/'RIPTE e IPC'!T684</f>
        <v>643.69496080405</v>
      </c>
    </row>
    <row r="31" customFormat="false" ht="13.8" hidden="false" customHeight="false" outlineLevel="0" collapsed="false">
      <c r="A31" s="95" t="n">
        <v>2011</v>
      </c>
      <c r="B31" s="96" t="s">
        <v>75</v>
      </c>
      <c r="C31" s="97" t="n">
        <v>2300</v>
      </c>
      <c r="D31" s="97"/>
      <c r="E31" s="87" t="n">
        <f aca="false">+'Min pension'!C31/'Min pension'!C30-1</f>
        <v>0.25</v>
      </c>
      <c r="F31" s="97" t="n">
        <f aca="false">+'Min pension'!C31/'Min pension'!$C$6*100</f>
        <v>1150</v>
      </c>
      <c r="I31" s="90" t="n">
        <f aca="false">'Min pension'!I27+1</f>
        <v>2000</v>
      </c>
      <c r="J31" s="90" t="n">
        <f aca="false">'Min pension'!J27</f>
        <v>1</v>
      </c>
      <c r="K31" s="90" t="n">
        <v>150</v>
      </c>
      <c r="L31" s="102" t="n">
        <f aca="false">'Min pension'!K31*100/'RIPTE e IPC'!T687</f>
        <v>638.670873884536</v>
      </c>
    </row>
    <row r="32" customFormat="false" ht="13.8" hidden="false" customHeight="false" outlineLevel="0" collapsed="false">
      <c r="A32" s="95" t="n">
        <v>2012</v>
      </c>
      <c r="B32" s="96" t="s">
        <v>75</v>
      </c>
      <c r="C32" s="97" t="n">
        <v>2670</v>
      </c>
      <c r="D32" s="97"/>
      <c r="E32" s="87" t="n">
        <f aca="false">+'Min pension'!C32/'Min pension'!C31-1</f>
        <v>0.160869565217391</v>
      </c>
      <c r="F32" s="97" t="n">
        <f aca="false">+'Min pension'!C32/'Min pension'!$C$6*100</f>
        <v>1335</v>
      </c>
      <c r="I32" s="92" t="n">
        <f aca="false">'Min pension'!I28+1</f>
        <v>2000</v>
      </c>
      <c r="J32" s="92" t="n">
        <f aca="false">'Min pension'!J28</f>
        <v>2</v>
      </c>
      <c r="K32" s="92" t="n">
        <v>150</v>
      </c>
      <c r="L32" s="104" t="n">
        <f aca="false">'Min pension'!K32*100/'RIPTE e IPC'!T690</f>
        <v>645.29422477785</v>
      </c>
    </row>
    <row r="33" customFormat="false" ht="13.8" hidden="false" customHeight="false" outlineLevel="0" collapsed="false">
      <c r="A33" s="95" t="n">
        <v>2013</v>
      </c>
      <c r="B33" s="96" t="s">
        <v>82</v>
      </c>
      <c r="C33" s="97" t="n">
        <v>2875</v>
      </c>
      <c r="D33" s="97"/>
      <c r="E33" s="87" t="n">
        <f aca="false">+'Min pension'!C33/'Min pension'!C32-1</f>
        <v>0.0767790262172285</v>
      </c>
      <c r="F33" s="97" t="n">
        <f aca="false">+'Min pension'!C33/'Min pension'!$C$6*100</f>
        <v>1437.5</v>
      </c>
      <c r="I33" s="90" t="n">
        <f aca="false">'Min pension'!I29+1</f>
        <v>2000</v>
      </c>
      <c r="J33" s="90" t="n">
        <f aca="false">'Min pension'!J29</f>
        <v>3</v>
      </c>
      <c r="K33" s="90" t="n">
        <v>150</v>
      </c>
      <c r="L33" s="102" t="n">
        <f aca="false">'Min pension'!K33*100/'RIPTE e IPC'!T693</f>
        <v>645.081758725515</v>
      </c>
    </row>
    <row r="34" customFormat="false" ht="13.8" hidden="false" customHeight="false" outlineLevel="0" collapsed="false">
      <c r="A34" s="95" t="n">
        <v>2013</v>
      </c>
      <c r="B34" s="96" t="s">
        <v>69</v>
      </c>
      <c r="C34" s="97" t="n">
        <v>3300</v>
      </c>
      <c r="D34" s="97"/>
      <c r="E34" s="87" t="n">
        <f aca="false">+'Min pension'!C34/'Min pension'!C33-1</f>
        <v>0.147826086956522</v>
      </c>
      <c r="F34" s="97" t="n">
        <f aca="false">+'Min pension'!C34/'Min pension'!$C$6*100</f>
        <v>1650</v>
      </c>
      <c r="I34" s="92" t="n">
        <f aca="false">'Min pension'!I30+1</f>
        <v>2000</v>
      </c>
      <c r="J34" s="92" t="n">
        <f aca="false">'Min pension'!J30</f>
        <v>4</v>
      </c>
      <c r="K34" s="92" t="n">
        <v>150</v>
      </c>
      <c r="L34" s="104" t="n">
        <f aca="false">'Min pension'!K34*100/'RIPTE e IPC'!T696</f>
        <v>648.104075022396</v>
      </c>
    </row>
    <row r="35" customFormat="false" ht="13.8" hidden="false" customHeight="false" outlineLevel="0" collapsed="false">
      <c r="A35" s="79" t="n">
        <v>2014</v>
      </c>
      <c r="B35" s="80" t="s">
        <v>79</v>
      </c>
      <c r="C35" s="81" t="n">
        <v>3600</v>
      </c>
      <c r="D35" s="81"/>
      <c r="E35" s="87" t="n">
        <f aca="false">+'Min pension'!C35/'Min pension'!C34-1</f>
        <v>0.0909090909090908</v>
      </c>
      <c r="F35" s="97" t="n">
        <f aca="false">+'Min pension'!C35/'Min pension'!$C$6*100</f>
        <v>1800</v>
      </c>
      <c r="I35" s="90" t="n">
        <f aca="false">'Min pension'!I31+1</f>
        <v>2001</v>
      </c>
      <c r="J35" s="90" t="n">
        <f aca="false">'Min pension'!J31</f>
        <v>1</v>
      </c>
      <c r="K35" s="90" t="n">
        <v>150</v>
      </c>
      <c r="L35" s="102" t="n">
        <f aca="false">'Min pension'!K35*100/'RIPTE e IPC'!T699</f>
        <v>649.788154772649</v>
      </c>
    </row>
    <row r="36" customFormat="false" ht="13.8" hidden="false" customHeight="false" outlineLevel="0" collapsed="false">
      <c r="A36" s="79" t="n">
        <v>2014</v>
      </c>
      <c r="B36" s="80" t="s">
        <v>75</v>
      </c>
      <c r="C36" s="81" t="n">
        <v>4400</v>
      </c>
      <c r="D36" s="81"/>
      <c r="E36" s="87" t="n">
        <f aca="false">+'Min pension'!C36/'Min pension'!C35-1</f>
        <v>0.222222222222222</v>
      </c>
      <c r="F36" s="81" t="n">
        <f aca="false">+'Min pension'!C36/'Min pension'!$C$6*100</f>
        <v>2200</v>
      </c>
      <c r="I36" s="92" t="n">
        <f aca="false">'Min pension'!I32+1</f>
        <v>2001</v>
      </c>
      <c r="J36" s="92" t="n">
        <f aca="false">'Min pension'!J32</f>
        <v>2</v>
      </c>
      <c r="K36" s="92" t="n">
        <v>150</v>
      </c>
      <c r="L36" s="104" t="n">
        <f aca="false">'Min pension'!K36*100/'RIPTE e IPC'!T702</f>
        <v>643.829324255693</v>
      </c>
    </row>
    <row r="37" customFormat="false" ht="13.8" hidden="false" customHeight="false" outlineLevel="0" collapsed="false">
      <c r="A37" s="79" t="n">
        <v>2015</v>
      </c>
      <c r="B37" s="80" t="s">
        <v>79</v>
      </c>
      <c r="C37" s="81" t="n">
        <v>4716</v>
      </c>
      <c r="D37" s="81"/>
      <c r="E37" s="87" t="n">
        <f aca="false">+'Min pension'!C37/'Min pension'!C36-1</f>
        <v>0.0718181818181818</v>
      </c>
      <c r="F37" s="81" t="n">
        <f aca="false">+'Min pension'!C37/'Min pension'!$C$6*100</f>
        <v>2358</v>
      </c>
      <c r="I37" s="90" t="n">
        <f aca="false">'Min pension'!I33+1</f>
        <v>2001</v>
      </c>
      <c r="J37" s="90" t="n">
        <f aca="false">'Min pension'!J33</f>
        <v>3</v>
      </c>
      <c r="K37" s="90" t="n">
        <v>150</v>
      </c>
      <c r="L37" s="102" t="n">
        <f aca="false">'Min pension'!K37*100/'RIPTE e IPC'!T705</f>
        <v>652.970290041752</v>
      </c>
    </row>
    <row r="38" customFormat="false" ht="13.8" hidden="false" customHeight="false" outlineLevel="0" collapsed="false">
      <c r="A38" s="79" t="n">
        <v>2015</v>
      </c>
      <c r="B38" s="80" t="s">
        <v>69</v>
      </c>
      <c r="C38" s="81" t="n">
        <v>5588</v>
      </c>
      <c r="D38" s="81"/>
      <c r="E38" s="87" t="n">
        <f aca="false">+'Min pension'!C38/'Min pension'!C37-1</f>
        <v>0.18490245971162</v>
      </c>
      <c r="F38" s="81" t="n">
        <f aca="false">+'Min pension'!C38/'Min pension'!$C$6*100</f>
        <v>2794</v>
      </c>
      <c r="I38" s="92" t="n">
        <f aca="false">'Min pension'!I34+1</f>
        <v>2001</v>
      </c>
      <c r="J38" s="92" t="n">
        <f aca="false">'Min pension'!J34</f>
        <v>4</v>
      </c>
      <c r="K38" s="92" t="n">
        <v>150</v>
      </c>
      <c r="L38" s="104" t="n">
        <f aca="false">'Min pension'!K38*100/'RIPTE e IPC'!T708</f>
        <v>658.520362825103</v>
      </c>
    </row>
    <row r="39" customFormat="false" ht="13.8" hidden="false" customHeight="false" outlineLevel="0" collapsed="false">
      <c r="A39" s="79" t="n">
        <v>2016</v>
      </c>
      <c r="B39" s="80" t="s">
        <v>79</v>
      </c>
      <c r="C39" s="81" t="n">
        <v>6060</v>
      </c>
      <c r="D39" s="81"/>
      <c r="E39" s="87" t="n">
        <f aca="false">+'Min pension'!C39/'Min pension'!C38-1</f>
        <v>0.0844667143879743</v>
      </c>
      <c r="F39" s="81" t="n">
        <f aca="false">+'Min pension'!C39/'Min pension'!$C$6*100</f>
        <v>3030</v>
      </c>
      <c r="I39" s="90" t="n">
        <f aca="false">'Min pension'!I35+1</f>
        <v>2002</v>
      </c>
      <c r="J39" s="90" t="n">
        <f aca="false">'Min pension'!J35</f>
        <v>1</v>
      </c>
      <c r="K39" s="90" t="n">
        <v>150</v>
      </c>
      <c r="L39" s="102" t="n">
        <f aca="false">'Min pension'!K39*100/'RIPTE e IPC'!T711</f>
        <v>624.634735036443</v>
      </c>
    </row>
    <row r="40" customFormat="false" ht="13.8" hidden="false" customHeight="false" outlineLevel="0" collapsed="false">
      <c r="A40" s="79" t="n">
        <v>2016</v>
      </c>
      <c r="B40" s="80" t="s">
        <v>81</v>
      </c>
      <c r="C40" s="81" t="n">
        <v>6810</v>
      </c>
      <c r="D40" s="81"/>
      <c r="E40" s="87" t="n">
        <f aca="false">+'Min pension'!C40/'Min pension'!C39-1</f>
        <v>0.123762376237624</v>
      </c>
      <c r="F40" s="81" t="n">
        <f aca="false">+'Min pension'!C40/'Min pension'!$C$6*100</f>
        <v>3405</v>
      </c>
      <c r="I40" s="92" t="n">
        <f aca="false">'Min pension'!I36+1</f>
        <v>2002</v>
      </c>
      <c r="J40" s="92" t="n">
        <f aca="false">'Min pension'!J36</f>
        <v>2</v>
      </c>
      <c r="K40" s="92" t="n">
        <v>150</v>
      </c>
      <c r="L40" s="104" t="n">
        <f aca="false">'Min pension'!K40*100/'RIPTE e IPC'!T714</f>
        <v>523.330626276964</v>
      </c>
    </row>
    <row r="41" customFormat="false" ht="13.8" hidden="false" customHeight="false" outlineLevel="0" collapsed="false">
      <c r="A41" s="79" t="n">
        <v>2016</v>
      </c>
      <c r="B41" s="80" t="s">
        <v>75</v>
      </c>
      <c r="C41" s="81" t="n">
        <v>7560</v>
      </c>
      <c r="D41" s="81"/>
      <c r="E41" s="87" t="n">
        <f aca="false">+'Min pension'!C41/'Min pension'!C40-1</f>
        <v>0.110132158590308</v>
      </c>
      <c r="F41" s="81" t="n">
        <f aca="false">+'Min pension'!C41/'Min pension'!$C$6*100</f>
        <v>3780</v>
      </c>
      <c r="I41" s="90" t="n">
        <f aca="false">'Min pension'!I37+1</f>
        <v>2002</v>
      </c>
      <c r="J41" s="90" t="n">
        <f aca="false">'Min pension'!J37</f>
        <v>3</v>
      </c>
      <c r="K41" s="90" t="n">
        <v>200</v>
      </c>
      <c r="L41" s="102" t="n">
        <f aca="false">'Min pension'!K41*100/'RIPTE e IPC'!T717</f>
        <v>637.642310782963</v>
      </c>
    </row>
    <row r="42" customFormat="false" ht="13.8" hidden="false" customHeight="false" outlineLevel="0" collapsed="false">
      <c r="A42" s="79" t="n">
        <v>2017</v>
      </c>
      <c r="B42" s="80" t="s">
        <v>79</v>
      </c>
      <c r="C42" s="81" t="n">
        <v>8060</v>
      </c>
      <c r="D42" s="81"/>
      <c r="E42" s="87" t="n">
        <f aca="false">+'Min pension'!C42/'Min pension'!C41-1</f>
        <v>0.0661375661375661</v>
      </c>
      <c r="F42" s="81" t="n">
        <f aca="false">+'Min pension'!C42/'Min pension'!$C$6*100</f>
        <v>4030</v>
      </c>
      <c r="I42" s="92" t="n">
        <f aca="false">'Min pension'!I38+1</f>
        <v>2002</v>
      </c>
      <c r="J42" s="92" t="n">
        <f aca="false">'Min pension'!J38</f>
        <v>4</v>
      </c>
      <c r="K42" s="92" t="n">
        <v>200</v>
      </c>
      <c r="L42" s="104" t="n">
        <f aca="false">'Min pension'!K42*100/'RIPTE e IPC'!T720</f>
        <v>624.591937048091</v>
      </c>
    </row>
    <row r="43" customFormat="false" ht="13.8" hidden="false" customHeight="false" outlineLevel="0" collapsed="false">
      <c r="A43" s="79" t="n">
        <v>2017</v>
      </c>
      <c r="B43" s="80" t="s">
        <v>74</v>
      </c>
      <c r="C43" s="81" t="n">
        <v>8860</v>
      </c>
      <c r="D43" s="81"/>
      <c r="E43" s="87" t="n">
        <f aca="false">+'Min pension'!C43/'Min pension'!C42-1</f>
        <v>0.0992555831265509</v>
      </c>
      <c r="F43" s="81" t="n">
        <f aca="false">+'Min pension'!C43/'Min pension'!$C$6*100</f>
        <v>4430</v>
      </c>
      <c r="I43" s="90" t="n">
        <f aca="false">'Min pension'!I39+1</f>
        <v>2003</v>
      </c>
      <c r="J43" s="90" t="n">
        <f aca="false">'Min pension'!J39</f>
        <v>1</v>
      </c>
      <c r="K43" s="90" t="n">
        <v>200</v>
      </c>
      <c r="L43" s="102" t="n">
        <f aca="false">'Min pension'!K43*100/'RIPTE e IPC'!T723</f>
        <v>611.843791923297</v>
      </c>
    </row>
    <row r="44" customFormat="false" ht="13.8" hidden="false" customHeight="false" outlineLevel="0" collapsed="false">
      <c r="A44" s="79" t="n">
        <v>2018</v>
      </c>
      <c r="B44" s="80" t="s">
        <v>79</v>
      </c>
      <c r="C44" s="81" t="n">
        <v>9500</v>
      </c>
      <c r="D44" s="81"/>
      <c r="E44" s="87" t="n">
        <f aca="false">+'Min pension'!C44/'Min pension'!C43-1</f>
        <v>0.072234762979684</v>
      </c>
      <c r="F44" s="81" t="n">
        <f aca="false">+'Min pension'!C44/'Min pension'!$C$6*100</f>
        <v>4750</v>
      </c>
      <c r="I44" s="92" t="n">
        <f aca="false">'Min pension'!I40+1</f>
        <v>2003</v>
      </c>
      <c r="J44" s="92" t="n">
        <f aca="false">'Min pension'!J40</f>
        <v>2</v>
      </c>
      <c r="K44" s="92" t="n">
        <v>200</v>
      </c>
      <c r="L44" s="104" t="n">
        <f aca="false">'Min pension'!K44*100/'RIPTE e IPC'!T726</f>
        <v>610.297682096874</v>
      </c>
    </row>
    <row r="45" customFormat="false" ht="13.8" hidden="false" customHeight="false" outlineLevel="0" collapsed="false">
      <c r="A45" s="79" t="n">
        <v>2018</v>
      </c>
      <c r="B45" s="80" t="s">
        <v>74</v>
      </c>
      <c r="C45" s="81" t="n">
        <v>10000</v>
      </c>
      <c r="D45" s="81"/>
      <c r="E45" s="98" t="n">
        <f aca="false">+'Min pension'!C45/'Min pension'!C44-1</f>
        <v>0.0526315789473684</v>
      </c>
      <c r="F45" s="81" t="n">
        <f aca="false">+'Min pension'!C45/'Min pension'!$C$6*100</f>
        <v>5000</v>
      </c>
      <c r="I45" s="90" t="n">
        <f aca="false">'Min pension'!I41+1</f>
        <v>2003</v>
      </c>
      <c r="J45" s="90" t="n">
        <f aca="false">'Min pension'!J41</f>
        <v>3</v>
      </c>
      <c r="K45" s="99" t="n">
        <v>220</v>
      </c>
      <c r="L45" s="102" t="n">
        <f aca="false">'Min pension'!K45*100/'RIPTE e IPC'!T729</f>
        <v>668.769592947517</v>
      </c>
    </row>
    <row r="46" customFormat="false" ht="13.8" hidden="false" customHeight="false" outlineLevel="0" collapsed="false">
      <c r="A46" s="79" t="n">
        <v>2018</v>
      </c>
      <c r="B46" s="80" t="s">
        <v>75</v>
      </c>
      <c r="C46" s="81" t="n">
        <v>10700</v>
      </c>
      <c r="E46" s="98" t="n">
        <f aca="false">+'Min pension'!C46/'Min pension'!C45-1</f>
        <v>0.0700000000000001</v>
      </c>
      <c r="F46" s="81" t="n">
        <f aca="false">+'Min pension'!C46/'Min pension'!$C$6*100</f>
        <v>5350</v>
      </c>
      <c r="I46" s="92" t="n">
        <f aca="false">'Min pension'!I42+1</f>
        <v>2003</v>
      </c>
      <c r="J46" s="92" t="n">
        <f aca="false">'Min pension'!J42</f>
        <v>4</v>
      </c>
      <c r="K46" s="92" t="n">
        <v>220</v>
      </c>
      <c r="L46" s="104" t="n">
        <f aca="false">'Min pension'!K46*100/'RIPTE e IPC'!T732</f>
        <v>662.952143046164</v>
      </c>
    </row>
    <row r="47" customFormat="false" ht="13.8" hidden="false" customHeight="false" outlineLevel="0" collapsed="false">
      <c r="A47" s="79" t="n">
        <v>2018</v>
      </c>
      <c r="B47" s="80" t="s">
        <v>78</v>
      </c>
      <c r="C47" s="81" t="n">
        <v>11300</v>
      </c>
      <c r="E47" s="98" t="n">
        <f aca="false">('Min pension'!C47-'Min pension'!C46)/'Min pension'!C46</f>
        <v>0.0560747663551402</v>
      </c>
      <c r="I47" s="90" t="n">
        <f aca="false">'Min pension'!I43+1</f>
        <v>2004</v>
      </c>
      <c r="J47" s="90" t="n">
        <f aca="false">'Min pension'!J43</f>
        <v>1</v>
      </c>
      <c r="K47" s="90" t="n">
        <v>240</v>
      </c>
      <c r="L47" s="102" t="n">
        <f aca="false">'Min pension'!K47*100/'RIPTE e IPC'!T735</f>
        <v>717.945046147886</v>
      </c>
    </row>
    <row r="48" customFormat="false" ht="13.8" hidden="false" customHeight="false" outlineLevel="0" collapsed="false">
      <c r="A48" s="79" t="n">
        <v>2019</v>
      </c>
      <c r="B48" s="80" t="s">
        <v>83</v>
      </c>
      <c r="C48" s="81" t="n">
        <v>12500</v>
      </c>
      <c r="E48" s="98" t="n">
        <f aca="false">('Min pension'!C48-'Min pension'!C47)/'Min pension'!C47</f>
        <v>0.106194690265487</v>
      </c>
      <c r="I48" s="92" t="n">
        <f aca="false">'Min pension'!I44+1</f>
        <v>2004</v>
      </c>
      <c r="J48" s="92" t="n">
        <f aca="false">'Min pension'!J44</f>
        <v>2</v>
      </c>
      <c r="K48" s="92" t="n">
        <v>240</v>
      </c>
      <c r="L48" s="104" t="n">
        <f aca="false">'Min pension'!K48*100/'RIPTE e IPC'!T738</f>
        <v>702.506250408209</v>
      </c>
    </row>
    <row r="49" customFormat="false" ht="13.8" hidden="false" customHeight="false" outlineLevel="0" collapsed="false">
      <c r="A49" s="79" t="n">
        <v>2019</v>
      </c>
      <c r="B49" s="80"/>
      <c r="C49" s="81"/>
      <c r="E49" s="98" t="n">
        <f aca="false">('Min pension'!C49-'Min pension'!C48)/'Min pension'!C48</f>
        <v>-1</v>
      </c>
      <c r="I49" s="90" t="n">
        <f aca="false">'Min pension'!I45+1</f>
        <v>2004</v>
      </c>
      <c r="J49" s="90" t="n">
        <f aca="false">'Min pension'!J45</f>
        <v>3</v>
      </c>
      <c r="K49" s="90" t="n">
        <v>308</v>
      </c>
      <c r="L49" s="102" t="n">
        <f aca="false">'Min pension'!K49*100/'RIPTE e IPC'!T741</f>
        <v>889.308460569924</v>
      </c>
    </row>
    <row r="50" customFormat="false" ht="13.8" hidden="false" customHeight="false" outlineLevel="0" collapsed="false">
      <c r="A50" s="79" t="n">
        <v>2019</v>
      </c>
      <c r="B50" s="80"/>
      <c r="C50" s="81"/>
      <c r="E50" s="98" t="e">
        <f aca="false">('Min pension'!C50-'Min pension'!C49)/'Min pension'!C49</f>
        <v>#DIV/0!</v>
      </c>
      <c r="I50" s="92" t="n">
        <f aca="false">'Min pension'!I46+1</f>
        <v>2004</v>
      </c>
      <c r="J50" s="92" t="n">
        <f aca="false">'Min pension'!J46</f>
        <v>4</v>
      </c>
      <c r="K50" s="92" t="n">
        <v>308</v>
      </c>
      <c r="L50" s="104" t="n">
        <f aca="false">'Min pension'!K50*100/'RIPTE e IPC'!T744</f>
        <v>880.243065197983</v>
      </c>
    </row>
    <row r="51" customFormat="false" ht="13.8" hidden="false" customHeight="false" outlineLevel="0" collapsed="false">
      <c r="I51" s="90" t="n">
        <f aca="false">'Min pension'!I47+1</f>
        <v>2005</v>
      </c>
      <c r="J51" s="90" t="n">
        <f aca="false">'Min pension'!J47</f>
        <v>1</v>
      </c>
      <c r="K51" s="90" t="n">
        <v>308</v>
      </c>
      <c r="L51" s="102" t="n">
        <f aca="false">'Min pension'!K51*100/'RIPTE e IPC'!T747</f>
        <v>852.103777174654</v>
      </c>
    </row>
    <row r="52" customFormat="false" ht="13.8" hidden="false" customHeight="false" outlineLevel="0" collapsed="false">
      <c r="I52" s="92" t="n">
        <f aca="false">'Min pension'!I48+1</f>
        <v>2005</v>
      </c>
      <c r="J52" s="92" t="n">
        <f aca="false">'Min pension'!J48</f>
        <v>2</v>
      </c>
      <c r="K52" s="92" t="n">
        <v>308</v>
      </c>
      <c r="L52" s="104" t="n">
        <f aca="false">'Min pension'!K52*100/'RIPTE e IPC'!T750</f>
        <v>830.051811727466</v>
      </c>
    </row>
    <row r="53" customFormat="false" ht="13.8" hidden="false" customHeight="false" outlineLevel="0" collapsed="false">
      <c r="I53" s="90" t="n">
        <f aca="false">'Min pension'!I49+1</f>
        <v>2005</v>
      </c>
      <c r="J53" s="90" t="n">
        <f aca="false">'Min pension'!J49</f>
        <v>3</v>
      </c>
      <c r="K53" s="90" t="n">
        <v>350</v>
      </c>
      <c r="L53" s="102" t="n">
        <f aca="false">'Min pension'!K53*100/'RIPTE e IPC'!T753</f>
        <v>921.362863054172</v>
      </c>
    </row>
    <row r="54" customFormat="false" ht="13.8" hidden="false" customHeight="false" outlineLevel="0" collapsed="false">
      <c r="I54" s="92" t="n">
        <f aca="false">'Min pension'!I50+1</f>
        <v>2005</v>
      </c>
      <c r="J54" s="92" t="n">
        <f aca="false">'Min pension'!J50</f>
        <v>4</v>
      </c>
      <c r="K54" s="92" t="n">
        <v>390</v>
      </c>
      <c r="L54" s="104" t="n">
        <f aca="false">'Min pension'!K54*100/'RIPTE e IPC'!T756</f>
        <v>994.986558875664</v>
      </c>
    </row>
    <row r="55" customFormat="false" ht="13.8" hidden="false" customHeight="false" outlineLevel="0" collapsed="false">
      <c r="I55" s="90" t="n">
        <f aca="false">'Min pension'!I51+1</f>
        <v>2006</v>
      </c>
      <c r="J55" s="90" t="n">
        <f aca="false">'Min pension'!J51</f>
        <v>1</v>
      </c>
      <c r="K55" s="90" t="n">
        <v>390</v>
      </c>
      <c r="L55" s="102" t="n">
        <f aca="false">'Min pension'!K55*100/'RIPTE e IPC'!T759</f>
        <v>967.799269385406</v>
      </c>
    </row>
    <row r="56" customFormat="false" ht="13.8" hidden="false" customHeight="false" outlineLevel="0" collapsed="false">
      <c r="I56" s="92" t="n">
        <f aca="false">'Min pension'!I52+1</f>
        <v>2006</v>
      </c>
      <c r="J56" s="92" t="n">
        <f aca="false">'Min pension'!J52</f>
        <v>2</v>
      </c>
      <c r="K56" s="92" t="n">
        <v>390</v>
      </c>
      <c r="L56" s="104" t="n">
        <f aca="false">'Min pension'!K56*100/'RIPTE e IPC'!T762</f>
        <v>942.650797585432</v>
      </c>
    </row>
    <row r="57" customFormat="false" ht="13.8" hidden="false" customHeight="false" outlineLevel="0" collapsed="false">
      <c r="I57" s="90" t="n">
        <f aca="false">'Min pension'!I53+1</f>
        <v>2006</v>
      </c>
      <c r="J57" s="90" t="n">
        <f aca="false">'Min pension'!J53</f>
        <v>3</v>
      </c>
      <c r="K57" s="90" t="n">
        <v>470</v>
      </c>
      <c r="L57" s="102" t="n">
        <f aca="false">'Min pension'!K57*100/'RIPTE e IPC'!T765</f>
        <v>1117.32199959945</v>
      </c>
    </row>
    <row r="58" customFormat="false" ht="13.8" hidden="false" customHeight="false" outlineLevel="0" collapsed="false">
      <c r="I58" s="92" t="n">
        <f aca="false">'Min pension'!I54+1</f>
        <v>2006</v>
      </c>
      <c r="J58" s="92" t="n">
        <f aca="false">'Min pension'!J54</f>
        <v>4</v>
      </c>
      <c r="K58" s="92" t="n">
        <v>470</v>
      </c>
      <c r="L58" s="104" t="n">
        <f aca="false">'Min pension'!K58*100/'RIPTE e IPC'!T768</f>
        <v>1090.25000899644</v>
      </c>
    </row>
    <row r="59" customFormat="false" ht="13.8" hidden="false" customHeight="false" outlineLevel="0" collapsed="false">
      <c r="I59" s="90" t="n">
        <f aca="false">'Min pension'!I55+1</f>
        <v>2007</v>
      </c>
      <c r="J59" s="90" t="n">
        <f aca="false">'Min pension'!J55</f>
        <v>1</v>
      </c>
      <c r="K59" s="90" t="n">
        <v>530</v>
      </c>
      <c r="L59" s="102" t="n">
        <f aca="false">'Min pension'!K59*100/'RIPTE e IPC'!T771</f>
        <v>1200.08843686146</v>
      </c>
    </row>
    <row r="60" customFormat="false" ht="13.8" hidden="false" customHeight="false" outlineLevel="0" collapsed="false">
      <c r="I60" s="92" t="n">
        <v>2007</v>
      </c>
      <c r="J60" s="92" t="n">
        <v>2</v>
      </c>
      <c r="K60" s="92" t="n">
        <v>530</v>
      </c>
      <c r="L60" s="104" t="n">
        <f aca="false">'Min pension'!K60*100/'RIPTE e IPC'!T774</f>
        <v>1177.24847606834</v>
      </c>
    </row>
    <row r="61" customFormat="false" ht="13.8" hidden="false" customHeight="false" outlineLevel="0" collapsed="false">
      <c r="I61" s="90" t="n">
        <v>2007</v>
      </c>
      <c r="J61" s="90" t="n">
        <v>3</v>
      </c>
      <c r="K61" s="90" t="n">
        <v>596.2</v>
      </c>
      <c r="L61" s="102" t="n">
        <f aca="false">'Min pension'!K61*100/'RIPTE e IPC'!T777</f>
        <v>1304.2982083246</v>
      </c>
    </row>
    <row r="62" customFormat="false" ht="13.8" hidden="false" customHeight="false" outlineLevel="0" collapsed="false">
      <c r="I62" s="92" t="n">
        <v>2007</v>
      </c>
      <c r="J62" s="92" t="n">
        <v>4</v>
      </c>
      <c r="K62" s="92" t="n">
        <v>596.2</v>
      </c>
      <c r="L62" s="104" t="n">
        <f aca="false">'Min pension'!K62*100/'RIPTE e IPC'!T780</f>
        <v>1274.28034352732</v>
      </c>
    </row>
    <row r="63" customFormat="false" ht="13.8" hidden="false" customHeight="false" outlineLevel="0" collapsed="false">
      <c r="I63" s="90" t="n">
        <v>2008</v>
      </c>
      <c r="J63" s="90" t="n">
        <v>1</v>
      </c>
      <c r="K63" s="90" t="n">
        <v>655</v>
      </c>
      <c r="L63" s="102" t="n">
        <f aca="false">'Min pension'!K63*100/'RIPTE e IPC'!T783</f>
        <v>1367.9100141387</v>
      </c>
    </row>
    <row r="64" customFormat="false" ht="13.8" hidden="false" customHeight="false" outlineLevel="0" collapsed="false">
      <c r="I64" s="92" t="n">
        <f aca="false">'Min pension'!I60+1</f>
        <v>2008</v>
      </c>
      <c r="J64" s="92" t="n">
        <f aca="false">'Min pension'!J60</f>
        <v>2</v>
      </c>
      <c r="K64" s="92" t="n">
        <v>655</v>
      </c>
      <c r="L64" s="104" t="n">
        <f aca="false">'Min pension'!K64*100/'RIPTE e IPC'!T786</f>
        <v>1333.99384430723</v>
      </c>
    </row>
    <row r="65" customFormat="false" ht="13.8" hidden="false" customHeight="false" outlineLevel="0" collapsed="false">
      <c r="A65" s="101" t="s">
        <v>84</v>
      </c>
      <c r="B65" s="101"/>
      <c r="C65" s="101"/>
      <c r="D65" s="101"/>
      <c r="E65" s="101"/>
      <c r="F65" s="101"/>
      <c r="I65" s="90" t="n">
        <f aca="false">'Min pension'!I61+1</f>
        <v>2008</v>
      </c>
      <c r="J65" s="90" t="n">
        <f aca="false">'Min pension'!J61</f>
        <v>3</v>
      </c>
      <c r="K65" s="90" t="n">
        <v>690</v>
      </c>
      <c r="L65" s="102" t="n">
        <f aca="false">'Min pension'!K65*100/'RIPTE e IPC'!T789</f>
        <v>1384.75796520399</v>
      </c>
    </row>
    <row r="66" customFormat="false" ht="13.8" hidden="false" customHeight="false" outlineLevel="0" collapsed="false">
      <c r="I66" s="92" t="n">
        <f aca="false">'Min pension'!I62+1</f>
        <v>2008</v>
      </c>
      <c r="J66" s="92" t="n">
        <f aca="false">'Min pension'!J62</f>
        <v>4</v>
      </c>
      <c r="K66" s="92" t="n">
        <v>690</v>
      </c>
      <c r="L66" s="104" t="n">
        <f aca="false">'Min pension'!K66*100/'RIPTE e IPC'!T792</f>
        <v>1367.20733696853</v>
      </c>
    </row>
    <row r="67" customFormat="false" ht="13.8" hidden="false" customHeight="false" outlineLevel="0" collapsed="false">
      <c r="I67" s="90" t="n">
        <f aca="false">'Min pension'!I63+1</f>
        <v>2009</v>
      </c>
      <c r="J67" s="90" t="n">
        <f aca="false">'Min pension'!J63</f>
        <v>1</v>
      </c>
      <c r="K67" s="90" t="n">
        <v>690</v>
      </c>
      <c r="L67" s="102" t="n">
        <f aca="false">'Min pension'!K67*100/'RIPTE e IPC'!T795</f>
        <v>1349.58027264891</v>
      </c>
    </row>
    <row r="68" customFormat="false" ht="13.8" hidden="false" customHeight="false" outlineLevel="0" collapsed="false">
      <c r="I68" s="92" t="n">
        <f aca="false">'Min pension'!I64+1</f>
        <v>2009</v>
      </c>
      <c r="J68" s="92" t="n">
        <f aca="false">'Min pension'!J64</f>
        <v>2</v>
      </c>
      <c r="K68" s="92" t="n">
        <v>770.66</v>
      </c>
      <c r="L68" s="104" t="n">
        <f aca="false">'Min pension'!K68*100/'RIPTE e IPC'!T798</f>
        <v>1487.87722927203</v>
      </c>
    </row>
    <row r="69" customFormat="false" ht="13.8" hidden="false" customHeight="false" outlineLevel="0" collapsed="false">
      <c r="I69" s="90" t="n">
        <f aca="false">'Min pension'!I65+1</f>
        <v>2009</v>
      </c>
      <c r="J69" s="90" t="n">
        <f aca="false">'Min pension'!J65</f>
        <v>3</v>
      </c>
      <c r="K69" s="90" t="n">
        <v>770.66</v>
      </c>
      <c r="L69" s="102" t="n">
        <f aca="false">'Min pension'!K69*100/'RIPTE e IPC'!T801</f>
        <v>1460.34434197981</v>
      </c>
    </row>
    <row r="70" customFormat="false" ht="13.8" hidden="false" customHeight="false" outlineLevel="0" collapsed="false">
      <c r="I70" s="92" t="n">
        <f aca="false">'Min pension'!I66+1</f>
        <v>2009</v>
      </c>
      <c r="J70" s="92" t="n">
        <f aca="false">'Min pension'!J66</f>
        <v>4</v>
      </c>
      <c r="K70" s="92" t="n">
        <v>827.23</v>
      </c>
      <c r="L70" s="104" t="n">
        <f aca="false">'Min pension'!K70*100/'RIPTE e IPC'!T804</f>
        <v>1530.99368853099</v>
      </c>
    </row>
    <row r="71" customFormat="false" ht="13.8" hidden="false" customHeight="false" outlineLevel="0" collapsed="false">
      <c r="I71" s="90" t="n">
        <f aca="false">'Min pension'!I67+1</f>
        <v>2010</v>
      </c>
      <c r="J71" s="90" t="n">
        <f aca="false">'Min pension'!J67</f>
        <v>1</v>
      </c>
      <c r="K71" s="90" t="n">
        <v>827.23</v>
      </c>
      <c r="L71" s="102" t="n">
        <f aca="false">'Min pension'!K71*100/'RIPTE e IPC'!T807</f>
        <v>1482.75653398249</v>
      </c>
    </row>
    <row r="72" customFormat="false" ht="13.8" hidden="false" customHeight="false" outlineLevel="0" collapsed="false">
      <c r="I72" s="92" t="n">
        <f aca="false">'Min pension'!I68+1</f>
        <v>2010</v>
      </c>
      <c r="J72" s="92" t="n">
        <f aca="false">'Min pension'!J68</f>
        <v>2</v>
      </c>
      <c r="K72" s="92" t="n">
        <v>895.15</v>
      </c>
      <c r="L72" s="104" t="n">
        <f aca="false">'Min pension'!K72*100/'RIPTE e IPC'!T810</f>
        <v>1561.71759618277</v>
      </c>
    </row>
    <row r="73" customFormat="false" ht="13.8" hidden="false" customHeight="false" outlineLevel="0" collapsed="false">
      <c r="I73" s="90" t="n">
        <f aca="false">'Min pension'!I69+1</f>
        <v>2010</v>
      </c>
      <c r="J73" s="90" t="n">
        <f aca="false">'Min pension'!J69</f>
        <v>3</v>
      </c>
      <c r="K73" s="90" t="n">
        <v>895.15</v>
      </c>
      <c r="L73" s="102" t="n">
        <f aca="false">'Min pension'!K73*100/'RIPTE e IPC'!T813</f>
        <v>1526.73241685456</v>
      </c>
    </row>
    <row r="74" customFormat="false" ht="13.8" hidden="false" customHeight="false" outlineLevel="0" collapsed="false">
      <c r="I74" s="92" t="n">
        <f aca="false">'Min pension'!I70+1</f>
        <v>2010</v>
      </c>
      <c r="J74" s="92" t="n">
        <f aca="false">'Min pension'!J70</f>
        <v>4</v>
      </c>
      <c r="K74" s="92" t="n">
        <v>1046.43</v>
      </c>
      <c r="L74" s="104" t="n">
        <f aca="false">'Min pension'!K74*100/'RIPTE e IPC'!T816</f>
        <v>1744.36538963607</v>
      </c>
    </row>
    <row r="75" customFormat="false" ht="13.8" hidden="false" customHeight="false" outlineLevel="0" collapsed="false">
      <c r="I75" s="90" t="n">
        <f aca="false">'Min pension'!I71+1</f>
        <v>2011</v>
      </c>
      <c r="J75" s="90" t="n">
        <f aca="false">'Min pension'!J71</f>
        <v>1</v>
      </c>
      <c r="K75" s="90" t="n">
        <v>1046.43</v>
      </c>
      <c r="L75" s="102" t="n">
        <f aca="false">'Min pension'!K75*100/'RIPTE e IPC'!T819</f>
        <v>1704.81848516974</v>
      </c>
    </row>
    <row r="76" customFormat="false" ht="13.8" hidden="false" customHeight="false" outlineLevel="0" collapsed="false">
      <c r="I76" s="92" t="n">
        <f aca="false">'Min pension'!I72+1</f>
        <v>2011</v>
      </c>
      <c r="J76" s="92" t="n">
        <f aca="false">'Min pension'!J72</f>
        <v>2</v>
      </c>
      <c r="K76" s="92" t="n">
        <v>1227.78</v>
      </c>
      <c r="L76" s="104" t="n">
        <f aca="false">'Min pension'!K76*100/'RIPTE e IPC'!T822</f>
        <v>1952.73652301743</v>
      </c>
    </row>
    <row r="77" customFormat="false" ht="13.8" hidden="false" customHeight="false" outlineLevel="0" collapsed="false">
      <c r="I77" s="90" t="n">
        <f aca="false">'Min pension'!I73+1</f>
        <v>2011</v>
      </c>
      <c r="J77" s="90" t="n">
        <f aca="false">'Min pension'!J73</f>
        <v>3</v>
      </c>
      <c r="K77" s="90" t="n">
        <v>1227.78</v>
      </c>
      <c r="L77" s="102" t="n">
        <f aca="false">'Min pension'!K77*100/'RIPTE e IPC'!T825</f>
        <v>1907.69958325585</v>
      </c>
    </row>
    <row r="78" customFormat="false" ht="13.8" hidden="false" customHeight="false" outlineLevel="0" collapsed="false">
      <c r="I78" s="92" t="n">
        <f aca="false">'Min pension'!I74+1</f>
        <v>2011</v>
      </c>
      <c r="J78" s="92" t="n">
        <f aca="false">'Min pension'!J74</f>
        <v>4</v>
      </c>
      <c r="K78" s="92" t="n">
        <v>1434.29</v>
      </c>
      <c r="L78" s="104" t="n">
        <f aca="false">'Min pension'!K78*100/'RIPTE e IPC'!T828</f>
        <v>2183.34988377105</v>
      </c>
    </row>
    <row r="79" customFormat="false" ht="13.8" hidden="false" customHeight="false" outlineLevel="0" collapsed="false">
      <c r="I79" s="90" t="n">
        <f aca="false">'Min pension'!I75+1</f>
        <v>2012</v>
      </c>
      <c r="J79" s="90" t="n">
        <f aca="false">'Min pension'!J75</f>
        <v>1</v>
      </c>
      <c r="K79" s="90" t="n">
        <v>1434.29</v>
      </c>
      <c r="L79" s="102" t="n">
        <f aca="false">'Min pension'!K79*100/'RIPTE e IPC'!T831</f>
        <v>2129.84261428768</v>
      </c>
    </row>
    <row r="80" customFormat="false" ht="13.8" hidden="false" customHeight="false" outlineLevel="0" collapsed="false">
      <c r="I80" s="92" t="n">
        <f aca="false">'Min pension'!I76+1</f>
        <v>2012</v>
      </c>
      <c r="J80" s="92" t="n">
        <f aca="false">'Min pension'!J76</f>
        <v>2</v>
      </c>
      <c r="K80" s="92" t="n">
        <v>1687.01</v>
      </c>
      <c r="L80" s="104" t="n">
        <f aca="false">'Min pension'!K80*100/'RIPTE e IPC'!T834</f>
        <v>2441.5651434925</v>
      </c>
    </row>
    <row r="81" customFormat="false" ht="13.8" hidden="false" customHeight="false" outlineLevel="0" collapsed="false">
      <c r="I81" s="90" t="n">
        <f aca="false">'Min pension'!I77+1</f>
        <v>2012</v>
      </c>
      <c r="J81" s="90" t="n">
        <f aca="false">'Min pension'!J77</f>
        <v>3</v>
      </c>
      <c r="K81" s="90" t="n">
        <v>1687.01</v>
      </c>
      <c r="L81" s="102" t="n">
        <f aca="false">'Min pension'!K81*100/'RIPTE e IPC'!T837</f>
        <v>2383.78559028304</v>
      </c>
    </row>
    <row r="82" customFormat="false" ht="13.8" hidden="false" customHeight="false" outlineLevel="0" collapsed="false">
      <c r="I82" s="92" t="n">
        <f aca="false">'Min pension'!I78+1</f>
        <v>2012</v>
      </c>
      <c r="J82" s="92" t="n">
        <f aca="false">'Min pension'!J78</f>
        <v>4</v>
      </c>
      <c r="K82" s="92" t="n">
        <v>1879.67</v>
      </c>
      <c r="L82" s="104" t="n">
        <f aca="false">'Min pension'!K82*100/'RIPTE e IPC'!T840</f>
        <v>2586.5978872367</v>
      </c>
    </row>
    <row r="83" customFormat="false" ht="13.8" hidden="false" customHeight="false" outlineLevel="0" collapsed="false">
      <c r="I83" s="90" t="n">
        <f aca="false">'Min pension'!I79+1</f>
        <v>2013</v>
      </c>
      <c r="J83" s="90" t="n">
        <f aca="false">'Min pension'!J79</f>
        <v>1</v>
      </c>
      <c r="K83" s="90" t="n">
        <v>1879.67</v>
      </c>
      <c r="L83" s="102" t="n">
        <f aca="false">'Min pension'!K83*100/'RIPTE e IPC'!T843</f>
        <v>2518.73438600784</v>
      </c>
    </row>
    <row r="84" customFormat="false" ht="13.8" hidden="false" customHeight="false" outlineLevel="0" collapsed="false">
      <c r="I84" s="92" t="n">
        <f aca="false">'Min pension'!I80+1</f>
        <v>2013</v>
      </c>
      <c r="J84" s="92" t="n">
        <f aca="false">'Min pension'!J80</f>
        <v>2</v>
      </c>
      <c r="K84" s="92" t="n">
        <v>2165</v>
      </c>
      <c r="L84" s="104" t="n">
        <f aca="false">'Min pension'!K84*100/'RIPTE e IPC'!T846</f>
        <v>2839.75920444613</v>
      </c>
    </row>
    <row r="85" customFormat="false" ht="13.8" hidden="false" customHeight="false" outlineLevel="0" collapsed="false">
      <c r="I85" s="90" t="n">
        <f aca="false">'Min pension'!I81+1</f>
        <v>2013</v>
      </c>
      <c r="J85" s="90" t="n">
        <f aca="false">'Min pension'!J81</f>
        <v>3</v>
      </c>
      <c r="K85" s="90" t="n">
        <v>2165</v>
      </c>
      <c r="L85" s="102" t="n">
        <f aca="false">'Min pension'!K85*100/'RIPTE e IPC'!T849</f>
        <v>2767.27206005255</v>
      </c>
    </row>
    <row r="86" customFormat="false" ht="13.8" hidden="false" customHeight="false" outlineLevel="0" collapsed="false">
      <c r="I86" s="92" t="n">
        <f aca="false">'Min pension'!I82+1</f>
        <v>2013</v>
      </c>
      <c r="J86" s="92" t="n">
        <f aca="false">'Min pension'!J82</f>
        <v>4</v>
      </c>
      <c r="K86" s="92" t="n">
        <v>2476.98</v>
      </c>
      <c r="L86" s="104" t="n">
        <f aca="false">'Min pension'!K86*100/'RIPTE e IPC'!T852</f>
        <v>3083.67065412202</v>
      </c>
    </row>
    <row r="87" customFormat="false" ht="13.8" hidden="false" customHeight="false" outlineLevel="0" collapsed="false">
      <c r="I87" s="90" t="n">
        <f aca="false">'Min pension'!I83+1</f>
        <v>2014</v>
      </c>
      <c r="J87" s="90" t="n">
        <f aca="false">'Min pension'!J83</f>
        <v>1</v>
      </c>
      <c r="K87" s="90" t="n">
        <v>2476.98</v>
      </c>
      <c r="L87" s="102" t="n">
        <f aca="false">'Min pension'!K87*100/'RIPTE e IPC'!T855</f>
        <v>2835.24067153883</v>
      </c>
    </row>
    <row r="88" customFormat="false" ht="13.8" hidden="false" customHeight="false" outlineLevel="0" collapsed="false">
      <c r="I88" s="92" t="n">
        <f aca="false">'Min pension'!I84+1</f>
        <v>2014</v>
      </c>
      <c r="J88" s="92" t="n">
        <f aca="false">'Min pension'!J84</f>
        <v>2</v>
      </c>
      <c r="K88" s="92" t="n">
        <v>2757.13</v>
      </c>
      <c r="L88" s="104" t="n">
        <f aca="false">'Min pension'!K88*100/'RIPTE e IPC'!T858</f>
        <v>2979.32010569727</v>
      </c>
    </row>
    <row r="89" customFormat="false" ht="13.8" hidden="false" customHeight="false" outlineLevel="0" collapsed="false">
      <c r="I89" s="90" t="n">
        <f aca="false">'Min pension'!I85+1</f>
        <v>2014</v>
      </c>
      <c r="J89" s="90" t="n">
        <f aca="false">'Min pension'!J85</f>
        <v>3</v>
      </c>
      <c r="K89" s="90" t="n">
        <v>2757.13</v>
      </c>
      <c r="L89" s="102" t="n">
        <f aca="false">'Min pension'!K89*100/'RIPTE e IPC'!T861</f>
        <v>2861.61857065737</v>
      </c>
    </row>
    <row r="90" customFormat="false" ht="13.8" hidden="false" customHeight="false" outlineLevel="0" collapsed="false">
      <c r="I90" s="92" t="n">
        <f aca="false">'Min pension'!I86+1</f>
        <v>2014</v>
      </c>
      <c r="J90" s="92" t="n">
        <f aca="false">'Min pension'!J86</f>
        <v>4</v>
      </c>
      <c r="K90" s="92" t="n">
        <v>3231.63</v>
      </c>
      <c r="L90" s="104" t="n">
        <f aca="false">'Min pension'!K90*100/'RIPTE e IPC'!T864</f>
        <v>3231.63</v>
      </c>
    </row>
    <row r="91" customFormat="false" ht="13.8" hidden="false" customHeight="false" outlineLevel="0" collapsed="false">
      <c r="I91" s="90" t="n">
        <f aca="false">'Min pension'!I87+1</f>
        <v>2015</v>
      </c>
      <c r="J91" s="90" t="n">
        <f aca="false">'Min pension'!J87</f>
        <v>1</v>
      </c>
      <c r="K91" s="90" t="n">
        <v>3231.63</v>
      </c>
      <c r="L91" s="102" t="n">
        <f aca="false">'Min pension'!K91*100/'RIPTE e IPC'!T867</f>
        <v>3134.73415536162</v>
      </c>
    </row>
    <row r="92" customFormat="false" ht="13.8" hidden="false" customHeight="false" outlineLevel="0" collapsed="false">
      <c r="I92" s="92" t="n">
        <f aca="false">'Min pension'!I88+1</f>
        <v>2015</v>
      </c>
      <c r="J92" s="92" t="n">
        <f aca="false">'Min pension'!J88</f>
        <v>2</v>
      </c>
      <c r="K92" s="92" t="n">
        <v>3821.73</v>
      </c>
      <c r="L92" s="104" t="n">
        <f aca="false">'Min pension'!K92*100/'RIPTE e IPC'!T870</f>
        <v>3580.59931397095</v>
      </c>
    </row>
    <row r="93" customFormat="false" ht="13.8" hidden="false" customHeight="false" outlineLevel="0" collapsed="false">
      <c r="I93" s="90" t="n">
        <f aca="false">'Min pension'!I89+1</f>
        <v>2015</v>
      </c>
      <c r="J93" s="90" t="n">
        <f aca="false">'Min pension'!J89</f>
        <v>3</v>
      </c>
      <c r="K93" s="90" t="n">
        <v>3821.73</v>
      </c>
      <c r="L93" s="102" t="n">
        <f aca="false">'Min pension'!K93*100/'RIPTE e IPC'!T873</f>
        <v>3459.06159638797</v>
      </c>
    </row>
    <row r="94" customFormat="false" ht="13.8" hidden="false" customHeight="false" outlineLevel="0" collapsed="false">
      <c r="I94" s="92" t="n">
        <f aca="false">'Min pension'!I90+1</f>
        <v>2015</v>
      </c>
      <c r="J94" s="92" t="n">
        <f aca="false">'Min pension'!J90</f>
        <v>4</v>
      </c>
      <c r="K94" s="92" t="n">
        <v>4299.06</v>
      </c>
      <c r="L94" s="104" t="n">
        <f aca="false">'Min pension'!K94*100/'RIPTE e IPC'!T876</f>
        <v>3714.09464116287</v>
      </c>
    </row>
    <row r="95" customFormat="false" ht="13.8" hidden="false" customHeight="false" outlineLevel="0" collapsed="false">
      <c r="I95" s="90" t="n">
        <f aca="false">'Min pension'!I91+1</f>
        <v>2016</v>
      </c>
      <c r="J95" s="90" t="n">
        <f aca="false">'Min pension'!J91</f>
        <v>1</v>
      </c>
      <c r="K95" s="90" t="n">
        <v>4299.06</v>
      </c>
      <c r="L95" s="102" t="n">
        <f aca="false">'Min pension'!K95*100/'RIPTE e IPC'!T879</f>
        <v>3278.91936034514</v>
      </c>
    </row>
    <row r="96" customFormat="false" ht="13.8" hidden="false" customHeight="false" outlineLevel="0" collapsed="false">
      <c r="I96" s="92" t="n">
        <f aca="false">'Min pension'!I92+1</f>
        <v>2016</v>
      </c>
      <c r="J96" s="92" t="n">
        <f aca="false">'Min pension'!J92</f>
        <v>2</v>
      </c>
      <c r="K96" s="92" t="n">
        <v>4958.97</v>
      </c>
      <c r="L96" s="104" t="n">
        <f aca="false">'Min pension'!K96*100/'RIPTE e IPC'!T882</f>
        <v>3353.47534958588</v>
      </c>
    </row>
    <row r="97" customFormat="false" ht="13.8" hidden="false" customHeight="false" outlineLevel="0" collapsed="false">
      <c r="I97" s="90" t="n">
        <f aca="false">'Min pension'!I93+1</f>
        <v>2016</v>
      </c>
      <c r="J97" s="90" t="n">
        <f aca="false">'Min pension'!J93</f>
        <v>3</v>
      </c>
      <c r="K97" s="90" t="n">
        <v>4958.97</v>
      </c>
      <c r="L97" s="102" t="n">
        <f aca="false">'Min pension'!K97*100/'RIPTE e IPC'!T885</f>
        <v>3181.72426571837</v>
      </c>
    </row>
    <row r="98" customFormat="false" ht="13.8" hidden="false" customHeight="false" outlineLevel="0" collapsed="false">
      <c r="I98" s="92" t="n">
        <f aca="false">'Min pension'!I94+1</f>
        <v>2016</v>
      </c>
      <c r="J98" s="92" t="n">
        <f aca="false">'Min pension'!J94</f>
        <v>4</v>
      </c>
      <c r="K98" s="92" t="n">
        <v>5661.16</v>
      </c>
      <c r="L98" s="104" t="n">
        <f aca="false">'Min pension'!K98*100/'RIPTE e IPC'!T888</f>
        <v>3452.34648539786</v>
      </c>
    </row>
    <row r="99" customFormat="false" ht="13.8" hidden="false" customHeight="false" outlineLevel="0" collapsed="false">
      <c r="I99" s="90" t="n">
        <f aca="false">'Min pension'!I95+1</f>
        <v>2017</v>
      </c>
      <c r="J99" s="90" t="n">
        <f aca="false">'Min pension'!J95</f>
        <v>1</v>
      </c>
      <c r="K99" s="90" t="n">
        <v>5661.16</v>
      </c>
      <c r="L99" s="102" t="n">
        <f aca="false">'Min pension'!K99*100/'RIPTE e IPC'!T891</f>
        <v>3290.21729771324</v>
      </c>
    </row>
    <row r="100" customFormat="false" ht="13.8" hidden="false" customHeight="false" outlineLevel="0" collapsed="false">
      <c r="I100" s="92" t="n">
        <f aca="false">'Min pension'!I96+1</f>
        <v>2017</v>
      </c>
      <c r="J100" s="92" t="n">
        <f aca="false">'Min pension'!J96</f>
        <v>2</v>
      </c>
      <c r="K100" s="92" t="n">
        <v>6394.85</v>
      </c>
      <c r="L100" s="104" t="n">
        <f aca="false">'Min pension'!K100*100/'RIPTE e IPC'!T894</f>
        <v>3486.49183590743</v>
      </c>
    </row>
    <row r="101" customFormat="false" ht="13.8" hidden="false" customHeight="false" outlineLevel="0" collapsed="false">
      <c r="I101" s="90" t="n">
        <f aca="false">'Min pension'!I97+1</f>
        <v>2017</v>
      </c>
      <c r="J101" s="90" t="n">
        <f aca="false">'Min pension'!J97</f>
        <v>3</v>
      </c>
      <c r="K101" s="90" t="n">
        <v>6394.85</v>
      </c>
      <c r="L101" s="102" t="n">
        <f aca="false">'Min pension'!K101*100/'RIPTE e IPC'!T897</f>
        <v>3339.88512298751</v>
      </c>
    </row>
    <row r="102" customFormat="false" ht="13.8" hidden="false" customHeight="false" outlineLevel="0" collapsed="false">
      <c r="I102" s="92" t="n">
        <f aca="false">'Min pension'!I98+1</f>
        <v>2017</v>
      </c>
      <c r="J102" s="92" t="n">
        <f aca="false">'Min pension'!J98</f>
        <v>4</v>
      </c>
      <c r="K102" s="92" t="n">
        <v>7246.42</v>
      </c>
      <c r="L102" s="104" t="n">
        <f aca="false">'Min pension'!K102*100/'RIPTE e IPC'!T900</f>
        <v>3609.09672150633</v>
      </c>
    </row>
    <row r="103" customFormat="false" ht="13.8" hidden="false" customHeight="false" outlineLevel="0" collapsed="false">
      <c r="I103" s="90" t="n">
        <f aca="false">'Min pension'!I99+1</f>
        <v>2018</v>
      </c>
      <c r="J103" s="90" t="n">
        <f aca="false">'Min pension'!J99</f>
        <v>1</v>
      </c>
      <c r="K103" s="90" t="n">
        <v>7246.42</v>
      </c>
      <c r="L103" s="102" t="n">
        <f aca="false">'Min pension'!K103*100/'RIPTE e IPC'!T903</f>
        <v>3357.50449192098</v>
      </c>
    </row>
    <row r="104" customFormat="false" ht="13.8" hidden="false" customHeight="false" outlineLevel="0" collapsed="false">
      <c r="I104" s="92" t="n">
        <f aca="false">'Min pension'!I100+1</f>
        <v>2018</v>
      </c>
      <c r="J104" s="92" t="n">
        <f aca="false">'Min pension'!J100</f>
        <v>2</v>
      </c>
      <c r="K104" s="92" t="n">
        <v>7660.42</v>
      </c>
      <c r="L104" s="104" t="n">
        <f aca="false">'Min pension'!K104*100/'RIPTE e IPC'!T906</f>
        <v>3307.03891660933</v>
      </c>
    </row>
    <row r="105" customFormat="false" ht="13.8" hidden="false" customHeight="false" outlineLevel="0" collapsed="false">
      <c r="I105" s="90" t="n">
        <f aca="false">'Min pension'!I101+1</f>
        <v>2018</v>
      </c>
      <c r="J105" s="90" t="n">
        <f aca="false">'Min pension'!J101</f>
        <v>3</v>
      </c>
      <c r="K105" s="90" t="n">
        <v>8096.3</v>
      </c>
      <c r="L105" s="102" t="n">
        <f aca="false">'Min pension'!K105*100/'RIPTE e IPC'!T909</f>
        <v>3145.60457405238</v>
      </c>
    </row>
    <row r="106" customFormat="false" ht="13.8" hidden="false" customHeight="false" outlineLevel="0" collapsed="false">
      <c r="I106" s="92" t="n">
        <f aca="false">'Min pension'!I102+1</f>
        <v>2018</v>
      </c>
      <c r="J106" s="92" t="n">
        <f aca="false">'Min pension'!J102</f>
        <v>4</v>
      </c>
      <c r="K106" s="103" t="n">
        <v>8637.13</v>
      </c>
      <c r="L106" s="104" t="n">
        <f aca="false">'Min pension'!K106*100/'RIPTE e IPC'!T912</f>
        <v>2897.39805752903</v>
      </c>
    </row>
    <row r="107" customFormat="false" ht="13.8" hidden="false" customHeight="false" outlineLevel="0" collapsed="false">
      <c r="I107" s="90" t="n">
        <f aca="false">'Min pension'!I103+1</f>
        <v>2019</v>
      </c>
      <c r="J107" s="90" t="n">
        <f aca="false">'Min pension'!J103</f>
        <v>1</v>
      </c>
      <c r="K107" s="102" t="n">
        <v>9309.91</v>
      </c>
      <c r="L107" s="102" t="n">
        <f aca="false">'Min pension'!K107*100/'RIPTE e IPC'!T915</f>
        <v>2851.4737270164</v>
      </c>
      <c r="M107" s="0" t="n">
        <f aca="false">9309.1*100/'RIPTE e IPC'!T915</f>
        <v>2851.22563721544</v>
      </c>
    </row>
    <row r="108" customFormat="false" ht="13.8" hidden="false" customHeight="false" outlineLevel="0" collapsed="false">
      <c r="I108" s="92" t="n">
        <f aca="false">'Min pension'!I104+1</f>
        <v>2019</v>
      </c>
      <c r="J108" s="92" t="n">
        <f aca="false">'Min pension'!J104</f>
        <v>2</v>
      </c>
      <c r="K108" s="104" t="n">
        <v>10410.37</v>
      </c>
      <c r="L108" s="104" t="n">
        <f aca="false">'Min pension'!K108*100/'RIPTE e IPC'!T918</f>
        <v>2857.15497162958</v>
      </c>
      <c r="M108" s="105"/>
    </row>
    <row r="109" customFormat="false" ht="13.8" hidden="false" customHeight="false" outlineLevel="0" collapsed="false">
      <c r="I109" s="90" t="n">
        <f aca="false">'Min pension'!I105+1</f>
        <v>2019</v>
      </c>
      <c r="J109" s="90" t="n">
        <f aca="false">'Min pension'!J105</f>
        <v>3</v>
      </c>
      <c r="K109" s="102" t="n">
        <v>11528.44</v>
      </c>
      <c r="L109" s="102" t="n">
        <f aca="false">'Min pension'!K109*100/'RIPTE e IPC'!T921</f>
        <v>2931.86431184097</v>
      </c>
    </row>
    <row r="110" customFormat="false" ht="13.8" hidden="false" customHeight="false" outlineLevel="0" collapsed="false">
      <c r="I110" s="92" t="n">
        <f aca="false">'Min pension'!I106+1</f>
        <v>2019</v>
      </c>
      <c r="J110" s="92" t="n">
        <f aca="false">'Min pension'!J106</f>
        <v>4</v>
      </c>
      <c r="K110" s="104" t="n">
        <f aca="false">K109*(1+PBU!M110)</f>
        <v>12936.6618431012</v>
      </c>
      <c r="L110" s="104" t="n">
        <f aca="false">'Min pension'!K110*100/'RIPTE e IPC'!T924</f>
        <v>3055.08961100547</v>
      </c>
      <c r="M110" s="0" t="e">
        <f aca="false">('Minimum wage'!M916-'Minimum wage'!M913)/'Minimum wage'!M913*0.3 + ('Minimum wage'!K916-'Minimum wage'!K913)/'Minimum wage'!K913*0.7</f>
        <v>#DIV/0!</v>
      </c>
      <c r="N110" s="0" t="s">
        <v>86</v>
      </c>
    </row>
    <row r="111" customFormat="false" ht="13.8" hidden="false" customHeight="false" outlineLevel="0" collapsed="false">
      <c r="M111" s="0" t="e">
        <f aca="false">('Minimum wage'!M919-'Minimum wage'!M916)/'Minimum wage'!M916*0.3 + ('Minimum wage'!K919-'Minimum wage'!K916)/'Minimum wage'!K916*0.7</f>
        <v>#DIV/0!</v>
      </c>
      <c r="N111" s="0" t="s">
        <v>87</v>
      </c>
    </row>
    <row r="114" customFormat="false" ht="15" hidden="false" customHeight="false" outlineLevel="0" collapsed="false">
      <c r="L114" s="105" t="s">
        <v>88</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341</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2019-08-01T19:05:50Z</dcterms:modified>
  <cp:revision>33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