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FIRST RESOURCES R&amp;D\3. LAPORAN KEGIATAN KEBUN\LAPORAN BULANAN ARS\09 2026\EWS 2026\REKAP HPT 2026\"/>
    </mc:Choice>
  </mc:AlternateContent>
  <bookViews>
    <workbookView xWindow="0" yWindow="0" windowWidth="20490" windowHeight="7755" tabRatio="961" activeTab="3"/>
  </bookViews>
  <sheets>
    <sheet name="REKAP SNS UPDKS" sheetId="1" r:id="rId1"/>
    <sheet name="Rekap ESTATE UPDKS" sheetId="17" r:id="rId2"/>
    <sheet name="REKAP P UPDKS PERIODE JAN" sheetId="35" r:id="rId3"/>
    <sheet name="REKAP P UPDKS PERIODE MAR  " sheetId="29" r:id="rId4"/>
    <sheet name="REKAP SNS TIKUS" sheetId="3" r:id="rId5"/>
    <sheet name="REKAP ESTATE TIKUS" sheetId="20" r:id="rId6"/>
    <sheet name="REKAP PENGENDALIAN TIKUS" sheetId="30" r:id="rId7"/>
    <sheet name="REKAP SNS KBH (2)" sheetId="28" state="hidden" r:id="rId8"/>
    <sheet name="REKAP SNS KBH" sheetId="31" r:id="rId9"/>
    <sheet name="REKAP KBH" sheetId="32" r:id="rId10"/>
    <sheet name="BENEFICIAL PLANT " sheetId="24" r:id="rId11"/>
    <sheet name="SNSS ORYCTES" sheetId="27" r:id="rId12"/>
    <sheet name="SNSS RAYAP" sheetId="33" r:id="rId13"/>
    <sheet name="SNS GANODERMA" sheetId="34" r:id="rId14"/>
    <sheet name="BENEFICIAL PLANT" sheetId="4" state="hidden" r:id="rId15"/>
  </sheets>
  <externalReferences>
    <externalReference r:id="rId16"/>
    <externalReference r:id="rId17"/>
  </externalReferences>
  <definedNames>
    <definedName name="\0" localSheetId="9">#REF!</definedName>
    <definedName name="\0" localSheetId="2">#REF!</definedName>
    <definedName name="\0" localSheetId="3">#REF!</definedName>
    <definedName name="\0" localSheetId="6">#REF!</definedName>
    <definedName name="\0" localSheetId="13">#REF!</definedName>
    <definedName name="\0" localSheetId="11">#REF!</definedName>
    <definedName name="\0" localSheetId="12">#REF!</definedName>
    <definedName name="\0">#REF!</definedName>
    <definedName name="_xlnm._FilterDatabase" localSheetId="2" hidden="1">'REKAP P UPDKS PERIODE JAN'!$A$10:$AO$85</definedName>
    <definedName name="_xlnm._FilterDatabase" localSheetId="3" hidden="1">'REKAP P UPDKS PERIODE MAR  '!$A$10:$AO$85</definedName>
    <definedName name="_xlnm._FilterDatabase" localSheetId="6" hidden="1">'REKAP PENGENDALIAN TIKUS'!$A$8:$AD$89</definedName>
    <definedName name="_xlnm._FilterDatabase" localSheetId="8" hidden="1">'REKAP SNS KBH'!$A$7:$DB$88</definedName>
    <definedName name="_xlnm._FilterDatabase" localSheetId="4" hidden="1">'REKAP SNS TIKUS'!$A$7:$AF$88</definedName>
    <definedName name="_xlnm._FilterDatabase" localSheetId="0" hidden="1">'REKAP SNS UPDKS'!$A$7:$AF$88</definedName>
  </definedNames>
  <calcPr calcId="152511"/>
</workbook>
</file>

<file path=xl/calcChain.xml><?xml version="1.0" encoding="utf-8"?>
<calcChain xmlns="http://schemas.openxmlformats.org/spreadsheetml/2006/main">
  <c r="H86" i="34" l="1"/>
  <c r="H85" i="34"/>
  <c r="H84" i="34"/>
  <c r="H83" i="34"/>
  <c r="H82" i="34"/>
  <c r="H81" i="34"/>
  <c r="H80" i="34"/>
  <c r="H79" i="34"/>
  <c r="H78" i="34"/>
  <c r="H77" i="34"/>
  <c r="H76" i="34"/>
  <c r="H75" i="34"/>
  <c r="H74" i="34"/>
  <c r="H73" i="34"/>
  <c r="H72" i="34"/>
  <c r="H71" i="34"/>
  <c r="H70" i="34"/>
  <c r="H69" i="34"/>
  <c r="H68" i="34"/>
  <c r="H67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D89" i="27" l="1"/>
  <c r="D90" i="27" s="1"/>
  <c r="D50" i="27"/>
  <c r="F90" i="24"/>
  <c r="G90" i="24"/>
  <c r="H90" i="24"/>
  <c r="I90" i="24"/>
  <c r="J90" i="24"/>
  <c r="K90" i="24"/>
  <c r="L90" i="24"/>
  <c r="M90" i="24"/>
  <c r="N90" i="24"/>
  <c r="O90" i="24"/>
  <c r="P90" i="24"/>
  <c r="Q90" i="24"/>
  <c r="R90" i="24"/>
  <c r="S90" i="24"/>
  <c r="T90" i="24"/>
  <c r="U90" i="24"/>
  <c r="V90" i="24"/>
  <c r="W90" i="24"/>
  <c r="X90" i="24"/>
  <c r="Y90" i="24"/>
  <c r="Z90" i="24"/>
  <c r="AA90" i="24"/>
  <c r="AB90" i="24"/>
  <c r="AC90" i="24"/>
  <c r="AD90" i="24"/>
  <c r="AE90" i="24"/>
  <c r="AF90" i="24"/>
  <c r="AG90" i="24"/>
  <c r="AH90" i="24"/>
  <c r="E90" i="24"/>
  <c r="G50" i="24"/>
  <c r="H50" i="24"/>
  <c r="I50" i="24"/>
  <c r="J50" i="24"/>
  <c r="K50" i="24"/>
  <c r="L50" i="24"/>
  <c r="M50" i="24"/>
  <c r="N50" i="24"/>
  <c r="O50" i="24"/>
  <c r="P50" i="24"/>
  <c r="Q50" i="24"/>
  <c r="R50" i="24"/>
  <c r="S50" i="24"/>
  <c r="T50" i="24"/>
  <c r="U50" i="24"/>
  <c r="V50" i="24"/>
  <c r="W50" i="24"/>
  <c r="X50" i="24"/>
  <c r="Y50" i="24"/>
  <c r="Z50" i="24"/>
  <c r="AA50" i="24"/>
  <c r="AB50" i="24"/>
  <c r="AC50" i="24"/>
  <c r="AD50" i="24"/>
  <c r="AE50" i="24"/>
  <c r="AF50" i="24"/>
  <c r="AG50" i="24"/>
  <c r="AH50" i="24"/>
  <c r="E50" i="24"/>
  <c r="W89" i="24"/>
  <c r="G89" i="24"/>
  <c r="H89" i="24"/>
  <c r="I89" i="24"/>
  <c r="J89" i="24"/>
  <c r="K89" i="24"/>
  <c r="L89" i="24"/>
  <c r="M89" i="24"/>
  <c r="N89" i="24"/>
  <c r="O89" i="24"/>
  <c r="P89" i="24"/>
  <c r="Q89" i="24"/>
  <c r="R89" i="24"/>
  <c r="S89" i="24"/>
  <c r="T89" i="24"/>
  <c r="U89" i="24"/>
  <c r="V89" i="24"/>
  <c r="X89" i="24"/>
  <c r="Y89" i="24"/>
  <c r="Z89" i="24"/>
  <c r="AA89" i="24"/>
  <c r="AB89" i="24"/>
  <c r="AC89" i="24"/>
  <c r="AD89" i="24"/>
  <c r="AE89" i="24"/>
  <c r="AF89" i="24"/>
  <c r="AG89" i="24"/>
  <c r="AH89" i="24"/>
  <c r="E89" i="24"/>
  <c r="C89" i="30"/>
  <c r="C50" i="30"/>
  <c r="AG12" i="32"/>
  <c r="AE12" i="32"/>
  <c r="AG11" i="32"/>
  <c r="AE11" i="32"/>
  <c r="X12" i="32"/>
  <c r="V12" i="32"/>
  <c r="X11" i="32"/>
  <c r="V11" i="32"/>
  <c r="O12" i="32"/>
  <c r="M12" i="32"/>
  <c r="O11" i="32"/>
  <c r="M11" i="32"/>
  <c r="F12" i="32"/>
  <c r="D12" i="32"/>
  <c r="F11" i="32"/>
  <c r="D11" i="32"/>
  <c r="BG88" i="31"/>
  <c r="BF88" i="31"/>
  <c r="BE88" i="31"/>
  <c r="BD88" i="31"/>
  <c r="BC88" i="31"/>
  <c r="BB88" i="31"/>
  <c r="BA88" i="31"/>
  <c r="BG49" i="31"/>
  <c r="BF49" i="31"/>
  <c r="BE49" i="31"/>
  <c r="BD49" i="31"/>
  <c r="BC49" i="31"/>
  <c r="BB49" i="31"/>
  <c r="BA49" i="31"/>
  <c r="AY88" i="31"/>
  <c r="AX88" i="31"/>
  <c r="AW88" i="31"/>
  <c r="AV88" i="31"/>
  <c r="AU88" i="31"/>
  <c r="AT88" i="31"/>
  <c r="AS88" i="31"/>
  <c r="AY49" i="31"/>
  <c r="AX49" i="31"/>
  <c r="AW49" i="31"/>
  <c r="AV49" i="31"/>
  <c r="AU49" i="31"/>
  <c r="AT49" i="31"/>
  <c r="AS49" i="31"/>
  <c r="AQ88" i="31"/>
  <c r="AP88" i="31"/>
  <c r="AO88" i="31"/>
  <c r="AN88" i="31"/>
  <c r="AM88" i="31"/>
  <c r="AL88" i="31"/>
  <c r="AK88" i="31"/>
  <c r="AQ49" i="31"/>
  <c r="AP49" i="31"/>
  <c r="AO49" i="31"/>
  <c r="AN49" i="31"/>
  <c r="AM49" i="31"/>
  <c r="AL49" i="31"/>
  <c r="AK49" i="31"/>
  <c r="D49" i="31"/>
  <c r="E49" i="31"/>
  <c r="F49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T49" i="31"/>
  <c r="U49" i="31"/>
  <c r="V49" i="31"/>
  <c r="W49" i="31"/>
  <c r="X49" i="31"/>
  <c r="Y49" i="31"/>
  <c r="Z49" i="31"/>
  <c r="AA49" i="31"/>
  <c r="AB49" i="31"/>
  <c r="AC49" i="31"/>
  <c r="AD49" i="31"/>
  <c r="AE49" i="31"/>
  <c r="AF49" i="31"/>
  <c r="AG49" i="31"/>
  <c r="AH49" i="31"/>
  <c r="AI49" i="31"/>
  <c r="AJ49" i="31"/>
  <c r="AR49" i="31"/>
  <c r="AZ49" i="31"/>
  <c r="BH49" i="31"/>
  <c r="BI49" i="31"/>
  <c r="BJ49" i="31"/>
  <c r="BK49" i="31"/>
  <c r="BL49" i="31"/>
  <c r="BM49" i="31"/>
  <c r="BN49" i="31"/>
  <c r="BO49" i="31"/>
  <c r="BP49" i="31"/>
  <c r="BQ49" i="31"/>
  <c r="BR49" i="31"/>
  <c r="BS49" i="31"/>
  <c r="BT49" i="31"/>
  <c r="BU49" i="31"/>
  <c r="BV49" i="31"/>
  <c r="BW49" i="31"/>
  <c r="BX49" i="31"/>
  <c r="BY49" i="31"/>
  <c r="BZ49" i="31"/>
  <c r="CA49" i="31"/>
  <c r="CB49" i="31"/>
  <c r="CC49" i="31"/>
  <c r="CD49" i="31"/>
  <c r="CE49" i="31"/>
  <c r="CF49" i="31"/>
  <c r="CG49" i="31"/>
  <c r="CH49" i="31"/>
  <c r="CI49" i="31"/>
  <c r="CJ49" i="31"/>
  <c r="CK49" i="31"/>
  <c r="CL49" i="31"/>
  <c r="CM49" i="31"/>
  <c r="CN49" i="31"/>
  <c r="CO49" i="31"/>
  <c r="CP49" i="31"/>
  <c r="CQ49" i="31"/>
  <c r="CR49" i="31"/>
  <c r="CS49" i="31"/>
  <c r="CT49" i="31"/>
  <c r="CU49" i="31"/>
  <c r="CV49" i="31"/>
  <c r="C88" i="31"/>
  <c r="C49" i="31"/>
  <c r="E88" i="31"/>
  <c r="F88" i="31"/>
  <c r="G88" i="31"/>
  <c r="H88" i="31"/>
  <c r="I88" i="31"/>
  <c r="J88" i="31"/>
  <c r="K88" i="31"/>
  <c r="L88" i="31"/>
  <c r="M88" i="31"/>
  <c r="N88" i="31"/>
  <c r="O88" i="31"/>
  <c r="P88" i="31"/>
  <c r="Q88" i="31"/>
  <c r="R88" i="31"/>
  <c r="S88" i="31"/>
  <c r="T88" i="31"/>
  <c r="U88" i="31"/>
  <c r="V88" i="31"/>
  <c r="W88" i="31"/>
  <c r="X88" i="31"/>
  <c r="Y88" i="31"/>
  <c r="Z88" i="31"/>
  <c r="AA88" i="31"/>
  <c r="AB88" i="31"/>
  <c r="AC88" i="31"/>
  <c r="AD88" i="31"/>
  <c r="AE88" i="31"/>
  <c r="AF88" i="31"/>
  <c r="AG88" i="31"/>
  <c r="AH88" i="31"/>
  <c r="AI88" i="31"/>
  <c r="AJ88" i="31"/>
  <c r="AR88" i="31"/>
  <c r="AZ88" i="31"/>
  <c r="BH88" i="31"/>
  <c r="BI88" i="31"/>
  <c r="BJ88" i="31"/>
  <c r="BK88" i="31"/>
  <c r="BL88" i="31"/>
  <c r="BM88" i="31"/>
  <c r="BN88" i="31"/>
  <c r="BO88" i="31"/>
  <c r="BP88" i="31"/>
  <c r="BQ88" i="31"/>
  <c r="BR88" i="31"/>
  <c r="BS88" i="31"/>
  <c r="BT88" i="31"/>
  <c r="BU88" i="31"/>
  <c r="BV88" i="31"/>
  <c r="BW88" i="31"/>
  <c r="BX88" i="31"/>
  <c r="BY88" i="31"/>
  <c r="BZ88" i="31"/>
  <c r="CA88" i="31"/>
  <c r="CB88" i="31"/>
  <c r="CC88" i="31"/>
  <c r="CD88" i="31"/>
  <c r="CE88" i="31"/>
  <c r="CF88" i="31"/>
  <c r="CG88" i="31"/>
  <c r="CH88" i="31"/>
  <c r="CI88" i="31"/>
  <c r="CJ88" i="31"/>
  <c r="CK88" i="31"/>
  <c r="CL88" i="31"/>
  <c r="CM88" i="31"/>
  <c r="CN88" i="31"/>
  <c r="CO88" i="31"/>
  <c r="CP88" i="31"/>
  <c r="CQ88" i="31"/>
  <c r="CR88" i="31"/>
  <c r="CS88" i="31"/>
  <c r="CT88" i="31"/>
  <c r="CU88" i="31"/>
  <c r="CV88" i="31"/>
  <c r="D88" i="31"/>
  <c r="D58" i="30"/>
  <c r="D57" i="30"/>
  <c r="D56" i="30"/>
  <c r="N56" i="30"/>
  <c r="K58" i="30"/>
  <c r="K56" i="30"/>
  <c r="Z82" i="35" l="1"/>
  <c r="Z81" i="35"/>
  <c r="Z80" i="35"/>
  <c r="Z79" i="35"/>
  <c r="Z78" i="35"/>
  <c r="Z77" i="35"/>
  <c r="Z76" i="35"/>
  <c r="Z75" i="35"/>
  <c r="Z74" i="35"/>
  <c r="Z73" i="35"/>
  <c r="Z72" i="35"/>
  <c r="Z71" i="35"/>
  <c r="Z70" i="35"/>
  <c r="Z69" i="35"/>
  <c r="Z68" i="35"/>
  <c r="Z67" i="35"/>
  <c r="Z66" i="35"/>
  <c r="Z65" i="35"/>
  <c r="Z61" i="35"/>
  <c r="Z60" i="35"/>
  <c r="Z59" i="35"/>
  <c r="Z58" i="35"/>
  <c r="Z51" i="35"/>
  <c r="Z46" i="35"/>
  <c r="U82" i="35"/>
  <c r="U81" i="35"/>
  <c r="U80" i="35"/>
  <c r="U79" i="35"/>
  <c r="U78" i="35"/>
  <c r="U77" i="35"/>
  <c r="U76" i="35"/>
  <c r="U75" i="35"/>
  <c r="U74" i="35"/>
  <c r="U73" i="35"/>
  <c r="U72" i="35"/>
  <c r="U71" i="35"/>
  <c r="U70" i="35"/>
  <c r="U69" i="35"/>
  <c r="U68" i="35"/>
  <c r="U67" i="35"/>
  <c r="U66" i="35"/>
  <c r="U65" i="35"/>
  <c r="U61" i="35"/>
  <c r="U60" i="35"/>
  <c r="U59" i="35"/>
  <c r="U58" i="35"/>
  <c r="U51" i="35"/>
  <c r="U46" i="35"/>
  <c r="N82" i="35"/>
  <c r="N81" i="35"/>
  <c r="N80" i="35"/>
  <c r="N79" i="35"/>
  <c r="N78" i="35"/>
  <c r="N77" i="35"/>
  <c r="N76" i="35"/>
  <c r="N75" i="35"/>
  <c r="N74" i="35"/>
  <c r="N73" i="35"/>
  <c r="N72" i="35"/>
  <c r="N71" i="35"/>
  <c r="N70" i="35"/>
  <c r="N69" i="35"/>
  <c r="N68" i="35"/>
  <c r="N67" i="35"/>
  <c r="N66" i="35"/>
  <c r="N65" i="35"/>
  <c r="N61" i="35"/>
  <c r="N60" i="35"/>
  <c r="N59" i="35"/>
  <c r="N58" i="35"/>
  <c r="N51" i="35"/>
  <c r="N46" i="35"/>
  <c r="Q58" i="35"/>
  <c r="Q47" i="35"/>
  <c r="R47" i="35"/>
  <c r="Q48" i="35"/>
  <c r="R48" i="35"/>
  <c r="Q49" i="35"/>
  <c r="R49" i="35"/>
  <c r="Q50" i="35"/>
  <c r="R50" i="35"/>
  <c r="Q51" i="35"/>
  <c r="R51" i="35"/>
  <c r="Q52" i="35"/>
  <c r="R52" i="35"/>
  <c r="Q53" i="35"/>
  <c r="R53" i="35"/>
  <c r="Q54" i="35"/>
  <c r="R54" i="35"/>
  <c r="Q55" i="35"/>
  <c r="R55" i="35"/>
  <c r="Q56" i="35"/>
  <c r="R56" i="35"/>
  <c r="Q57" i="35"/>
  <c r="R57" i="35"/>
  <c r="R58" i="35"/>
  <c r="Q59" i="35"/>
  <c r="R59" i="35"/>
  <c r="Q60" i="35"/>
  <c r="R60" i="35"/>
  <c r="Q61" i="35"/>
  <c r="R61" i="35"/>
  <c r="Q62" i="35"/>
  <c r="R62" i="35"/>
  <c r="Q63" i="35"/>
  <c r="R63" i="35"/>
  <c r="Q64" i="35"/>
  <c r="R64" i="35"/>
  <c r="Q65" i="35"/>
  <c r="R65" i="35"/>
  <c r="Q66" i="35"/>
  <c r="R66" i="35"/>
  <c r="Q67" i="35"/>
  <c r="R67" i="35"/>
  <c r="Q68" i="35"/>
  <c r="R68" i="35"/>
  <c r="Q69" i="35"/>
  <c r="R69" i="35"/>
  <c r="Q70" i="35"/>
  <c r="R70" i="35"/>
  <c r="Q71" i="35"/>
  <c r="R71" i="35"/>
  <c r="Q72" i="35"/>
  <c r="R72" i="35"/>
  <c r="Q73" i="35"/>
  <c r="R73" i="35"/>
  <c r="Q74" i="35"/>
  <c r="R74" i="35"/>
  <c r="Q75" i="35"/>
  <c r="R75" i="35"/>
  <c r="Q76" i="35"/>
  <c r="R76" i="35"/>
  <c r="Q77" i="35"/>
  <c r="R77" i="35"/>
  <c r="Q78" i="35"/>
  <c r="R78" i="35"/>
  <c r="Q79" i="35"/>
  <c r="R79" i="35"/>
  <c r="Q80" i="35"/>
  <c r="R80" i="35"/>
  <c r="Q81" i="35"/>
  <c r="R81" i="35"/>
  <c r="Q82" i="35"/>
  <c r="R82" i="35"/>
  <c r="Q46" i="35"/>
  <c r="R46" i="35"/>
  <c r="E82" i="35"/>
  <c r="E81" i="35"/>
  <c r="E80" i="35"/>
  <c r="E79" i="35"/>
  <c r="E78" i="35"/>
  <c r="E77" i="35"/>
  <c r="E76" i="35"/>
  <c r="E75" i="35"/>
  <c r="E74" i="35"/>
  <c r="E73" i="35"/>
  <c r="E72" i="35"/>
  <c r="E71" i="35"/>
  <c r="E70" i="35"/>
  <c r="E69" i="35"/>
  <c r="E68" i="35"/>
  <c r="E67" i="35"/>
  <c r="E66" i="35"/>
  <c r="E65" i="35"/>
  <c r="E61" i="35"/>
  <c r="E60" i="35"/>
  <c r="E59" i="35"/>
  <c r="E58" i="35"/>
  <c r="E51" i="35"/>
  <c r="E46" i="35"/>
  <c r="E45" i="35"/>
  <c r="U62" i="29" l="1"/>
  <c r="U61" i="29"/>
  <c r="U56" i="29"/>
  <c r="U55" i="29"/>
  <c r="U54" i="29"/>
  <c r="U53" i="29"/>
  <c r="U52" i="29"/>
  <c r="E31" i="29"/>
  <c r="X85" i="35" l="1"/>
  <c r="L85" i="35"/>
  <c r="M85" i="35" s="1"/>
  <c r="X84" i="35"/>
  <c r="M84" i="35"/>
  <c r="Z84" i="35" s="1"/>
  <c r="L84" i="35"/>
  <c r="D84" i="35"/>
  <c r="D85" i="35" s="1"/>
  <c r="X83" i="35"/>
  <c r="L83" i="35"/>
  <c r="M83" i="35" s="1"/>
  <c r="X82" i="35"/>
  <c r="L82" i="35"/>
  <c r="M82" i="35" s="1"/>
  <c r="X81" i="35"/>
  <c r="L81" i="35"/>
  <c r="M81" i="35" s="1"/>
  <c r="X80" i="35"/>
  <c r="L80" i="35"/>
  <c r="M80" i="35" s="1"/>
  <c r="X79" i="35"/>
  <c r="L79" i="35"/>
  <c r="M79" i="35" s="1"/>
  <c r="X78" i="35"/>
  <c r="L78" i="35"/>
  <c r="M78" i="35" s="1"/>
  <c r="X77" i="35"/>
  <c r="L77" i="35"/>
  <c r="M77" i="35" s="1"/>
  <c r="X76" i="35"/>
  <c r="L76" i="35"/>
  <c r="M76" i="35" s="1"/>
  <c r="X75" i="35"/>
  <c r="L75" i="35"/>
  <c r="M75" i="35" s="1"/>
  <c r="X74" i="35"/>
  <c r="L74" i="35"/>
  <c r="M74" i="35" s="1"/>
  <c r="X73" i="35"/>
  <c r="L73" i="35"/>
  <c r="M73" i="35" s="1"/>
  <c r="X72" i="35"/>
  <c r="L72" i="35"/>
  <c r="M72" i="35" s="1"/>
  <c r="X71" i="35"/>
  <c r="L71" i="35"/>
  <c r="M71" i="35" s="1"/>
  <c r="X70" i="35"/>
  <c r="L70" i="35"/>
  <c r="M70" i="35" s="1"/>
  <c r="X69" i="35"/>
  <c r="L69" i="35"/>
  <c r="M69" i="35" s="1"/>
  <c r="X68" i="35"/>
  <c r="L68" i="35"/>
  <c r="M68" i="35" s="1"/>
  <c r="X67" i="35"/>
  <c r="L67" i="35"/>
  <c r="M67" i="35" s="1"/>
  <c r="X66" i="35"/>
  <c r="L66" i="35"/>
  <c r="M66" i="35" s="1"/>
  <c r="X65" i="35"/>
  <c r="L65" i="35"/>
  <c r="M65" i="35" s="1"/>
  <c r="X64" i="35"/>
  <c r="L64" i="35"/>
  <c r="M64" i="35" s="1"/>
  <c r="X63" i="35"/>
  <c r="L63" i="35"/>
  <c r="M63" i="35" s="1"/>
  <c r="X62" i="35"/>
  <c r="L62" i="35"/>
  <c r="M62" i="35" s="1"/>
  <c r="X61" i="35"/>
  <c r="L61" i="35"/>
  <c r="M61" i="35" s="1"/>
  <c r="X60" i="35"/>
  <c r="L60" i="35"/>
  <c r="M60" i="35" s="1"/>
  <c r="X59" i="35"/>
  <c r="L59" i="35"/>
  <c r="M59" i="35" s="1"/>
  <c r="X58" i="35"/>
  <c r="L58" i="35"/>
  <c r="M58" i="35" s="1"/>
  <c r="X57" i="35"/>
  <c r="L57" i="35"/>
  <c r="M57" i="35" s="1"/>
  <c r="X56" i="35"/>
  <c r="L56" i="35"/>
  <c r="M56" i="35" s="1"/>
  <c r="X55" i="35"/>
  <c r="L55" i="35"/>
  <c r="M55" i="35" s="1"/>
  <c r="X54" i="35"/>
  <c r="L54" i="35"/>
  <c r="M54" i="35" s="1"/>
  <c r="X53" i="35"/>
  <c r="L53" i="35"/>
  <c r="M53" i="35" s="1"/>
  <c r="X52" i="35"/>
  <c r="L52" i="35"/>
  <c r="M52" i="35" s="1"/>
  <c r="X51" i="35"/>
  <c r="M51" i="35"/>
  <c r="L51" i="35"/>
  <c r="X50" i="35"/>
  <c r="L50" i="35"/>
  <c r="M50" i="35" s="1"/>
  <c r="X49" i="35"/>
  <c r="L49" i="35"/>
  <c r="M49" i="35" s="1"/>
  <c r="X48" i="35"/>
  <c r="L48" i="35"/>
  <c r="M48" i="35" s="1"/>
  <c r="Z48" i="35" s="1"/>
  <c r="X47" i="35"/>
  <c r="L47" i="35"/>
  <c r="M47" i="35" s="1"/>
  <c r="Z47" i="35" s="1"/>
  <c r="X46" i="35"/>
  <c r="L46" i="35"/>
  <c r="M46" i="35" s="1"/>
  <c r="X45" i="35"/>
  <c r="M45" i="35"/>
  <c r="Z45" i="35" s="1"/>
  <c r="L45" i="35"/>
  <c r="D45" i="35"/>
  <c r="X44" i="35"/>
  <c r="L44" i="35"/>
  <c r="M44" i="35" s="1"/>
  <c r="O44" i="35"/>
  <c r="X43" i="35"/>
  <c r="P43" i="35"/>
  <c r="O43" i="35"/>
  <c r="L43" i="35"/>
  <c r="M43" i="35" s="1"/>
  <c r="X42" i="35"/>
  <c r="P42" i="35"/>
  <c r="O42" i="35"/>
  <c r="L42" i="35"/>
  <c r="M42" i="35" s="1"/>
  <c r="X41" i="35"/>
  <c r="P41" i="35"/>
  <c r="O41" i="35"/>
  <c r="L41" i="35"/>
  <c r="M41" i="35" s="1"/>
  <c r="X40" i="35"/>
  <c r="P40" i="35"/>
  <c r="O40" i="35"/>
  <c r="L40" i="35"/>
  <c r="M40" i="35" s="1"/>
  <c r="X39" i="35"/>
  <c r="P39" i="35"/>
  <c r="O39" i="35"/>
  <c r="L39" i="35"/>
  <c r="M39" i="35" s="1"/>
  <c r="X38" i="35"/>
  <c r="P38" i="35"/>
  <c r="O38" i="35"/>
  <c r="L38" i="35"/>
  <c r="M38" i="35" s="1"/>
  <c r="X37" i="35"/>
  <c r="P37" i="35"/>
  <c r="O37" i="35"/>
  <c r="L37" i="35"/>
  <c r="M37" i="35" s="1"/>
  <c r="X36" i="35"/>
  <c r="P36" i="35"/>
  <c r="O36" i="35"/>
  <c r="L36" i="35"/>
  <c r="M36" i="35" s="1"/>
  <c r="X35" i="35"/>
  <c r="P35" i="35"/>
  <c r="O35" i="35"/>
  <c r="L35" i="35"/>
  <c r="M35" i="35" s="1"/>
  <c r="X34" i="35"/>
  <c r="P34" i="35"/>
  <c r="O34" i="35"/>
  <c r="L34" i="35"/>
  <c r="M34" i="35" s="1"/>
  <c r="X33" i="35"/>
  <c r="P33" i="35"/>
  <c r="O33" i="35"/>
  <c r="L33" i="35"/>
  <c r="M33" i="35" s="1"/>
  <c r="X32" i="35"/>
  <c r="P32" i="35"/>
  <c r="O32" i="35"/>
  <c r="L32" i="35"/>
  <c r="M32" i="35" s="1"/>
  <c r="X31" i="35"/>
  <c r="P31" i="35"/>
  <c r="O31" i="35"/>
  <c r="L31" i="35"/>
  <c r="M31" i="35" s="1"/>
  <c r="X30" i="35"/>
  <c r="O30" i="35"/>
  <c r="L30" i="35"/>
  <c r="M30" i="35" s="1"/>
  <c r="P30" i="35"/>
  <c r="X29" i="35"/>
  <c r="L29" i="35"/>
  <c r="M29" i="35" s="1"/>
  <c r="O29" i="35"/>
  <c r="X28" i="35"/>
  <c r="O28" i="35"/>
  <c r="L28" i="35"/>
  <c r="M28" i="35" s="1"/>
  <c r="P28" i="35"/>
  <c r="X27" i="35"/>
  <c r="L27" i="35"/>
  <c r="M27" i="35" s="1"/>
  <c r="P27" i="35"/>
  <c r="X26" i="35"/>
  <c r="O26" i="35"/>
  <c r="L26" i="35"/>
  <c r="M26" i="35" s="1"/>
  <c r="P26" i="35"/>
  <c r="X25" i="35"/>
  <c r="L25" i="35"/>
  <c r="M25" i="35" s="1"/>
  <c r="Z25" i="35" s="1"/>
  <c r="O25" i="35"/>
  <c r="X24" i="35"/>
  <c r="O24" i="35"/>
  <c r="L24" i="35"/>
  <c r="M24" i="35" s="1"/>
  <c r="P24" i="35"/>
  <c r="X23" i="35"/>
  <c r="L23" i="35"/>
  <c r="M23" i="35" s="1"/>
  <c r="P23" i="35"/>
  <c r="X22" i="35"/>
  <c r="O22" i="35"/>
  <c r="L22" i="35"/>
  <c r="M22" i="35" s="1"/>
  <c r="P22" i="35"/>
  <c r="X21" i="35"/>
  <c r="L21" i="35"/>
  <c r="M21" i="35" s="1"/>
  <c r="O21" i="35"/>
  <c r="X20" i="35"/>
  <c r="O20" i="35"/>
  <c r="L20" i="35"/>
  <c r="M20" i="35" s="1"/>
  <c r="P20" i="35"/>
  <c r="X19" i="35"/>
  <c r="L19" i="35"/>
  <c r="M19" i="35" s="1"/>
  <c r="P19" i="35"/>
  <c r="X18" i="35"/>
  <c r="O18" i="35"/>
  <c r="L18" i="35"/>
  <c r="M18" i="35" s="1"/>
  <c r="P18" i="35"/>
  <c r="X17" i="35"/>
  <c r="L17" i="35"/>
  <c r="M17" i="35" s="1"/>
  <c r="Z17" i="35" s="1"/>
  <c r="O17" i="35"/>
  <c r="X16" i="35"/>
  <c r="O16" i="35"/>
  <c r="L16" i="35"/>
  <c r="M16" i="35" s="1"/>
  <c r="P16" i="35"/>
  <c r="X15" i="35"/>
  <c r="L15" i="35"/>
  <c r="M15" i="35" s="1"/>
  <c r="P15" i="35"/>
  <c r="X14" i="35"/>
  <c r="O14" i="35"/>
  <c r="L14" i="35"/>
  <c r="M14" i="35" s="1"/>
  <c r="P14" i="35"/>
  <c r="X13" i="35"/>
  <c r="P13" i="35"/>
  <c r="O13" i="35"/>
  <c r="M13" i="35"/>
  <c r="Z13" i="35" s="1"/>
  <c r="L13" i="35"/>
  <c r="X12" i="35"/>
  <c r="P12" i="35"/>
  <c r="O12" i="35"/>
  <c r="L12" i="35"/>
  <c r="M12" i="35" s="1"/>
  <c r="Z12" i="35" s="1"/>
  <c r="X11" i="35"/>
  <c r="P11" i="35"/>
  <c r="O11" i="35"/>
  <c r="L11" i="35"/>
  <c r="M11" i="35" s="1"/>
  <c r="Z11" i="35" s="1"/>
  <c r="T10" i="35"/>
  <c r="S10" i="35"/>
  <c r="Z53" i="35" l="1"/>
  <c r="Z55" i="35"/>
  <c r="Z49" i="35"/>
  <c r="Z50" i="35"/>
  <c r="Z15" i="35"/>
  <c r="Z23" i="35"/>
  <c r="Z44" i="35"/>
  <c r="Z21" i="35"/>
  <c r="Z29" i="35"/>
  <c r="Z19" i="35"/>
  <c r="Z27" i="35"/>
  <c r="Z52" i="35"/>
  <c r="Z54" i="35"/>
  <c r="Z56" i="35"/>
  <c r="Z62" i="35"/>
  <c r="Z57" i="35"/>
  <c r="Z63" i="35"/>
  <c r="Z64" i="35"/>
  <c r="Z83" i="35"/>
  <c r="Z14" i="35"/>
  <c r="Z16" i="35"/>
  <c r="Z18" i="35"/>
  <c r="Z20" i="35"/>
  <c r="Z22" i="35"/>
  <c r="Z24" i="35"/>
  <c r="Z26" i="35"/>
  <c r="Z28" i="35"/>
  <c r="Z30" i="35"/>
  <c r="Z31" i="35"/>
  <c r="Z32" i="35"/>
  <c r="Z33" i="35"/>
  <c r="Z34" i="35"/>
  <c r="Z35" i="35"/>
  <c r="Z36" i="35"/>
  <c r="Z37" i="35"/>
  <c r="Z38" i="35"/>
  <c r="Z39" i="35"/>
  <c r="Z40" i="35"/>
  <c r="Z41" i="35"/>
  <c r="Z42" i="35"/>
  <c r="Z43" i="35"/>
  <c r="Z85" i="35"/>
  <c r="P21" i="35"/>
  <c r="O15" i="35"/>
  <c r="O19" i="35"/>
  <c r="O23" i="35"/>
  <c r="O27" i="35"/>
  <c r="P17" i="35"/>
  <c r="P25" i="35"/>
  <c r="P29" i="35"/>
  <c r="P44" i="35"/>
  <c r="E62" i="29"/>
  <c r="E61" i="29"/>
  <c r="E56" i="29"/>
  <c r="E55" i="29"/>
  <c r="E54" i="29"/>
  <c r="E53" i="29"/>
  <c r="E52" i="29"/>
  <c r="O45" i="35" l="1"/>
  <c r="P45" i="35"/>
  <c r="E22" i="29" l="1"/>
  <c r="E21" i="29"/>
  <c r="E44" i="29"/>
  <c r="E27" i="29"/>
  <c r="E26" i="29"/>
  <c r="E25" i="29"/>
  <c r="E24" i="29"/>
  <c r="E23" i="29"/>
  <c r="E30" i="29"/>
  <c r="E29" i="29"/>
  <c r="E28" i="29"/>
  <c r="E20" i="29"/>
  <c r="E19" i="29"/>
  <c r="E18" i="29"/>
  <c r="E17" i="29"/>
  <c r="E16" i="29"/>
  <c r="E15" i="29"/>
  <c r="E14" i="29"/>
  <c r="E45" i="29" l="1"/>
  <c r="X85" i="29"/>
  <c r="X84" i="29"/>
  <c r="X83" i="29"/>
  <c r="X82" i="29"/>
  <c r="X81" i="29"/>
  <c r="X80" i="29"/>
  <c r="X79" i="29"/>
  <c r="X78" i="29"/>
  <c r="X77" i="29"/>
  <c r="X76" i="29"/>
  <c r="X75" i="29"/>
  <c r="X74" i="29"/>
  <c r="X73" i="29"/>
  <c r="X72" i="29"/>
  <c r="X71" i="29"/>
  <c r="X70" i="29"/>
  <c r="X69" i="29"/>
  <c r="X68" i="29"/>
  <c r="X67" i="29"/>
  <c r="X66" i="29"/>
  <c r="X65" i="29"/>
  <c r="X64" i="29"/>
  <c r="X63" i="29"/>
  <c r="X62" i="29"/>
  <c r="X61" i="29"/>
  <c r="X60" i="29"/>
  <c r="X59" i="29"/>
  <c r="X58" i="29"/>
  <c r="X57" i="29"/>
  <c r="X56" i="29"/>
  <c r="X55" i="29"/>
  <c r="X54" i="29"/>
  <c r="X53" i="29"/>
  <c r="X52" i="29"/>
  <c r="X51" i="29"/>
  <c r="X50" i="29"/>
  <c r="X49" i="29"/>
  <c r="X48" i="29"/>
  <c r="X47" i="29"/>
  <c r="X46" i="29"/>
  <c r="X45" i="29"/>
  <c r="X44" i="29"/>
  <c r="X43" i="29"/>
  <c r="X42" i="29"/>
  <c r="X41" i="29"/>
  <c r="X40" i="29"/>
  <c r="X39" i="29"/>
  <c r="X38" i="29"/>
  <c r="X37" i="29"/>
  <c r="X36" i="29"/>
  <c r="X35" i="29"/>
  <c r="X34" i="29"/>
  <c r="X33" i="29"/>
  <c r="X32" i="29"/>
  <c r="X31" i="29"/>
  <c r="X30" i="29"/>
  <c r="X29" i="29"/>
  <c r="X28" i="29"/>
  <c r="X27" i="29"/>
  <c r="X26" i="29"/>
  <c r="X25" i="29"/>
  <c r="X24" i="29"/>
  <c r="X23" i="29"/>
  <c r="X22" i="29"/>
  <c r="X21" i="29"/>
  <c r="X20" i="29"/>
  <c r="X19" i="29"/>
  <c r="X18" i="29"/>
  <c r="X17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8" i="29"/>
  <c r="L47" i="29"/>
  <c r="L46" i="29"/>
  <c r="L45" i="29"/>
  <c r="M45" i="29" s="1"/>
  <c r="L44" i="29"/>
  <c r="M44" i="29" s="1"/>
  <c r="Z44" i="29" s="1"/>
  <c r="L43" i="29"/>
  <c r="M43" i="29" s="1"/>
  <c r="L42" i="29"/>
  <c r="M42" i="29" s="1"/>
  <c r="L41" i="29"/>
  <c r="M41" i="29" s="1"/>
  <c r="Z41" i="29" s="1"/>
  <c r="L40" i="29"/>
  <c r="M40" i="29" s="1"/>
  <c r="Z40" i="29" s="1"/>
  <c r="L39" i="29"/>
  <c r="M39" i="29" s="1"/>
  <c r="Z39" i="29" s="1"/>
  <c r="L38" i="29"/>
  <c r="M38" i="29" s="1"/>
  <c r="Z38" i="29" s="1"/>
  <c r="L37" i="29"/>
  <c r="M37" i="29" s="1"/>
  <c r="Z37" i="29" s="1"/>
  <c r="L36" i="29"/>
  <c r="M36" i="29" s="1"/>
  <c r="Z36" i="29" s="1"/>
  <c r="L35" i="29"/>
  <c r="M35" i="29" s="1"/>
  <c r="Z35" i="29" s="1"/>
  <c r="L34" i="29"/>
  <c r="M34" i="29" s="1"/>
  <c r="Z34" i="29" s="1"/>
  <c r="L33" i="29"/>
  <c r="M33" i="29" s="1"/>
  <c r="Z33" i="29" s="1"/>
  <c r="L32" i="29"/>
  <c r="M32" i="29" s="1"/>
  <c r="Z32" i="29" s="1"/>
  <c r="L31" i="29"/>
  <c r="M31" i="29" s="1"/>
  <c r="L30" i="29"/>
  <c r="M30" i="29" s="1"/>
  <c r="L29" i="29"/>
  <c r="M29" i="29" s="1"/>
  <c r="Z29" i="29" s="1"/>
  <c r="L28" i="29"/>
  <c r="M28" i="29" s="1"/>
  <c r="Z28" i="29" s="1"/>
  <c r="L27" i="29"/>
  <c r="M27" i="29" s="1"/>
  <c r="L26" i="29"/>
  <c r="M26" i="29" s="1"/>
  <c r="L25" i="29"/>
  <c r="M25" i="29" s="1"/>
  <c r="Z25" i="29" s="1"/>
  <c r="L24" i="29"/>
  <c r="M24" i="29" s="1"/>
  <c r="Z24" i="29" s="1"/>
  <c r="L23" i="29"/>
  <c r="M23" i="29" s="1"/>
  <c r="Z23" i="29" s="1"/>
  <c r="L22" i="29"/>
  <c r="M22" i="29" s="1"/>
  <c r="Z22" i="29" s="1"/>
  <c r="L21" i="29"/>
  <c r="M21" i="29" s="1"/>
  <c r="Z21" i="29" s="1"/>
  <c r="L20" i="29"/>
  <c r="M20" i="29" s="1"/>
  <c r="Z20" i="29" s="1"/>
  <c r="L19" i="29"/>
  <c r="M19" i="29" s="1"/>
  <c r="Z19" i="29" s="1"/>
  <c r="L18" i="29"/>
  <c r="M18" i="29" s="1"/>
  <c r="Z18" i="29" s="1"/>
  <c r="L17" i="29"/>
  <c r="M17" i="29" s="1"/>
  <c r="Z17" i="29" s="1"/>
  <c r="L16" i="29"/>
  <c r="L15" i="29"/>
  <c r="L14" i="29"/>
  <c r="L13" i="29"/>
  <c r="L12" i="29"/>
  <c r="L11" i="29"/>
  <c r="P85" i="29"/>
  <c r="O85" i="29"/>
  <c r="P84" i="29"/>
  <c r="O84" i="29"/>
  <c r="P83" i="29"/>
  <c r="O83" i="29"/>
  <c r="P82" i="29"/>
  <c r="O82" i="29"/>
  <c r="P81" i="29"/>
  <c r="O81" i="29"/>
  <c r="P80" i="29"/>
  <c r="O80" i="29"/>
  <c r="P79" i="29"/>
  <c r="O79" i="29"/>
  <c r="P78" i="29"/>
  <c r="O78" i="29"/>
  <c r="P77" i="29"/>
  <c r="O77" i="29"/>
  <c r="P76" i="29"/>
  <c r="O76" i="29"/>
  <c r="P75" i="29"/>
  <c r="O75" i="29"/>
  <c r="P74" i="29"/>
  <c r="O74" i="29"/>
  <c r="P73" i="29"/>
  <c r="O73" i="29"/>
  <c r="P72" i="29"/>
  <c r="O72" i="29"/>
  <c r="P71" i="29"/>
  <c r="O71" i="29"/>
  <c r="P70" i="29"/>
  <c r="O70" i="29"/>
  <c r="P69" i="29"/>
  <c r="O69" i="29"/>
  <c r="P68" i="29"/>
  <c r="O68" i="29"/>
  <c r="P67" i="29"/>
  <c r="O67" i="29"/>
  <c r="P66" i="29"/>
  <c r="O66" i="29"/>
  <c r="P65" i="29"/>
  <c r="O65" i="29"/>
  <c r="P64" i="29"/>
  <c r="O64" i="29"/>
  <c r="P63" i="29"/>
  <c r="O63" i="29"/>
  <c r="P62" i="29"/>
  <c r="O62" i="29"/>
  <c r="P61" i="29"/>
  <c r="O61" i="29"/>
  <c r="P60" i="29"/>
  <c r="O60" i="29"/>
  <c r="P59" i="29"/>
  <c r="O59" i="29"/>
  <c r="P58" i="29"/>
  <c r="O58" i="29"/>
  <c r="P57" i="29"/>
  <c r="O57" i="29"/>
  <c r="P56" i="29"/>
  <c r="O56" i="29"/>
  <c r="P55" i="29"/>
  <c r="O55" i="29"/>
  <c r="P54" i="29"/>
  <c r="O54" i="29"/>
  <c r="P53" i="29"/>
  <c r="O53" i="29"/>
  <c r="P52" i="29"/>
  <c r="O52" i="29"/>
  <c r="P51" i="29"/>
  <c r="O51" i="29"/>
  <c r="P50" i="29"/>
  <c r="O50" i="29"/>
  <c r="P48" i="29"/>
  <c r="O48" i="29"/>
  <c r="P47" i="29"/>
  <c r="O47" i="29"/>
  <c r="P46" i="29"/>
  <c r="O46" i="29"/>
  <c r="P45" i="29"/>
  <c r="O45" i="29"/>
  <c r="P44" i="29"/>
  <c r="O44" i="29"/>
  <c r="P43" i="29"/>
  <c r="O43" i="29"/>
  <c r="P42" i="29"/>
  <c r="O42" i="29"/>
  <c r="P41" i="29"/>
  <c r="O41" i="29"/>
  <c r="P40" i="29"/>
  <c r="O40" i="29"/>
  <c r="P39" i="29"/>
  <c r="O39" i="29"/>
  <c r="P38" i="29"/>
  <c r="O38" i="29"/>
  <c r="P37" i="29"/>
  <c r="O37" i="29"/>
  <c r="P36" i="29"/>
  <c r="O36" i="29"/>
  <c r="P35" i="29"/>
  <c r="O35" i="29"/>
  <c r="P34" i="29"/>
  <c r="O34" i="29"/>
  <c r="P33" i="29"/>
  <c r="O33" i="29"/>
  <c r="P32" i="29"/>
  <c r="O32" i="29"/>
  <c r="P31" i="29"/>
  <c r="O31" i="29"/>
  <c r="P30" i="29"/>
  <c r="O30" i="29"/>
  <c r="P29" i="29"/>
  <c r="O29" i="29"/>
  <c r="P28" i="29"/>
  <c r="O28" i="29"/>
  <c r="P27" i="29"/>
  <c r="O27" i="29"/>
  <c r="P26" i="29"/>
  <c r="O26" i="29"/>
  <c r="P25" i="29"/>
  <c r="O25" i="29"/>
  <c r="P24" i="29"/>
  <c r="O24" i="29"/>
  <c r="P23" i="29"/>
  <c r="O23" i="29"/>
  <c r="P22" i="29"/>
  <c r="O22" i="29"/>
  <c r="P21" i="29"/>
  <c r="O21" i="29"/>
  <c r="P20" i="29"/>
  <c r="O20" i="29"/>
  <c r="P19" i="29"/>
  <c r="O19" i="29"/>
  <c r="P18" i="29"/>
  <c r="O18" i="29"/>
  <c r="P17" i="29"/>
  <c r="O17" i="29"/>
  <c r="P16" i="29"/>
  <c r="O16" i="29"/>
  <c r="P15" i="29"/>
  <c r="O15" i="29"/>
  <c r="P14" i="29"/>
  <c r="O14" i="29"/>
  <c r="P13" i="29"/>
  <c r="O13" i="29"/>
  <c r="P12" i="29"/>
  <c r="O12" i="29"/>
  <c r="P11" i="29"/>
  <c r="O11" i="29"/>
  <c r="O49" i="29"/>
  <c r="P49" i="29"/>
  <c r="M85" i="29"/>
  <c r="M84" i="29"/>
  <c r="M83" i="29"/>
  <c r="M82" i="29"/>
  <c r="M81" i="29"/>
  <c r="M80" i="29"/>
  <c r="M79" i="29"/>
  <c r="M78" i="29"/>
  <c r="M77" i="29"/>
  <c r="M76" i="29"/>
  <c r="M75" i="29"/>
  <c r="M74" i="29"/>
  <c r="M73" i="29"/>
  <c r="M72" i="29"/>
  <c r="M71" i="29"/>
  <c r="M70" i="29"/>
  <c r="M69" i="29"/>
  <c r="M68" i="29"/>
  <c r="M67" i="29"/>
  <c r="M66" i="29"/>
  <c r="M65" i="29"/>
  <c r="M64" i="29"/>
  <c r="M63" i="29"/>
  <c r="M62" i="29"/>
  <c r="M61" i="29"/>
  <c r="M60" i="29"/>
  <c r="M59" i="29"/>
  <c r="M58" i="29"/>
  <c r="M57" i="29"/>
  <c r="M56" i="29"/>
  <c r="M55" i="29"/>
  <c r="M54" i="29"/>
  <c r="M53" i="29"/>
  <c r="M52" i="29"/>
  <c r="M51" i="29"/>
  <c r="M50" i="29"/>
  <c r="M48" i="29"/>
  <c r="Z48" i="29" s="1"/>
  <c r="M47" i="29"/>
  <c r="Z47" i="29" s="1"/>
  <c r="M46" i="29"/>
  <c r="Z46" i="29" s="1"/>
  <c r="D84" i="29"/>
  <c r="D45" i="29"/>
  <c r="Z51" i="29" l="1"/>
  <c r="Z55" i="29"/>
  <c r="Z59" i="29"/>
  <c r="Z63" i="29"/>
  <c r="Z67" i="29"/>
  <c r="Z71" i="29"/>
  <c r="Z79" i="29"/>
  <c r="Z83" i="29"/>
  <c r="Z50" i="29"/>
  <c r="Z54" i="29"/>
  <c r="Z58" i="29"/>
  <c r="Z62" i="29"/>
  <c r="Z66" i="29"/>
  <c r="Z70" i="29"/>
  <c r="Z74" i="29"/>
  <c r="Z78" i="29"/>
  <c r="Z82" i="29"/>
  <c r="Z31" i="29"/>
  <c r="Z75" i="29"/>
  <c r="Z45" i="29"/>
  <c r="Z57" i="29"/>
  <c r="Z61" i="29"/>
  <c r="Z69" i="29"/>
  <c r="Z77" i="29"/>
  <c r="Z53" i="29"/>
  <c r="Z65" i="29"/>
  <c r="Z73" i="29"/>
  <c r="Z81" i="29"/>
  <c r="Z85" i="29"/>
  <c r="Z26" i="29"/>
  <c r="Z30" i="29"/>
  <c r="Z42" i="29"/>
  <c r="Z52" i="29"/>
  <c r="Z56" i="29"/>
  <c r="Z60" i="29"/>
  <c r="Z64" i="29"/>
  <c r="Z68" i="29"/>
  <c r="Z72" i="29"/>
  <c r="Z76" i="29"/>
  <c r="Z80" i="29"/>
  <c r="Z84" i="29"/>
  <c r="Z27" i="29"/>
  <c r="Z43" i="29"/>
  <c r="D85" i="29"/>
  <c r="P86" i="33" l="1" a="1"/>
  <c r="P86" i="33" s="1"/>
  <c r="O86" i="33"/>
  <c r="P85" i="33" a="1"/>
  <c r="P85" i="33" s="1"/>
  <c r="O85" i="33"/>
  <c r="P84" i="33" a="1"/>
  <c r="P84" i="33" s="1"/>
  <c r="O84" i="33"/>
  <c r="P83" i="33"/>
  <c r="P83" i="33" a="1"/>
  <c r="O83" i="33"/>
  <c r="P82" i="33" a="1"/>
  <c r="P82" i="33" s="1"/>
  <c r="O82" i="33"/>
  <c r="P81" i="33" a="1"/>
  <c r="P81" i="33" s="1"/>
  <c r="O81" i="33"/>
  <c r="P80" i="33" a="1"/>
  <c r="P80" i="33" s="1"/>
  <c r="O80" i="33"/>
  <c r="P79" i="33" a="1"/>
  <c r="P79" i="33" s="1"/>
  <c r="O79" i="33"/>
  <c r="P78" i="33" a="1"/>
  <c r="P78" i="33" s="1"/>
  <c r="O78" i="33"/>
  <c r="P77" i="33" a="1"/>
  <c r="P77" i="33" s="1"/>
  <c r="O77" i="33"/>
  <c r="P76" i="33" a="1"/>
  <c r="P76" i="33" s="1"/>
  <c r="O76" i="33"/>
  <c r="P75" i="33" a="1"/>
  <c r="P75" i="33" s="1"/>
  <c r="O75" i="33"/>
  <c r="P74" i="33" a="1"/>
  <c r="P74" i="33" s="1"/>
  <c r="O74" i="33"/>
  <c r="P73" i="33" a="1"/>
  <c r="P73" i="33" s="1"/>
  <c r="O73" i="33"/>
  <c r="P72" i="33"/>
  <c r="P72" i="33" a="1"/>
  <c r="O72" i="33"/>
  <c r="P71" i="33" a="1"/>
  <c r="P71" i="33" s="1"/>
  <c r="O71" i="33"/>
  <c r="P70" i="33" a="1"/>
  <c r="P70" i="33" s="1"/>
  <c r="O70" i="33"/>
  <c r="P69" i="33" a="1"/>
  <c r="P69" i="33" s="1"/>
  <c r="O69" i="33"/>
  <c r="P68" i="33" a="1"/>
  <c r="P68" i="33" s="1"/>
  <c r="O68" i="33"/>
  <c r="P67" i="33" a="1"/>
  <c r="P67" i="33" s="1"/>
  <c r="O67" i="33"/>
  <c r="P66" i="33" a="1"/>
  <c r="P66" i="33" s="1"/>
  <c r="O66" i="33"/>
  <c r="P65" i="33" a="1"/>
  <c r="P65" i="33" s="1"/>
  <c r="O65" i="33"/>
  <c r="P64" i="33"/>
  <c r="P64" i="33" a="1"/>
  <c r="O64" i="33"/>
  <c r="P63" i="33" a="1"/>
  <c r="P63" i="33" s="1"/>
  <c r="O63" i="33"/>
  <c r="P62" i="33" a="1"/>
  <c r="P62" i="33" s="1"/>
  <c r="O62" i="33"/>
  <c r="P61" i="33" a="1"/>
  <c r="P61" i="33" s="1"/>
  <c r="O61" i="33"/>
  <c r="P60" i="33" a="1"/>
  <c r="P60" i="33" s="1"/>
  <c r="O60" i="33"/>
  <c r="P59" i="33" a="1"/>
  <c r="P59" i="33" s="1"/>
  <c r="O59" i="33"/>
  <c r="P58" i="33" a="1"/>
  <c r="P58" i="33" s="1"/>
  <c r="O58" i="33"/>
  <c r="P57" i="33" a="1"/>
  <c r="P57" i="33" s="1"/>
  <c r="O57" i="33"/>
  <c r="P56" i="33"/>
  <c r="P56" i="33" a="1"/>
  <c r="O56" i="33"/>
  <c r="P55" i="33" a="1"/>
  <c r="P55" i="33" s="1"/>
  <c r="O55" i="33"/>
  <c r="P54" i="33" a="1"/>
  <c r="P54" i="33" s="1"/>
  <c r="O54" i="33"/>
  <c r="P53" i="33" a="1"/>
  <c r="P53" i="33" s="1"/>
  <c r="O53" i="33"/>
  <c r="P52" i="33" a="1"/>
  <c r="P52" i="33" s="1"/>
  <c r="O52" i="33"/>
  <c r="P51" i="33" a="1"/>
  <c r="P51" i="33" s="1"/>
  <c r="O51" i="33"/>
  <c r="P50" i="33" a="1"/>
  <c r="P50" i="33" s="1"/>
  <c r="O50" i="33"/>
  <c r="P49" i="33" a="1"/>
  <c r="P49" i="33" s="1"/>
  <c r="O49" i="33"/>
  <c r="P48" i="33"/>
  <c r="P48" i="33" a="1"/>
  <c r="O48" i="33"/>
  <c r="P47" i="33" a="1"/>
  <c r="P47" i="33" s="1"/>
  <c r="O47" i="33"/>
  <c r="P46" i="33" a="1"/>
  <c r="P46" i="33" s="1"/>
  <c r="O46" i="33"/>
  <c r="P45" i="33" a="1"/>
  <c r="P45" i="33" s="1"/>
  <c r="O45" i="33"/>
  <c r="P44" i="33" a="1"/>
  <c r="P44" i="33" s="1"/>
  <c r="O44" i="33"/>
  <c r="P43" i="33" a="1"/>
  <c r="P43" i="33" s="1"/>
  <c r="O43" i="33"/>
  <c r="P42" i="33" a="1"/>
  <c r="P42" i="33" s="1"/>
  <c r="O42" i="33"/>
  <c r="P41" i="33" a="1"/>
  <c r="P41" i="33" s="1"/>
  <c r="O41" i="33"/>
  <c r="P40" i="33"/>
  <c r="P40" i="33" a="1"/>
  <c r="O40" i="33"/>
  <c r="P39" i="33" a="1"/>
  <c r="P39" i="33" s="1"/>
  <c r="O39" i="33"/>
  <c r="P38" i="33" a="1"/>
  <c r="P38" i="33" s="1"/>
  <c r="O38" i="33"/>
  <c r="P37" i="33" a="1"/>
  <c r="P37" i="33" s="1"/>
  <c r="O37" i="33"/>
  <c r="P36" i="33" a="1"/>
  <c r="P36" i="33" s="1"/>
  <c r="O36" i="33"/>
  <c r="P35" i="33" a="1"/>
  <c r="P35" i="33" s="1"/>
  <c r="O35" i="33"/>
  <c r="P34" i="33" a="1"/>
  <c r="P34" i="33" s="1"/>
  <c r="O34" i="33"/>
  <c r="P33" i="33" a="1"/>
  <c r="P33" i="33" s="1"/>
  <c r="O33" i="33"/>
  <c r="P32" i="33"/>
  <c r="P32" i="33" a="1"/>
  <c r="O32" i="33"/>
  <c r="P31" i="33" a="1"/>
  <c r="P31" i="33" s="1"/>
  <c r="O31" i="33"/>
  <c r="P30" i="33" a="1"/>
  <c r="P30" i="33" s="1"/>
  <c r="O30" i="33"/>
  <c r="P29" i="33" a="1"/>
  <c r="P29" i="33" s="1"/>
  <c r="O29" i="33"/>
  <c r="P28" i="33" a="1"/>
  <c r="P28" i="33" s="1"/>
  <c r="O28" i="33"/>
  <c r="P27" i="33" a="1"/>
  <c r="P27" i="33" s="1"/>
  <c r="O27" i="33"/>
  <c r="P26" i="33" a="1"/>
  <c r="P26" i="33" s="1"/>
  <c r="O26" i="33"/>
  <c r="P25" i="33" a="1"/>
  <c r="P25" i="33" s="1"/>
  <c r="O25" i="33"/>
  <c r="P24" i="33"/>
  <c r="P24" i="33" a="1"/>
  <c r="O24" i="33"/>
  <c r="P23" i="33" a="1"/>
  <c r="P23" i="33" s="1"/>
  <c r="O23" i="33"/>
  <c r="P22" i="33" a="1"/>
  <c r="P22" i="33" s="1"/>
  <c r="O22" i="33"/>
  <c r="P21" i="33" a="1"/>
  <c r="P21" i="33" s="1"/>
  <c r="O21" i="33"/>
  <c r="P20" i="33" a="1"/>
  <c r="P20" i="33" s="1"/>
  <c r="O20" i="33"/>
  <c r="P19" i="33" a="1"/>
  <c r="P19" i="33" s="1"/>
  <c r="O19" i="33"/>
  <c r="P18" i="33" a="1"/>
  <c r="P18" i="33" s="1"/>
  <c r="O18" i="33"/>
  <c r="P17" i="33" a="1"/>
  <c r="P17" i="33" s="1"/>
  <c r="O17" i="33"/>
  <c r="P16" i="33"/>
  <c r="P16" i="33" a="1"/>
  <c r="O16" i="33"/>
  <c r="P15" i="33" a="1"/>
  <c r="P15" i="33" s="1"/>
  <c r="O15" i="33"/>
  <c r="P14" i="33" a="1"/>
  <c r="P14" i="33" s="1"/>
  <c r="O14" i="33"/>
  <c r="P13" i="33" a="1"/>
  <c r="P13" i="33" s="1"/>
  <c r="O13" i="33"/>
  <c r="P12" i="33" a="1"/>
  <c r="P12" i="33" s="1"/>
  <c r="O12" i="33"/>
  <c r="P11" i="33" a="1"/>
  <c r="P11" i="33" s="1"/>
  <c r="O11" i="33"/>
  <c r="P10" i="33" a="1"/>
  <c r="P10" i="33" s="1"/>
  <c r="O10" i="33"/>
  <c r="P9" i="33" a="1"/>
  <c r="P9" i="33" s="1"/>
  <c r="O9" i="33"/>
  <c r="P8" i="33"/>
  <c r="P8" i="33" a="1"/>
  <c r="O8" i="33"/>
  <c r="P7" i="33" a="1"/>
  <c r="P7" i="33" s="1"/>
  <c r="O7" i="33"/>
  <c r="H7" i="33"/>
  <c r="L49" i="29"/>
  <c r="M49" i="29" s="1"/>
  <c r="Z49" i="29" s="1"/>
  <c r="X16" i="29"/>
  <c r="M16" i="29"/>
  <c r="X15" i="29"/>
  <c r="M15" i="29"/>
  <c r="X14" i="29"/>
  <c r="M14" i="29"/>
  <c r="X13" i="29"/>
  <c r="M13" i="29"/>
  <c r="X12" i="29"/>
  <c r="M12" i="29"/>
  <c r="X11" i="29"/>
  <c r="M11" i="29"/>
  <c r="T10" i="29"/>
  <c r="S10" i="29"/>
  <c r="Z12" i="29" l="1"/>
  <c r="Z14" i="29"/>
  <c r="Z16" i="29"/>
  <c r="Z13" i="29"/>
  <c r="Z15" i="29"/>
  <c r="Z11" i="29"/>
  <c r="AC91" i="28"/>
  <c r="Y91" i="28"/>
  <c r="Q91" i="28"/>
  <c r="K91" i="28"/>
  <c r="J91" i="28"/>
  <c r="I91" i="28"/>
  <c r="H91" i="28"/>
  <c r="G91" i="28"/>
  <c r="F91" i="28"/>
  <c r="E91" i="28"/>
  <c r="AB90" i="28"/>
  <c r="AA90" i="28"/>
  <c r="Z90" i="28"/>
  <c r="Z91" i="28" s="1"/>
  <c r="Y90" i="28"/>
  <c r="X90" i="28"/>
  <c r="V90" i="28"/>
  <c r="V91" i="28" s="1"/>
  <c r="U90" i="28"/>
  <c r="U91" i="28" s="1"/>
  <c r="T90" i="28"/>
  <c r="S90" i="28"/>
  <c r="R90" i="28"/>
  <c r="R91" i="28" s="1"/>
  <c r="P90" i="28"/>
  <c r="O90" i="28"/>
  <c r="N90" i="28"/>
  <c r="M90" i="28"/>
  <c r="M91" i="28" s="1"/>
  <c r="L90" i="28"/>
  <c r="D90" i="28"/>
  <c r="AC51" i="28"/>
  <c r="AB51" i="28"/>
  <c r="AB91" i="28" s="1"/>
  <c r="AA51" i="28"/>
  <c r="AA91" i="28" s="1"/>
  <c r="Z51" i="28"/>
  <c r="Y51" i="28"/>
  <c r="X51" i="28"/>
  <c r="X91" i="28" s="1"/>
  <c r="W51" i="28"/>
  <c r="W91" i="28" s="1"/>
  <c r="V51" i="28"/>
  <c r="U51" i="28"/>
  <c r="T51" i="28"/>
  <c r="T91" i="28" s="1"/>
  <c r="S51" i="28"/>
  <c r="S91" i="28" s="1"/>
  <c r="R51" i="28"/>
  <c r="P51" i="28"/>
  <c r="P91" i="28" s="1"/>
  <c r="O51" i="28"/>
  <c r="O91" i="28" s="1"/>
  <c r="N51" i="28"/>
  <c r="N91" i="28" s="1"/>
  <c r="M51" i="28"/>
  <c r="L51" i="28"/>
  <c r="L91" i="28" s="1"/>
  <c r="D51" i="28"/>
  <c r="D91" i="28" s="1"/>
  <c r="X58" i="27" l="1"/>
  <c r="V58" i="27"/>
  <c r="T58" i="27"/>
  <c r="R58" i="27"/>
  <c r="X57" i="27"/>
  <c r="V57" i="27"/>
  <c r="T57" i="27"/>
  <c r="R57" i="27"/>
  <c r="X56" i="27"/>
  <c r="V56" i="27"/>
  <c r="T56" i="27"/>
  <c r="R56" i="27"/>
  <c r="X55" i="27"/>
  <c r="V55" i="27"/>
  <c r="T55" i="27"/>
  <c r="R55" i="27"/>
  <c r="X54" i="27"/>
  <c r="V54" i="27"/>
  <c r="T54" i="27"/>
  <c r="R54" i="27"/>
  <c r="X53" i="27"/>
  <c r="V53" i="27"/>
  <c r="T53" i="27"/>
  <c r="R53" i="27"/>
  <c r="X52" i="27"/>
  <c r="V52" i="27"/>
  <c r="T52" i="27"/>
  <c r="R52" i="27"/>
  <c r="X51" i="27"/>
  <c r="V51" i="27"/>
  <c r="T51" i="27"/>
  <c r="R51" i="27"/>
  <c r="X50" i="27"/>
  <c r="V50" i="27"/>
  <c r="T50" i="27"/>
  <c r="R50" i="27"/>
  <c r="X49" i="27"/>
  <c r="V49" i="27"/>
  <c r="T49" i="27"/>
  <c r="R49" i="27"/>
  <c r="X48" i="27"/>
  <c r="V48" i="27"/>
  <c r="T48" i="27"/>
  <c r="R48" i="27"/>
  <c r="X47" i="27"/>
  <c r="V47" i="27"/>
  <c r="T47" i="27"/>
  <c r="R47" i="27"/>
  <c r="X46" i="27"/>
  <c r="V46" i="27"/>
  <c r="T46" i="27"/>
  <c r="R46" i="27"/>
  <c r="X45" i="27"/>
  <c r="V45" i="27"/>
  <c r="T45" i="27"/>
  <c r="R45" i="27"/>
  <c r="X44" i="27"/>
  <c r="V44" i="27"/>
  <c r="T44" i="27"/>
  <c r="R44" i="27"/>
  <c r="X43" i="27"/>
  <c r="V43" i="27"/>
  <c r="T43" i="27"/>
  <c r="R43" i="27"/>
  <c r="X42" i="27"/>
  <c r="V42" i="27"/>
  <c r="T42" i="27"/>
  <c r="R42" i="27"/>
  <c r="X41" i="27"/>
  <c r="V41" i="27"/>
  <c r="T41" i="27"/>
  <c r="R41" i="27"/>
  <c r="X40" i="27"/>
  <c r="V40" i="27"/>
  <c r="T40" i="27"/>
  <c r="R40" i="27"/>
  <c r="X39" i="27"/>
  <c r="V39" i="27"/>
  <c r="T39" i="27"/>
  <c r="R39" i="27"/>
  <c r="X38" i="27"/>
  <c r="V38" i="27"/>
  <c r="T38" i="27"/>
  <c r="R38" i="27"/>
  <c r="X37" i="27"/>
  <c r="V37" i="27"/>
  <c r="T37" i="27"/>
  <c r="R37" i="27"/>
  <c r="X36" i="27"/>
  <c r="V36" i="27"/>
  <c r="T36" i="27"/>
  <c r="R36" i="27"/>
  <c r="X35" i="27"/>
  <c r="V35" i="27"/>
  <c r="T35" i="27"/>
  <c r="R35" i="27"/>
  <c r="X34" i="27"/>
  <c r="V34" i="27"/>
  <c r="T34" i="27"/>
  <c r="R34" i="27"/>
  <c r="X33" i="27"/>
  <c r="V33" i="27"/>
  <c r="T33" i="27"/>
  <c r="R33" i="27"/>
  <c r="X32" i="27"/>
  <c r="V32" i="27"/>
  <c r="T32" i="27"/>
  <c r="R32" i="27"/>
  <c r="X31" i="27"/>
  <c r="V31" i="27"/>
  <c r="T31" i="27"/>
  <c r="R31" i="27"/>
  <c r="X30" i="27"/>
  <c r="V30" i="27"/>
  <c r="T30" i="27"/>
  <c r="R30" i="27"/>
  <c r="X29" i="27"/>
  <c r="V29" i="27"/>
  <c r="T29" i="27"/>
  <c r="R29" i="27"/>
  <c r="X28" i="27"/>
  <c r="V28" i="27"/>
  <c r="T28" i="27"/>
  <c r="R28" i="27"/>
  <c r="X27" i="27"/>
  <c r="V27" i="27"/>
  <c r="T27" i="27"/>
  <c r="R27" i="27"/>
  <c r="X26" i="27"/>
  <c r="V26" i="27"/>
  <c r="T26" i="27"/>
  <c r="R26" i="27"/>
  <c r="X25" i="27"/>
  <c r="V25" i="27"/>
  <c r="T25" i="27"/>
  <c r="R25" i="27"/>
  <c r="X24" i="27"/>
  <c r="V24" i="27"/>
  <c r="T24" i="27"/>
  <c r="R24" i="27"/>
  <c r="X23" i="27"/>
  <c r="V23" i="27"/>
  <c r="T23" i="27"/>
  <c r="R23" i="27"/>
  <c r="X22" i="27"/>
  <c r="V22" i="27"/>
  <c r="T22" i="27"/>
  <c r="R22" i="27"/>
  <c r="X21" i="27"/>
  <c r="V21" i="27"/>
  <c r="T21" i="27"/>
  <c r="R21" i="27"/>
  <c r="X20" i="27"/>
  <c r="V20" i="27"/>
  <c r="T20" i="27"/>
  <c r="R20" i="27"/>
  <c r="X19" i="27"/>
  <c r="V19" i="27"/>
  <c r="T19" i="27"/>
  <c r="R19" i="27"/>
  <c r="X18" i="27"/>
  <c r="V18" i="27"/>
  <c r="T18" i="27"/>
  <c r="R18" i="27"/>
  <c r="X17" i="27"/>
  <c r="V17" i="27"/>
  <c r="T17" i="27"/>
  <c r="R17" i="27"/>
  <c r="X16" i="27"/>
  <c r="V16" i="27"/>
  <c r="T16" i="27"/>
  <c r="R16" i="27"/>
  <c r="X15" i="27"/>
  <c r="V15" i="27"/>
  <c r="T15" i="27"/>
  <c r="R15" i="27"/>
  <c r="X14" i="27"/>
  <c r="V14" i="27"/>
  <c r="T14" i="27"/>
  <c r="R14" i="27"/>
  <c r="X13" i="27"/>
  <c r="V13" i="27"/>
  <c r="T13" i="27"/>
  <c r="R13" i="27"/>
  <c r="X12" i="27"/>
  <c r="V12" i="27"/>
  <c r="T12" i="27"/>
  <c r="R12" i="27"/>
  <c r="X11" i="27"/>
  <c r="V11" i="27"/>
  <c r="T11" i="27"/>
  <c r="R11" i="27"/>
  <c r="X10" i="27"/>
  <c r="V10" i="27"/>
  <c r="T10" i="27"/>
  <c r="R10" i="27"/>
  <c r="X9" i="27"/>
  <c r="V9" i="27"/>
  <c r="T9" i="27"/>
  <c r="R9" i="27"/>
  <c r="N58" i="27"/>
  <c r="L58" i="27"/>
  <c r="J58" i="27"/>
  <c r="H58" i="27"/>
  <c r="N57" i="27"/>
  <c r="L57" i="27"/>
  <c r="J57" i="27"/>
  <c r="H57" i="27"/>
  <c r="N56" i="27"/>
  <c r="L56" i="27"/>
  <c r="J56" i="27"/>
  <c r="H56" i="27"/>
  <c r="N55" i="27"/>
  <c r="L55" i="27"/>
  <c r="J55" i="27"/>
  <c r="H55" i="27"/>
  <c r="N54" i="27"/>
  <c r="L54" i="27"/>
  <c r="J54" i="27"/>
  <c r="H54" i="27"/>
  <c r="N53" i="27"/>
  <c r="L53" i="27"/>
  <c r="J53" i="27"/>
  <c r="H53" i="27"/>
  <c r="N52" i="27"/>
  <c r="L52" i="27"/>
  <c r="J52" i="27"/>
  <c r="H52" i="27"/>
  <c r="N51" i="27"/>
  <c r="L51" i="27"/>
  <c r="J51" i="27"/>
  <c r="H51" i="27"/>
  <c r="N50" i="27"/>
  <c r="L50" i="27"/>
  <c r="J50" i="27"/>
  <c r="H50" i="27"/>
  <c r="N49" i="27"/>
  <c r="L49" i="27"/>
  <c r="J49" i="27"/>
  <c r="H49" i="27"/>
  <c r="N48" i="27"/>
  <c r="L48" i="27"/>
  <c r="J48" i="27"/>
  <c r="H48" i="27"/>
  <c r="N47" i="27"/>
  <c r="L47" i="27"/>
  <c r="J47" i="27"/>
  <c r="H47" i="27"/>
  <c r="N46" i="27"/>
  <c r="L46" i="27"/>
  <c r="J46" i="27"/>
  <c r="H46" i="27"/>
  <c r="N45" i="27"/>
  <c r="L45" i="27"/>
  <c r="J45" i="27"/>
  <c r="H45" i="27"/>
  <c r="N44" i="27"/>
  <c r="L44" i="27"/>
  <c r="J44" i="27"/>
  <c r="H44" i="27"/>
  <c r="N43" i="27"/>
  <c r="L43" i="27"/>
  <c r="J43" i="27"/>
  <c r="H43" i="27"/>
  <c r="N42" i="27"/>
  <c r="L42" i="27"/>
  <c r="J42" i="27"/>
  <c r="H42" i="27"/>
  <c r="N41" i="27"/>
  <c r="L41" i="27"/>
  <c r="J41" i="27"/>
  <c r="H41" i="27"/>
  <c r="N40" i="27"/>
  <c r="L40" i="27"/>
  <c r="J40" i="27"/>
  <c r="H40" i="27"/>
  <c r="N39" i="27"/>
  <c r="L39" i="27"/>
  <c r="J39" i="27"/>
  <c r="H39" i="27"/>
  <c r="N38" i="27"/>
  <c r="L38" i="27"/>
  <c r="J38" i="27"/>
  <c r="H38" i="27"/>
  <c r="N37" i="27"/>
  <c r="L37" i="27"/>
  <c r="J37" i="27"/>
  <c r="H37" i="27"/>
  <c r="N36" i="27"/>
  <c r="L36" i="27"/>
  <c r="J36" i="27"/>
  <c r="H36" i="27"/>
  <c r="N35" i="27"/>
  <c r="L35" i="27"/>
  <c r="J35" i="27"/>
  <c r="H35" i="27"/>
  <c r="N34" i="27"/>
  <c r="L34" i="27"/>
  <c r="J34" i="27"/>
  <c r="H34" i="27"/>
  <c r="N33" i="27"/>
  <c r="L33" i="27"/>
  <c r="J33" i="27"/>
  <c r="H33" i="27"/>
  <c r="N32" i="27"/>
  <c r="L32" i="27"/>
  <c r="J32" i="27"/>
  <c r="H32" i="27"/>
  <c r="N31" i="27"/>
  <c r="L31" i="27"/>
  <c r="J31" i="27"/>
  <c r="H31" i="27"/>
  <c r="N30" i="27"/>
  <c r="L30" i="27"/>
  <c r="J30" i="27"/>
  <c r="H30" i="27"/>
  <c r="N29" i="27"/>
  <c r="L29" i="27"/>
  <c r="J29" i="27"/>
  <c r="H29" i="27"/>
  <c r="N28" i="27"/>
  <c r="L28" i="27"/>
  <c r="J28" i="27"/>
  <c r="H28" i="27"/>
  <c r="N27" i="27"/>
  <c r="L27" i="27"/>
  <c r="J27" i="27"/>
  <c r="H27" i="27"/>
  <c r="N26" i="27"/>
  <c r="L26" i="27"/>
  <c r="J26" i="27"/>
  <c r="H26" i="27"/>
  <c r="N25" i="27"/>
  <c r="L25" i="27"/>
  <c r="J25" i="27"/>
  <c r="H25" i="27"/>
  <c r="N24" i="27"/>
  <c r="L24" i="27"/>
  <c r="J24" i="27"/>
  <c r="H24" i="27"/>
  <c r="N23" i="27"/>
  <c r="L23" i="27"/>
  <c r="J23" i="27"/>
  <c r="H23" i="27"/>
  <c r="N22" i="27"/>
  <c r="L22" i="27"/>
  <c r="J22" i="27"/>
  <c r="H22" i="27"/>
  <c r="N21" i="27"/>
  <c r="L21" i="27"/>
  <c r="J21" i="27"/>
  <c r="H21" i="27"/>
  <c r="N20" i="27"/>
  <c r="L20" i="27"/>
  <c r="J20" i="27"/>
  <c r="H20" i="27"/>
  <c r="N19" i="27"/>
  <c r="L19" i="27"/>
  <c r="J19" i="27"/>
  <c r="H19" i="27"/>
  <c r="N18" i="27"/>
  <c r="L18" i="27"/>
  <c r="J18" i="27"/>
  <c r="H18" i="27"/>
  <c r="N17" i="27"/>
  <c r="L17" i="27"/>
  <c r="J17" i="27"/>
  <c r="H17" i="27"/>
  <c r="N16" i="27"/>
  <c r="L16" i="27"/>
  <c r="J16" i="27"/>
  <c r="H16" i="27"/>
  <c r="N15" i="27"/>
  <c r="L15" i="27"/>
  <c r="J15" i="27"/>
  <c r="H15" i="27"/>
  <c r="N14" i="27"/>
  <c r="L14" i="27"/>
  <c r="J14" i="27"/>
  <c r="H14" i="27"/>
  <c r="N13" i="27"/>
  <c r="L13" i="27"/>
  <c r="J13" i="27"/>
  <c r="H13" i="27"/>
  <c r="N12" i="27"/>
  <c r="L12" i="27"/>
  <c r="J12" i="27"/>
  <c r="H12" i="27"/>
  <c r="N11" i="27"/>
  <c r="L11" i="27"/>
  <c r="J11" i="27"/>
  <c r="H11" i="27"/>
  <c r="N10" i="27"/>
  <c r="L10" i="27"/>
  <c r="J10" i="27"/>
  <c r="H10" i="27"/>
  <c r="N9" i="27"/>
  <c r="L9" i="27"/>
  <c r="J9" i="27"/>
  <c r="H9" i="27"/>
  <c r="I57" i="1" l="1"/>
  <c r="J57" i="1"/>
  <c r="I87" i="1" l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I78" i="1"/>
  <c r="I77" i="1"/>
  <c r="I76" i="1"/>
  <c r="H76" i="1"/>
  <c r="I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I59" i="1"/>
  <c r="I58" i="1"/>
  <c r="J56" i="1"/>
  <c r="I56" i="1"/>
  <c r="I55" i="1"/>
  <c r="H55" i="1"/>
  <c r="I54" i="1"/>
  <c r="I53" i="1"/>
  <c r="I52" i="1"/>
  <c r="I51" i="1"/>
  <c r="I50" i="1"/>
  <c r="H50" i="1"/>
  <c r="G88" i="4" l="1"/>
  <c r="F88" i="4"/>
  <c r="D88" i="4"/>
  <c r="G49" i="4"/>
  <c r="G89" i="4" s="1"/>
  <c r="F49" i="4"/>
  <c r="D49" i="4"/>
  <c r="D88" i="1"/>
  <c r="D49" i="1"/>
  <c r="F89" i="4" l="1"/>
</calcChain>
</file>

<file path=xl/sharedStrings.xml><?xml version="1.0" encoding="utf-8"?>
<sst xmlns="http://schemas.openxmlformats.org/spreadsheetml/2006/main" count="2820" uniqueCount="291">
  <si>
    <t>Rekap Hasil Sensus UPDKS</t>
  </si>
  <si>
    <t>PT</t>
  </si>
  <si>
    <t>:</t>
  </si>
  <si>
    <t>PISP 1</t>
  </si>
  <si>
    <t>0,01 - 1,00</t>
  </si>
  <si>
    <t>1,01 - 4,99</t>
  </si>
  <si>
    <t>&gt; 5,00</t>
  </si>
  <si>
    <t>Afdeling</t>
  </si>
  <si>
    <t>Block</t>
  </si>
  <si>
    <t>Jenis Tanah</t>
  </si>
  <si>
    <t>Ha</t>
  </si>
  <si>
    <t>Tahun Tanam</t>
  </si>
  <si>
    <t>Hasil Sensus Rata Ulat per pelepah</t>
  </si>
  <si>
    <t>PETA SENSUS UPDKS APRIL-2026</t>
  </si>
  <si>
    <t>PETA SENSUS UPDKS MEI-2026</t>
  </si>
  <si>
    <t>Periode Sensus 2026</t>
  </si>
  <si>
    <t>TW 4</t>
  </si>
  <si>
    <t>Jan</t>
  </si>
  <si>
    <t>Feb</t>
  </si>
  <si>
    <t>Mar</t>
  </si>
  <si>
    <t>Apr</t>
  </si>
  <si>
    <t>Mei</t>
  </si>
  <si>
    <t>Jun</t>
  </si>
  <si>
    <t>Jul</t>
  </si>
  <si>
    <t>Agus</t>
  </si>
  <si>
    <t>Sept</t>
  </si>
  <si>
    <t>Okt</t>
  </si>
  <si>
    <t>Nov</t>
  </si>
  <si>
    <t>Des</t>
  </si>
  <si>
    <t>A22</t>
  </si>
  <si>
    <t>Mineral</t>
  </si>
  <si>
    <t>B21</t>
  </si>
  <si>
    <t xml:space="preserve">                C21</t>
  </si>
  <si>
    <t>D21</t>
  </si>
  <si>
    <t>A23</t>
  </si>
  <si>
    <t>B22</t>
  </si>
  <si>
    <t>C22</t>
  </si>
  <si>
    <t>D0022</t>
  </si>
  <si>
    <t>A24</t>
  </si>
  <si>
    <t>B0023</t>
  </si>
  <si>
    <t>C0023</t>
  </si>
  <si>
    <t>D0023</t>
  </si>
  <si>
    <t>B0024</t>
  </si>
  <si>
    <t>C0024</t>
  </si>
  <si>
    <t>D0024</t>
  </si>
  <si>
    <t>C21</t>
  </si>
  <si>
    <t>A0025</t>
  </si>
  <si>
    <t>B0025</t>
  </si>
  <si>
    <t>C0025</t>
  </si>
  <si>
    <t>D0025</t>
  </si>
  <si>
    <t>A0026</t>
  </si>
  <si>
    <t>B0026</t>
  </si>
  <si>
    <t>C0026</t>
  </si>
  <si>
    <t>D0026</t>
  </si>
  <si>
    <t>A0027</t>
  </si>
  <si>
    <t>B0027</t>
  </si>
  <si>
    <t>C0027</t>
  </si>
  <si>
    <t>D0027</t>
  </si>
  <si>
    <t>A0034</t>
  </si>
  <si>
    <t>A0028</t>
  </si>
  <si>
    <t>B0028</t>
  </si>
  <si>
    <t>C0028</t>
  </si>
  <si>
    <t>D0028</t>
  </si>
  <si>
    <t>A0035</t>
  </si>
  <si>
    <t>A0029</t>
  </si>
  <si>
    <t>B0029</t>
  </si>
  <si>
    <t>C0029</t>
  </si>
  <si>
    <t>D0029</t>
  </si>
  <si>
    <t>A0036</t>
  </si>
  <si>
    <t>A0030</t>
  </si>
  <si>
    <t>B0030</t>
  </si>
  <si>
    <t>C0030</t>
  </si>
  <si>
    <t>D0030</t>
  </si>
  <si>
    <t>A0037</t>
  </si>
  <si>
    <t>A0031</t>
  </si>
  <si>
    <t>B0031</t>
  </si>
  <si>
    <t>C0031</t>
  </si>
  <si>
    <t>D0031</t>
  </si>
  <si>
    <t>A0038</t>
  </si>
  <si>
    <t>A0032</t>
  </si>
  <si>
    <t>B0032</t>
  </si>
  <si>
    <t>C0032</t>
  </si>
  <si>
    <t>D0032</t>
  </si>
  <si>
    <t>A0039</t>
  </si>
  <si>
    <t>A0033</t>
  </si>
  <si>
    <t>B0033</t>
  </si>
  <si>
    <t>C0033</t>
  </si>
  <si>
    <t>D0033</t>
  </si>
  <si>
    <t>A0040</t>
  </si>
  <si>
    <t>B0034</t>
  </si>
  <si>
    <t>C0034</t>
  </si>
  <si>
    <t>D0034</t>
  </si>
  <si>
    <t>B0035</t>
  </si>
  <si>
    <t>C0035</t>
  </si>
  <si>
    <t>D0035</t>
  </si>
  <si>
    <t>B0036</t>
  </si>
  <si>
    <t>C0036</t>
  </si>
  <si>
    <t>D0036</t>
  </si>
  <si>
    <t>B0037</t>
  </si>
  <si>
    <t>C0037</t>
  </si>
  <si>
    <t>D0037</t>
  </si>
  <si>
    <t>B0038</t>
  </si>
  <si>
    <t>C0038</t>
  </si>
  <si>
    <t>D0038</t>
  </si>
  <si>
    <t>B0039</t>
  </si>
  <si>
    <t>C0039</t>
  </si>
  <si>
    <t>D0039</t>
  </si>
  <si>
    <t>B0040</t>
  </si>
  <si>
    <t>C0040</t>
  </si>
  <si>
    <t>D0040</t>
  </si>
  <si>
    <t>Jumlah</t>
  </si>
  <si>
    <t>B0022</t>
  </si>
  <si>
    <t>Rekap Hasil Sensus KBH</t>
  </si>
  <si>
    <t>Luas</t>
  </si>
  <si>
    <t>Hasil Sensus KBH</t>
  </si>
  <si>
    <t>TW 4 2025</t>
  </si>
  <si>
    <t>TIDAK AKTIF</t>
  </si>
  <si>
    <t>AKTIF</t>
  </si>
  <si>
    <t>KET</t>
  </si>
  <si>
    <t>APRIL</t>
  </si>
  <si>
    <t>MEI</t>
  </si>
  <si>
    <t>JUN</t>
  </si>
  <si>
    <t>PETA SENSUS KBH APRIL-2026</t>
  </si>
  <si>
    <t>Ket</t>
  </si>
  <si>
    <t>DEWASA</t>
  </si>
  <si>
    <t>ANAK</t>
  </si>
  <si>
    <t>TELUR</t>
  </si>
  <si>
    <t>MUNTAHAN/ KOTORAN</t>
  </si>
  <si>
    <t>NON AKTIF</t>
  </si>
  <si>
    <t>TOTAL</t>
  </si>
  <si>
    <t>Rekap Hasil Sensus Tikus</t>
  </si>
  <si>
    <t>Hasil Sensus Rata % Serangan Baru Hama Tikus</t>
  </si>
  <si>
    <t>PETA SENSUS TIKUS APRIL-2026</t>
  </si>
  <si>
    <t>PETA SENSUS TIKUS MEI-2026</t>
  </si>
  <si>
    <t>Rekap Penanaman Beneficial Plant</t>
  </si>
  <si>
    <t>Posisi Penanaman</t>
  </si>
  <si>
    <t>Collection Road (Mtr)</t>
  </si>
  <si>
    <t>Main Road (mtr)</t>
  </si>
  <si>
    <t>PETA BENEFICIAL PLANT APRIL-2026</t>
  </si>
  <si>
    <t>MR</t>
  </si>
  <si>
    <t>METER</t>
  </si>
  <si>
    <t>CR</t>
  </si>
  <si>
    <t>Blok</t>
  </si>
  <si>
    <t>Tanggal</t>
  </si>
  <si>
    <t>Rotasi 1</t>
  </si>
  <si>
    <t>Rotasi 2</t>
  </si>
  <si>
    <t>PT. PISP 1</t>
  </si>
  <si>
    <t>AFD</t>
  </si>
  <si>
    <t>BLOK</t>
  </si>
  <si>
    <t>TT</t>
  </si>
  <si>
    <t>Mati</t>
  </si>
  <si>
    <t>Nomor Dokumen</t>
  </si>
  <si>
    <t>FR-SOP-26-02</t>
  </si>
  <si>
    <t>Edisi/Revisi</t>
  </si>
  <si>
    <t>00/01</t>
  </si>
  <si>
    <t>Tanggal dikeluarkan</t>
  </si>
  <si>
    <t>5 Februari 2026</t>
  </si>
  <si>
    <t>Halaman</t>
  </si>
  <si>
    <t>Hal 7 /7</t>
  </si>
  <si>
    <t>Kebun</t>
  </si>
  <si>
    <t>No</t>
  </si>
  <si>
    <t>Jumlah Sampel</t>
  </si>
  <si>
    <t>Serangan Baru</t>
  </si>
  <si>
    <t>Keterangan</t>
  </si>
  <si>
    <t>%)</t>
  </si>
  <si>
    <t>Total</t>
  </si>
  <si>
    <t>PETA BENEFICIAL PLANT MEI-2026</t>
  </si>
  <si>
    <t>Rotasi 3</t>
  </si>
  <si>
    <t>HK</t>
  </si>
  <si>
    <t>Tgl Sensus</t>
  </si>
  <si>
    <t>0,01 - 2,00</t>
  </si>
  <si>
    <t>2,01 - 4,99</t>
  </si>
  <si>
    <t>0,01 - 1,99</t>
  </si>
  <si>
    <t>2,00 - 4,99</t>
  </si>
  <si>
    <t>Rata Ulat/ pelepah</t>
  </si>
  <si>
    <t>Tingkat Serangan</t>
  </si>
  <si>
    <t>0.1-2.00</t>
  </si>
  <si>
    <t>2.00-4.99</t>
  </si>
  <si>
    <t>&gt;5</t>
  </si>
  <si>
    <t>2.01-4.99</t>
  </si>
  <si>
    <t>Rata % Serangan baru</t>
  </si>
  <si>
    <t>0.1-1.99</t>
  </si>
  <si>
    <t>RENCANA GUPON</t>
  </si>
  <si>
    <t>Juni</t>
  </si>
  <si>
    <t>Juli</t>
  </si>
  <si>
    <t>Agustus</t>
  </si>
  <si>
    <t>September</t>
  </si>
  <si>
    <t>Oktober</t>
  </si>
  <si>
    <t>November</t>
  </si>
  <si>
    <t>Desember</t>
  </si>
  <si>
    <t>: PISP 1</t>
  </si>
  <si>
    <t>PISP 2</t>
  </si>
  <si>
    <t>Panjang Jalan</t>
  </si>
  <si>
    <t>Rencana Penanaman</t>
  </si>
  <si>
    <t>Realisasi Penanaman Beneficial Plant</t>
  </si>
  <si>
    <t>DI ISI CEL KUNING</t>
  </si>
  <si>
    <t>LAPORAN GANODERMA (ROTASI SENSUS 1 KALI DALAM 6 BULAN , KHUSUS DILAKSANAKAN PADA AREAL GAMBUT)</t>
  </si>
  <si>
    <t>AREAL</t>
  </si>
  <si>
    <t>LUAS</t>
  </si>
  <si>
    <t>PKK</t>
  </si>
  <si>
    <t>SPH</t>
  </si>
  <si>
    <t>REKAP SENSUS</t>
  </si>
  <si>
    <t>TGL SENSUS</t>
  </si>
  <si>
    <t>POKOK NORMAL</t>
  </si>
  <si>
    <t>KRITERIA SERANGAN GANODERMA</t>
  </si>
  <si>
    <t>S1</t>
  </si>
  <si>
    <t>S2</t>
  </si>
  <si>
    <t>S3</t>
  </si>
  <si>
    <t>S4</t>
  </si>
  <si>
    <t>PKK/HA (TERSERANG)</t>
  </si>
  <si>
    <t>TM</t>
  </si>
  <si>
    <t>LAPORAN RAYAP (ROTASI SENSUS 1 KALI DALAM 2 BULAN, KHUSUS DILAKSANAKAN PADA AREAL GAMBUT)</t>
  </si>
  <si>
    <t>SENSUS</t>
  </si>
  <si>
    <t>SERANGAN BARU</t>
  </si>
  <si>
    <t>SERANGAN RAYAP KEMBALI</t>
  </si>
  <si>
    <t>POKOK MATI</t>
  </si>
  <si>
    <t>TGL SEMPROT</t>
  </si>
  <si>
    <t>TOTAL POKOK DISEMPROT</t>
  </si>
  <si>
    <t>REKAP SENSUS ORYCTES RHINOCEROS
(KUMBANG TANDUK)</t>
  </si>
  <si>
    <t>Afd</t>
  </si>
  <si>
    <t>Stagnan</t>
  </si>
  <si>
    <t>Recovery</t>
  </si>
  <si>
    <t>BULAN JULI 2026</t>
  </si>
  <si>
    <t>BULAN AGUSTUS 2026</t>
  </si>
  <si>
    <t>Monitoring Pengendalian Hama UPDKS</t>
  </si>
  <si>
    <t>Thn Tanam</t>
  </si>
  <si>
    <t>Sensus Awal</t>
  </si>
  <si>
    <t>Kebutuhan Bahan</t>
  </si>
  <si>
    <t>Sensus Mortalitas</t>
  </si>
  <si>
    <t>Mortalitas %</t>
  </si>
  <si>
    <t>Fogging</t>
  </si>
  <si>
    <t>Drone Sprayer (Volume semprot  48 L/HA)</t>
  </si>
  <si>
    <t>Kep Sprayer / Suncin (Volume 435 L/Ha)</t>
  </si>
  <si>
    <t xml:space="preserve">Jenis Ulat </t>
  </si>
  <si>
    <t>Pelepah semple</t>
  </si>
  <si>
    <t>Ukuran Ulat</t>
  </si>
  <si>
    <t>Ulat/Pelepah</t>
  </si>
  <si>
    <t>Decis/ Kencis</t>
  </si>
  <si>
    <t>Solar</t>
  </si>
  <si>
    <t>Agristik</t>
  </si>
  <si>
    <t>Agristick</t>
  </si>
  <si>
    <t>Tgl Mortalitas</t>
  </si>
  <si>
    <t>Pelepah sample</t>
  </si>
  <si>
    <t>Jumlah Ulat Hidup</t>
  </si>
  <si>
    <r>
      <rPr>
        <b/>
        <sz val="11"/>
        <color theme="0"/>
        <rFont val="Aptos Narrow"/>
        <family val="2"/>
      </rPr>
      <t>Σ</t>
    </r>
    <r>
      <rPr>
        <b/>
        <sz val="11"/>
        <color theme="0"/>
        <rFont val="Arial"/>
        <family val="2"/>
      </rPr>
      <t xml:space="preserve"> Ulat kantong Mati</t>
    </r>
  </si>
  <si>
    <t>Kecil</t>
  </si>
  <si>
    <t>Sedang</t>
  </si>
  <si>
    <t>Besar</t>
  </si>
  <si>
    <t>REKAP APLIKASI RACUN TIKUS</t>
  </si>
  <si>
    <t xml:space="preserve">Kebun : </t>
  </si>
  <si>
    <t>Rotasi 4</t>
  </si>
  <si>
    <t>Rotasi 5</t>
  </si>
  <si>
    <t>Sensus Sesudah Kampanye</t>
  </si>
  <si>
    <t>% Serangan Baru</t>
  </si>
  <si>
    <t>Jmlh racun (kg)</t>
  </si>
  <si>
    <t>% Umpan Hilang</t>
  </si>
  <si>
    <t>Jmlh pkk</t>
  </si>
  <si>
    <t>JUMLAH TERPASANG</t>
  </si>
  <si>
    <t>Jumlah KBH Aktif</t>
  </si>
  <si>
    <t>Jumlah KBH tidak Aktif</t>
  </si>
  <si>
    <t>Ha KBH terpasang</t>
  </si>
  <si>
    <t>Jumlah KBH Terpasang</t>
  </si>
  <si>
    <t xml:space="preserve">Rasio KBH </t>
  </si>
  <si>
    <t>Status KBH</t>
  </si>
  <si>
    <t>% KBH Aktif</t>
  </si>
  <si>
    <t>Aktif</t>
  </si>
  <si>
    <t>Dewasa</t>
  </si>
  <si>
    <t>Anakan</t>
  </si>
  <si>
    <t>Telur</t>
  </si>
  <si>
    <t>Kotoran/ Muntahan/ Tulang</t>
  </si>
  <si>
    <t>POKOK BARIER DISEMPROT</t>
  </si>
  <si>
    <t>SUBTOTAL</t>
  </si>
  <si>
    <t>Kebun SEI AIR HITAM</t>
  </si>
  <si>
    <t>SN</t>
  </si>
  <si>
    <t>17/03/2026</t>
  </si>
  <si>
    <t>13/03/2026</t>
  </si>
  <si>
    <t>16/03/2026</t>
  </si>
  <si>
    <t>15/03/2026</t>
  </si>
  <si>
    <t>14/03/2026</t>
  </si>
  <si>
    <t>Tgl Pengendalian</t>
  </si>
  <si>
    <t>CT</t>
  </si>
  <si>
    <t>JUMLAH</t>
  </si>
  <si>
    <t>Sub Total</t>
  </si>
  <si>
    <t>A0024</t>
  </si>
  <si>
    <t>A0022</t>
  </si>
  <si>
    <t>A0023</t>
  </si>
  <si>
    <t>B0021</t>
  </si>
  <si>
    <t>C0021</t>
  </si>
  <si>
    <t>C0022</t>
  </si>
  <si>
    <t>D0021</t>
  </si>
  <si>
    <t>TBM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</si>
</sst>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(* #,##0.00_);_(* \(#,##0.00\);_(* &quot;-&quot;_);_(@_)"/>
    <numFmt numFmtId="170" formatCode="_(* #,##0_);[Red]_(* \(#,##0\);_(* &quot;-&quot;??_);_(@_)"/>
    <numFmt numFmtId="171" formatCode="dd\-mmm\-yy"/>
    <numFmt numFmtId="172" formatCode="_-* #,##0.00_-;\-* #,##0.00_-;_-* &quot;-&quot;_-;_-@_-"/>
    <numFmt numFmtId="173" formatCode="_(* #,##0.00_);_(* \(#,##0.00\);_(* &quot;-&quot;??.00_);_(@_)"/>
    <numFmt numFmtId="174" formatCode="[$-409]d\-mmm\-yy;@"/>
    <numFmt numFmtId="175" formatCode="dd/mm/yyyy;@"/>
  </numFmts>
  <fonts count="6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u/>
      <sz val="16"/>
      <color rgb="FF000000"/>
      <name val="Calibri"/>
      <family val="2"/>
    </font>
    <font>
      <b/>
      <sz val="11"/>
      <color rgb="FF000000"/>
      <name val="Arial Narrow"/>
      <family val="2"/>
    </font>
    <font>
      <sz val="11"/>
      <color rgb="FF92D050"/>
      <name val="Calibri"/>
      <family val="2"/>
    </font>
    <font>
      <sz val="11"/>
      <color rgb="FF00B0F0"/>
      <name val="Calibri"/>
      <family val="2"/>
    </font>
    <font>
      <b/>
      <u/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0"/>
      <name val="Arial"/>
      <charset val="134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2"/>
      <color theme="0"/>
      <name val="Arial"/>
      <family val="2"/>
    </font>
    <font>
      <sz val="11"/>
      <color rgb="FF000000"/>
      <name val="Aptos Narrow"/>
      <charset val="134"/>
    </font>
    <font>
      <sz val="11"/>
      <name val="Aptos Narrow"/>
      <charset val="134"/>
    </font>
    <font>
      <b/>
      <sz val="11"/>
      <color rgb="FF000000"/>
      <name val="Aptos Narrow"/>
      <charset val="134"/>
    </font>
    <font>
      <b/>
      <sz val="14"/>
      <color rgb="FF000000"/>
      <name val="Aptos Narrow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11"/>
      <name val="Calibri"/>
      <charset val="134"/>
    </font>
    <font>
      <b/>
      <sz val="11"/>
      <color rgb="FFFFFFFF"/>
      <name val="Arial"/>
      <charset val="134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charset val="134"/>
    </font>
    <font>
      <b/>
      <sz val="11"/>
      <color theme="0"/>
      <name val="Aptos Narrow"/>
      <family val="2"/>
    </font>
    <font>
      <b/>
      <i/>
      <sz val="11"/>
      <name val="Arial"/>
      <family val="2"/>
    </font>
    <font>
      <sz val="11"/>
      <color rgb="FF000000"/>
      <name val="Calibri"/>
      <charset val="134"/>
    </font>
    <font>
      <b/>
      <sz val="12"/>
      <color theme="1"/>
      <name val="Century Gothic"/>
      <family val="2"/>
    </font>
    <font>
      <b/>
      <sz val="11"/>
      <name val="Arial"/>
      <family val="2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b/>
      <sz val="12"/>
      <color rgb="FF000000"/>
      <name val="Arial"/>
      <charset val="134"/>
    </font>
    <font>
      <b/>
      <sz val="12"/>
      <color theme="1"/>
      <name val="Calibri"/>
      <charset val="134"/>
      <scheme val="minor"/>
    </font>
    <font>
      <sz val="11"/>
      <color rgb="FF000000"/>
      <name val="Calibri"/>
    </font>
    <font>
      <b/>
      <sz val="10"/>
      <name val="Arial"/>
      <family val="2"/>
    </font>
    <font>
      <sz val="9"/>
      <color theme="1"/>
      <name val="Century Ghotic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7E1F3"/>
        <bgColor rgb="FF000000"/>
      </patternFill>
    </fill>
    <fill>
      <patternFill patternType="solid">
        <fgColor rgb="FFB1C5E7"/>
        <bgColor rgb="FF000000"/>
      </patternFill>
    </fill>
    <fill>
      <patternFill patternType="solid">
        <fgColor rgb="FF2F77B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3E8D57"/>
        <bgColor rgb="FF006666"/>
      </patternFill>
    </fill>
    <fill>
      <patternFill patternType="solid">
        <fgColor rgb="FF3E8D57"/>
        <bgColor rgb="FF92D050"/>
      </patternFill>
    </fill>
    <fill>
      <patternFill patternType="solid">
        <fgColor rgb="FF3E8D57"/>
        <bgColor indexed="64"/>
      </patternFill>
    </fill>
    <fill>
      <patternFill patternType="solid">
        <fgColor theme="5" tint="0.59999389629810485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2">
    <xf numFmtId="0" fontId="0" fillId="0" borderId="0"/>
    <xf numFmtId="164" fontId="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8" fillId="0" borderId="0"/>
    <xf numFmtId="41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0" fillId="0" borderId="0"/>
    <xf numFmtId="0" fontId="31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6" fillId="0" borderId="0">
      <protection locked="0"/>
    </xf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6" fillId="0" borderId="0"/>
    <xf numFmtId="0" fontId="43" fillId="0" borderId="0">
      <alignment vertical="center"/>
    </xf>
    <xf numFmtId="41" fontId="52" fillId="0" borderId="0">
      <protection locked="0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164" fontId="59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/>
  </cellStyleXfs>
  <cellXfs count="428">
    <xf numFmtId="0" fontId="0" fillId="0" borderId="0" xfId="0"/>
    <xf numFmtId="0" fontId="0" fillId="2" borderId="0" xfId="0" applyFill="1"/>
    <xf numFmtId="0" fontId="11" fillId="0" borderId="0" xfId="0" applyFont="1"/>
    <xf numFmtId="0" fontId="0" fillId="3" borderId="0" xfId="0" applyFill="1"/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164" fontId="11" fillId="7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0" borderId="11" xfId="0" applyBorder="1"/>
    <xf numFmtId="167" fontId="18" fillId="0" borderId="1" xfId="0" applyNumberFormat="1" applyFont="1" applyBorder="1" applyAlignment="1">
      <alignment horizontal="center" vertical="center" wrapText="1"/>
    </xf>
    <xf numFmtId="0" fontId="0" fillId="2" borderId="12" xfId="0" applyFill="1" applyBorder="1"/>
    <xf numFmtId="167" fontId="18" fillId="0" borderId="1" xfId="0" applyNumberFormat="1" applyFont="1" applyBorder="1" applyAlignment="1">
      <alignment horizontal="center" vertical="top" wrapText="1"/>
    </xf>
    <xf numFmtId="0" fontId="13" fillId="0" borderId="0" xfId="0" applyFont="1"/>
    <xf numFmtId="0" fontId="0" fillId="0" borderId="12" xfId="0" applyBorder="1"/>
    <xf numFmtId="0" fontId="19" fillId="4" borderId="1" xfId="0" applyFont="1" applyFill="1" applyBorder="1"/>
    <xf numFmtId="2" fontId="11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167" fontId="18" fillId="0" borderId="0" xfId="0" applyNumberFormat="1" applyFont="1" applyAlignment="1">
      <alignment horizontal="center" vertical="center" wrapText="1"/>
    </xf>
    <xf numFmtId="0" fontId="20" fillId="5" borderId="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1" fillId="4" borderId="1" xfId="0" applyFont="1" applyFill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7" borderId="1" xfId="0" applyFont="1" applyFill="1" applyBorder="1"/>
    <xf numFmtId="0" fontId="11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7" fontId="18" fillId="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7" fontId="18" fillId="6" borderId="1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67" fontId="18" fillId="4" borderId="1" xfId="0" applyNumberFormat="1" applyFont="1" applyFill="1" applyBorder="1" applyAlignment="1">
      <alignment horizontal="center" vertical="center" wrapText="1"/>
    </xf>
    <xf numFmtId="167" fontId="18" fillId="4" borderId="1" xfId="0" applyNumberFormat="1" applyFont="1" applyFill="1" applyBorder="1" applyAlignment="1">
      <alignment horizontal="center" vertical="top" wrapText="1"/>
    </xf>
    <xf numFmtId="167" fontId="18" fillId="5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169" fontId="0" fillId="2" borderId="11" xfId="0" applyNumberFormat="1" applyFill="1" applyBorder="1" applyAlignment="1">
      <alignment horizontal="right" vertical="center"/>
    </xf>
    <xf numFmtId="169" fontId="0" fillId="2" borderId="11" xfId="0" applyNumberFormat="1" applyFill="1" applyBorder="1" applyAlignment="1">
      <alignment horizontal="right"/>
    </xf>
    <xf numFmtId="0" fontId="0" fillId="0" borderId="11" xfId="0" applyBorder="1" applyAlignment="1">
      <alignment horizontal="right"/>
    </xf>
    <xf numFmtId="167" fontId="18" fillId="2" borderId="1" xfId="0" applyNumberFormat="1" applyFont="1" applyFill="1" applyBorder="1" applyAlignment="1">
      <alignment horizontal="center" vertical="top" wrapText="1"/>
    </xf>
    <xf numFmtId="167" fontId="18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11" fillId="0" borderId="0" xfId="0" quotePrefix="1" applyFont="1" applyAlignment="1">
      <alignment horizontal="center" vertical="center"/>
    </xf>
    <xf numFmtId="0" fontId="0" fillId="0" borderId="0" xfId="0" quotePrefix="1"/>
    <xf numFmtId="0" fontId="11" fillId="0" borderId="0" xfId="0" quotePrefix="1" applyFont="1"/>
    <xf numFmtId="0" fontId="0" fillId="11" borderId="0" xfId="0" applyFill="1"/>
    <xf numFmtId="165" fontId="26" fillId="0" borderId="17" xfId="0" applyNumberFormat="1" applyFont="1" applyFill="1" applyBorder="1" applyAlignment="1">
      <alignment horizontal="center"/>
    </xf>
    <xf numFmtId="0" fontId="24" fillId="0" borderId="0" xfId="0" quotePrefix="1" applyFont="1" applyAlignment="1">
      <alignment horizontal="center" vertical="center"/>
    </xf>
    <xf numFmtId="0" fontId="22" fillId="0" borderId="0" xfId="0" quotePrefix="1" applyFont="1"/>
    <xf numFmtId="0" fontId="25" fillId="16" borderId="0" xfId="0" applyFon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43" fontId="26" fillId="0" borderId="17" xfId="5" applyFont="1" applyFill="1" applyBorder="1" applyAlignment="1">
      <alignment horizontal="center"/>
    </xf>
    <xf numFmtId="167" fontId="18" fillId="10" borderId="1" xfId="0" applyNumberFormat="1" applyFont="1" applyFill="1" applyBorder="1" applyAlignment="1">
      <alignment horizontal="center" vertical="center" wrapText="1"/>
    </xf>
    <xf numFmtId="0" fontId="4" fillId="0" borderId="0" xfId="6"/>
    <xf numFmtId="0" fontId="25" fillId="0" borderId="17" xfId="6" applyFont="1" applyBorder="1" applyAlignment="1">
      <alignment horizontal="center" vertical="center" wrapText="1"/>
    </xf>
    <xf numFmtId="0" fontId="25" fillId="0" borderId="0" xfId="6" applyFont="1" applyAlignment="1">
      <alignment horizontal="center" vertical="center"/>
    </xf>
    <xf numFmtId="0" fontId="25" fillId="0" borderId="0" xfId="6" applyFont="1" applyAlignment="1">
      <alignment horizontal="left" vertical="center"/>
    </xf>
    <xf numFmtId="0" fontId="25" fillId="16" borderId="17" xfId="6" applyFont="1" applyFill="1" applyBorder="1" applyAlignment="1">
      <alignment horizontal="center" vertical="center"/>
    </xf>
    <xf numFmtId="0" fontId="25" fillId="15" borderId="17" xfId="6" applyFont="1" applyFill="1" applyBorder="1" applyAlignment="1">
      <alignment horizontal="center" vertical="center"/>
    </xf>
    <xf numFmtId="0" fontId="25" fillId="11" borderId="17" xfId="6" applyFont="1" applyFill="1" applyBorder="1" applyAlignment="1">
      <alignment horizontal="center" vertical="center"/>
    </xf>
    <xf numFmtId="0" fontId="25" fillId="10" borderId="17" xfId="6" applyFont="1" applyFill="1" applyBorder="1" applyAlignment="1">
      <alignment horizontal="center" vertical="center"/>
    </xf>
    <xf numFmtId="2" fontId="26" fillId="0" borderId="17" xfId="0" applyNumberFormat="1" applyFont="1" applyFill="1" applyBorder="1" applyAlignment="1">
      <alignment horizontal="center"/>
    </xf>
    <xf numFmtId="164" fontId="4" fillId="0" borderId="17" xfId="1" applyFont="1" applyBorder="1" applyAlignment="1">
      <alignment vertical="center"/>
    </xf>
    <xf numFmtId="164" fontId="4" fillId="0" borderId="17" xfId="1" applyFont="1" applyBorder="1"/>
    <xf numFmtId="164" fontId="26" fillId="0" borderId="17" xfId="1" applyFont="1" applyFill="1" applyBorder="1" applyAlignment="1">
      <alignment horizontal="center"/>
    </xf>
    <xf numFmtId="0" fontId="31" fillId="0" borderId="0" xfId="13">
      <alignment vertical="center"/>
    </xf>
    <xf numFmtId="0" fontId="6" fillId="10" borderId="17" xfId="13" applyFont="1" applyFill="1" applyBorder="1" applyAlignment="1">
      <alignment horizontal="center" vertical="center"/>
    </xf>
    <xf numFmtId="0" fontId="6" fillId="11" borderId="17" xfId="13" applyFont="1" applyFill="1" applyBorder="1" applyAlignment="1">
      <alignment horizontal="center" vertical="center"/>
    </xf>
    <xf numFmtId="0" fontId="6" fillId="15" borderId="17" xfId="13" applyFont="1" applyFill="1" applyBorder="1" applyAlignment="1">
      <alignment horizontal="center" vertical="center"/>
    </xf>
    <xf numFmtId="0" fontId="6" fillId="16" borderId="17" xfId="13" applyFont="1" applyFill="1" applyBorder="1" applyAlignment="1">
      <alignment horizontal="center" vertical="center"/>
    </xf>
    <xf numFmtId="0" fontId="9" fillId="0" borderId="17" xfId="13" applyFont="1" applyBorder="1" applyAlignment="1">
      <alignment horizontal="center" vertical="center" wrapText="1"/>
    </xf>
    <xf numFmtId="0" fontId="9" fillId="0" borderId="0" xfId="13" applyFont="1" applyAlignment="1">
      <alignment horizontal="center" vertical="center"/>
    </xf>
    <xf numFmtId="0" fontId="9" fillId="0" borderId="0" xfId="13" applyFont="1" applyAlignment="1">
      <alignment horizontal="left" vertical="center"/>
    </xf>
    <xf numFmtId="0" fontId="9" fillId="15" borderId="17" xfId="13" applyFont="1" applyFill="1" applyBorder="1" applyAlignment="1">
      <alignment horizontal="center" vertical="center" wrapText="1"/>
    </xf>
    <xf numFmtId="41" fontId="16" fillId="18" borderId="17" xfId="17" applyFont="1" applyFill="1" applyBorder="1">
      <protection locked="0"/>
    </xf>
    <xf numFmtId="41" fontId="16" fillId="0" borderId="17" xfId="17" applyFont="1" applyBorder="1">
      <protection locked="0"/>
    </xf>
    <xf numFmtId="0" fontId="40" fillId="0" borderId="0" xfId="13" applyFont="1" applyFill="1" applyAlignment="1">
      <alignment vertical="center"/>
    </xf>
    <xf numFmtId="0" fontId="39" fillId="0" borderId="0" xfId="13" applyFont="1" applyFill="1" applyAlignment="1">
      <alignment horizontal="center" vertical="center" wrapText="1"/>
    </xf>
    <xf numFmtId="0" fontId="41" fillId="25" borderId="0" xfId="13" applyFont="1" applyFill="1" applyAlignment="1">
      <alignment horizontal="left"/>
    </xf>
    <xf numFmtId="0" fontId="42" fillId="25" borderId="0" xfId="13" applyFont="1" applyFill="1" applyAlignment="1">
      <alignment horizontal="left"/>
    </xf>
    <xf numFmtId="0" fontId="42" fillId="25" borderId="0" xfId="13" applyFont="1" applyFill="1" applyAlignment="1">
      <alignment horizontal="center"/>
    </xf>
    <xf numFmtId="0" fontId="41" fillId="26" borderId="17" xfId="13" applyFont="1" applyFill="1" applyBorder="1" applyAlignment="1">
      <alignment horizontal="center" vertical="center" wrapText="1"/>
    </xf>
    <xf numFmtId="0" fontId="39" fillId="0" borderId="17" xfId="13" applyFont="1" applyFill="1" applyBorder="1" applyAlignment="1"/>
    <xf numFmtId="14" fontId="39" fillId="0" borderId="17" xfId="13" applyNumberFormat="1" applyFont="1" applyFill="1" applyBorder="1" applyAlignment="1"/>
    <xf numFmtId="172" fontId="39" fillId="0" borderId="17" xfId="17" applyNumberFormat="1" applyFont="1" applyFill="1" applyBorder="1" applyAlignment="1" applyProtection="1"/>
    <xf numFmtId="0" fontId="6" fillId="0" borderId="0" xfId="22" applyAlignment="1">
      <alignment wrapText="1"/>
    </xf>
    <xf numFmtId="0" fontId="6" fillId="0" borderId="0" xfId="22"/>
    <xf numFmtId="0" fontId="9" fillId="0" borderId="0" xfId="22" applyFont="1" applyAlignment="1">
      <alignment horizontal="left" vertical="center" wrapText="1"/>
    </xf>
    <xf numFmtId="0" fontId="9" fillId="0" borderId="0" xfId="22" applyFont="1" applyAlignment="1">
      <alignment horizontal="center" vertical="center" wrapText="1"/>
    </xf>
    <xf numFmtId="0" fontId="6" fillId="0" borderId="0" xfId="22" applyAlignment="1">
      <alignment horizontal="center" vertical="center" wrapText="1"/>
    </xf>
    <xf numFmtId="0" fontId="9" fillId="0" borderId="1" xfId="22" applyFont="1" applyBorder="1" applyAlignment="1">
      <alignment horizontal="center" vertical="center" wrapText="1"/>
    </xf>
    <xf numFmtId="0" fontId="16" fillId="0" borderId="1" xfId="22" applyFont="1" applyBorder="1" applyAlignment="1">
      <alignment horizontal="center" vertical="center" wrapText="1"/>
    </xf>
    <xf numFmtId="0" fontId="6" fillId="0" borderId="1" xfId="22" applyBorder="1" applyAlignment="1">
      <alignment horizontal="center" vertical="center" wrapText="1"/>
    </xf>
    <xf numFmtId="0" fontId="6" fillId="0" borderId="11" xfId="22" applyBorder="1"/>
    <xf numFmtId="0" fontId="6" fillId="2" borderId="0" xfId="22" applyFill="1"/>
    <xf numFmtId="167" fontId="18" fillId="4" borderId="1" xfId="22" applyNumberFormat="1" applyFont="1" applyFill="1" applyBorder="1" applyAlignment="1">
      <alignment horizontal="center" vertical="center" wrapText="1"/>
    </xf>
    <xf numFmtId="0" fontId="6" fillId="2" borderId="12" xfId="22" applyFill="1" applyBorder="1"/>
    <xf numFmtId="167" fontId="18" fillId="6" borderId="1" xfId="22" applyNumberFormat="1" applyFont="1" applyFill="1" applyBorder="1" applyAlignment="1">
      <alignment horizontal="center" vertical="center" wrapText="1"/>
    </xf>
    <xf numFmtId="167" fontId="18" fillId="4" borderId="1" xfId="22" applyNumberFormat="1" applyFont="1" applyFill="1" applyBorder="1" applyAlignment="1">
      <alignment horizontal="center" vertical="top" wrapText="1"/>
    </xf>
    <xf numFmtId="167" fontId="18" fillId="6" borderId="1" xfId="22" applyNumberFormat="1" applyFont="1" applyFill="1" applyBorder="1" applyAlignment="1">
      <alignment horizontal="center" vertical="top" wrapText="1"/>
    </xf>
    <xf numFmtId="0" fontId="13" fillId="0" borderId="0" xfId="22" applyFont="1"/>
    <xf numFmtId="0" fontId="6" fillId="0" borderId="12" xfId="22" applyBorder="1"/>
    <xf numFmtId="0" fontId="19" fillId="4" borderId="1" xfId="22" applyFont="1" applyFill="1" applyBorder="1"/>
    <xf numFmtId="2" fontId="9" fillId="0" borderId="0" xfId="22" applyNumberFormat="1" applyFont="1" applyAlignment="1">
      <alignment horizontal="center" vertical="center"/>
    </xf>
    <xf numFmtId="0" fontId="6" fillId="6" borderId="2" xfId="22" applyFill="1" applyBorder="1"/>
    <xf numFmtId="0" fontId="9" fillId="0" borderId="0" xfId="22" quotePrefix="1" applyFont="1" applyAlignment="1">
      <alignment horizontal="center" vertical="center"/>
    </xf>
    <xf numFmtId="0" fontId="9" fillId="0" borderId="0" xfId="22" applyFont="1"/>
    <xf numFmtId="0" fontId="9" fillId="0" borderId="0" xfId="22" applyFont="1" applyAlignment="1">
      <alignment horizontal="center" vertical="center"/>
    </xf>
    <xf numFmtId="0" fontId="6" fillId="0" borderId="13" xfId="22" applyBorder="1"/>
    <xf numFmtId="0" fontId="6" fillId="0" borderId="14" xfId="22" applyBorder="1"/>
    <xf numFmtId="0" fontId="6" fillId="0" borderId="15" xfId="22" applyBorder="1"/>
    <xf numFmtId="164" fontId="9" fillId="8" borderId="1" xfId="22" applyNumberFormat="1" applyFont="1" applyFill="1" applyBorder="1" applyAlignment="1">
      <alignment horizontal="center" vertical="center" wrapText="1"/>
    </xf>
    <xf numFmtId="0" fontId="9" fillId="8" borderId="1" xfId="22" applyFont="1" applyFill="1" applyBorder="1" applyAlignment="1">
      <alignment horizontal="center" vertical="center" wrapText="1"/>
    </xf>
    <xf numFmtId="0" fontId="9" fillId="8" borderId="0" xfId="22" applyFont="1" applyFill="1" applyAlignment="1">
      <alignment wrapText="1"/>
    </xf>
    <xf numFmtId="0" fontId="9" fillId="8" borderId="0" xfId="22" applyFont="1" applyFill="1"/>
    <xf numFmtId="168" fontId="9" fillId="9" borderId="1" xfId="22" applyNumberFormat="1" applyFont="1" applyFill="1" applyBorder="1" applyAlignment="1">
      <alignment wrapText="1"/>
    </xf>
    <xf numFmtId="0" fontId="44" fillId="0" borderId="0" xfId="23" applyFont="1" applyAlignment="1"/>
    <xf numFmtId="166" fontId="44" fillId="0" borderId="0" xfId="23" applyNumberFormat="1" applyFont="1" applyAlignment="1"/>
    <xf numFmtId="0" fontId="44" fillId="0" borderId="0" xfId="23" applyFont="1" applyAlignment="1">
      <alignment wrapText="1"/>
    </xf>
    <xf numFmtId="0" fontId="45" fillId="0" borderId="0" xfId="23" applyFont="1" applyAlignment="1"/>
    <xf numFmtId="0" fontId="46" fillId="27" borderId="17" xfId="23" applyFont="1" applyFill="1" applyBorder="1" applyAlignment="1">
      <alignment horizontal="center" vertical="center" wrapText="1"/>
    </xf>
    <xf numFmtId="0" fontId="48" fillId="27" borderId="21" xfId="23" applyFont="1" applyFill="1" applyBorder="1" applyAlignment="1">
      <alignment horizontal="center" vertical="center"/>
    </xf>
    <xf numFmtId="166" fontId="46" fillId="27" borderId="31" xfId="23" applyNumberFormat="1" applyFont="1" applyFill="1" applyBorder="1" applyAlignment="1">
      <alignment horizontal="center" vertical="center"/>
    </xf>
    <xf numFmtId="0" fontId="46" fillId="27" borderId="31" xfId="23" applyFont="1" applyFill="1" applyBorder="1" applyAlignment="1">
      <alignment horizontal="center" vertical="center" wrapText="1"/>
    </xf>
    <xf numFmtId="0" fontId="46" fillId="27" borderId="31" xfId="23" applyFont="1" applyFill="1" applyBorder="1" applyAlignment="1">
      <alignment horizontal="center" vertical="center"/>
    </xf>
    <xf numFmtId="0" fontId="46" fillId="27" borderId="32" xfId="23" applyFont="1" applyFill="1" applyBorder="1" applyAlignment="1">
      <alignment horizontal="center" vertical="center"/>
    </xf>
    <xf numFmtId="2" fontId="46" fillId="27" borderId="17" xfId="23" applyNumberFormat="1" applyFont="1" applyFill="1" applyBorder="1" applyAlignment="1">
      <alignment horizontal="center" vertical="center"/>
    </xf>
    <xf numFmtId="166" fontId="44" fillId="0" borderId="1" xfId="23" applyNumberFormat="1" applyFont="1" applyBorder="1" applyAlignment="1"/>
    <xf numFmtId="43" fontId="44" fillId="0" borderId="1" xfId="23" applyNumberFormat="1" applyFont="1" applyBorder="1" applyAlignment="1"/>
    <xf numFmtId="15" fontId="51" fillId="0" borderId="1" xfId="23" applyNumberFormat="1" applyFont="1" applyBorder="1" applyAlignment="1">
      <alignment horizontal="center" vertical="center"/>
    </xf>
    <xf numFmtId="172" fontId="53" fillId="0" borderId="17" xfId="24" applyNumberFormat="1" applyFont="1" applyBorder="1" applyAlignment="1" applyProtection="1">
      <alignment horizontal="center" vertical="center"/>
    </xf>
    <xf numFmtId="43" fontId="44" fillId="0" borderId="1" xfId="23" applyNumberFormat="1" applyFont="1" applyBorder="1" applyAlignment="1">
      <alignment wrapText="1"/>
    </xf>
    <xf numFmtId="43" fontId="44" fillId="0" borderId="5" xfId="23" applyNumberFormat="1" applyFont="1" applyBorder="1" applyAlignment="1"/>
    <xf numFmtId="172" fontId="53" fillId="0" borderId="23" xfId="24" applyNumberFormat="1" applyFont="1" applyBorder="1" applyAlignment="1" applyProtection="1">
      <alignment horizontal="center" vertical="center"/>
    </xf>
    <xf numFmtId="173" fontId="44" fillId="25" borderId="1" xfId="23" applyNumberFormat="1" applyFont="1" applyFill="1" applyBorder="1" applyAlignment="1"/>
    <xf numFmtId="166" fontId="44" fillId="25" borderId="1" xfId="23" applyNumberFormat="1" applyFont="1" applyFill="1" applyBorder="1" applyAlignment="1"/>
    <xf numFmtId="43" fontId="44" fillId="25" borderId="1" xfId="23" applyNumberFormat="1" applyFont="1" applyFill="1" applyBorder="1" applyAlignment="1"/>
    <xf numFmtId="0" fontId="54" fillId="0" borderId="0" xfId="23" applyFont="1" applyAlignment="1"/>
    <xf numFmtId="43" fontId="44" fillId="25" borderId="1" xfId="23" applyNumberFormat="1" applyFont="1" applyFill="1" applyBorder="1" applyAlignment="1">
      <alignment horizontal="center" vertical="center"/>
    </xf>
    <xf numFmtId="0" fontId="45" fillId="0" borderId="0" xfId="23" applyFont="1" applyAlignment="1">
      <alignment wrapText="1"/>
    </xf>
    <xf numFmtId="0" fontId="2" fillId="18" borderId="0" xfId="25" applyFill="1"/>
    <xf numFmtId="0" fontId="34" fillId="12" borderId="17" xfId="25" applyFont="1" applyFill="1" applyBorder="1" applyAlignment="1">
      <alignment horizontal="center" vertical="center" wrapText="1"/>
    </xf>
    <xf numFmtId="0" fontId="25" fillId="12" borderId="17" xfId="25" applyFont="1" applyFill="1" applyBorder="1" applyAlignment="1">
      <alignment horizontal="center" vertical="center" wrapText="1"/>
    </xf>
    <xf numFmtId="0" fontId="2" fillId="0" borderId="17" xfId="25" applyBorder="1"/>
    <xf numFmtId="14" fontId="2" fillId="0" borderId="17" xfId="25" applyNumberFormat="1" applyBorder="1"/>
    <xf numFmtId="0" fontId="2" fillId="0" borderId="0" xfId="25"/>
    <xf numFmtId="0" fontId="2" fillId="0" borderId="0" xfId="26"/>
    <xf numFmtId="0" fontId="25" fillId="0" borderId="0" xfId="26" applyFont="1" applyAlignment="1">
      <alignment horizontal="left" vertical="center"/>
    </xf>
    <xf numFmtId="0" fontId="25" fillId="0" borderId="0" xfId="26" applyFont="1" applyAlignment="1">
      <alignment horizontal="center" vertical="center"/>
    </xf>
    <xf numFmtId="0" fontId="2" fillId="0" borderId="0" xfId="26" applyAlignment="1">
      <alignment horizontal="center" vertical="center" wrapText="1"/>
    </xf>
    <xf numFmtId="0" fontId="25" fillId="17" borderId="17" xfId="26" applyFont="1" applyFill="1" applyBorder="1" applyAlignment="1">
      <alignment horizontal="center" vertical="center" wrapText="1"/>
    </xf>
    <xf numFmtId="0" fontId="2" fillId="0" borderId="17" xfId="26" applyBorder="1" applyAlignment="1">
      <alignment horizontal="center" vertical="center"/>
    </xf>
    <xf numFmtId="0" fontId="2" fillId="0" borderId="17" xfId="26" applyBorder="1"/>
    <xf numFmtId="0" fontId="2" fillId="0" borderId="17" xfId="26" applyFont="1" applyBorder="1" applyAlignment="1">
      <alignment horizontal="center" vertical="center"/>
    </xf>
    <xf numFmtId="41" fontId="32" fillId="18" borderId="17" xfId="26" applyNumberFormat="1" applyFont="1" applyFill="1" applyBorder="1" applyAlignment="1">
      <alignment horizontal="center" vertical="center"/>
    </xf>
    <xf numFmtId="41" fontId="32" fillId="18" borderId="24" xfId="26" applyNumberFormat="1" applyFont="1" applyFill="1" applyBorder="1" applyAlignment="1">
      <alignment horizontal="center" vertical="center"/>
    </xf>
    <xf numFmtId="41" fontId="32" fillId="0" borderId="17" xfId="26" applyNumberFormat="1" applyFont="1" applyBorder="1" applyAlignment="1">
      <alignment horizontal="center" vertical="center"/>
    </xf>
    <xf numFmtId="170" fontId="2" fillId="0" borderId="17" xfId="27" applyNumberFormat="1" applyFont="1" applyBorder="1" applyAlignment="1">
      <alignment horizontal="center" vertical="center"/>
    </xf>
    <xf numFmtId="0" fontId="25" fillId="0" borderId="17" xfId="26" applyFont="1" applyBorder="1" applyAlignment="1">
      <alignment horizontal="center" vertical="center"/>
    </xf>
    <xf numFmtId="41" fontId="25" fillId="0" borderId="17" xfId="26" applyNumberFormat="1" applyFont="1" applyBorder="1" applyAlignment="1">
      <alignment horizontal="center" vertical="center"/>
    </xf>
    <xf numFmtId="0" fontId="25" fillId="0" borderId="0" xfId="26" applyFont="1"/>
    <xf numFmtId="41" fontId="32" fillId="0" borderId="24" xfId="26" applyNumberFormat="1" applyFont="1" applyBorder="1" applyAlignment="1">
      <alignment horizontal="center" vertical="center"/>
    </xf>
    <xf numFmtId="41" fontId="2" fillId="0" borderId="0" xfId="26" applyNumberFormat="1"/>
    <xf numFmtId="0" fontId="43" fillId="0" borderId="0" xfId="23">
      <alignment vertical="center"/>
    </xf>
    <xf numFmtId="0" fontId="58" fillId="0" borderId="0" xfId="23" applyFont="1" applyAlignment="1">
      <alignment horizontal="left" vertical="center"/>
    </xf>
    <xf numFmtId="0" fontId="58" fillId="0" borderId="0" xfId="23" applyFont="1" applyAlignment="1">
      <alignment horizontal="center" vertical="center"/>
    </xf>
    <xf numFmtId="0" fontId="58" fillId="12" borderId="17" xfId="23" applyFont="1" applyFill="1" applyBorder="1" applyAlignment="1">
      <alignment horizontal="center" vertical="center" wrapText="1"/>
    </xf>
    <xf numFmtId="0" fontId="9" fillId="12" borderId="17" xfId="23" applyFont="1" applyFill="1" applyBorder="1" applyAlignment="1">
      <alignment horizontal="center" vertical="center" wrapText="1"/>
    </xf>
    <xf numFmtId="0" fontId="52" fillId="0" borderId="17" xfId="23" applyFont="1" applyBorder="1" applyAlignment="1">
      <alignment horizontal="center" vertical="center"/>
    </xf>
    <xf numFmtId="0" fontId="52" fillId="0" borderId="17" xfId="23" applyFont="1" applyBorder="1">
      <alignment vertical="center"/>
    </xf>
    <xf numFmtId="0" fontId="60" fillId="0" borderId="0" xfId="28" applyFont="1"/>
    <xf numFmtId="166" fontId="61" fillId="21" borderId="16" xfId="29" applyNumberFormat="1" applyFont="1" applyFill="1" applyBorder="1" applyAlignment="1">
      <alignment horizontal="center" vertical="center"/>
    </xf>
    <xf numFmtId="166" fontId="61" fillId="21" borderId="16" xfId="29" applyNumberFormat="1" applyFont="1" applyFill="1" applyBorder="1" applyAlignment="1">
      <alignment vertical="center"/>
    </xf>
    <xf numFmtId="166" fontId="61" fillId="21" borderId="17" xfId="29" applyNumberFormat="1" applyFont="1" applyFill="1" applyBorder="1" applyAlignment="1">
      <alignment horizontal="center" vertical="center" wrapText="1"/>
    </xf>
    <xf numFmtId="166" fontId="38" fillId="21" borderId="17" xfId="29" applyNumberFormat="1" applyFont="1" applyFill="1" applyBorder="1" applyAlignment="1">
      <alignment horizontal="center" vertical="center" wrapText="1"/>
    </xf>
    <xf numFmtId="0" fontId="62" fillId="22" borderId="17" xfId="28" applyFont="1" applyFill="1" applyBorder="1" applyAlignment="1">
      <alignment horizontal="center" vertical="center"/>
    </xf>
    <xf numFmtId="166" fontId="62" fillId="22" borderId="17" xfId="29" applyNumberFormat="1" applyFont="1" applyFill="1" applyBorder="1" applyAlignment="1">
      <alignment horizontal="center" vertical="center"/>
    </xf>
    <xf numFmtId="0" fontId="62" fillId="23" borderId="17" xfId="28" applyFont="1" applyFill="1" applyBorder="1" applyAlignment="1">
      <alignment horizontal="center"/>
    </xf>
    <xf numFmtId="0" fontId="62" fillId="23" borderId="17" xfId="28" applyFont="1" applyFill="1" applyBorder="1" applyAlignment="1">
      <alignment horizontal="center" vertical="center"/>
    </xf>
    <xf numFmtId="43" fontId="62" fillId="23" borderId="17" xfId="29" applyFont="1" applyFill="1" applyBorder="1"/>
    <xf numFmtId="166" fontId="62" fillId="23" borderId="17" xfId="29" applyNumberFormat="1" applyFont="1" applyFill="1" applyBorder="1"/>
    <xf numFmtId="166" fontId="62" fillId="11" borderId="17" xfId="29" applyNumberFormat="1" applyFont="1" applyFill="1" applyBorder="1"/>
    <xf numFmtId="166" fontId="62" fillId="24" borderId="17" xfId="29" applyNumberFormat="1" applyFont="1" applyFill="1" applyBorder="1"/>
    <xf numFmtId="43" fontId="62" fillId="24" borderId="17" xfId="29" applyFont="1" applyFill="1" applyBorder="1"/>
    <xf numFmtId="166" fontId="60" fillId="0" borderId="0" xfId="28" applyNumberFormat="1" applyFont="1"/>
    <xf numFmtId="0" fontId="63" fillId="0" borderId="0" xfId="28" applyFont="1"/>
    <xf numFmtId="0" fontId="60" fillId="18" borderId="0" xfId="28" applyFont="1" applyFill="1"/>
    <xf numFmtId="0" fontId="25" fillId="19" borderId="17" xfId="2" applyFont="1" applyFill="1" applyBorder="1" applyAlignment="1">
      <alignment horizontal="center"/>
    </xf>
    <xf numFmtId="43" fontId="25" fillId="19" borderId="17" xfId="5" applyFont="1" applyFill="1" applyBorder="1" applyAlignment="1">
      <alignment horizontal="center"/>
    </xf>
    <xf numFmtId="43" fontId="25" fillId="11" borderId="17" xfId="5" applyFont="1" applyFill="1" applyBorder="1" applyAlignment="1">
      <alignment horizontal="center"/>
    </xf>
    <xf numFmtId="43" fontId="65" fillId="14" borderId="17" xfId="5" applyFont="1" applyFill="1" applyBorder="1"/>
    <xf numFmtId="43" fontId="25" fillId="13" borderId="17" xfId="5" applyFont="1" applyFill="1" applyBorder="1" applyAlignment="1">
      <alignment horizontal="center"/>
    </xf>
    <xf numFmtId="43" fontId="44" fillId="13" borderId="1" xfId="23" applyNumberFormat="1" applyFont="1" applyFill="1" applyBorder="1" applyAlignment="1">
      <alignment horizontal="center" vertical="center"/>
    </xf>
    <xf numFmtId="166" fontId="44" fillId="13" borderId="1" xfId="23" applyNumberFormat="1" applyFont="1" applyFill="1" applyBorder="1" applyAlignment="1"/>
    <xf numFmtId="172" fontId="53" fillId="13" borderId="17" xfId="24" applyNumberFormat="1" applyFont="1" applyFill="1" applyBorder="1" applyAlignment="1" applyProtection="1">
      <alignment horizontal="center" vertical="center"/>
    </xf>
    <xf numFmtId="43" fontId="44" fillId="13" borderId="1" xfId="23" applyNumberFormat="1" applyFont="1" applyFill="1" applyBorder="1" applyAlignment="1">
      <alignment wrapText="1"/>
    </xf>
    <xf numFmtId="43" fontId="44" fillId="13" borderId="1" xfId="23" applyNumberFormat="1" applyFont="1" applyFill="1" applyBorder="1" applyAlignment="1"/>
    <xf numFmtId="172" fontId="53" fillId="13" borderId="23" xfId="24" applyNumberFormat="1" applyFont="1" applyFill="1" applyBorder="1" applyAlignment="1" applyProtection="1">
      <alignment horizontal="center" vertical="center"/>
    </xf>
    <xf numFmtId="173" fontId="44" fillId="13" borderId="1" xfId="23" applyNumberFormat="1" applyFont="1" applyFill="1" applyBorder="1" applyAlignment="1"/>
    <xf numFmtId="166" fontId="5" fillId="0" borderId="17" xfId="5" applyNumberFormat="1" applyBorder="1" applyAlignment="1">
      <alignment horizontal="center"/>
    </xf>
    <xf numFmtId="166" fontId="1" fillId="18" borderId="17" xfId="11" applyNumberFormat="1" applyFont="1" applyFill="1" applyBorder="1" applyAlignment="1">
      <alignment horizontal="center" vertical="center"/>
    </xf>
    <xf numFmtId="166" fontId="0" fillId="0" borderId="17" xfId="11" applyNumberFormat="1" applyFont="1" applyBorder="1"/>
    <xf numFmtId="175" fontId="44" fillId="0" borderId="1" xfId="23" applyNumberFormat="1" applyFont="1" applyBorder="1" applyAlignment="1">
      <alignment horizontal="center" vertical="center"/>
    </xf>
    <xf numFmtId="175" fontId="54" fillId="0" borderId="1" xfId="23" applyNumberFormat="1" applyFont="1" applyBorder="1" applyAlignment="1">
      <alignment horizontal="center" vertical="center"/>
    </xf>
    <xf numFmtId="43" fontId="54" fillId="25" borderId="1" xfId="23" applyNumberFormat="1" applyFont="1" applyFill="1" applyBorder="1" applyAlignment="1">
      <alignment horizontal="center" vertical="center"/>
    </xf>
    <xf numFmtId="164" fontId="6" fillId="0" borderId="17" xfId="1" applyFont="1" applyBorder="1" applyAlignment="1"/>
    <xf numFmtId="164" fontId="6" fillId="0" borderId="17" xfId="1" applyFont="1" applyBorder="1" applyAlignment="1">
      <alignment vertical="center"/>
    </xf>
    <xf numFmtId="164" fontId="16" fillId="0" borderId="1" xfId="1" applyFont="1" applyBorder="1"/>
    <xf numFmtId="2" fontId="26" fillId="0" borderId="17" xfId="5" applyNumberFormat="1" applyFont="1" applyFill="1" applyBorder="1" applyAlignment="1">
      <alignment horizontal="center"/>
    </xf>
    <xf numFmtId="0" fontId="11" fillId="7" borderId="3" xfId="0" applyFont="1" applyFill="1" applyBorder="1" applyAlignment="1"/>
    <xf numFmtId="0" fontId="11" fillId="7" borderId="6" xfId="0" applyFont="1" applyFill="1" applyBorder="1" applyAlignment="1"/>
    <xf numFmtId="0" fontId="11" fillId="7" borderId="4" xfId="0" applyFont="1" applyFill="1" applyBorder="1" applyAlignment="1"/>
    <xf numFmtId="0" fontId="16" fillId="0" borderId="17" xfId="0" applyFont="1" applyBorder="1" applyAlignment="1">
      <alignment horizontal="center"/>
    </xf>
    <xf numFmtId="0" fontId="16" fillId="0" borderId="17" xfId="0" applyFont="1" applyBorder="1"/>
    <xf numFmtId="0" fontId="2" fillId="18" borderId="17" xfId="25" applyFill="1" applyBorder="1"/>
    <xf numFmtId="0" fontId="11" fillId="7" borderId="17" xfId="0" applyFont="1" applyFill="1" applyBorder="1" applyAlignment="1"/>
    <xf numFmtId="164" fontId="11" fillId="7" borderId="17" xfId="0" applyNumberFormat="1" applyFont="1" applyFill="1" applyBorder="1"/>
    <xf numFmtId="2" fontId="2" fillId="0" borderId="17" xfId="25" applyNumberFormat="1" applyBorder="1"/>
    <xf numFmtId="43" fontId="66" fillId="0" borderId="17" xfId="3" applyFont="1" applyBorder="1" applyAlignment="1">
      <alignment horizontal="center"/>
    </xf>
    <xf numFmtId="9" fontId="66" fillId="0" borderId="17" xfId="4" applyFont="1" applyBorder="1" applyAlignment="1">
      <alignment horizontal="center"/>
    </xf>
    <xf numFmtId="9" fontId="2" fillId="0" borderId="17" xfId="31" applyFont="1" applyBorder="1" applyAlignment="1">
      <alignment horizontal="center"/>
    </xf>
    <xf numFmtId="174" fontId="2" fillId="0" borderId="17" xfId="25" applyNumberFormat="1" applyBorder="1"/>
    <xf numFmtId="0" fontId="16" fillId="0" borderId="1" xfId="0" applyFont="1" applyBorder="1" applyAlignment="1">
      <alignment horizontal="center" vertical="center" wrapText="1"/>
    </xf>
    <xf numFmtId="0" fontId="9" fillId="8" borderId="6" xfId="0" applyFont="1" applyFill="1" applyBorder="1" applyAlignment="1">
      <alignment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center" vertical="center" wrapText="1"/>
    </xf>
    <xf numFmtId="1" fontId="52" fillId="0" borderId="17" xfId="23" applyNumberFormat="1" applyFont="1" applyBorder="1">
      <alignment vertical="center"/>
    </xf>
    <xf numFmtId="164" fontId="52" fillId="0" borderId="17" xfId="1" applyFont="1" applyBorder="1" applyAlignment="1">
      <alignment vertical="center"/>
    </xf>
    <xf numFmtId="0" fontId="16" fillId="0" borderId="3" xfId="0" applyFont="1" applyBorder="1"/>
    <xf numFmtId="41" fontId="31" fillId="0" borderId="17" xfId="13" applyNumberFormat="1" applyBorder="1">
      <alignment vertical="center"/>
    </xf>
    <xf numFmtId="0" fontId="31" fillId="0" borderId="17" xfId="13" applyBorder="1">
      <alignment vertical="center"/>
    </xf>
    <xf numFmtId="41" fontId="35" fillId="0" borderId="17" xfId="13" applyNumberFormat="1" applyFont="1" applyBorder="1">
      <alignment vertical="center"/>
    </xf>
    <xf numFmtId="41" fontId="36" fillId="0" borderId="17" xfId="13" applyNumberFormat="1" applyFont="1" applyBorder="1">
      <alignment vertical="center"/>
    </xf>
    <xf numFmtId="41" fontId="37" fillId="0" borderId="17" xfId="13" applyNumberFormat="1" applyFont="1" applyBorder="1">
      <alignment vertical="center"/>
    </xf>
    <xf numFmtId="168" fontId="11" fillId="7" borderId="17" xfId="0" applyNumberFormat="1" applyFont="1" applyFill="1" applyBorder="1"/>
    <xf numFmtId="0" fontId="31" fillId="13" borderId="17" xfId="13" applyFill="1" applyBorder="1">
      <alignment vertical="center"/>
    </xf>
    <xf numFmtId="0" fontId="11" fillId="30" borderId="17" xfId="0" applyFont="1" applyFill="1" applyBorder="1" applyAlignment="1"/>
    <xf numFmtId="164" fontId="11" fillId="30" borderId="17" xfId="0" applyNumberFormat="1" applyFont="1" applyFill="1" applyBorder="1"/>
    <xf numFmtId="0" fontId="40" fillId="0" borderId="17" xfId="13" applyFont="1" applyFill="1" applyBorder="1" applyAlignment="1">
      <alignment vertical="center"/>
    </xf>
    <xf numFmtId="0" fontId="67" fillId="23" borderId="17" xfId="28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5" fillId="0" borderId="17" xfId="6" applyFont="1" applyBorder="1" applyAlignment="1">
      <alignment horizontal="center" vertical="center"/>
    </xf>
    <xf numFmtId="0" fontId="4" fillId="0" borderId="17" xfId="6" applyBorder="1" applyAlignment="1">
      <alignment horizontal="center" vertical="center"/>
    </xf>
    <xf numFmtId="0" fontId="25" fillId="0" borderId="17" xfId="6" applyFont="1" applyBorder="1" applyAlignment="1">
      <alignment horizontal="center" vertical="center" wrapText="1"/>
    </xf>
    <xf numFmtId="0" fontId="25" fillId="11" borderId="18" xfId="2" applyFont="1" applyFill="1" applyBorder="1" applyAlignment="1">
      <alignment horizontal="center"/>
    </xf>
    <xf numFmtId="0" fontId="25" fillId="11" borderId="19" xfId="2" applyFont="1" applyFill="1" applyBorder="1" applyAlignment="1">
      <alignment horizontal="center"/>
    </xf>
    <xf numFmtId="0" fontId="25" fillId="11" borderId="20" xfId="2" applyFont="1" applyFill="1" applyBorder="1" applyAlignment="1">
      <alignment horizontal="center"/>
    </xf>
    <xf numFmtId="0" fontId="25" fillId="14" borderId="18" xfId="2" applyFont="1" applyFill="1" applyBorder="1" applyAlignment="1">
      <alignment horizontal="center"/>
    </xf>
    <xf numFmtId="0" fontId="25" fillId="14" borderId="19" xfId="2" applyFont="1" applyFill="1" applyBorder="1" applyAlignment="1">
      <alignment horizontal="center"/>
    </xf>
    <xf numFmtId="0" fontId="25" fillId="14" borderId="20" xfId="2" applyFont="1" applyFill="1" applyBorder="1" applyAlignment="1">
      <alignment horizontal="center"/>
    </xf>
    <xf numFmtId="0" fontId="46" fillId="27" borderId="21" xfId="23" applyFont="1" applyFill="1" applyBorder="1" applyAlignment="1">
      <alignment horizontal="center" vertical="center"/>
    </xf>
    <xf numFmtId="0" fontId="46" fillId="27" borderId="23" xfId="23" applyFont="1" applyFill="1" applyBorder="1" applyAlignment="1">
      <alignment horizontal="center" vertical="center"/>
    </xf>
    <xf numFmtId="0" fontId="47" fillId="28" borderId="17" xfId="23" applyFont="1" applyFill="1" applyBorder="1" applyAlignment="1">
      <alignment horizontal="center" vertical="center" wrapText="1"/>
    </xf>
    <xf numFmtId="0" fontId="25" fillId="13" borderId="18" xfId="2" applyFont="1" applyFill="1" applyBorder="1" applyAlignment="1">
      <alignment horizontal="center"/>
    </xf>
    <xf numFmtId="0" fontId="25" fillId="13" borderId="19" xfId="2" applyFont="1" applyFill="1" applyBorder="1" applyAlignment="1">
      <alignment horizontal="center"/>
    </xf>
    <xf numFmtId="0" fontId="25" fillId="13" borderId="20" xfId="2" applyFont="1" applyFill="1" applyBorder="1" applyAlignment="1">
      <alignment horizontal="center"/>
    </xf>
    <xf numFmtId="0" fontId="47" fillId="28" borderId="17" xfId="23" applyFont="1" applyFill="1" applyBorder="1" applyAlignment="1">
      <alignment horizontal="center" vertical="center"/>
    </xf>
    <xf numFmtId="0" fontId="47" fillId="27" borderId="21" xfId="23" applyFont="1" applyFill="1" applyBorder="1" applyAlignment="1">
      <alignment horizontal="center" vertical="center" wrapText="1"/>
    </xf>
    <xf numFmtId="0" fontId="47" fillId="27" borderId="22" xfId="23" applyFont="1" applyFill="1" applyBorder="1" applyAlignment="1">
      <alignment horizontal="center" vertical="center" wrapText="1"/>
    </xf>
    <xf numFmtId="0" fontId="47" fillId="27" borderId="32" xfId="23" applyFont="1" applyFill="1" applyBorder="1" applyAlignment="1">
      <alignment horizontal="center" vertical="center" wrapText="1"/>
    </xf>
    <xf numFmtId="0" fontId="48" fillId="27" borderId="18" xfId="23" applyFont="1" applyFill="1" applyBorder="1" applyAlignment="1">
      <alignment horizontal="center" vertical="center" wrapText="1"/>
    </xf>
    <xf numFmtId="0" fontId="48" fillId="27" borderId="20" xfId="23" applyFont="1" applyFill="1" applyBorder="1" applyAlignment="1">
      <alignment horizontal="center" vertical="center" wrapText="1"/>
    </xf>
    <xf numFmtId="0" fontId="48" fillId="29" borderId="18" xfId="23" applyFont="1" applyFill="1" applyBorder="1" applyAlignment="1">
      <alignment horizontal="center" vertical="center" wrapText="1"/>
    </xf>
    <xf numFmtId="0" fontId="48" fillId="29" borderId="20" xfId="23" applyFont="1" applyFill="1" applyBorder="1" applyAlignment="1">
      <alignment horizontal="center" vertical="center" wrapText="1"/>
    </xf>
    <xf numFmtId="0" fontId="46" fillId="27" borderId="17" xfId="23" applyFont="1" applyFill="1" applyBorder="1" applyAlignment="1">
      <alignment horizontal="center" vertical="center" wrapText="1"/>
    </xf>
    <xf numFmtId="0" fontId="46" fillId="27" borderId="31" xfId="23" applyFont="1" applyFill="1" applyBorder="1" applyAlignment="1">
      <alignment horizontal="center" vertical="center" wrapText="1"/>
    </xf>
    <xf numFmtId="166" fontId="46" fillId="27" borderId="17" xfId="23" applyNumberFormat="1" applyFont="1" applyFill="1" applyBorder="1" applyAlignment="1">
      <alignment horizontal="center" vertical="center" wrapText="1"/>
    </xf>
    <xf numFmtId="166" fontId="46" fillId="27" borderId="31" xfId="23" applyNumberFormat="1" applyFont="1" applyFill="1" applyBorder="1" applyAlignment="1">
      <alignment horizontal="center" vertical="center" wrapText="1"/>
    </xf>
    <xf numFmtId="166" fontId="46" fillId="27" borderId="17" xfId="23" applyNumberFormat="1" applyFont="1" applyFill="1" applyBorder="1" applyAlignment="1">
      <alignment horizontal="center" vertical="center"/>
    </xf>
    <xf numFmtId="0" fontId="49" fillId="29" borderId="17" xfId="23" applyFont="1" applyFill="1" applyBorder="1" applyAlignment="1">
      <alignment horizontal="center" vertical="center"/>
    </xf>
    <xf numFmtId="0" fontId="46" fillId="27" borderId="17" xfId="23" applyFont="1" applyFill="1" applyBorder="1" applyAlignment="1">
      <alignment horizontal="center" vertical="center"/>
    </xf>
    <xf numFmtId="0" fontId="46" fillId="27" borderId="31" xfId="23" applyFont="1" applyFill="1" applyBorder="1" applyAlignment="1">
      <alignment horizontal="center" vertical="center"/>
    </xf>
    <xf numFmtId="166" fontId="46" fillId="27" borderId="31" xfId="23" applyNumberFormat="1" applyFont="1" applyFill="1" applyBorder="1" applyAlignment="1">
      <alignment horizontal="center" vertical="center"/>
    </xf>
    <xf numFmtId="166" fontId="46" fillId="27" borderId="21" xfId="23" applyNumberFormat="1" applyFont="1" applyFill="1" applyBorder="1" applyAlignment="1">
      <alignment horizontal="center" vertical="center" wrapText="1"/>
    </xf>
    <xf numFmtId="166" fontId="46" fillId="27" borderId="32" xfId="23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9" fillId="0" borderId="17" xfId="13" applyFont="1" applyBorder="1" applyAlignment="1">
      <alignment horizontal="center" vertical="center"/>
    </xf>
    <xf numFmtId="0" fontId="9" fillId="0" borderId="17" xfId="13" applyFont="1" applyBorder="1" applyAlignment="1">
      <alignment horizontal="center" vertical="center" wrapText="1"/>
    </xf>
    <xf numFmtId="0" fontId="15" fillId="0" borderId="0" xfId="13" applyFont="1" applyAlignment="1">
      <alignment horizontal="center" vertical="center"/>
    </xf>
    <xf numFmtId="0" fontId="6" fillId="0" borderId="17" xfId="13" applyFont="1" applyBorder="1" applyAlignment="1">
      <alignment horizontal="center" vertical="center"/>
    </xf>
    <xf numFmtId="0" fontId="2" fillId="0" borderId="17" xfId="25" applyBorder="1" applyAlignment="1">
      <alignment horizontal="center"/>
    </xf>
    <xf numFmtId="0" fontId="55" fillId="0" borderId="25" xfId="25" applyFont="1" applyBorder="1" applyAlignment="1">
      <alignment horizontal="center" vertical="center" wrapText="1"/>
    </xf>
    <xf numFmtId="0" fontId="55" fillId="0" borderId="27" xfId="25" applyFont="1" applyBorder="1" applyAlignment="1">
      <alignment horizontal="center" vertical="center" wrapText="1"/>
    </xf>
    <xf numFmtId="0" fontId="55" fillId="0" borderId="26" xfId="25" applyFont="1" applyBorder="1" applyAlignment="1">
      <alignment horizontal="center" vertical="center" wrapText="1"/>
    </xf>
    <xf numFmtId="0" fontId="55" fillId="0" borderId="30" xfId="25" applyFont="1" applyBorder="1" applyAlignment="1">
      <alignment horizontal="center" vertical="center" wrapText="1"/>
    </xf>
    <xf numFmtId="0" fontId="55" fillId="0" borderId="0" xfId="25" applyFont="1" applyAlignment="1">
      <alignment horizontal="center" vertical="center" wrapText="1"/>
    </xf>
    <xf numFmtId="0" fontId="55" fillId="0" borderId="33" xfId="25" applyFont="1" applyBorder="1" applyAlignment="1">
      <alignment horizontal="center" vertical="center" wrapText="1"/>
    </xf>
    <xf numFmtId="0" fontId="55" fillId="0" borderId="28" xfId="25" applyFont="1" applyBorder="1" applyAlignment="1">
      <alignment horizontal="center" vertical="center" wrapText="1"/>
    </xf>
    <xf numFmtId="0" fontId="55" fillId="0" borderId="16" xfId="25" applyFont="1" applyBorder="1" applyAlignment="1">
      <alignment horizontal="center" vertical="center" wrapText="1"/>
    </xf>
    <xf numFmtId="0" fontId="55" fillId="0" borderId="29" xfId="25" applyFont="1" applyBorder="1" applyAlignment="1">
      <alignment horizontal="center" vertical="center" wrapText="1"/>
    </xf>
    <xf numFmtId="0" fontId="56" fillId="0" borderId="17" xfId="25" applyFont="1" applyBorder="1" applyAlignment="1">
      <alignment horizontal="left" vertical="center" wrapText="1"/>
    </xf>
    <xf numFmtId="17" fontId="56" fillId="0" borderId="17" xfId="25" applyNumberFormat="1" applyFont="1" applyBorder="1" applyAlignment="1">
      <alignment horizontal="left" vertical="center" wrapText="1"/>
    </xf>
    <xf numFmtId="15" fontId="56" fillId="0" borderId="17" xfId="25" applyNumberFormat="1" applyFont="1" applyBorder="1" applyAlignment="1">
      <alignment horizontal="left" vertical="center" wrapText="1"/>
    </xf>
    <xf numFmtId="0" fontId="25" fillId="12" borderId="17" xfId="25" applyFont="1" applyFill="1" applyBorder="1" applyAlignment="1">
      <alignment horizontal="center" vertical="center"/>
    </xf>
    <xf numFmtId="0" fontId="25" fillId="12" borderId="18" xfId="25" applyFont="1" applyFill="1" applyBorder="1" applyAlignment="1">
      <alignment horizontal="center" vertical="center" wrapText="1"/>
    </xf>
    <xf numFmtId="0" fontId="25" fillId="12" borderId="20" xfId="25" applyFont="1" applyFill="1" applyBorder="1" applyAlignment="1">
      <alignment horizontal="center" vertical="center" wrapText="1"/>
    </xf>
    <xf numFmtId="0" fontId="25" fillId="12" borderId="17" xfId="25" applyFont="1" applyFill="1" applyBorder="1" applyAlignment="1">
      <alignment horizontal="center" vertical="center" wrapText="1"/>
    </xf>
    <xf numFmtId="0" fontId="25" fillId="12" borderId="21" xfId="25" applyFont="1" applyFill="1" applyBorder="1" applyAlignment="1">
      <alignment horizontal="center" vertical="center" wrapText="1"/>
    </xf>
    <xf numFmtId="0" fontId="25" fillId="12" borderId="23" xfId="25" applyFont="1" applyFill="1" applyBorder="1" applyAlignment="1">
      <alignment horizontal="center" vertical="center" wrapText="1"/>
    </xf>
    <xf numFmtId="0" fontId="9" fillId="8" borderId="3" xfId="22" applyFont="1" applyFill="1" applyBorder="1" applyAlignment="1">
      <alignment horizontal="center" vertical="center" wrapText="1"/>
    </xf>
    <xf numFmtId="0" fontId="9" fillId="8" borderId="6" xfId="22" applyFont="1" applyFill="1" applyBorder="1" applyAlignment="1">
      <alignment horizontal="center" vertical="center" wrapText="1"/>
    </xf>
    <xf numFmtId="0" fontId="9" fillId="8" borderId="4" xfId="22" applyFont="1" applyFill="1" applyBorder="1" applyAlignment="1">
      <alignment horizontal="center" vertical="center" wrapText="1"/>
    </xf>
    <xf numFmtId="0" fontId="6" fillId="9" borderId="3" xfId="22" applyFill="1" applyBorder="1" applyAlignment="1">
      <alignment horizontal="center" wrapText="1"/>
    </xf>
    <xf numFmtId="0" fontId="6" fillId="9" borderId="4" xfId="22" applyFill="1" applyBorder="1" applyAlignment="1">
      <alignment horizontal="center" wrapText="1"/>
    </xf>
    <xf numFmtId="0" fontId="9" fillId="0" borderId="1" xfId="22" applyFont="1" applyBorder="1" applyAlignment="1">
      <alignment horizontal="center" vertical="center" wrapText="1"/>
    </xf>
    <xf numFmtId="0" fontId="17" fillId="0" borderId="8" xfId="22" applyFont="1" applyBorder="1" applyAlignment="1">
      <alignment horizontal="center" vertical="center" wrapText="1"/>
    </xf>
    <xf numFmtId="0" fontId="17" fillId="0" borderId="9" xfId="22" applyFont="1" applyBorder="1" applyAlignment="1">
      <alignment horizontal="center" vertical="center" wrapText="1"/>
    </xf>
    <xf numFmtId="0" fontId="17" fillId="0" borderId="10" xfId="22" applyFont="1" applyBorder="1" applyAlignment="1">
      <alignment horizontal="center" vertical="center" wrapText="1"/>
    </xf>
    <xf numFmtId="0" fontId="17" fillId="0" borderId="11" xfId="22" applyFont="1" applyBorder="1" applyAlignment="1">
      <alignment horizontal="center" vertical="center" wrapText="1"/>
    </xf>
    <xf numFmtId="0" fontId="17" fillId="0" borderId="0" xfId="22" applyFont="1" applyAlignment="1">
      <alignment horizontal="center" vertical="center" wrapText="1"/>
    </xf>
    <xf numFmtId="0" fontId="17" fillId="0" borderId="12" xfId="22" applyFont="1" applyBorder="1" applyAlignment="1">
      <alignment horizontal="center" vertical="center" wrapText="1"/>
    </xf>
    <xf numFmtId="0" fontId="15" fillId="0" borderId="0" xfId="22" applyFont="1" applyAlignment="1">
      <alignment horizontal="center" vertical="center" wrapText="1"/>
    </xf>
    <xf numFmtId="0" fontId="9" fillId="0" borderId="2" xfId="22" applyFont="1" applyBorder="1" applyAlignment="1">
      <alignment horizontal="center" vertical="center" wrapText="1"/>
    </xf>
    <xf numFmtId="0" fontId="9" fillId="0" borderId="7" xfId="22" applyFont="1" applyBorder="1" applyAlignment="1">
      <alignment horizontal="center" vertical="center" wrapText="1"/>
    </xf>
    <xf numFmtId="0" fontId="9" fillId="0" borderId="5" xfId="22" applyFont="1" applyBorder="1" applyAlignment="1">
      <alignment horizontal="center" vertical="center" wrapText="1"/>
    </xf>
    <xf numFmtId="0" fontId="27" fillId="0" borderId="0" xfId="26" applyFont="1" applyAlignment="1">
      <alignment horizontal="center" vertical="center"/>
    </xf>
    <xf numFmtId="0" fontId="25" fillId="17" borderId="22" xfId="26" applyFont="1" applyFill="1" applyBorder="1" applyAlignment="1">
      <alignment horizontal="center" vertical="center"/>
    </xf>
    <xf numFmtId="0" fontId="25" fillId="17" borderId="23" xfId="26" applyFont="1" applyFill="1" applyBorder="1" applyAlignment="1">
      <alignment horizontal="center" vertical="center"/>
    </xf>
    <xf numFmtId="0" fontId="25" fillId="20" borderId="22" xfId="26" applyFont="1" applyFill="1" applyBorder="1" applyAlignment="1">
      <alignment horizontal="center" vertical="center" wrapText="1"/>
    </xf>
    <xf numFmtId="0" fontId="25" fillId="20" borderId="23" xfId="26" applyFont="1" applyFill="1" applyBorder="1" applyAlignment="1">
      <alignment horizontal="center" vertical="center" wrapText="1"/>
    </xf>
    <xf numFmtId="0" fontId="25" fillId="17" borderId="18" xfId="26" applyFont="1" applyFill="1" applyBorder="1" applyAlignment="1">
      <alignment horizontal="center" vertical="center"/>
    </xf>
    <xf numFmtId="0" fontId="25" fillId="17" borderId="19" xfId="26" applyFont="1" applyFill="1" applyBorder="1" applyAlignment="1">
      <alignment horizontal="center" vertical="center"/>
    </xf>
    <xf numFmtId="0" fontId="25" fillId="17" borderId="20" xfId="26" applyFont="1" applyFill="1" applyBorder="1" applyAlignment="1">
      <alignment horizontal="center" vertical="center"/>
    </xf>
    <xf numFmtId="0" fontId="25" fillId="20" borderId="17" xfId="26" applyFont="1" applyFill="1" applyBorder="1" applyAlignment="1">
      <alignment horizontal="center" vertical="center" wrapText="1"/>
    </xf>
    <xf numFmtId="0" fontId="25" fillId="17" borderId="17" xfId="26" applyFont="1" applyFill="1" applyBorder="1" applyAlignment="1">
      <alignment horizontal="center" vertical="center" wrapText="1"/>
    </xf>
    <xf numFmtId="0" fontId="9" fillId="12" borderId="18" xfId="23" applyFont="1" applyFill="1" applyBorder="1" applyAlignment="1">
      <alignment horizontal="center" vertical="center"/>
    </xf>
    <xf numFmtId="0" fontId="58" fillId="12" borderId="19" xfId="23" applyFont="1" applyFill="1" applyBorder="1" applyAlignment="1">
      <alignment horizontal="center" vertical="center"/>
    </xf>
    <xf numFmtId="0" fontId="58" fillId="12" borderId="20" xfId="23" applyFont="1" applyFill="1" applyBorder="1" applyAlignment="1">
      <alignment horizontal="center" vertical="center"/>
    </xf>
    <xf numFmtId="0" fontId="58" fillId="12" borderId="28" xfId="23" applyFont="1" applyFill="1" applyBorder="1" applyAlignment="1">
      <alignment horizontal="center" vertical="center"/>
    </xf>
    <xf numFmtId="0" fontId="58" fillId="12" borderId="16" xfId="23" applyFont="1" applyFill="1" applyBorder="1" applyAlignment="1">
      <alignment horizontal="center" vertical="center"/>
    </xf>
    <xf numFmtId="0" fontId="58" fillId="12" borderId="30" xfId="23" applyFont="1" applyFill="1" applyBorder="1" applyAlignment="1">
      <alignment horizontal="center" vertical="center"/>
    </xf>
    <xf numFmtId="0" fontId="58" fillId="12" borderId="0" xfId="23" applyFont="1" applyFill="1" applyBorder="1" applyAlignment="1">
      <alignment horizontal="center" vertical="center"/>
    </xf>
    <xf numFmtId="0" fontId="58" fillId="12" borderId="21" xfId="23" applyFont="1" applyFill="1" applyBorder="1" applyAlignment="1">
      <alignment horizontal="center" vertical="center" wrapText="1"/>
    </xf>
    <xf numFmtId="0" fontId="58" fillId="12" borderId="22" xfId="23" applyFont="1" applyFill="1" applyBorder="1" applyAlignment="1">
      <alignment horizontal="center" vertical="center" wrapText="1"/>
    </xf>
    <xf numFmtId="0" fontId="58" fillId="12" borderId="23" xfId="23" applyFont="1" applyFill="1" applyBorder="1" applyAlignment="1">
      <alignment horizontal="center" vertical="center" wrapText="1"/>
    </xf>
    <xf numFmtId="0" fontId="58" fillId="12" borderId="18" xfId="23" applyFont="1" applyFill="1" applyBorder="1" applyAlignment="1">
      <alignment horizontal="center" vertical="center" wrapText="1"/>
    </xf>
    <xf numFmtId="0" fontId="58" fillId="12" borderId="19" xfId="23" applyFont="1" applyFill="1" applyBorder="1" applyAlignment="1">
      <alignment horizontal="center" vertical="center" wrapText="1"/>
    </xf>
    <xf numFmtId="0" fontId="58" fillId="12" borderId="20" xfId="23" applyFont="1" applyFill="1" applyBorder="1" applyAlignment="1">
      <alignment horizontal="center" vertical="center" wrapText="1"/>
    </xf>
    <xf numFmtId="0" fontId="9" fillId="12" borderId="21" xfId="23" applyFont="1" applyFill="1" applyBorder="1" applyAlignment="1">
      <alignment horizontal="center" vertical="center" wrapText="1"/>
    </xf>
    <xf numFmtId="0" fontId="9" fillId="12" borderId="23" xfId="23" applyFont="1" applyFill="1" applyBorder="1" applyAlignment="1">
      <alignment horizontal="center" vertical="center" wrapText="1"/>
    </xf>
    <xf numFmtId="0" fontId="57" fillId="0" borderId="0" xfId="23" applyFont="1" applyAlignment="1">
      <alignment horizontal="center" vertical="center"/>
    </xf>
    <xf numFmtId="0" fontId="58" fillId="12" borderId="21" xfId="23" applyFont="1" applyFill="1" applyBorder="1" applyAlignment="1">
      <alignment horizontal="center" vertical="center"/>
    </xf>
    <xf numFmtId="0" fontId="58" fillId="12" borderId="22" xfId="23" applyFont="1" applyFill="1" applyBorder="1" applyAlignment="1">
      <alignment horizontal="center" vertical="center"/>
    </xf>
    <xf numFmtId="0" fontId="58" fillId="12" borderId="23" xfId="23" applyFont="1" applyFill="1" applyBorder="1" applyAlignment="1">
      <alignment horizontal="center" vertical="center"/>
    </xf>
    <xf numFmtId="0" fontId="9" fillId="15" borderId="17" xfId="13" applyFont="1" applyFill="1" applyBorder="1" applyAlignment="1">
      <alignment horizontal="center" vertical="center" wrapText="1"/>
    </xf>
    <xf numFmtId="0" fontId="9" fillId="0" borderId="21" xfId="13" applyFont="1" applyBorder="1" applyAlignment="1">
      <alignment horizontal="center" vertical="center"/>
    </xf>
    <xf numFmtId="0" fontId="9" fillId="0" borderId="22" xfId="13" applyFont="1" applyBorder="1" applyAlignment="1">
      <alignment horizontal="center" vertical="center"/>
    </xf>
    <xf numFmtId="0" fontId="9" fillId="0" borderId="23" xfId="13" applyFont="1" applyBorder="1" applyAlignment="1">
      <alignment horizontal="center" vertical="center"/>
    </xf>
    <xf numFmtId="0" fontId="9" fillId="0" borderId="21" xfId="13" applyFont="1" applyBorder="1" applyAlignment="1">
      <alignment horizontal="center" vertical="center" wrapText="1"/>
    </xf>
    <xf numFmtId="0" fontId="9" fillId="0" borderId="22" xfId="13" applyFont="1" applyBorder="1" applyAlignment="1">
      <alignment horizontal="center" vertical="center" wrapText="1"/>
    </xf>
    <xf numFmtId="0" fontId="9" fillId="0" borderId="23" xfId="13" applyFont="1" applyBorder="1" applyAlignment="1">
      <alignment horizontal="center" vertical="center" wrapText="1"/>
    </xf>
    <xf numFmtId="0" fontId="9" fillId="0" borderId="25" xfId="13" applyFont="1" applyBorder="1" applyAlignment="1">
      <alignment horizontal="center" vertical="center" wrapText="1"/>
    </xf>
    <xf numFmtId="0" fontId="9" fillId="0" borderId="26" xfId="13" applyFont="1" applyBorder="1" applyAlignment="1">
      <alignment horizontal="center" vertical="center" wrapText="1"/>
    </xf>
    <xf numFmtId="0" fontId="9" fillId="0" borderId="28" xfId="13" applyFont="1" applyBorder="1" applyAlignment="1">
      <alignment horizontal="center" vertical="center" wrapText="1"/>
    </xf>
    <xf numFmtId="0" fontId="9" fillId="0" borderId="29" xfId="13" applyFont="1" applyBorder="1" applyAlignment="1">
      <alignment horizontal="center" vertical="center" wrapText="1"/>
    </xf>
    <xf numFmtId="0" fontId="9" fillId="0" borderId="27" xfId="13" applyFont="1" applyBorder="1" applyAlignment="1">
      <alignment horizontal="center" vertical="center" wrapText="1"/>
    </xf>
    <xf numFmtId="0" fontId="9" fillId="0" borderId="16" xfId="13" applyFont="1" applyBorder="1" applyAlignment="1">
      <alignment horizontal="center" vertical="center" wrapText="1"/>
    </xf>
    <xf numFmtId="0" fontId="12" fillId="15" borderId="25" xfId="13" applyFont="1" applyFill="1" applyBorder="1" applyAlignment="1">
      <alignment horizontal="center" vertical="center" wrapText="1"/>
    </xf>
    <xf numFmtId="0" fontId="12" fillId="15" borderId="27" xfId="13" applyFont="1" applyFill="1" applyBorder="1" applyAlignment="1">
      <alignment horizontal="center" vertical="center" wrapText="1"/>
    </xf>
    <xf numFmtId="0" fontId="12" fillId="15" borderId="26" xfId="13" applyFont="1" applyFill="1" applyBorder="1" applyAlignment="1">
      <alignment horizontal="center" vertical="center" wrapText="1"/>
    </xf>
    <xf numFmtId="0" fontId="12" fillId="15" borderId="28" xfId="13" applyFont="1" applyFill="1" applyBorder="1" applyAlignment="1">
      <alignment horizontal="center" vertical="center" wrapText="1"/>
    </xf>
    <xf numFmtId="0" fontId="12" fillId="15" borderId="16" xfId="13" applyFont="1" applyFill="1" applyBorder="1" applyAlignment="1">
      <alignment horizontal="center" vertical="center" wrapText="1"/>
    </xf>
    <xf numFmtId="0" fontId="12" fillId="15" borderId="29" xfId="13" applyFont="1" applyFill="1" applyBorder="1" applyAlignment="1">
      <alignment horizontal="center" vertical="center" wrapText="1"/>
    </xf>
    <xf numFmtId="0" fontId="41" fillId="26" borderId="21" xfId="13" applyFont="1" applyFill="1" applyBorder="1" applyAlignment="1">
      <alignment horizontal="center" vertical="center" wrapText="1"/>
    </xf>
    <xf numFmtId="0" fontId="41" fillId="26" borderId="23" xfId="13" applyFont="1" applyFill="1" applyBorder="1" applyAlignment="1">
      <alignment horizontal="center" vertical="center" wrapText="1"/>
    </xf>
    <xf numFmtId="0" fontId="41" fillId="26" borderId="18" xfId="13" applyFont="1" applyFill="1" applyBorder="1" applyAlignment="1">
      <alignment horizontal="center" vertical="center" wrapText="1"/>
    </xf>
    <xf numFmtId="0" fontId="41" fillId="26" borderId="20" xfId="13" applyFont="1" applyFill="1" applyBorder="1" applyAlignment="1">
      <alignment horizontal="center" vertical="center" wrapText="1"/>
    </xf>
    <xf numFmtId="0" fontId="41" fillId="25" borderId="17" xfId="13" applyFont="1" applyFill="1" applyBorder="1" applyAlignment="1">
      <alignment horizontal="center"/>
    </xf>
    <xf numFmtId="0" fontId="7" fillId="0" borderId="17" xfId="13" applyFont="1" applyFill="1" applyBorder="1" applyAlignment="1">
      <alignment horizontal="center" vertical="center" wrapText="1"/>
    </xf>
    <xf numFmtId="0" fontId="8" fillId="0" borderId="17" xfId="13" applyFont="1" applyFill="1" applyBorder="1" applyAlignment="1">
      <alignment horizontal="center" vertical="center" wrapText="1"/>
    </xf>
    <xf numFmtId="0" fontId="10" fillId="0" borderId="17" xfId="13" applyFont="1" applyFill="1" applyBorder="1" applyAlignment="1">
      <alignment horizontal="left" vertical="center" wrapText="1"/>
    </xf>
    <xf numFmtId="17" fontId="10" fillId="0" borderId="17" xfId="13" applyNumberFormat="1" applyFont="1" applyFill="1" applyBorder="1" applyAlignment="1">
      <alignment horizontal="left" vertical="center" wrapText="1"/>
    </xf>
    <xf numFmtId="171" fontId="10" fillId="0" borderId="17" xfId="13" applyNumberFormat="1" applyFont="1" applyFill="1" applyBorder="1" applyAlignment="1">
      <alignment horizontal="left" vertical="center" wrapText="1"/>
    </xf>
    <xf numFmtId="166" fontId="61" fillId="21" borderId="17" xfId="29" applyNumberFormat="1" applyFont="1" applyFill="1" applyBorder="1" applyAlignment="1">
      <alignment horizontal="center" vertical="center"/>
    </xf>
    <xf numFmtId="166" fontId="61" fillId="21" borderId="28" xfId="29" applyNumberFormat="1" applyFont="1" applyFill="1" applyBorder="1" applyAlignment="1">
      <alignment horizontal="center" vertical="center"/>
    </xf>
    <xf numFmtId="166" fontId="61" fillId="21" borderId="16" xfId="29" applyNumberFormat="1" applyFont="1" applyFill="1" applyBorder="1" applyAlignment="1">
      <alignment horizontal="center" vertical="center"/>
    </xf>
    <xf numFmtId="0" fontId="60" fillId="11" borderId="0" xfId="28" applyFont="1" applyFill="1" applyAlignment="1">
      <alignment horizontal="center"/>
    </xf>
    <xf numFmtId="0" fontId="61" fillId="21" borderId="17" xfId="28" applyFont="1" applyFill="1" applyBorder="1" applyAlignment="1">
      <alignment horizontal="center" vertical="center"/>
    </xf>
    <xf numFmtId="166" fontId="61" fillId="21" borderId="30" xfId="29" applyNumberFormat="1" applyFont="1" applyFill="1" applyBorder="1" applyAlignment="1">
      <alignment horizontal="center" vertical="center"/>
    </xf>
    <xf numFmtId="166" fontId="61" fillId="21" borderId="0" xfId="29" applyNumberFormat="1" applyFont="1" applyFill="1" applyBorder="1" applyAlignment="1">
      <alignment horizontal="center" vertical="center"/>
    </xf>
    <xf numFmtId="166" fontId="61" fillId="21" borderId="17" xfId="29" applyNumberFormat="1" applyFont="1" applyFill="1" applyBorder="1" applyAlignment="1">
      <alignment horizontal="center" vertical="center" wrapText="1"/>
    </xf>
    <xf numFmtId="166" fontId="61" fillId="21" borderId="17" xfId="29" applyNumberFormat="1" applyFont="1" applyFill="1" applyBorder="1" applyAlignment="1" applyProtection="1">
      <alignment horizontal="center" vertical="center" wrapText="1"/>
    </xf>
    <xf numFmtId="166" fontId="61" fillId="21" borderId="30" xfId="29" applyNumberFormat="1" applyFont="1" applyFill="1" applyBorder="1" applyAlignment="1">
      <alignment horizontal="center" vertical="center" wrapText="1"/>
    </xf>
    <xf numFmtId="166" fontId="61" fillId="21" borderId="28" xfId="29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</cellXfs>
  <cellStyles count="32">
    <cellStyle name="Comma" xfId="1" builtinId="3"/>
    <cellStyle name="Comma [0] 14 2" xfId="16"/>
    <cellStyle name="Comma [0] 2" xfId="17"/>
    <cellStyle name="Comma [0] 2 2" xfId="10"/>
    <cellStyle name="Comma [0] 4" xfId="24"/>
    <cellStyle name="Comma 10 10 2 6" xfId="21"/>
    <cellStyle name="Comma 2" xfId="5"/>
    <cellStyle name="Comma 2 2" xfId="8"/>
    <cellStyle name="Comma 3" xfId="11"/>
    <cellStyle name="Comma 4" xfId="15"/>
    <cellStyle name="Comma 4 2" xfId="19"/>
    <cellStyle name="Comma 4 2 2" xfId="27"/>
    <cellStyle name="Comma 4 3" xfId="29"/>
    <cellStyle name="Comma 5" xfId="20"/>
    <cellStyle name="Comma 6" xfId="30"/>
    <cellStyle name="Koma 2" xfId="3"/>
    <cellStyle name="Normal" xfId="0" builtinId="0"/>
    <cellStyle name="Normal 2" xfId="2"/>
    <cellStyle name="Normal 2 2" xfId="7"/>
    <cellStyle name="Normal 2 2 2" xfId="9"/>
    <cellStyle name="Normal 2 2 3" xfId="26"/>
    <cellStyle name="Normal 3" xfId="6"/>
    <cellStyle name="Normal 4" xfId="12"/>
    <cellStyle name="Normal 4 2" xfId="18"/>
    <cellStyle name="Normal 4 3" xfId="28"/>
    <cellStyle name="Normal 5" xfId="13"/>
    <cellStyle name="Normal 5 3" xfId="25"/>
    <cellStyle name="Normal 6" xfId="22"/>
    <cellStyle name="Normal 6 2" xfId="23"/>
    <cellStyle name="Percent" xfId="31" builtinId="5"/>
    <cellStyle name="Percent 2" xfId="14"/>
    <cellStyle name="Persen 2" xfId="4"/>
  </cellStyles>
  <dxfs count="181"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0"/>
      </font>
      <fill>
        <patternFill patternType="solid">
          <bgColor rgb="FF0000FF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31750</xdr:rowOff>
    </xdr:from>
    <xdr:to>
      <xdr:col>24</xdr:col>
      <xdr:colOff>9127</xdr:colOff>
      <xdr:row>9</xdr:row>
      <xdr:rowOff>12700</xdr:rowOff>
    </xdr:to>
    <xdr:sp macro="" textlink="">
      <xdr:nvSpPr>
        <xdr:cNvPr id="5" name="Freeform: Shape 9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13782675" y="1360805"/>
          <a:ext cx="1209040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108412</xdr:colOff>
      <xdr:row>7</xdr:row>
      <xdr:rowOff>9524</xdr:rowOff>
    </xdr:from>
    <xdr:to>
      <xdr:col>20</xdr:col>
      <xdr:colOff>400603</xdr:colOff>
      <xdr:row>7</xdr:row>
      <xdr:rowOff>318769</xdr:rowOff>
    </xdr:to>
    <xdr:sp macro="" textlink="">
      <xdr:nvSpPr>
        <xdr:cNvPr id="6" name="Arrow: Quad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12690475" y="1337945"/>
          <a:ext cx="292100" cy="309245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20</xdr:col>
      <xdr:colOff>99060</xdr:colOff>
      <xdr:row>5</xdr:row>
      <xdr:rowOff>85977</xdr:rowOff>
    </xdr:from>
    <xdr:ext cx="323850" cy="405432"/>
    <xdr:sp macro="" textlink="">
      <xdr:nvSpPr>
        <xdr:cNvPr id="7" name="Rectangle 11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/>
      </xdr:nvSpPr>
      <xdr:spPr>
        <a:xfrm flipV="1">
          <a:off x="12681585" y="1040765"/>
          <a:ext cx="323850" cy="4051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  <xdr:oneCellAnchor>
    <xdr:from>
      <xdr:col>27</xdr:col>
      <xdr:colOff>99060</xdr:colOff>
      <xdr:row>5</xdr:row>
      <xdr:rowOff>85977</xdr:rowOff>
    </xdr:from>
    <xdr:ext cx="323850" cy="405432"/>
    <xdr:sp macro="" textlink="">
      <xdr:nvSpPr>
        <xdr:cNvPr id="2" name="Rectangle 1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16882110" y="1040765"/>
          <a:ext cx="323850" cy="4051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  <xdr:twoCellAnchor>
    <xdr:from>
      <xdr:col>27</xdr:col>
      <xdr:colOff>108412</xdr:colOff>
      <xdr:row>7</xdr:row>
      <xdr:rowOff>9524</xdr:rowOff>
    </xdr:from>
    <xdr:to>
      <xdr:col>27</xdr:col>
      <xdr:colOff>400603</xdr:colOff>
      <xdr:row>7</xdr:row>
      <xdr:rowOff>318769</xdr:rowOff>
    </xdr:to>
    <xdr:sp macro="" textlink="">
      <xdr:nvSpPr>
        <xdr:cNvPr id="3" name="Arrow: Quad 10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16891000" y="1337945"/>
          <a:ext cx="292100" cy="309245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29</xdr:col>
      <xdr:colOff>0</xdr:colOff>
      <xdr:row>7</xdr:row>
      <xdr:rowOff>0</xdr:rowOff>
    </xdr:from>
    <xdr:to>
      <xdr:col>31</xdr:col>
      <xdr:colOff>8890</xdr:colOff>
      <xdr:row>8</xdr:row>
      <xdr:rowOff>190500</xdr:rowOff>
    </xdr:to>
    <xdr:sp macro="" textlink="">
      <xdr:nvSpPr>
        <xdr:cNvPr id="4" name="Freeform: Shape 9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17983200" y="1329055"/>
          <a:ext cx="1209040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8</xdr:row>
      <xdr:rowOff>31750</xdr:rowOff>
    </xdr:from>
    <xdr:to>
      <xdr:col>24</xdr:col>
      <xdr:colOff>9127</xdr:colOff>
      <xdr:row>10</xdr:row>
      <xdr:rowOff>12700</xdr:rowOff>
    </xdr:to>
    <xdr:sp macro="" textlink="">
      <xdr:nvSpPr>
        <xdr:cNvPr id="2" name="Freeform: Shape 9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201650" y="1565275"/>
          <a:ext cx="1209040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133767</xdr:colOff>
      <xdr:row>8</xdr:row>
      <xdr:rowOff>47976</xdr:rowOff>
    </xdr:from>
    <xdr:to>
      <xdr:col>20</xdr:col>
      <xdr:colOff>375247</xdr:colOff>
      <xdr:row>8</xdr:row>
      <xdr:rowOff>280317</xdr:rowOff>
    </xdr:to>
    <xdr:sp macro="" textlink="">
      <xdr:nvSpPr>
        <xdr:cNvPr id="3" name="Arrow: Quad 10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12134850" y="1581150"/>
          <a:ext cx="241300" cy="232410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20</xdr:col>
      <xdr:colOff>99060</xdr:colOff>
      <xdr:row>6</xdr:row>
      <xdr:rowOff>124077</xdr:rowOff>
    </xdr:from>
    <xdr:ext cx="323850" cy="405432"/>
    <xdr:sp macro="" textlink="">
      <xdr:nvSpPr>
        <xdr:cNvPr id="4" name="Rectangle 1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12100560" y="1276350"/>
          <a:ext cx="323850" cy="4051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  <xdr:twoCellAnchor>
    <xdr:from>
      <xdr:col>29</xdr:col>
      <xdr:colOff>0</xdr:colOff>
      <xdr:row>8</xdr:row>
      <xdr:rowOff>31750</xdr:rowOff>
    </xdr:from>
    <xdr:to>
      <xdr:col>31</xdr:col>
      <xdr:colOff>9127</xdr:colOff>
      <xdr:row>10</xdr:row>
      <xdr:rowOff>12700</xdr:rowOff>
    </xdr:to>
    <xdr:sp macro="" textlink="">
      <xdr:nvSpPr>
        <xdr:cNvPr id="5" name="Freeform: Shape 9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17402175" y="1565275"/>
          <a:ext cx="1209040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27</xdr:col>
      <xdr:colOff>133767</xdr:colOff>
      <xdr:row>8</xdr:row>
      <xdr:rowOff>47976</xdr:rowOff>
    </xdr:from>
    <xdr:to>
      <xdr:col>27</xdr:col>
      <xdr:colOff>375247</xdr:colOff>
      <xdr:row>8</xdr:row>
      <xdr:rowOff>280317</xdr:rowOff>
    </xdr:to>
    <xdr:sp macro="" textlink="">
      <xdr:nvSpPr>
        <xdr:cNvPr id="6" name="Arrow: Quad 10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16335375" y="1581150"/>
          <a:ext cx="241300" cy="232410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27</xdr:col>
      <xdr:colOff>99060</xdr:colOff>
      <xdr:row>6</xdr:row>
      <xdr:rowOff>124077</xdr:rowOff>
    </xdr:from>
    <xdr:ext cx="323850" cy="405432"/>
    <xdr:sp macro="" textlink="">
      <xdr:nvSpPr>
        <xdr:cNvPr id="7" name="Rectangle 11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 flipV="1">
          <a:off x="16301085" y="1276350"/>
          <a:ext cx="323850" cy="4051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76200</xdr:rowOff>
    </xdr:from>
    <xdr:ext cx="396274" cy="581076"/>
    <xdr:pic>
      <xdr:nvPicPr>
        <xdr:cNvPr id="2" name="Picture 1">
          <a:extLst>
            <a:ext uri="{FF2B5EF4-FFF2-40B4-BE49-F238E27FC236}">
              <a16:creationId xmlns:a16="http://schemas.microsoft.com/office/drawing/2014/main" xmlns="" id="{4A30136C-7BC3-41EC-A4E1-D380AAFC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76200"/>
          <a:ext cx="396274" cy="58107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9</xdr:row>
      <xdr:rowOff>31750</xdr:rowOff>
    </xdr:from>
    <xdr:to>
      <xdr:col>35</xdr:col>
      <xdr:colOff>9127</xdr:colOff>
      <xdr:row>11</xdr:row>
      <xdr:rowOff>12700</xdr:rowOff>
    </xdr:to>
    <xdr:sp macro="" textlink="">
      <xdr:nvSpPr>
        <xdr:cNvPr id="2" name="Freeform: Shape 9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3725525" y="1879600"/>
          <a:ext cx="1209277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108412</xdr:colOff>
      <xdr:row>9</xdr:row>
      <xdr:rowOff>9524</xdr:rowOff>
    </xdr:from>
    <xdr:to>
      <xdr:col>31</xdr:col>
      <xdr:colOff>400603</xdr:colOff>
      <xdr:row>9</xdr:row>
      <xdr:rowOff>318769</xdr:rowOff>
    </xdr:to>
    <xdr:sp macro="" textlink="">
      <xdr:nvSpPr>
        <xdr:cNvPr id="3" name="Arrow: Quad 10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12576637" y="1857374"/>
          <a:ext cx="292191" cy="309245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31</xdr:col>
      <xdr:colOff>99060</xdr:colOff>
      <xdr:row>7</xdr:row>
      <xdr:rowOff>85977</xdr:rowOff>
    </xdr:from>
    <xdr:ext cx="323850" cy="405432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 flipV="1">
          <a:off x="12567285" y="1381377"/>
          <a:ext cx="32385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31750</xdr:rowOff>
    </xdr:from>
    <xdr:to>
      <xdr:col>13</xdr:col>
      <xdr:colOff>9127</xdr:colOff>
      <xdr:row>11</xdr:row>
      <xdr:rowOff>12700</xdr:rowOff>
    </xdr:to>
    <xdr:sp macro="" textlink="">
      <xdr:nvSpPr>
        <xdr:cNvPr id="2" name="Freeform: Shape 9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>
          <a:off x="7181850" y="1755775"/>
          <a:ext cx="1209040" cy="6096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108412</xdr:colOff>
      <xdr:row>9</xdr:row>
      <xdr:rowOff>9524</xdr:rowOff>
    </xdr:from>
    <xdr:to>
      <xdr:col>9</xdr:col>
      <xdr:colOff>400603</xdr:colOff>
      <xdr:row>9</xdr:row>
      <xdr:rowOff>318769</xdr:rowOff>
    </xdr:to>
    <xdr:sp macro="" textlink="">
      <xdr:nvSpPr>
        <xdr:cNvPr id="3" name="Arrow: Quad 10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/>
      </xdr:nvSpPr>
      <xdr:spPr>
        <a:xfrm>
          <a:off x="6089650" y="1732915"/>
          <a:ext cx="292100" cy="309245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99060</xdr:colOff>
      <xdr:row>7</xdr:row>
      <xdr:rowOff>85977</xdr:rowOff>
    </xdr:from>
    <xdr:ext cx="323850" cy="405432"/>
    <xdr:sp macro="" textlink="">
      <xdr:nvSpPr>
        <xdr:cNvPr id="4" name="Rectangle 1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/>
      </xdr:nvSpPr>
      <xdr:spPr>
        <a:xfrm flipV="1">
          <a:off x="6080760" y="1428750"/>
          <a:ext cx="323850" cy="4051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  <xdr:twoCellAnchor>
    <xdr:from>
      <xdr:col>9</xdr:col>
      <xdr:colOff>0</xdr:colOff>
      <xdr:row>29</xdr:row>
      <xdr:rowOff>12700</xdr:rowOff>
    </xdr:from>
    <xdr:to>
      <xdr:col>11</xdr:col>
      <xdr:colOff>12700</xdr:colOff>
      <xdr:row>29</xdr:row>
      <xdr:rowOff>19050</xdr:rowOff>
    </xdr:to>
    <xdr:cxnSp macro="">
      <xdr:nvCxnSpPr>
        <xdr:cNvPr id="6" name="Konektor Lurus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CxnSpPr/>
      </xdr:nvCxnSpPr>
      <xdr:spPr>
        <a:xfrm flipV="1">
          <a:off x="5981700" y="6137275"/>
          <a:ext cx="1212850" cy="6350"/>
        </a:xfrm>
        <a:prstGeom prst="line">
          <a:avLst/>
        </a:prstGeom>
        <a:ln w="7620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587375</xdr:colOff>
      <xdr:row>14</xdr:row>
      <xdr:rowOff>171450</xdr:rowOff>
    </xdr:from>
    <xdr:to>
      <xdr:col>9</xdr:col>
      <xdr:colOff>593725</xdr:colOff>
      <xdr:row>29</xdr:row>
      <xdr:rowOff>12700</xdr:rowOff>
    </xdr:to>
    <xdr:cxnSp macro="">
      <xdr:nvCxnSpPr>
        <xdr:cNvPr id="10" name="Konektor Lurus 9">
          <a:extLst>
            <a:ext uri="{FF2B5EF4-FFF2-40B4-BE49-F238E27FC236}">
              <a16:creationId xmlns="" xmlns:a16="http://schemas.microsoft.com/office/drawing/2014/main" id="{00000000-0008-0000-0300-00000A000000}"/>
            </a:ext>
          </a:extLst>
        </xdr:cNvPr>
        <xdr:cNvCxnSpPr/>
      </xdr:nvCxnSpPr>
      <xdr:spPr>
        <a:xfrm flipH="1">
          <a:off x="6569075" y="3152775"/>
          <a:ext cx="6350" cy="2984500"/>
        </a:xfrm>
        <a:prstGeom prst="line">
          <a:avLst/>
        </a:prstGeom>
        <a:ln w="762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9</xdr:row>
      <xdr:rowOff>0</xdr:rowOff>
    </xdr:from>
    <xdr:to>
      <xdr:col>10</xdr:col>
      <xdr:colOff>593725</xdr:colOff>
      <xdr:row>29</xdr:row>
      <xdr:rowOff>19050</xdr:rowOff>
    </xdr:to>
    <xdr:cxnSp macro="">
      <xdr:nvCxnSpPr>
        <xdr:cNvPr id="12" name="Konektor Lurus 11">
          <a:extLst>
            <a:ext uri="{FF2B5EF4-FFF2-40B4-BE49-F238E27FC236}">
              <a16:creationId xmlns="" xmlns:a16="http://schemas.microsoft.com/office/drawing/2014/main" id="{00000000-0008-0000-0300-00000C000000}"/>
            </a:ext>
          </a:extLst>
        </xdr:cNvPr>
        <xdr:cNvCxnSpPr/>
      </xdr:nvCxnSpPr>
      <xdr:spPr>
        <a:xfrm flipH="1">
          <a:off x="7169150" y="1724025"/>
          <a:ext cx="6350" cy="4419600"/>
        </a:xfrm>
        <a:prstGeom prst="line">
          <a:avLst/>
        </a:prstGeom>
        <a:ln w="762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31750</xdr:rowOff>
    </xdr:from>
    <xdr:to>
      <xdr:col>20</xdr:col>
      <xdr:colOff>9127</xdr:colOff>
      <xdr:row>11</xdr:row>
      <xdr:rowOff>12700</xdr:rowOff>
    </xdr:to>
    <xdr:sp macro="" textlink="">
      <xdr:nvSpPr>
        <xdr:cNvPr id="5" name="Freeform: Shape 9">
          <a:extLst>
            <a:ext uri="{FF2B5EF4-FFF2-40B4-BE49-F238E27FC236}">
              <a16:creationId xmlns="" xmlns:a16="http://schemas.microsoft.com/office/drawing/2014/main" id="{DF1864E3-C9C4-4EDD-8CA6-2A68203004C0}"/>
            </a:ext>
          </a:extLst>
        </xdr:cNvPr>
        <xdr:cNvSpPr/>
      </xdr:nvSpPr>
      <xdr:spPr>
        <a:xfrm>
          <a:off x="7512050" y="1701800"/>
          <a:ext cx="1266427" cy="520700"/>
        </a:xfrm>
        <a:custGeom>
          <a:avLst/>
          <a:gdLst>
            <a:gd name="connsiteX0" fmla="*/ 0 w 5470922"/>
            <a:gd name="connsiteY0" fmla="*/ 1178750 h 1178750"/>
            <a:gd name="connsiteX1" fmla="*/ 29766 w 5470922"/>
            <a:gd name="connsiteY1" fmla="*/ 1160891 h 1178750"/>
            <a:gd name="connsiteX2" fmla="*/ 47625 w 5470922"/>
            <a:gd name="connsiteY2" fmla="*/ 1154938 h 1178750"/>
            <a:gd name="connsiteX3" fmla="*/ 77391 w 5470922"/>
            <a:gd name="connsiteY3" fmla="*/ 1125172 h 1178750"/>
            <a:gd name="connsiteX4" fmla="*/ 95250 w 5470922"/>
            <a:gd name="connsiteY4" fmla="*/ 1113266 h 1178750"/>
            <a:gd name="connsiteX5" fmla="*/ 172641 w 5470922"/>
            <a:gd name="connsiteY5" fmla="*/ 1119219 h 1178750"/>
            <a:gd name="connsiteX6" fmla="*/ 220266 w 5470922"/>
            <a:gd name="connsiteY6" fmla="*/ 1125172 h 1178750"/>
            <a:gd name="connsiteX7" fmla="*/ 232172 w 5470922"/>
            <a:gd name="connsiteY7" fmla="*/ 1107313 h 1178750"/>
            <a:gd name="connsiteX8" fmla="*/ 238125 w 5470922"/>
            <a:gd name="connsiteY8" fmla="*/ 1065641 h 1178750"/>
            <a:gd name="connsiteX9" fmla="*/ 244078 w 5470922"/>
            <a:gd name="connsiteY9" fmla="*/ 1047781 h 1178750"/>
            <a:gd name="connsiteX10" fmla="*/ 279797 w 5470922"/>
            <a:gd name="connsiteY10" fmla="*/ 1023969 h 1178750"/>
            <a:gd name="connsiteX11" fmla="*/ 291703 w 5470922"/>
            <a:gd name="connsiteY11" fmla="*/ 1006109 h 1178750"/>
            <a:gd name="connsiteX12" fmla="*/ 321469 w 5470922"/>
            <a:gd name="connsiteY12" fmla="*/ 976344 h 1178750"/>
            <a:gd name="connsiteX13" fmla="*/ 345281 w 5470922"/>
            <a:gd name="connsiteY13" fmla="*/ 940625 h 1178750"/>
            <a:gd name="connsiteX14" fmla="*/ 357187 w 5470922"/>
            <a:gd name="connsiteY14" fmla="*/ 922766 h 1178750"/>
            <a:gd name="connsiteX15" fmla="*/ 369094 w 5470922"/>
            <a:gd name="connsiteY15" fmla="*/ 910859 h 1178750"/>
            <a:gd name="connsiteX16" fmla="*/ 381000 w 5470922"/>
            <a:gd name="connsiteY16" fmla="*/ 922766 h 1178750"/>
            <a:gd name="connsiteX17" fmla="*/ 386953 w 5470922"/>
            <a:gd name="connsiteY17" fmla="*/ 940625 h 1178750"/>
            <a:gd name="connsiteX18" fmla="*/ 422672 w 5470922"/>
            <a:gd name="connsiteY18" fmla="*/ 958484 h 1178750"/>
            <a:gd name="connsiteX19" fmla="*/ 452437 w 5470922"/>
            <a:gd name="connsiteY19" fmla="*/ 988250 h 1178750"/>
            <a:gd name="connsiteX20" fmla="*/ 488156 w 5470922"/>
            <a:gd name="connsiteY20" fmla="*/ 1000156 h 1178750"/>
            <a:gd name="connsiteX21" fmla="*/ 511969 w 5470922"/>
            <a:gd name="connsiteY21" fmla="*/ 994203 h 1178750"/>
            <a:gd name="connsiteX22" fmla="*/ 559594 w 5470922"/>
            <a:gd name="connsiteY22" fmla="*/ 958484 h 1178750"/>
            <a:gd name="connsiteX23" fmla="*/ 601266 w 5470922"/>
            <a:gd name="connsiteY23" fmla="*/ 964438 h 1178750"/>
            <a:gd name="connsiteX24" fmla="*/ 619125 w 5470922"/>
            <a:gd name="connsiteY24" fmla="*/ 970391 h 1178750"/>
            <a:gd name="connsiteX25" fmla="*/ 631031 w 5470922"/>
            <a:gd name="connsiteY25" fmla="*/ 988250 h 1178750"/>
            <a:gd name="connsiteX26" fmla="*/ 648891 w 5470922"/>
            <a:gd name="connsiteY26" fmla="*/ 1000156 h 1178750"/>
            <a:gd name="connsiteX27" fmla="*/ 666750 w 5470922"/>
            <a:gd name="connsiteY27" fmla="*/ 994203 h 1178750"/>
            <a:gd name="connsiteX28" fmla="*/ 684609 w 5470922"/>
            <a:gd name="connsiteY28" fmla="*/ 982297 h 1178750"/>
            <a:gd name="connsiteX29" fmla="*/ 720328 w 5470922"/>
            <a:gd name="connsiteY29" fmla="*/ 970391 h 1178750"/>
            <a:gd name="connsiteX30" fmla="*/ 744141 w 5470922"/>
            <a:gd name="connsiteY30" fmla="*/ 946578 h 1178750"/>
            <a:gd name="connsiteX31" fmla="*/ 756047 w 5470922"/>
            <a:gd name="connsiteY31" fmla="*/ 928719 h 1178750"/>
            <a:gd name="connsiteX32" fmla="*/ 773906 w 5470922"/>
            <a:gd name="connsiteY32" fmla="*/ 922766 h 1178750"/>
            <a:gd name="connsiteX33" fmla="*/ 863203 w 5470922"/>
            <a:gd name="connsiteY33" fmla="*/ 916813 h 1178750"/>
            <a:gd name="connsiteX34" fmla="*/ 887016 w 5470922"/>
            <a:gd name="connsiteY34" fmla="*/ 869188 h 1178750"/>
            <a:gd name="connsiteX35" fmla="*/ 904875 w 5470922"/>
            <a:gd name="connsiteY35" fmla="*/ 863234 h 1178750"/>
            <a:gd name="connsiteX36" fmla="*/ 952500 w 5470922"/>
            <a:gd name="connsiteY36" fmla="*/ 857281 h 1178750"/>
            <a:gd name="connsiteX37" fmla="*/ 988219 w 5470922"/>
            <a:gd name="connsiteY37" fmla="*/ 833469 h 1178750"/>
            <a:gd name="connsiteX38" fmla="*/ 1006078 w 5470922"/>
            <a:gd name="connsiteY38" fmla="*/ 821563 h 1178750"/>
            <a:gd name="connsiteX39" fmla="*/ 1041797 w 5470922"/>
            <a:gd name="connsiteY39" fmla="*/ 827516 h 1178750"/>
            <a:gd name="connsiteX40" fmla="*/ 1059656 w 5470922"/>
            <a:gd name="connsiteY40" fmla="*/ 833469 h 1178750"/>
            <a:gd name="connsiteX41" fmla="*/ 1101328 w 5470922"/>
            <a:gd name="connsiteY41" fmla="*/ 821563 h 1178750"/>
            <a:gd name="connsiteX42" fmla="*/ 1137047 w 5470922"/>
            <a:gd name="connsiteY42" fmla="*/ 779891 h 1178750"/>
            <a:gd name="connsiteX43" fmla="*/ 1148953 w 5470922"/>
            <a:gd name="connsiteY43" fmla="*/ 756078 h 1178750"/>
            <a:gd name="connsiteX44" fmla="*/ 1154906 w 5470922"/>
            <a:gd name="connsiteY44" fmla="*/ 738219 h 1178750"/>
            <a:gd name="connsiteX45" fmla="*/ 1172766 w 5470922"/>
            <a:gd name="connsiteY45" fmla="*/ 732266 h 1178750"/>
            <a:gd name="connsiteX46" fmla="*/ 1196578 w 5470922"/>
            <a:gd name="connsiteY46" fmla="*/ 738219 h 1178750"/>
            <a:gd name="connsiteX47" fmla="*/ 1214437 w 5470922"/>
            <a:gd name="connsiteY47" fmla="*/ 744172 h 1178750"/>
            <a:gd name="connsiteX48" fmla="*/ 1226344 w 5470922"/>
            <a:gd name="connsiteY48" fmla="*/ 732266 h 1178750"/>
            <a:gd name="connsiteX49" fmla="*/ 1244203 w 5470922"/>
            <a:gd name="connsiteY49" fmla="*/ 726313 h 1178750"/>
            <a:gd name="connsiteX50" fmla="*/ 1273969 w 5470922"/>
            <a:gd name="connsiteY50" fmla="*/ 756078 h 1178750"/>
            <a:gd name="connsiteX51" fmla="*/ 1291828 w 5470922"/>
            <a:gd name="connsiteY51" fmla="*/ 767984 h 1178750"/>
            <a:gd name="connsiteX52" fmla="*/ 1333500 w 5470922"/>
            <a:gd name="connsiteY52" fmla="*/ 803703 h 1178750"/>
            <a:gd name="connsiteX53" fmla="*/ 1351359 w 5470922"/>
            <a:gd name="connsiteY53" fmla="*/ 809656 h 1178750"/>
            <a:gd name="connsiteX54" fmla="*/ 1369219 w 5470922"/>
            <a:gd name="connsiteY54" fmla="*/ 773938 h 1178750"/>
            <a:gd name="connsiteX55" fmla="*/ 1375172 w 5470922"/>
            <a:gd name="connsiteY55" fmla="*/ 714406 h 1178750"/>
            <a:gd name="connsiteX56" fmla="*/ 1393031 w 5470922"/>
            <a:gd name="connsiteY56" fmla="*/ 702500 h 1178750"/>
            <a:gd name="connsiteX57" fmla="*/ 1494234 w 5470922"/>
            <a:gd name="connsiteY57" fmla="*/ 678688 h 1178750"/>
            <a:gd name="connsiteX58" fmla="*/ 1506141 w 5470922"/>
            <a:gd name="connsiteY58" fmla="*/ 666781 h 1178750"/>
            <a:gd name="connsiteX59" fmla="*/ 1524000 w 5470922"/>
            <a:gd name="connsiteY59" fmla="*/ 654875 h 1178750"/>
            <a:gd name="connsiteX60" fmla="*/ 1535906 w 5470922"/>
            <a:gd name="connsiteY60" fmla="*/ 637016 h 1178750"/>
            <a:gd name="connsiteX61" fmla="*/ 1559719 w 5470922"/>
            <a:gd name="connsiteY61" fmla="*/ 613203 h 1178750"/>
            <a:gd name="connsiteX62" fmla="*/ 1565672 w 5470922"/>
            <a:gd name="connsiteY62" fmla="*/ 595344 h 1178750"/>
            <a:gd name="connsiteX63" fmla="*/ 1619250 w 5470922"/>
            <a:gd name="connsiteY63" fmla="*/ 565578 h 1178750"/>
            <a:gd name="connsiteX64" fmla="*/ 1702594 w 5470922"/>
            <a:gd name="connsiteY64" fmla="*/ 571531 h 1178750"/>
            <a:gd name="connsiteX65" fmla="*/ 1720453 w 5470922"/>
            <a:gd name="connsiteY65" fmla="*/ 577484 h 1178750"/>
            <a:gd name="connsiteX66" fmla="*/ 1768078 w 5470922"/>
            <a:gd name="connsiteY66" fmla="*/ 565578 h 1178750"/>
            <a:gd name="connsiteX67" fmla="*/ 1797844 w 5470922"/>
            <a:gd name="connsiteY67" fmla="*/ 541766 h 1178750"/>
            <a:gd name="connsiteX68" fmla="*/ 1779984 w 5470922"/>
            <a:gd name="connsiteY68" fmla="*/ 500094 h 1178750"/>
            <a:gd name="connsiteX69" fmla="*/ 1768078 w 5470922"/>
            <a:gd name="connsiteY69" fmla="*/ 482234 h 1178750"/>
            <a:gd name="connsiteX70" fmla="*/ 1785937 w 5470922"/>
            <a:gd name="connsiteY70" fmla="*/ 464375 h 1178750"/>
            <a:gd name="connsiteX71" fmla="*/ 1839516 w 5470922"/>
            <a:gd name="connsiteY71" fmla="*/ 482234 h 1178750"/>
            <a:gd name="connsiteX72" fmla="*/ 1851422 w 5470922"/>
            <a:gd name="connsiteY72" fmla="*/ 494141 h 1178750"/>
            <a:gd name="connsiteX73" fmla="*/ 1887141 w 5470922"/>
            <a:gd name="connsiteY73" fmla="*/ 512000 h 1178750"/>
            <a:gd name="connsiteX74" fmla="*/ 1934766 w 5470922"/>
            <a:gd name="connsiteY74" fmla="*/ 500094 h 1178750"/>
            <a:gd name="connsiteX75" fmla="*/ 1952625 w 5470922"/>
            <a:gd name="connsiteY75" fmla="*/ 464375 h 1178750"/>
            <a:gd name="connsiteX76" fmla="*/ 1976437 w 5470922"/>
            <a:gd name="connsiteY76" fmla="*/ 452469 h 1178750"/>
            <a:gd name="connsiteX77" fmla="*/ 2047875 w 5470922"/>
            <a:gd name="connsiteY77" fmla="*/ 440563 h 1178750"/>
            <a:gd name="connsiteX78" fmla="*/ 2077641 w 5470922"/>
            <a:gd name="connsiteY78" fmla="*/ 422703 h 1178750"/>
            <a:gd name="connsiteX79" fmla="*/ 2095500 w 5470922"/>
            <a:gd name="connsiteY79" fmla="*/ 416750 h 1178750"/>
            <a:gd name="connsiteX80" fmla="*/ 2125266 w 5470922"/>
            <a:gd name="connsiteY80" fmla="*/ 392938 h 1178750"/>
            <a:gd name="connsiteX81" fmla="*/ 2137172 w 5470922"/>
            <a:gd name="connsiteY81" fmla="*/ 381031 h 1178750"/>
            <a:gd name="connsiteX82" fmla="*/ 2172891 w 5470922"/>
            <a:gd name="connsiteY82" fmla="*/ 369125 h 1178750"/>
            <a:gd name="connsiteX83" fmla="*/ 2190750 w 5470922"/>
            <a:gd name="connsiteY83" fmla="*/ 363172 h 1178750"/>
            <a:gd name="connsiteX84" fmla="*/ 2220516 w 5470922"/>
            <a:gd name="connsiteY84" fmla="*/ 357219 h 1178750"/>
            <a:gd name="connsiteX85" fmla="*/ 2256234 w 5470922"/>
            <a:gd name="connsiteY85" fmla="*/ 345313 h 1178750"/>
            <a:gd name="connsiteX86" fmla="*/ 2274094 w 5470922"/>
            <a:gd name="connsiteY86" fmla="*/ 339359 h 1178750"/>
            <a:gd name="connsiteX87" fmla="*/ 2309812 w 5470922"/>
            <a:gd name="connsiteY87" fmla="*/ 315547 h 1178750"/>
            <a:gd name="connsiteX88" fmla="*/ 2321719 w 5470922"/>
            <a:gd name="connsiteY88" fmla="*/ 297688 h 1178750"/>
            <a:gd name="connsiteX89" fmla="*/ 2357437 w 5470922"/>
            <a:gd name="connsiteY89" fmla="*/ 279828 h 1178750"/>
            <a:gd name="connsiteX90" fmla="*/ 2369344 w 5470922"/>
            <a:gd name="connsiteY90" fmla="*/ 267922 h 1178750"/>
            <a:gd name="connsiteX91" fmla="*/ 2381250 w 5470922"/>
            <a:gd name="connsiteY91" fmla="*/ 250063 h 1178750"/>
            <a:gd name="connsiteX92" fmla="*/ 2416969 w 5470922"/>
            <a:gd name="connsiteY92" fmla="*/ 238156 h 1178750"/>
            <a:gd name="connsiteX93" fmla="*/ 2446734 w 5470922"/>
            <a:gd name="connsiteY93" fmla="*/ 244109 h 1178750"/>
            <a:gd name="connsiteX94" fmla="*/ 2458641 w 5470922"/>
            <a:gd name="connsiteY94" fmla="*/ 256016 h 1178750"/>
            <a:gd name="connsiteX95" fmla="*/ 2494359 w 5470922"/>
            <a:gd name="connsiteY95" fmla="*/ 244109 h 1178750"/>
            <a:gd name="connsiteX96" fmla="*/ 2536031 w 5470922"/>
            <a:gd name="connsiteY96" fmla="*/ 250063 h 1178750"/>
            <a:gd name="connsiteX97" fmla="*/ 2547937 w 5470922"/>
            <a:gd name="connsiteY97" fmla="*/ 267922 h 1178750"/>
            <a:gd name="connsiteX98" fmla="*/ 2559844 w 5470922"/>
            <a:gd name="connsiteY98" fmla="*/ 279828 h 1178750"/>
            <a:gd name="connsiteX99" fmla="*/ 2565797 w 5470922"/>
            <a:gd name="connsiteY99" fmla="*/ 309594 h 1178750"/>
            <a:gd name="connsiteX100" fmla="*/ 2583656 w 5470922"/>
            <a:gd name="connsiteY100" fmla="*/ 315547 h 1178750"/>
            <a:gd name="connsiteX101" fmla="*/ 2619375 w 5470922"/>
            <a:gd name="connsiteY101" fmla="*/ 339359 h 1178750"/>
            <a:gd name="connsiteX102" fmla="*/ 2655094 w 5470922"/>
            <a:gd name="connsiteY102" fmla="*/ 357219 h 1178750"/>
            <a:gd name="connsiteX103" fmla="*/ 2684859 w 5470922"/>
            <a:gd name="connsiteY103" fmla="*/ 428656 h 1178750"/>
            <a:gd name="connsiteX104" fmla="*/ 2708672 w 5470922"/>
            <a:gd name="connsiteY104" fmla="*/ 416750 h 1178750"/>
            <a:gd name="connsiteX105" fmla="*/ 2744391 w 5470922"/>
            <a:gd name="connsiteY105" fmla="*/ 404844 h 1178750"/>
            <a:gd name="connsiteX106" fmla="*/ 2851547 w 5470922"/>
            <a:gd name="connsiteY106" fmla="*/ 422703 h 1178750"/>
            <a:gd name="connsiteX107" fmla="*/ 2887266 w 5470922"/>
            <a:gd name="connsiteY107" fmla="*/ 410797 h 1178750"/>
            <a:gd name="connsiteX108" fmla="*/ 2905125 w 5470922"/>
            <a:gd name="connsiteY108" fmla="*/ 404844 h 1178750"/>
            <a:gd name="connsiteX109" fmla="*/ 2922984 w 5470922"/>
            <a:gd name="connsiteY109" fmla="*/ 392938 h 1178750"/>
            <a:gd name="connsiteX110" fmla="*/ 2976562 w 5470922"/>
            <a:gd name="connsiteY110" fmla="*/ 386984 h 1178750"/>
            <a:gd name="connsiteX111" fmla="*/ 2994422 w 5470922"/>
            <a:gd name="connsiteY111" fmla="*/ 392938 h 1178750"/>
            <a:gd name="connsiteX112" fmla="*/ 3012281 w 5470922"/>
            <a:gd name="connsiteY112" fmla="*/ 404844 h 1178750"/>
            <a:gd name="connsiteX113" fmla="*/ 3030141 w 5470922"/>
            <a:gd name="connsiteY113" fmla="*/ 369125 h 1178750"/>
            <a:gd name="connsiteX114" fmla="*/ 3065859 w 5470922"/>
            <a:gd name="connsiteY114" fmla="*/ 339359 h 1178750"/>
            <a:gd name="connsiteX115" fmla="*/ 3089672 w 5470922"/>
            <a:gd name="connsiteY115" fmla="*/ 333406 h 1178750"/>
            <a:gd name="connsiteX116" fmla="*/ 3208734 w 5470922"/>
            <a:gd name="connsiteY116" fmla="*/ 327453 h 1178750"/>
            <a:gd name="connsiteX117" fmla="*/ 3232547 w 5470922"/>
            <a:gd name="connsiteY117" fmla="*/ 333406 h 1178750"/>
            <a:gd name="connsiteX118" fmla="*/ 3244453 w 5470922"/>
            <a:gd name="connsiteY118" fmla="*/ 345313 h 1178750"/>
            <a:gd name="connsiteX119" fmla="*/ 3280172 w 5470922"/>
            <a:gd name="connsiteY119" fmla="*/ 339359 h 1178750"/>
            <a:gd name="connsiteX120" fmla="*/ 3298031 w 5470922"/>
            <a:gd name="connsiteY120" fmla="*/ 345313 h 1178750"/>
            <a:gd name="connsiteX121" fmla="*/ 3315891 w 5470922"/>
            <a:gd name="connsiteY121" fmla="*/ 381031 h 1178750"/>
            <a:gd name="connsiteX122" fmla="*/ 3345656 w 5470922"/>
            <a:gd name="connsiteY122" fmla="*/ 404844 h 1178750"/>
            <a:gd name="connsiteX123" fmla="*/ 3357562 w 5470922"/>
            <a:gd name="connsiteY123" fmla="*/ 440563 h 1178750"/>
            <a:gd name="connsiteX124" fmla="*/ 3363516 w 5470922"/>
            <a:gd name="connsiteY124" fmla="*/ 458422 h 1178750"/>
            <a:gd name="connsiteX125" fmla="*/ 3399234 w 5470922"/>
            <a:gd name="connsiteY125" fmla="*/ 440563 h 1178750"/>
            <a:gd name="connsiteX126" fmla="*/ 3405187 w 5470922"/>
            <a:gd name="connsiteY126" fmla="*/ 422703 h 1178750"/>
            <a:gd name="connsiteX127" fmla="*/ 3411141 w 5470922"/>
            <a:gd name="connsiteY127" fmla="*/ 369125 h 1178750"/>
            <a:gd name="connsiteX128" fmla="*/ 3423047 w 5470922"/>
            <a:gd name="connsiteY128" fmla="*/ 351266 h 1178750"/>
            <a:gd name="connsiteX129" fmla="*/ 3446859 w 5470922"/>
            <a:gd name="connsiteY129" fmla="*/ 357219 h 1178750"/>
            <a:gd name="connsiteX130" fmla="*/ 3506391 w 5470922"/>
            <a:gd name="connsiteY130" fmla="*/ 363172 h 1178750"/>
            <a:gd name="connsiteX131" fmla="*/ 3500437 w 5470922"/>
            <a:gd name="connsiteY131" fmla="*/ 333406 h 1178750"/>
            <a:gd name="connsiteX132" fmla="*/ 3476625 w 5470922"/>
            <a:gd name="connsiteY132" fmla="*/ 297688 h 1178750"/>
            <a:gd name="connsiteX133" fmla="*/ 3500437 w 5470922"/>
            <a:gd name="connsiteY133" fmla="*/ 291734 h 1178750"/>
            <a:gd name="connsiteX134" fmla="*/ 3530203 w 5470922"/>
            <a:gd name="connsiteY134" fmla="*/ 285781 h 1178750"/>
            <a:gd name="connsiteX135" fmla="*/ 3548062 w 5470922"/>
            <a:gd name="connsiteY135" fmla="*/ 279828 h 1178750"/>
            <a:gd name="connsiteX136" fmla="*/ 3559969 w 5470922"/>
            <a:gd name="connsiteY136" fmla="*/ 261969 h 1178750"/>
            <a:gd name="connsiteX137" fmla="*/ 3589734 w 5470922"/>
            <a:gd name="connsiteY137" fmla="*/ 238156 h 1178750"/>
            <a:gd name="connsiteX138" fmla="*/ 3607594 w 5470922"/>
            <a:gd name="connsiteY138" fmla="*/ 214344 h 1178750"/>
            <a:gd name="connsiteX139" fmla="*/ 3625453 w 5470922"/>
            <a:gd name="connsiteY139" fmla="*/ 196484 h 1178750"/>
            <a:gd name="connsiteX140" fmla="*/ 3649266 w 5470922"/>
            <a:gd name="connsiteY140" fmla="*/ 166719 h 1178750"/>
            <a:gd name="connsiteX141" fmla="*/ 3655219 w 5470922"/>
            <a:gd name="connsiteY141" fmla="*/ 119094 h 1178750"/>
            <a:gd name="connsiteX142" fmla="*/ 3726656 w 5470922"/>
            <a:gd name="connsiteY142" fmla="*/ 95281 h 1178750"/>
            <a:gd name="connsiteX143" fmla="*/ 3827859 w 5470922"/>
            <a:gd name="connsiteY143" fmla="*/ 53609 h 1178750"/>
            <a:gd name="connsiteX144" fmla="*/ 3839766 w 5470922"/>
            <a:gd name="connsiteY144" fmla="*/ 65516 h 1178750"/>
            <a:gd name="connsiteX145" fmla="*/ 3875484 w 5470922"/>
            <a:gd name="connsiteY145" fmla="*/ 89328 h 1178750"/>
            <a:gd name="connsiteX146" fmla="*/ 3893344 w 5470922"/>
            <a:gd name="connsiteY146" fmla="*/ 83375 h 1178750"/>
            <a:gd name="connsiteX147" fmla="*/ 3911203 w 5470922"/>
            <a:gd name="connsiteY147" fmla="*/ 71469 h 1178750"/>
            <a:gd name="connsiteX148" fmla="*/ 3929062 w 5470922"/>
            <a:gd name="connsiteY148" fmla="*/ 77422 h 1178750"/>
            <a:gd name="connsiteX149" fmla="*/ 3976687 w 5470922"/>
            <a:gd name="connsiteY149" fmla="*/ 71469 h 1178750"/>
            <a:gd name="connsiteX150" fmla="*/ 3988594 w 5470922"/>
            <a:gd name="connsiteY150" fmla="*/ 59563 h 1178750"/>
            <a:gd name="connsiteX151" fmla="*/ 4018359 w 5470922"/>
            <a:gd name="connsiteY151" fmla="*/ 95281 h 1178750"/>
            <a:gd name="connsiteX152" fmla="*/ 4065984 w 5470922"/>
            <a:gd name="connsiteY152" fmla="*/ 136953 h 1178750"/>
            <a:gd name="connsiteX153" fmla="*/ 4083844 w 5470922"/>
            <a:gd name="connsiteY153" fmla="*/ 131000 h 1178750"/>
            <a:gd name="connsiteX154" fmla="*/ 4119562 w 5470922"/>
            <a:gd name="connsiteY154" fmla="*/ 107188 h 1178750"/>
            <a:gd name="connsiteX155" fmla="*/ 4125516 w 5470922"/>
            <a:gd name="connsiteY155" fmla="*/ 89328 h 1178750"/>
            <a:gd name="connsiteX156" fmla="*/ 4119562 w 5470922"/>
            <a:gd name="connsiteY156" fmla="*/ 65516 h 1178750"/>
            <a:gd name="connsiteX157" fmla="*/ 4101703 w 5470922"/>
            <a:gd name="connsiteY157" fmla="*/ 29797 h 1178750"/>
            <a:gd name="connsiteX158" fmla="*/ 4107656 w 5470922"/>
            <a:gd name="connsiteY158" fmla="*/ 5984 h 1178750"/>
            <a:gd name="connsiteX159" fmla="*/ 4167187 w 5470922"/>
            <a:gd name="connsiteY159" fmla="*/ 5984 h 1178750"/>
            <a:gd name="connsiteX160" fmla="*/ 4185047 w 5470922"/>
            <a:gd name="connsiteY160" fmla="*/ 11938 h 1178750"/>
            <a:gd name="connsiteX161" fmla="*/ 4244578 w 5470922"/>
            <a:gd name="connsiteY161" fmla="*/ 47656 h 1178750"/>
            <a:gd name="connsiteX162" fmla="*/ 4280297 w 5470922"/>
            <a:gd name="connsiteY162" fmla="*/ 53609 h 1178750"/>
            <a:gd name="connsiteX163" fmla="*/ 4363641 w 5470922"/>
            <a:gd name="connsiteY163" fmla="*/ 41703 h 1178750"/>
            <a:gd name="connsiteX164" fmla="*/ 4381500 w 5470922"/>
            <a:gd name="connsiteY164" fmla="*/ 35750 h 1178750"/>
            <a:gd name="connsiteX165" fmla="*/ 4399359 w 5470922"/>
            <a:gd name="connsiteY165" fmla="*/ 23844 h 1178750"/>
            <a:gd name="connsiteX166" fmla="*/ 4429125 w 5470922"/>
            <a:gd name="connsiteY166" fmla="*/ 35750 h 1178750"/>
            <a:gd name="connsiteX167" fmla="*/ 4446984 w 5470922"/>
            <a:gd name="connsiteY167" fmla="*/ 41703 h 1178750"/>
            <a:gd name="connsiteX168" fmla="*/ 4470797 w 5470922"/>
            <a:gd name="connsiteY168" fmla="*/ 65516 h 1178750"/>
            <a:gd name="connsiteX169" fmla="*/ 4488656 w 5470922"/>
            <a:gd name="connsiteY169" fmla="*/ 107188 h 1178750"/>
            <a:gd name="connsiteX170" fmla="*/ 4506516 w 5470922"/>
            <a:gd name="connsiteY170" fmla="*/ 101234 h 1178750"/>
            <a:gd name="connsiteX171" fmla="*/ 4542234 w 5470922"/>
            <a:gd name="connsiteY171" fmla="*/ 77422 h 1178750"/>
            <a:gd name="connsiteX172" fmla="*/ 4554141 w 5470922"/>
            <a:gd name="connsiteY172" fmla="*/ 65516 h 1178750"/>
            <a:gd name="connsiteX173" fmla="*/ 4589859 w 5470922"/>
            <a:gd name="connsiteY173" fmla="*/ 53609 h 1178750"/>
            <a:gd name="connsiteX174" fmla="*/ 4607719 w 5470922"/>
            <a:gd name="connsiteY174" fmla="*/ 47656 h 1178750"/>
            <a:gd name="connsiteX175" fmla="*/ 4649391 w 5470922"/>
            <a:gd name="connsiteY175" fmla="*/ 29797 h 1178750"/>
            <a:gd name="connsiteX176" fmla="*/ 4667250 w 5470922"/>
            <a:gd name="connsiteY176" fmla="*/ 59563 h 1178750"/>
            <a:gd name="connsiteX177" fmla="*/ 4691062 w 5470922"/>
            <a:gd name="connsiteY177" fmla="*/ 95281 h 1178750"/>
            <a:gd name="connsiteX178" fmla="*/ 4738687 w 5470922"/>
            <a:gd name="connsiteY178" fmla="*/ 107188 h 1178750"/>
            <a:gd name="connsiteX179" fmla="*/ 4774406 w 5470922"/>
            <a:gd name="connsiteY179" fmla="*/ 89328 h 1178750"/>
            <a:gd name="connsiteX180" fmla="*/ 4798219 w 5470922"/>
            <a:gd name="connsiteY180" fmla="*/ 53609 h 1178750"/>
            <a:gd name="connsiteX181" fmla="*/ 4804172 w 5470922"/>
            <a:gd name="connsiteY181" fmla="*/ 35750 h 1178750"/>
            <a:gd name="connsiteX182" fmla="*/ 4822031 w 5470922"/>
            <a:gd name="connsiteY182" fmla="*/ 47656 h 1178750"/>
            <a:gd name="connsiteX183" fmla="*/ 4845844 w 5470922"/>
            <a:gd name="connsiteY183" fmla="*/ 89328 h 1178750"/>
            <a:gd name="connsiteX184" fmla="*/ 4863703 w 5470922"/>
            <a:gd name="connsiteY184" fmla="*/ 101234 h 1178750"/>
            <a:gd name="connsiteX185" fmla="*/ 4893469 w 5470922"/>
            <a:gd name="connsiteY185" fmla="*/ 131000 h 1178750"/>
            <a:gd name="connsiteX186" fmla="*/ 4911328 w 5470922"/>
            <a:gd name="connsiteY186" fmla="*/ 119094 h 1178750"/>
            <a:gd name="connsiteX187" fmla="*/ 4935141 w 5470922"/>
            <a:gd name="connsiteY187" fmla="*/ 95281 h 1178750"/>
            <a:gd name="connsiteX188" fmla="*/ 5012531 w 5470922"/>
            <a:gd name="connsiteY188" fmla="*/ 101234 h 1178750"/>
            <a:gd name="connsiteX189" fmla="*/ 5018484 w 5470922"/>
            <a:gd name="connsiteY189" fmla="*/ 119094 h 1178750"/>
            <a:gd name="connsiteX190" fmla="*/ 5024437 w 5470922"/>
            <a:gd name="connsiteY190" fmla="*/ 160766 h 1178750"/>
            <a:gd name="connsiteX191" fmla="*/ 5054203 w 5470922"/>
            <a:gd name="connsiteY191" fmla="*/ 107188 h 1178750"/>
            <a:gd name="connsiteX192" fmla="*/ 5060156 w 5470922"/>
            <a:gd name="connsiteY192" fmla="*/ 59563 h 1178750"/>
            <a:gd name="connsiteX193" fmla="*/ 5078016 w 5470922"/>
            <a:gd name="connsiteY193" fmla="*/ 41703 h 1178750"/>
            <a:gd name="connsiteX194" fmla="*/ 5119687 w 5470922"/>
            <a:gd name="connsiteY194" fmla="*/ 29797 h 1178750"/>
            <a:gd name="connsiteX195" fmla="*/ 5149453 w 5470922"/>
            <a:gd name="connsiteY195" fmla="*/ 11938 h 1178750"/>
            <a:gd name="connsiteX196" fmla="*/ 5203031 w 5470922"/>
            <a:gd name="connsiteY196" fmla="*/ 53609 h 1178750"/>
            <a:gd name="connsiteX197" fmla="*/ 5232797 w 5470922"/>
            <a:gd name="connsiteY197" fmla="*/ 77422 h 1178750"/>
            <a:gd name="connsiteX198" fmla="*/ 5262562 w 5470922"/>
            <a:gd name="connsiteY198" fmla="*/ 101234 h 1178750"/>
            <a:gd name="connsiteX199" fmla="*/ 5286375 w 5470922"/>
            <a:gd name="connsiteY199" fmla="*/ 131000 h 1178750"/>
            <a:gd name="connsiteX200" fmla="*/ 5292328 w 5470922"/>
            <a:gd name="connsiteY200" fmla="*/ 196484 h 1178750"/>
            <a:gd name="connsiteX201" fmla="*/ 5304234 w 5470922"/>
            <a:gd name="connsiteY201" fmla="*/ 208391 h 1178750"/>
            <a:gd name="connsiteX202" fmla="*/ 5322094 w 5470922"/>
            <a:gd name="connsiteY202" fmla="*/ 202438 h 1178750"/>
            <a:gd name="connsiteX203" fmla="*/ 5345906 w 5470922"/>
            <a:gd name="connsiteY203" fmla="*/ 166719 h 1178750"/>
            <a:gd name="connsiteX204" fmla="*/ 5357812 w 5470922"/>
            <a:gd name="connsiteY204" fmla="*/ 148859 h 1178750"/>
            <a:gd name="connsiteX205" fmla="*/ 5363766 w 5470922"/>
            <a:gd name="connsiteY205" fmla="*/ 131000 h 1178750"/>
            <a:gd name="connsiteX206" fmla="*/ 5417344 w 5470922"/>
            <a:gd name="connsiteY206" fmla="*/ 125047 h 1178750"/>
            <a:gd name="connsiteX207" fmla="*/ 5399484 w 5470922"/>
            <a:gd name="connsiteY207" fmla="*/ 77422 h 1178750"/>
            <a:gd name="connsiteX208" fmla="*/ 5381625 w 5470922"/>
            <a:gd name="connsiteY208" fmla="*/ 65516 h 1178750"/>
            <a:gd name="connsiteX209" fmla="*/ 5447109 w 5470922"/>
            <a:gd name="connsiteY209" fmla="*/ 59563 h 1178750"/>
            <a:gd name="connsiteX210" fmla="*/ 5470922 w 5470922"/>
            <a:gd name="connsiteY210" fmla="*/ 65516 h 1178750"/>
            <a:gd name="connsiteX0-1" fmla="*/ 0 w 5470922"/>
            <a:gd name="connsiteY0-2" fmla="*/ 1178750 h 1178750"/>
            <a:gd name="connsiteX1-3" fmla="*/ 29766 w 5470922"/>
            <a:gd name="connsiteY1-4" fmla="*/ 1160891 h 1178750"/>
            <a:gd name="connsiteX2-5" fmla="*/ 47625 w 5470922"/>
            <a:gd name="connsiteY2-6" fmla="*/ 1154938 h 1178750"/>
            <a:gd name="connsiteX3-7" fmla="*/ 77391 w 5470922"/>
            <a:gd name="connsiteY3-8" fmla="*/ 1125172 h 1178750"/>
            <a:gd name="connsiteX4-9" fmla="*/ 95250 w 5470922"/>
            <a:gd name="connsiteY4-10" fmla="*/ 1113266 h 1178750"/>
            <a:gd name="connsiteX5-11" fmla="*/ 172641 w 5470922"/>
            <a:gd name="connsiteY5-12" fmla="*/ 1119219 h 1178750"/>
            <a:gd name="connsiteX6-13" fmla="*/ 220266 w 5470922"/>
            <a:gd name="connsiteY6-14" fmla="*/ 1125172 h 1178750"/>
            <a:gd name="connsiteX7-15" fmla="*/ 232172 w 5470922"/>
            <a:gd name="connsiteY7-16" fmla="*/ 1107313 h 1178750"/>
            <a:gd name="connsiteX8-17" fmla="*/ 238125 w 5470922"/>
            <a:gd name="connsiteY8-18" fmla="*/ 1065641 h 1178750"/>
            <a:gd name="connsiteX9-19" fmla="*/ 244078 w 5470922"/>
            <a:gd name="connsiteY9-20" fmla="*/ 1047781 h 1178750"/>
            <a:gd name="connsiteX10-21" fmla="*/ 279797 w 5470922"/>
            <a:gd name="connsiteY10-22" fmla="*/ 1023969 h 1178750"/>
            <a:gd name="connsiteX11-23" fmla="*/ 291703 w 5470922"/>
            <a:gd name="connsiteY11-24" fmla="*/ 1006109 h 1178750"/>
            <a:gd name="connsiteX12-25" fmla="*/ 321469 w 5470922"/>
            <a:gd name="connsiteY12-26" fmla="*/ 976344 h 1178750"/>
            <a:gd name="connsiteX13-27" fmla="*/ 345281 w 5470922"/>
            <a:gd name="connsiteY13-28" fmla="*/ 940625 h 1178750"/>
            <a:gd name="connsiteX14-29" fmla="*/ 357187 w 5470922"/>
            <a:gd name="connsiteY14-30" fmla="*/ 922766 h 1178750"/>
            <a:gd name="connsiteX15-31" fmla="*/ 369094 w 5470922"/>
            <a:gd name="connsiteY15-32" fmla="*/ 910859 h 1178750"/>
            <a:gd name="connsiteX16-33" fmla="*/ 381000 w 5470922"/>
            <a:gd name="connsiteY16-34" fmla="*/ 922766 h 1178750"/>
            <a:gd name="connsiteX17-35" fmla="*/ 386953 w 5470922"/>
            <a:gd name="connsiteY17-36" fmla="*/ 940625 h 1178750"/>
            <a:gd name="connsiteX18-37" fmla="*/ 422672 w 5470922"/>
            <a:gd name="connsiteY18-38" fmla="*/ 958484 h 1178750"/>
            <a:gd name="connsiteX19-39" fmla="*/ 452437 w 5470922"/>
            <a:gd name="connsiteY19-40" fmla="*/ 988250 h 1178750"/>
            <a:gd name="connsiteX20-41" fmla="*/ 488156 w 5470922"/>
            <a:gd name="connsiteY20-42" fmla="*/ 1000156 h 1178750"/>
            <a:gd name="connsiteX21-43" fmla="*/ 511969 w 5470922"/>
            <a:gd name="connsiteY21-44" fmla="*/ 994203 h 1178750"/>
            <a:gd name="connsiteX22-45" fmla="*/ 559594 w 5470922"/>
            <a:gd name="connsiteY22-46" fmla="*/ 958484 h 1178750"/>
            <a:gd name="connsiteX23-47" fmla="*/ 601266 w 5470922"/>
            <a:gd name="connsiteY23-48" fmla="*/ 964438 h 1178750"/>
            <a:gd name="connsiteX24-49" fmla="*/ 619125 w 5470922"/>
            <a:gd name="connsiteY24-50" fmla="*/ 970391 h 1178750"/>
            <a:gd name="connsiteX25-51" fmla="*/ 631031 w 5470922"/>
            <a:gd name="connsiteY25-52" fmla="*/ 988250 h 1178750"/>
            <a:gd name="connsiteX26-53" fmla="*/ 648891 w 5470922"/>
            <a:gd name="connsiteY26-54" fmla="*/ 1000156 h 1178750"/>
            <a:gd name="connsiteX27-55" fmla="*/ 666750 w 5470922"/>
            <a:gd name="connsiteY27-56" fmla="*/ 994203 h 1178750"/>
            <a:gd name="connsiteX28-57" fmla="*/ 684609 w 5470922"/>
            <a:gd name="connsiteY28-58" fmla="*/ 982297 h 1178750"/>
            <a:gd name="connsiteX29-59" fmla="*/ 720328 w 5470922"/>
            <a:gd name="connsiteY29-60" fmla="*/ 970391 h 1178750"/>
            <a:gd name="connsiteX30-61" fmla="*/ 744141 w 5470922"/>
            <a:gd name="connsiteY30-62" fmla="*/ 946578 h 1178750"/>
            <a:gd name="connsiteX31-63" fmla="*/ 756047 w 5470922"/>
            <a:gd name="connsiteY31-64" fmla="*/ 928719 h 1178750"/>
            <a:gd name="connsiteX32-65" fmla="*/ 773906 w 5470922"/>
            <a:gd name="connsiteY32-66" fmla="*/ 922766 h 1178750"/>
            <a:gd name="connsiteX33-67" fmla="*/ 863203 w 5470922"/>
            <a:gd name="connsiteY33-68" fmla="*/ 916813 h 1178750"/>
            <a:gd name="connsiteX34-69" fmla="*/ 887016 w 5470922"/>
            <a:gd name="connsiteY34-70" fmla="*/ 869188 h 1178750"/>
            <a:gd name="connsiteX35-71" fmla="*/ 904875 w 5470922"/>
            <a:gd name="connsiteY35-72" fmla="*/ 863234 h 1178750"/>
            <a:gd name="connsiteX36-73" fmla="*/ 952500 w 5470922"/>
            <a:gd name="connsiteY36-74" fmla="*/ 857281 h 1178750"/>
            <a:gd name="connsiteX37-75" fmla="*/ 988219 w 5470922"/>
            <a:gd name="connsiteY37-76" fmla="*/ 833469 h 1178750"/>
            <a:gd name="connsiteX38-77" fmla="*/ 1006078 w 5470922"/>
            <a:gd name="connsiteY38-78" fmla="*/ 821563 h 1178750"/>
            <a:gd name="connsiteX39-79" fmla="*/ 1041797 w 5470922"/>
            <a:gd name="connsiteY39-80" fmla="*/ 827516 h 1178750"/>
            <a:gd name="connsiteX40-81" fmla="*/ 1059656 w 5470922"/>
            <a:gd name="connsiteY40-82" fmla="*/ 833469 h 1178750"/>
            <a:gd name="connsiteX41-83" fmla="*/ 1101328 w 5470922"/>
            <a:gd name="connsiteY41-84" fmla="*/ 821563 h 1178750"/>
            <a:gd name="connsiteX42-85" fmla="*/ 1137047 w 5470922"/>
            <a:gd name="connsiteY42-86" fmla="*/ 779891 h 1178750"/>
            <a:gd name="connsiteX43-87" fmla="*/ 1148953 w 5470922"/>
            <a:gd name="connsiteY43-88" fmla="*/ 756078 h 1178750"/>
            <a:gd name="connsiteX44-89" fmla="*/ 1154906 w 5470922"/>
            <a:gd name="connsiteY44-90" fmla="*/ 738219 h 1178750"/>
            <a:gd name="connsiteX45-91" fmla="*/ 1172766 w 5470922"/>
            <a:gd name="connsiteY45-92" fmla="*/ 732266 h 1178750"/>
            <a:gd name="connsiteX46-93" fmla="*/ 1196578 w 5470922"/>
            <a:gd name="connsiteY46-94" fmla="*/ 738219 h 1178750"/>
            <a:gd name="connsiteX47-95" fmla="*/ 1214437 w 5470922"/>
            <a:gd name="connsiteY47-96" fmla="*/ 744172 h 1178750"/>
            <a:gd name="connsiteX48-97" fmla="*/ 1226344 w 5470922"/>
            <a:gd name="connsiteY48-98" fmla="*/ 732266 h 1178750"/>
            <a:gd name="connsiteX49-99" fmla="*/ 1244203 w 5470922"/>
            <a:gd name="connsiteY49-100" fmla="*/ 726313 h 1178750"/>
            <a:gd name="connsiteX50-101" fmla="*/ 1273969 w 5470922"/>
            <a:gd name="connsiteY50-102" fmla="*/ 756078 h 1178750"/>
            <a:gd name="connsiteX51-103" fmla="*/ 1291828 w 5470922"/>
            <a:gd name="connsiteY51-104" fmla="*/ 767984 h 1178750"/>
            <a:gd name="connsiteX52-105" fmla="*/ 1333500 w 5470922"/>
            <a:gd name="connsiteY52-106" fmla="*/ 803703 h 1178750"/>
            <a:gd name="connsiteX53-107" fmla="*/ 1351359 w 5470922"/>
            <a:gd name="connsiteY53-108" fmla="*/ 809656 h 1178750"/>
            <a:gd name="connsiteX54-109" fmla="*/ 1369219 w 5470922"/>
            <a:gd name="connsiteY54-110" fmla="*/ 773938 h 1178750"/>
            <a:gd name="connsiteX55-111" fmla="*/ 1375172 w 5470922"/>
            <a:gd name="connsiteY55-112" fmla="*/ 714406 h 1178750"/>
            <a:gd name="connsiteX56-113" fmla="*/ 1393031 w 5470922"/>
            <a:gd name="connsiteY56-114" fmla="*/ 702500 h 1178750"/>
            <a:gd name="connsiteX57-115" fmla="*/ 1494234 w 5470922"/>
            <a:gd name="connsiteY57-116" fmla="*/ 678688 h 1178750"/>
            <a:gd name="connsiteX58-117" fmla="*/ 1506141 w 5470922"/>
            <a:gd name="connsiteY58-118" fmla="*/ 666781 h 1178750"/>
            <a:gd name="connsiteX59-119" fmla="*/ 1524000 w 5470922"/>
            <a:gd name="connsiteY59-120" fmla="*/ 654875 h 1178750"/>
            <a:gd name="connsiteX60-121" fmla="*/ 1535906 w 5470922"/>
            <a:gd name="connsiteY60-122" fmla="*/ 637016 h 1178750"/>
            <a:gd name="connsiteX61-123" fmla="*/ 1559719 w 5470922"/>
            <a:gd name="connsiteY61-124" fmla="*/ 613203 h 1178750"/>
            <a:gd name="connsiteX62-125" fmla="*/ 1565672 w 5470922"/>
            <a:gd name="connsiteY62-126" fmla="*/ 595344 h 1178750"/>
            <a:gd name="connsiteX63-127" fmla="*/ 1619250 w 5470922"/>
            <a:gd name="connsiteY63-128" fmla="*/ 565578 h 1178750"/>
            <a:gd name="connsiteX64-129" fmla="*/ 1702594 w 5470922"/>
            <a:gd name="connsiteY64-130" fmla="*/ 571531 h 1178750"/>
            <a:gd name="connsiteX65-131" fmla="*/ 1720453 w 5470922"/>
            <a:gd name="connsiteY65-132" fmla="*/ 577484 h 1178750"/>
            <a:gd name="connsiteX66-133" fmla="*/ 1768078 w 5470922"/>
            <a:gd name="connsiteY66-134" fmla="*/ 565578 h 1178750"/>
            <a:gd name="connsiteX67-135" fmla="*/ 1797844 w 5470922"/>
            <a:gd name="connsiteY67-136" fmla="*/ 541766 h 1178750"/>
            <a:gd name="connsiteX68-137" fmla="*/ 1779984 w 5470922"/>
            <a:gd name="connsiteY68-138" fmla="*/ 500094 h 1178750"/>
            <a:gd name="connsiteX69-139" fmla="*/ 1768078 w 5470922"/>
            <a:gd name="connsiteY69-140" fmla="*/ 482234 h 1178750"/>
            <a:gd name="connsiteX70-141" fmla="*/ 1785937 w 5470922"/>
            <a:gd name="connsiteY70-142" fmla="*/ 464375 h 1178750"/>
            <a:gd name="connsiteX71-143" fmla="*/ 1839516 w 5470922"/>
            <a:gd name="connsiteY71-144" fmla="*/ 482234 h 1178750"/>
            <a:gd name="connsiteX72-145" fmla="*/ 1851422 w 5470922"/>
            <a:gd name="connsiteY72-146" fmla="*/ 494141 h 1178750"/>
            <a:gd name="connsiteX73-147" fmla="*/ 1887141 w 5470922"/>
            <a:gd name="connsiteY73-148" fmla="*/ 512000 h 1178750"/>
            <a:gd name="connsiteX74-149" fmla="*/ 1934766 w 5470922"/>
            <a:gd name="connsiteY74-150" fmla="*/ 500094 h 1178750"/>
            <a:gd name="connsiteX75-151" fmla="*/ 1952625 w 5470922"/>
            <a:gd name="connsiteY75-152" fmla="*/ 464375 h 1178750"/>
            <a:gd name="connsiteX76-153" fmla="*/ 1976437 w 5470922"/>
            <a:gd name="connsiteY76-154" fmla="*/ 452469 h 1178750"/>
            <a:gd name="connsiteX77-155" fmla="*/ 2047875 w 5470922"/>
            <a:gd name="connsiteY77-156" fmla="*/ 440563 h 1178750"/>
            <a:gd name="connsiteX78-157" fmla="*/ 2077641 w 5470922"/>
            <a:gd name="connsiteY78-158" fmla="*/ 422703 h 1178750"/>
            <a:gd name="connsiteX79-159" fmla="*/ 2095500 w 5470922"/>
            <a:gd name="connsiteY79-160" fmla="*/ 416750 h 1178750"/>
            <a:gd name="connsiteX80-161" fmla="*/ 2125266 w 5470922"/>
            <a:gd name="connsiteY80-162" fmla="*/ 392938 h 1178750"/>
            <a:gd name="connsiteX81-163" fmla="*/ 2137172 w 5470922"/>
            <a:gd name="connsiteY81-164" fmla="*/ 381031 h 1178750"/>
            <a:gd name="connsiteX82-165" fmla="*/ 2172891 w 5470922"/>
            <a:gd name="connsiteY82-166" fmla="*/ 369125 h 1178750"/>
            <a:gd name="connsiteX83-167" fmla="*/ 2190750 w 5470922"/>
            <a:gd name="connsiteY83-168" fmla="*/ 363172 h 1178750"/>
            <a:gd name="connsiteX84-169" fmla="*/ 2220516 w 5470922"/>
            <a:gd name="connsiteY84-170" fmla="*/ 357219 h 1178750"/>
            <a:gd name="connsiteX85-171" fmla="*/ 2256234 w 5470922"/>
            <a:gd name="connsiteY85-172" fmla="*/ 345313 h 1178750"/>
            <a:gd name="connsiteX86-173" fmla="*/ 2274094 w 5470922"/>
            <a:gd name="connsiteY86-174" fmla="*/ 339359 h 1178750"/>
            <a:gd name="connsiteX87-175" fmla="*/ 2309812 w 5470922"/>
            <a:gd name="connsiteY87-176" fmla="*/ 315547 h 1178750"/>
            <a:gd name="connsiteX88-177" fmla="*/ 2321719 w 5470922"/>
            <a:gd name="connsiteY88-178" fmla="*/ 297688 h 1178750"/>
            <a:gd name="connsiteX89-179" fmla="*/ 2357437 w 5470922"/>
            <a:gd name="connsiteY89-180" fmla="*/ 279828 h 1178750"/>
            <a:gd name="connsiteX90-181" fmla="*/ 2369344 w 5470922"/>
            <a:gd name="connsiteY90-182" fmla="*/ 267922 h 1178750"/>
            <a:gd name="connsiteX91-183" fmla="*/ 2381250 w 5470922"/>
            <a:gd name="connsiteY91-184" fmla="*/ 250063 h 1178750"/>
            <a:gd name="connsiteX92-185" fmla="*/ 2416969 w 5470922"/>
            <a:gd name="connsiteY92-186" fmla="*/ 238156 h 1178750"/>
            <a:gd name="connsiteX93-187" fmla="*/ 2446734 w 5470922"/>
            <a:gd name="connsiteY93-188" fmla="*/ 244109 h 1178750"/>
            <a:gd name="connsiteX94-189" fmla="*/ 2458641 w 5470922"/>
            <a:gd name="connsiteY94-190" fmla="*/ 256016 h 1178750"/>
            <a:gd name="connsiteX95-191" fmla="*/ 2494359 w 5470922"/>
            <a:gd name="connsiteY95-192" fmla="*/ 244109 h 1178750"/>
            <a:gd name="connsiteX96-193" fmla="*/ 2536031 w 5470922"/>
            <a:gd name="connsiteY96-194" fmla="*/ 250063 h 1178750"/>
            <a:gd name="connsiteX97-195" fmla="*/ 2547937 w 5470922"/>
            <a:gd name="connsiteY97-196" fmla="*/ 267922 h 1178750"/>
            <a:gd name="connsiteX98-197" fmla="*/ 2559844 w 5470922"/>
            <a:gd name="connsiteY98-198" fmla="*/ 279828 h 1178750"/>
            <a:gd name="connsiteX99-199" fmla="*/ 2565797 w 5470922"/>
            <a:gd name="connsiteY99-200" fmla="*/ 309594 h 1178750"/>
            <a:gd name="connsiteX100-201" fmla="*/ 2583656 w 5470922"/>
            <a:gd name="connsiteY100-202" fmla="*/ 315547 h 1178750"/>
            <a:gd name="connsiteX101-203" fmla="*/ 2619375 w 5470922"/>
            <a:gd name="connsiteY101-204" fmla="*/ 339359 h 1178750"/>
            <a:gd name="connsiteX102-205" fmla="*/ 2655094 w 5470922"/>
            <a:gd name="connsiteY102-206" fmla="*/ 357219 h 1178750"/>
            <a:gd name="connsiteX103-207" fmla="*/ 2684859 w 5470922"/>
            <a:gd name="connsiteY103-208" fmla="*/ 428656 h 1178750"/>
            <a:gd name="connsiteX104-209" fmla="*/ 2708672 w 5470922"/>
            <a:gd name="connsiteY104-210" fmla="*/ 416750 h 1178750"/>
            <a:gd name="connsiteX105-211" fmla="*/ 2744391 w 5470922"/>
            <a:gd name="connsiteY105-212" fmla="*/ 404844 h 1178750"/>
            <a:gd name="connsiteX106-213" fmla="*/ 2851547 w 5470922"/>
            <a:gd name="connsiteY106-214" fmla="*/ 422703 h 1178750"/>
            <a:gd name="connsiteX107-215" fmla="*/ 2887266 w 5470922"/>
            <a:gd name="connsiteY107-216" fmla="*/ 410797 h 1178750"/>
            <a:gd name="connsiteX108-217" fmla="*/ 2905125 w 5470922"/>
            <a:gd name="connsiteY108-218" fmla="*/ 404844 h 1178750"/>
            <a:gd name="connsiteX109-219" fmla="*/ 2922984 w 5470922"/>
            <a:gd name="connsiteY109-220" fmla="*/ 392938 h 1178750"/>
            <a:gd name="connsiteX110-221" fmla="*/ 2976562 w 5470922"/>
            <a:gd name="connsiteY110-222" fmla="*/ 386984 h 1178750"/>
            <a:gd name="connsiteX111-223" fmla="*/ 2994422 w 5470922"/>
            <a:gd name="connsiteY111-224" fmla="*/ 392938 h 1178750"/>
            <a:gd name="connsiteX112-225" fmla="*/ 3012281 w 5470922"/>
            <a:gd name="connsiteY112-226" fmla="*/ 404844 h 1178750"/>
            <a:gd name="connsiteX113-227" fmla="*/ 3030141 w 5470922"/>
            <a:gd name="connsiteY113-228" fmla="*/ 369125 h 1178750"/>
            <a:gd name="connsiteX114-229" fmla="*/ 3065859 w 5470922"/>
            <a:gd name="connsiteY114-230" fmla="*/ 339359 h 1178750"/>
            <a:gd name="connsiteX115-231" fmla="*/ 3089672 w 5470922"/>
            <a:gd name="connsiteY115-232" fmla="*/ 333406 h 1178750"/>
            <a:gd name="connsiteX116-233" fmla="*/ 3208734 w 5470922"/>
            <a:gd name="connsiteY116-234" fmla="*/ 327453 h 1178750"/>
            <a:gd name="connsiteX117-235" fmla="*/ 3232547 w 5470922"/>
            <a:gd name="connsiteY117-236" fmla="*/ 333406 h 1178750"/>
            <a:gd name="connsiteX118-237" fmla="*/ 3244453 w 5470922"/>
            <a:gd name="connsiteY118-238" fmla="*/ 345313 h 1178750"/>
            <a:gd name="connsiteX119-239" fmla="*/ 3280172 w 5470922"/>
            <a:gd name="connsiteY119-240" fmla="*/ 339359 h 1178750"/>
            <a:gd name="connsiteX120-241" fmla="*/ 3298031 w 5470922"/>
            <a:gd name="connsiteY120-242" fmla="*/ 345313 h 1178750"/>
            <a:gd name="connsiteX121-243" fmla="*/ 3315891 w 5470922"/>
            <a:gd name="connsiteY121-244" fmla="*/ 381031 h 1178750"/>
            <a:gd name="connsiteX122-245" fmla="*/ 3345656 w 5470922"/>
            <a:gd name="connsiteY122-246" fmla="*/ 404844 h 1178750"/>
            <a:gd name="connsiteX123-247" fmla="*/ 3357562 w 5470922"/>
            <a:gd name="connsiteY123-248" fmla="*/ 440563 h 1178750"/>
            <a:gd name="connsiteX124-249" fmla="*/ 3363516 w 5470922"/>
            <a:gd name="connsiteY124-250" fmla="*/ 458422 h 1178750"/>
            <a:gd name="connsiteX125-251" fmla="*/ 3399234 w 5470922"/>
            <a:gd name="connsiteY125-252" fmla="*/ 440563 h 1178750"/>
            <a:gd name="connsiteX126-253" fmla="*/ 3405187 w 5470922"/>
            <a:gd name="connsiteY126-254" fmla="*/ 422703 h 1178750"/>
            <a:gd name="connsiteX127-255" fmla="*/ 3411141 w 5470922"/>
            <a:gd name="connsiteY127-256" fmla="*/ 369125 h 1178750"/>
            <a:gd name="connsiteX128-257" fmla="*/ 3423047 w 5470922"/>
            <a:gd name="connsiteY128-258" fmla="*/ 351266 h 1178750"/>
            <a:gd name="connsiteX129-259" fmla="*/ 3446859 w 5470922"/>
            <a:gd name="connsiteY129-260" fmla="*/ 357219 h 1178750"/>
            <a:gd name="connsiteX130-261" fmla="*/ 3506391 w 5470922"/>
            <a:gd name="connsiteY130-262" fmla="*/ 363172 h 1178750"/>
            <a:gd name="connsiteX131-263" fmla="*/ 3500437 w 5470922"/>
            <a:gd name="connsiteY131-264" fmla="*/ 333406 h 1178750"/>
            <a:gd name="connsiteX132-265" fmla="*/ 3476625 w 5470922"/>
            <a:gd name="connsiteY132-266" fmla="*/ 297688 h 1178750"/>
            <a:gd name="connsiteX133-267" fmla="*/ 3500437 w 5470922"/>
            <a:gd name="connsiteY133-268" fmla="*/ 291734 h 1178750"/>
            <a:gd name="connsiteX134-269" fmla="*/ 3530203 w 5470922"/>
            <a:gd name="connsiteY134-270" fmla="*/ 285781 h 1178750"/>
            <a:gd name="connsiteX135-271" fmla="*/ 3548062 w 5470922"/>
            <a:gd name="connsiteY135-272" fmla="*/ 279828 h 1178750"/>
            <a:gd name="connsiteX136-273" fmla="*/ 3559969 w 5470922"/>
            <a:gd name="connsiteY136-274" fmla="*/ 261969 h 1178750"/>
            <a:gd name="connsiteX137-275" fmla="*/ 3589734 w 5470922"/>
            <a:gd name="connsiteY137-276" fmla="*/ 238156 h 1178750"/>
            <a:gd name="connsiteX138-277" fmla="*/ 3607594 w 5470922"/>
            <a:gd name="connsiteY138-278" fmla="*/ 214344 h 1178750"/>
            <a:gd name="connsiteX139-279" fmla="*/ 3625453 w 5470922"/>
            <a:gd name="connsiteY139-280" fmla="*/ 196484 h 1178750"/>
            <a:gd name="connsiteX140-281" fmla="*/ 3649266 w 5470922"/>
            <a:gd name="connsiteY140-282" fmla="*/ 166719 h 1178750"/>
            <a:gd name="connsiteX141-283" fmla="*/ 3655219 w 5470922"/>
            <a:gd name="connsiteY141-284" fmla="*/ 119094 h 1178750"/>
            <a:gd name="connsiteX142-285" fmla="*/ 3726656 w 5470922"/>
            <a:gd name="connsiteY142-286" fmla="*/ 95281 h 1178750"/>
            <a:gd name="connsiteX143-287" fmla="*/ 3827859 w 5470922"/>
            <a:gd name="connsiteY143-288" fmla="*/ 53609 h 1178750"/>
            <a:gd name="connsiteX144-289" fmla="*/ 3839766 w 5470922"/>
            <a:gd name="connsiteY144-290" fmla="*/ 65516 h 1178750"/>
            <a:gd name="connsiteX145-291" fmla="*/ 3875484 w 5470922"/>
            <a:gd name="connsiteY145-292" fmla="*/ 89328 h 1178750"/>
            <a:gd name="connsiteX146-293" fmla="*/ 3893344 w 5470922"/>
            <a:gd name="connsiteY146-294" fmla="*/ 83375 h 1178750"/>
            <a:gd name="connsiteX147-295" fmla="*/ 3911203 w 5470922"/>
            <a:gd name="connsiteY147-296" fmla="*/ 71469 h 1178750"/>
            <a:gd name="connsiteX148-297" fmla="*/ 3929062 w 5470922"/>
            <a:gd name="connsiteY148-298" fmla="*/ 77422 h 1178750"/>
            <a:gd name="connsiteX149-299" fmla="*/ 3976687 w 5470922"/>
            <a:gd name="connsiteY149-300" fmla="*/ 71469 h 1178750"/>
            <a:gd name="connsiteX150-301" fmla="*/ 3988594 w 5470922"/>
            <a:gd name="connsiteY150-302" fmla="*/ 59563 h 1178750"/>
            <a:gd name="connsiteX151-303" fmla="*/ 4018359 w 5470922"/>
            <a:gd name="connsiteY151-304" fmla="*/ 95281 h 1178750"/>
            <a:gd name="connsiteX152-305" fmla="*/ 4065984 w 5470922"/>
            <a:gd name="connsiteY152-306" fmla="*/ 136953 h 1178750"/>
            <a:gd name="connsiteX153-307" fmla="*/ 4083844 w 5470922"/>
            <a:gd name="connsiteY153-308" fmla="*/ 131000 h 1178750"/>
            <a:gd name="connsiteX154-309" fmla="*/ 4119562 w 5470922"/>
            <a:gd name="connsiteY154-310" fmla="*/ 107188 h 1178750"/>
            <a:gd name="connsiteX155-311" fmla="*/ 4125516 w 5470922"/>
            <a:gd name="connsiteY155-312" fmla="*/ 89328 h 1178750"/>
            <a:gd name="connsiteX156-313" fmla="*/ 4119562 w 5470922"/>
            <a:gd name="connsiteY156-314" fmla="*/ 65516 h 1178750"/>
            <a:gd name="connsiteX157-315" fmla="*/ 4101703 w 5470922"/>
            <a:gd name="connsiteY157-316" fmla="*/ 29797 h 1178750"/>
            <a:gd name="connsiteX158-317" fmla="*/ 4107656 w 5470922"/>
            <a:gd name="connsiteY158-318" fmla="*/ 5984 h 1178750"/>
            <a:gd name="connsiteX159-319" fmla="*/ 4167187 w 5470922"/>
            <a:gd name="connsiteY159-320" fmla="*/ 5984 h 1178750"/>
            <a:gd name="connsiteX160-321" fmla="*/ 4185047 w 5470922"/>
            <a:gd name="connsiteY160-322" fmla="*/ 11938 h 1178750"/>
            <a:gd name="connsiteX161-323" fmla="*/ 4244578 w 5470922"/>
            <a:gd name="connsiteY161-324" fmla="*/ 47656 h 1178750"/>
            <a:gd name="connsiteX162-325" fmla="*/ 4280297 w 5470922"/>
            <a:gd name="connsiteY162-326" fmla="*/ 53609 h 1178750"/>
            <a:gd name="connsiteX163-327" fmla="*/ 4363641 w 5470922"/>
            <a:gd name="connsiteY163-328" fmla="*/ 41703 h 1178750"/>
            <a:gd name="connsiteX164-329" fmla="*/ 4381500 w 5470922"/>
            <a:gd name="connsiteY164-330" fmla="*/ 35750 h 1178750"/>
            <a:gd name="connsiteX165-331" fmla="*/ 4399359 w 5470922"/>
            <a:gd name="connsiteY165-332" fmla="*/ 23844 h 1178750"/>
            <a:gd name="connsiteX166-333" fmla="*/ 4429125 w 5470922"/>
            <a:gd name="connsiteY166-334" fmla="*/ 35750 h 1178750"/>
            <a:gd name="connsiteX167-335" fmla="*/ 4446984 w 5470922"/>
            <a:gd name="connsiteY167-336" fmla="*/ 41703 h 1178750"/>
            <a:gd name="connsiteX168-337" fmla="*/ 4470797 w 5470922"/>
            <a:gd name="connsiteY168-338" fmla="*/ 65516 h 1178750"/>
            <a:gd name="connsiteX169-339" fmla="*/ 4488656 w 5470922"/>
            <a:gd name="connsiteY169-340" fmla="*/ 107188 h 1178750"/>
            <a:gd name="connsiteX170-341" fmla="*/ 4506516 w 5470922"/>
            <a:gd name="connsiteY170-342" fmla="*/ 101234 h 1178750"/>
            <a:gd name="connsiteX171-343" fmla="*/ 4542234 w 5470922"/>
            <a:gd name="connsiteY171-344" fmla="*/ 77422 h 1178750"/>
            <a:gd name="connsiteX172-345" fmla="*/ 4554141 w 5470922"/>
            <a:gd name="connsiteY172-346" fmla="*/ 65516 h 1178750"/>
            <a:gd name="connsiteX173-347" fmla="*/ 4589859 w 5470922"/>
            <a:gd name="connsiteY173-348" fmla="*/ 53609 h 1178750"/>
            <a:gd name="connsiteX174-349" fmla="*/ 4607719 w 5470922"/>
            <a:gd name="connsiteY174-350" fmla="*/ 47656 h 1178750"/>
            <a:gd name="connsiteX175-351" fmla="*/ 4649391 w 5470922"/>
            <a:gd name="connsiteY175-352" fmla="*/ 29797 h 1178750"/>
            <a:gd name="connsiteX176-353" fmla="*/ 4667250 w 5470922"/>
            <a:gd name="connsiteY176-354" fmla="*/ 59563 h 1178750"/>
            <a:gd name="connsiteX177-355" fmla="*/ 4691062 w 5470922"/>
            <a:gd name="connsiteY177-356" fmla="*/ 95281 h 1178750"/>
            <a:gd name="connsiteX178-357" fmla="*/ 4738687 w 5470922"/>
            <a:gd name="connsiteY178-358" fmla="*/ 107188 h 1178750"/>
            <a:gd name="connsiteX179-359" fmla="*/ 4774406 w 5470922"/>
            <a:gd name="connsiteY179-360" fmla="*/ 89328 h 1178750"/>
            <a:gd name="connsiteX180-361" fmla="*/ 4798219 w 5470922"/>
            <a:gd name="connsiteY180-362" fmla="*/ 53609 h 1178750"/>
            <a:gd name="connsiteX181-363" fmla="*/ 4804172 w 5470922"/>
            <a:gd name="connsiteY181-364" fmla="*/ 35750 h 1178750"/>
            <a:gd name="connsiteX182-365" fmla="*/ 4822031 w 5470922"/>
            <a:gd name="connsiteY182-366" fmla="*/ 47656 h 1178750"/>
            <a:gd name="connsiteX183-367" fmla="*/ 4845844 w 5470922"/>
            <a:gd name="connsiteY183-368" fmla="*/ 89328 h 1178750"/>
            <a:gd name="connsiteX184-369" fmla="*/ 4863703 w 5470922"/>
            <a:gd name="connsiteY184-370" fmla="*/ 101234 h 1178750"/>
            <a:gd name="connsiteX185-371" fmla="*/ 4893469 w 5470922"/>
            <a:gd name="connsiteY185-372" fmla="*/ 131000 h 1178750"/>
            <a:gd name="connsiteX186-373" fmla="*/ 4911328 w 5470922"/>
            <a:gd name="connsiteY186-374" fmla="*/ 119094 h 1178750"/>
            <a:gd name="connsiteX187-375" fmla="*/ 4935141 w 5470922"/>
            <a:gd name="connsiteY187-376" fmla="*/ 95281 h 1178750"/>
            <a:gd name="connsiteX188-377" fmla="*/ 5012531 w 5470922"/>
            <a:gd name="connsiteY188-378" fmla="*/ 101234 h 1178750"/>
            <a:gd name="connsiteX189-379" fmla="*/ 5018484 w 5470922"/>
            <a:gd name="connsiteY189-380" fmla="*/ 119094 h 1178750"/>
            <a:gd name="connsiteX190-381" fmla="*/ 5024437 w 5470922"/>
            <a:gd name="connsiteY190-382" fmla="*/ 160766 h 1178750"/>
            <a:gd name="connsiteX191-383" fmla="*/ 5054203 w 5470922"/>
            <a:gd name="connsiteY191-384" fmla="*/ 107188 h 1178750"/>
            <a:gd name="connsiteX192-385" fmla="*/ 5060156 w 5470922"/>
            <a:gd name="connsiteY192-386" fmla="*/ 59563 h 1178750"/>
            <a:gd name="connsiteX193-387" fmla="*/ 5078016 w 5470922"/>
            <a:gd name="connsiteY193-388" fmla="*/ 41703 h 1178750"/>
            <a:gd name="connsiteX194-389" fmla="*/ 5119687 w 5470922"/>
            <a:gd name="connsiteY194-390" fmla="*/ 29797 h 1178750"/>
            <a:gd name="connsiteX195-391" fmla="*/ 5149453 w 5470922"/>
            <a:gd name="connsiteY195-392" fmla="*/ 11938 h 1178750"/>
            <a:gd name="connsiteX196-393" fmla="*/ 5203031 w 5470922"/>
            <a:gd name="connsiteY196-394" fmla="*/ 53609 h 1178750"/>
            <a:gd name="connsiteX197-395" fmla="*/ 5232797 w 5470922"/>
            <a:gd name="connsiteY197-396" fmla="*/ 77422 h 1178750"/>
            <a:gd name="connsiteX198-397" fmla="*/ 5262562 w 5470922"/>
            <a:gd name="connsiteY198-398" fmla="*/ 101234 h 1178750"/>
            <a:gd name="connsiteX199-399" fmla="*/ 5286375 w 5470922"/>
            <a:gd name="connsiteY199-400" fmla="*/ 131000 h 1178750"/>
            <a:gd name="connsiteX200-401" fmla="*/ 5292328 w 5470922"/>
            <a:gd name="connsiteY200-402" fmla="*/ 196484 h 1178750"/>
            <a:gd name="connsiteX201-403" fmla="*/ 5304234 w 5470922"/>
            <a:gd name="connsiteY201-404" fmla="*/ 208391 h 1178750"/>
            <a:gd name="connsiteX202-405" fmla="*/ 5322094 w 5470922"/>
            <a:gd name="connsiteY202-406" fmla="*/ 202438 h 1178750"/>
            <a:gd name="connsiteX203-407" fmla="*/ 5345906 w 5470922"/>
            <a:gd name="connsiteY203-408" fmla="*/ 166719 h 1178750"/>
            <a:gd name="connsiteX204-409" fmla="*/ 5357812 w 5470922"/>
            <a:gd name="connsiteY204-410" fmla="*/ 148859 h 1178750"/>
            <a:gd name="connsiteX205-411" fmla="*/ 5363766 w 5470922"/>
            <a:gd name="connsiteY205-412" fmla="*/ 131000 h 1178750"/>
            <a:gd name="connsiteX206-413" fmla="*/ 5373610 w 5470922"/>
            <a:gd name="connsiteY206-414" fmla="*/ 91442 h 1178750"/>
            <a:gd name="connsiteX207-415" fmla="*/ 5399484 w 5470922"/>
            <a:gd name="connsiteY207-416" fmla="*/ 77422 h 1178750"/>
            <a:gd name="connsiteX208-417" fmla="*/ 5381625 w 5470922"/>
            <a:gd name="connsiteY208-418" fmla="*/ 65516 h 1178750"/>
            <a:gd name="connsiteX209-419" fmla="*/ 5447109 w 5470922"/>
            <a:gd name="connsiteY209-420" fmla="*/ 59563 h 1178750"/>
            <a:gd name="connsiteX210-421" fmla="*/ 5470922 w 5470922"/>
            <a:gd name="connsiteY210-422" fmla="*/ 65516 h 1178750"/>
            <a:gd name="connsiteX0-423" fmla="*/ 0 w 5470922"/>
            <a:gd name="connsiteY0-424" fmla="*/ 1178750 h 1178750"/>
            <a:gd name="connsiteX1-425" fmla="*/ 29766 w 5470922"/>
            <a:gd name="connsiteY1-426" fmla="*/ 1160891 h 1178750"/>
            <a:gd name="connsiteX2-427" fmla="*/ 47625 w 5470922"/>
            <a:gd name="connsiteY2-428" fmla="*/ 1154938 h 1178750"/>
            <a:gd name="connsiteX3-429" fmla="*/ 77391 w 5470922"/>
            <a:gd name="connsiteY3-430" fmla="*/ 1125172 h 1178750"/>
            <a:gd name="connsiteX4-431" fmla="*/ 95250 w 5470922"/>
            <a:gd name="connsiteY4-432" fmla="*/ 1113266 h 1178750"/>
            <a:gd name="connsiteX5-433" fmla="*/ 172641 w 5470922"/>
            <a:gd name="connsiteY5-434" fmla="*/ 1119219 h 1178750"/>
            <a:gd name="connsiteX6-435" fmla="*/ 220266 w 5470922"/>
            <a:gd name="connsiteY6-436" fmla="*/ 1125172 h 1178750"/>
            <a:gd name="connsiteX7-437" fmla="*/ 232172 w 5470922"/>
            <a:gd name="connsiteY7-438" fmla="*/ 1107313 h 1178750"/>
            <a:gd name="connsiteX8-439" fmla="*/ 238125 w 5470922"/>
            <a:gd name="connsiteY8-440" fmla="*/ 1065641 h 1178750"/>
            <a:gd name="connsiteX9-441" fmla="*/ 244078 w 5470922"/>
            <a:gd name="connsiteY9-442" fmla="*/ 1047781 h 1178750"/>
            <a:gd name="connsiteX10-443" fmla="*/ 279797 w 5470922"/>
            <a:gd name="connsiteY10-444" fmla="*/ 1023969 h 1178750"/>
            <a:gd name="connsiteX11-445" fmla="*/ 291703 w 5470922"/>
            <a:gd name="connsiteY11-446" fmla="*/ 1006109 h 1178750"/>
            <a:gd name="connsiteX12-447" fmla="*/ 321469 w 5470922"/>
            <a:gd name="connsiteY12-448" fmla="*/ 976344 h 1178750"/>
            <a:gd name="connsiteX13-449" fmla="*/ 345281 w 5470922"/>
            <a:gd name="connsiteY13-450" fmla="*/ 940625 h 1178750"/>
            <a:gd name="connsiteX14-451" fmla="*/ 357187 w 5470922"/>
            <a:gd name="connsiteY14-452" fmla="*/ 922766 h 1178750"/>
            <a:gd name="connsiteX15-453" fmla="*/ 369094 w 5470922"/>
            <a:gd name="connsiteY15-454" fmla="*/ 910859 h 1178750"/>
            <a:gd name="connsiteX16-455" fmla="*/ 381000 w 5470922"/>
            <a:gd name="connsiteY16-456" fmla="*/ 922766 h 1178750"/>
            <a:gd name="connsiteX17-457" fmla="*/ 386953 w 5470922"/>
            <a:gd name="connsiteY17-458" fmla="*/ 940625 h 1178750"/>
            <a:gd name="connsiteX18-459" fmla="*/ 422672 w 5470922"/>
            <a:gd name="connsiteY18-460" fmla="*/ 958484 h 1178750"/>
            <a:gd name="connsiteX19-461" fmla="*/ 452437 w 5470922"/>
            <a:gd name="connsiteY19-462" fmla="*/ 988250 h 1178750"/>
            <a:gd name="connsiteX20-463" fmla="*/ 488156 w 5470922"/>
            <a:gd name="connsiteY20-464" fmla="*/ 1000156 h 1178750"/>
            <a:gd name="connsiteX21-465" fmla="*/ 511969 w 5470922"/>
            <a:gd name="connsiteY21-466" fmla="*/ 994203 h 1178750"/>
            <a:gd name="connsiteX22-467" fmla="*/ 559594 w 5470922"/>
            <a:gd name="connsiteY22-468" fmla="*/ 958484 h 1178750"/>
            <a:gd name="connsiteX23-469" fmla="*/ 601266 w 5470922"/>
            <a:gd name="connsiteY23-470" fmla="*/ 964438 h 1178750"/>
            <a:gd name="connsiteX24-471" fmla="*/ 619125 w 5470922"/>
            <a:gd name="connsiteY24-472" fmla="*/ 970391 h 1178750"/>
            <a:gd name="connsiteX25-473" fmla="*/ 631031 w 5470922"/>
            <a:gd name="connsiteY25-474" fmla="*/ 988250 h 1178750"/>
            <a:gd name="connsiteX26-475" fmla="*/ 648891 w 5470922"/>
            <a:gd name="connsiteY26-476" fmla="*/ 1000156 h 1178750"/>
            <a:gd name="connsiteX27-477" fmla="*/ 666750 w 5470922"/>
            <a:gd name="connsiteY27-478" fmla="*/ 994203 h 1178750"/>
            <a:gd name="connsiteX28-479" fmla="*/ 684609 w 5470922"/>
            <a:gd name="connsiteY28-480" fmla="*/ 982297 h 1178750"/>
            <a:gd name="connsiteX29-481" fmla="*/ 720328 w 5470922"/>
            <a:gd name="connsiteY29-482" fmla="*/ 970391 h 1178750"/>
            <a:gd name="connsiteX30-483" fmla="*/ 744141 w 5470922"/>
            <a:gd name="connsiteY30-484" fmla="*/ 946578 h 1178750"/>
            <a:gd name="connsiteX31-485" fmla="*/ 756047 w 5470922"/>
            <a:gd name="connsiteY31-486" fmla="*/ 928719 h 1178750"/>
            <a:gd name="connsiteX32-487" fmla="*/ 773906 w 5470922"/>
            <a:gd name="connsiteY32-488" fmla="*/ 922766 h 1178750"/>
            <a:gd name="connsiteX33-489" fmla="*/ 863203 w 5470922"/>
            <a:gd name="connsiteY33-490" fmla="*/ 916813 h 1178750"/>
            <a:gd name="connsiteX34-491" fmla="*/ 887016 w 5470922"/>
            <a:gd name="connsiteY34-492" fmla="*/ 869188 h 1178750"/>
            <a:gd name="connsiteX35-493" fmla="*/ 904875 w 5470922"/>
            <a:gd name="connsiteY35-494" fmla="*/ 863234 h 1178750"/>
            <a:gd name="connsiteX36-495" fmla="*/ 952500 w 5470922"/>
            <a:gd name="connsiteY36-496" fmla="*/ 857281 h 1178750"/>
            <a:gd name="connsiteX37-497" fmla="*/ 988219 w 5470922"/>
            <a:gd name="connsiteY37-498" fmla="*/ 833469 h 1178750"/>
            <a:gd name="connsiteX38-499" fmla="*/ 1006078 w 5470922"/>
            <a:gd name="connsiteY38-500" fmla="*/ 821563 h 1178750"/>
            <a:gd name="connsiteX39-501" fmla="*/ 1041797 w 5470922"/>
            <a:gd name="connsiteY39-502" fmla="*/ 827516 h 1178750"/>
            <a:gd name="connsiteX40-503" fmla="*/ 1059656 w 5470922"/>
            <a:gd name="connsiteY40-504" fmla="*/ 833469 h 1178750"/>
            <a:gd name="connsiteX41-505" fmla="*/ 1101328 w 5470922"/>
            <a:gd name="connsiteY41-506" fmla="*/ 821563 h 1178750"/>
            <a:gd name="connsiteX42-507" fmla="*/ 1137047 w 5470922"/>
            <a:gd name="connsiteY42-508" fmla="*/ 779891 h 1178750"/>
            <a:gd name="connsiteX43-509" fmla="*/ 1148953 w 5470922"/>
            <a:gd name="connsiteY43-510" fmla="*/ 756078 h 1178750"/>
            <a:gd name="connsiteX44-511" fmla="*/ 1154906 w 5470922"/>
            <a:gd name="connsiteY44-512" fmla="*/ 738219 h 1178750"/>
            <a:gd name="connsiteX45-513" fmla="*/ 1172766 w 5470922"/>
            <a:gd name="connsiteY45-514" fmla="*/ 732266 h 1178750"/>
            <a:gd name="connsiteX46-515" fmla="*/ 1196578 w 5470922"/>
            <a:gd name="connsiteY46-516" fmla="*/ 738219 h 1178750"/>
            <a:gd name="connsiteX47-517" fmla="*/ 1214437 w 5470922"/>
            <a:gd name="connsiteY47-518" fmla="*/ 744172 h 1178750"/>
            <a:gd name="connsiteX48-519" fmla="*/ 1226344 w 5470922"/>
            <a:gd name="connsiteY48-520" fmla="*/ 732266 h 1178750"/>
            <a:gd name="connsiteX49-521" fmla="*/ 1244203 w 5470922"/>
            <a:gd name="connsiteY49-522" fmla="*/ 726313 h 1178750"/>
            <a:gd name="connsiteX50-523" fmla="*/ 1273969 w 5470922"/>
            <a:gd name="connsiteY50-524" fmla="*/ 756078 h 1178750"/>
            <a:gd name="connsiteX51-525" fmla="*/ 1291828 w 5470922"/>
            <a:gd name="connsiteY51-526" fmla="*/ 767984 h 1178750"/>
            <a:gd name="connsiteX52-527" fmla="*/ 1333500 w 5470922"/>
            <a:gd name="connsiteY52-528" fmla="*/ 803703 h 1178750"/>
            <a:gd name="connsiteX53-529" fmla="*/ 1351359 w 5470922"/>
            <a:gd name="connsiteY53-530" fmla="*/ 809656 h 1178750"/>
            <a:gd name="connsiteX54-531" fmla="*/ 1369219 w 5470922"/>
            <a:gd name="connsiteY54-532" fmla="*/ 773938 h 1178750"/>
            <a:gd name="connsiteX55-533" fmla="*/ 1375172 w 5470922"/>
            <a:gd name="connsiteY55-534" fmla="*/ 714406 h 1178750"/>
            <a:gd name="connsiteX56-535" fmla="*/ 1393031 w 5470922"/>
            <a:gd name="connsiteY56-536" fmla="*/ 702500 h 1178750"/>
            <a:gd name="connsiteX57-537" fmla="*/ 1494234 w 5470922"/>
            <a:gd name="connsiteY57-538" fmla="*/ 678688 h 1178750"/>
            <a:gd name="connsiteX58-539" fmla="*/ 1506141 w 5470922"/>
            <a:gd name="connsiteY58-540" fmla="*/ 666781 h 1178750"/>
            <a:gd name="connsiteX59-541" fmla="*/ 1524000 w 5470922"/>
            <a:gd name="connsiteY59-542" fmla="*/ 654875 h 1178750"/>
            <a:gd name="connsiteX60-543" fmla="*/ 1535906 w 5470922"/>
            <a:gd name="connsiteY60-544" fmla="*/ 637016 h 1178750"/>
            <a:gd name="connsiteX61-545" fmla="*/ 1559719 w 5470922"/>
            <a:gd name="connsiteY61-546" fmla="*/ 613203 h 1178750"/>
            <a:gd name="connsiteX62-547" fmla="*/ 1565672 w 5470922"/>
            <a:gd name="connsiteY62-548" fmla="*/ 595344 h 1178750"/>
            <a:gd name="connsiteX63-549" fmla="*/ 1619250 w 5470922"/>
            <a:gd name="connsiteY63-550" fmla="*/ 565578 h 1178750"/>
            <a:gd name="connsiteX64-551" fmla="*/ 1702594 w 5470922"/>
            <a:gd name="connsiteY64-552" fmla="*/ 571531 h 1178750"/>
            <a:gd name="connsiteX65-553" fmla="*/ 1720453 w 5470922"/>
            <a:gd name="connsiteY65-554" fmla="*/ 577484 h 1178750"/>
            <a:gd name="connsiteX66-555" fmla="*/ 1768078 w 5470922"/>
            <a:gd name="connsiteY66-556" fmla="*/ 565578 h 1178750"/>
            <a:gd name="connsiteX67-557" fmla="*/ 1797844 w 5470922"/>
            <a:gd name="connsiteY67-558" fmla="*/ 541766 h 1178750"/>
            <a:gd name="connsiteX68-559" fmla="*/ 1779984 w 5470922"/>
            <a:gd name="connsiteY68-560" fmla="*/ 500094 h 1178750"/>
            <a:gd name="connsiteX69-561" fmla="*/ 1768078 w 5470922"/>
            <a:gd name="connsiteY69-562" fmla="*/ 482234 h 1178750"/>
            <a:gd name="connsiteX70-563" fmla="*/ 1785937 w 5470922"/>
            <a:gd name="connsiteY70-564" fmla="*/ 464375 h 1178750"/>
            <a:gd name="connsiteX71-565" fmla="*/ 1839516 w 5470922"/>
            <a:gd name="connsiteY71-566" fmla="*/ 482234 h 1178750"/>
            <a:gd name="connsiteX72-567" fmla="*/ 1851422 w 5470922"/>
            <a:gd name="connsiteY72-568" fmla="*/ 494141 h 1178750"/>
            <a:gd name="connsiteX73-569" fmla="*/ 1887141 w 5470922"/>
            <a:gd name="connsiteY73-570" fmla="*/ 512000 h 1178750"/>
            <a:gd name="connsiteX74-571" fmla="*/ 1934766 w 5470922"/>
            <a:gd name="connsiteY74-572" fmla="*/ 500094 h 1178750"/>
            <a:gd name="connsiteX75-573" fmla="*/ 1952625 w 5470922"/>
            <a:gd name="connsiteY75-574" fmla="*/ 464375 h 1178750"/>
            <a:gd name="connsiteX76-575" fmla="*/ 1976437 w 5470922"/>
            <a:gd name="connsiteY76-576" fmla="*/ 452469 h 1178750"/>
            <a:gd name="connsiteX77-577" fmla="*/ 2047875 w 5470922"/>
            <a:gd name="connsiteY77-578" fmla="*/ 440563 h 1178750"/>
            <a:gd name="connsiteX78-579" fmla="*/ 2077641 w 5470922"/>
            <a:gd name="connsiteY78-580" fmla="*/ 422703 h 1178750"/>
            <a:gd name="connsiteX79-581" fmla="*/ 2095500 w 5470922"/>
            <a:gd name="connsiteY79-582" fmla="*/ 416750 h 1178750"/>
            <a:gd name="connsiteX80-583" fmla="*/ 2125266 w 5470922"/>
            <a:gd name="connsiteY80-584" fmla="*/ 392938 h 1178750"/>
            <a:gd name="connsiteX81-585" fmla="*/ 2137172 w 5470922"/>
            <a:gd name="connsiteY81-586" fmla="*/ 381031 h 1178750"/>
            <a:gd name="connsiteX82-587" fmla="*/ 2172891 w 5470922"/>
            <a:gd name="connsiteY82-588" fmla="*/ 369125 h 1178750"/>
            <a:gd name="connsiteX83-589" fmla="*/ 2190750 w 5470922"/>
            <a:gd name="connsiteY83-590" fmla="*/ 363172 h 1178750"/>
            <a:gd name="connsiteX84-591" fmla="*/ 2220516 w 5470922"/>
            <a:gd name="connsiteY84-592" fmla="*/ 357219 h 1178750"/>
            <a:gd name="connsiteX85-593" fmla="*/ 2256234 w 5470922"/>
            <a:gd name="connsiteY85-594" fmla="*/ 345313 h 1178750"/>
            <a:gd name="connsiteX86-595" fmla="*/ 2274094 w 5470922"/>
            <a:gd name="connsiteY86-596" fmla="*/ 339359 h 1178750"/>
            <a:gd name="connsiteX87-597" fmla="*/ 2309812 w 5470922"/>
            <a:gd name="connsiteY87-598" fmla="*/ 315547 h 1178750"/>
            <a:gd name="connsiteX88-599" fmla="*/ 2321719 w 5470922"/>
            <a:gd name="connsiteY88-600" fmla="*/ 297688 h 1178750"/>
            <a:gd name="connsiteX89-601" fmla="*/ 2357437 w 5470922"/>
            <a:gd name="connsiteY89-602" fmla="*/ 279828 h 1178750"/>
            <a:gd name="connsiteX90-603" fmla="*/ 2369344 w 5470922"/>
            <a:gd name="connsiteY90-604" fmla="*/ 267922 h 1178750"/>
            <a:gd name="connsiteX91-605" fmla="*/ 2381250 w 5470922"/>
            <a:gd name="connsiteY91-606" fmla="*/ 250063 h 1178750"/>
            <a:gd name="connsiteX92-607" fmla="*/ 2416969 w 5470922"/>
            <a:gd name="connsiteY92-608" fmla="*/ 238156 h 1178750"/>
            <a:gd name="connsiteX93-609" fmla="*/ 2446734 w 5470922"/>
            <a:gd name="connsiteY93-610" fmla="*/ 244109 h 1178750"/>
            <a:gd name="connsiteX94-611" fmla="*/ 2458641 w 5470922"/>
            <a:gd name="connsiteY94-612" fmla="*/ 256016 h 1178750"/>
            <a:gd name="connsiteX95-613" fmla="*/ 2494359 w 5470922"/>
            <a:gd name="connsiteY95-614" fmla="*/ 244109 h 1178750"/>
            <a:gd name="connsiteX96-615" fmla="*/ 2536031 w 5470922"/>
            <a:gd name="connsiteY96-616" fmla="*/ 250063 h 1178750"/>
            <a:gd name="connsiteX97-617" fmla="*/ 2547937 w 5470922"/>
            <a:gd name="connsiteY97-618" fmla="*/ 267922 h 1178750"/>
            <a:gd name="connsiteX98-619" fmla="*/ 2559844 w 5470922"/>
            <a:gd name="connsiteY98-620" fmla="*/ 279828 h 1178750"/>
            <a:gd name="connsiteX99-621" fmla="*/ 2565797 w 5470922"/>
            <a:gd name="connsiteY99-622" fmla="*/ 309594 h 1178750"/>
            <a:gd name="connsiteX100-623" fmla="*/ 2583656 w 5470922"/>
            <a:gd name="connsiteY100-624" fmla="*/ 315547 h 1178750"/>
            <a:gd name="connsiteX101-625" fmla="*/ 2619375 w 5470922"/>
            <a:gd name="connsiteY101-626" fmla="*/ 339359 h 1178750"/>
            <a:gd name="connsiteX102-627" fmla="*/ 2655094 w 5470922"/>
            <a:gd name="connsiteY102-628" fmla="*/ 357219 h 1178750"/>
            <a:gd name="connsiteX103-629" fmla="*/ 2684859 w 5470922"/>
            <a:gd name="connsiteY103-630" fmla="*/ 428656 h 1178750"/>
            <a:gd name="connsiteX104-631" fmla="*/ 2708672 w 5470922"/>
            <a:gd name="connsiteY104-632" fmla="*/ 416750 h 1178750"/>
            <a:gd name="connsiteX105-633" fmla="*/ 2744391 w 5470922"/>
            <a:gd name="connsiteY105-634" fmla="*/ 404844 h 1178750"/>
            <a:gd name="connsiteX106-635" fmla="*/ 2851547 w 5470922"/>
            <a:gd name="connsiteY106-636" fmla="*/ 422703 h 1178750"/>
            <a:gd name="connsiteX107-637" fmla="*/ 2887266 w 5470922"/>
            <a:gd name="connsiteY107-638" fmla="*/ 410797 h 1178750"/>
            <a:gd name="connsiteX108-639" fmla="*/ 2905125 w 5470922"/>
            <a:gd name="connsiteY108-640" fmla="*/ 404844 h 1178750"/>
            <a:gd name="connsiteX109-641" fmla="*/ 2922984 w 5470922"/>
            <a:gd name="connsiteY109-642" fmla="*/ 392938 h 1178750"/>
            <a:gd name="connsiteX110-643" fmla="*/ 2976562 w 5470922"/>
            <a:gd name="connsiteY110-644" fmla="*/ 386984 h 1178750"/>
            <a:gd name="connsiteX111-645" fmla="*/ 2994422 w 5470922"/>
            <a:gd name="connsiteY111-646" fmla="*/ 392938 h 1178750"/>
            <a:gd name="connsiteX112-647" fmla="*/ 3012281 w 5470922"/>
            <a:gd name="connsiteY112-648" fmla="*/ 404844 h 1178750"/>
            <a:gd name="connsiteX113-649" fmla="*/ 3030141 w 5470922"/>
            <a:gd name="connsiteY113-650" fmla="*/ 369125 h 1178750"/>
            <a:gd name="connsiteX114-651" fmla="*/ 3065859 w 5470922"/>
            <a:gd name="connsiteY114-652" fmla="*/ 339359 h 1178750"/>
            <a:gd name="connsiteX115-653" fmla="*/ 3089672 w 5470922"/>
            <a:gd name="connsiteY115-654" fmla="*/ 333406 h 1178750"/>
            <a:gd name="connsiteX116-655" fmla="*/ 3208734 w 5470922"/>
            <a:gd name="connsiteY116-656" fmla="*/ 327453 h 1178750"/>
            <a:gd name="connsiteX117-657" fmla="*/ 3232547 w 5470922"/>
            <a:gd name="connsiteY117-658" fmla="*/ 333406 h 1178750"/>
            <a:gd name="connsiteX118-659" fmla="*/ 3244453 w 5470922"/>
            <a:gd name="connsiteY118-660" fmla="*/ 345313 h 1178750"/>
            <a:gd name="connsiteX119-661" fmla="*/ 3280172 w 5470922"/>
            <a:gd name="connsiteY119-662" fmla="*/ 339359 h 1178750"/>
            <a:gd name="connsiteX120-663" fmla="*/ 3298031 w 5470922"/>
            <a:gd name="connsiteY120-664" fmla="*/ 345313 h 1178750"/>
            <a:gd name="connsiteX121-665" fmla="*/ 3315891 w 5470922"/>
            <a:gd name="connsiteY121-666" fmla="*/ 381031 h 1178750"/>
            <a:gd name="connsiteX122-667" fmla="*/ 3345656 w 5470922"/>
            <a:gd name="connsiteY122-668" fmla="*/ 404844 h 1178750"/>
            <a:gd name="connsiteX123-669" fmla="*/ 3357562 w 5470922"/>
            <a:gd name="connsiteY123-670" fmla="*/ 440563 h 1178750"/>
            <a:gd name="connsiteX124-671" fmla="*/ 3363516 w 5470922"/>
            <a:gd name="connsiteY124-672" fmla="*/ 458422 h 1178750"/>
            <a:gd name="connsiteX125-673" fmla="*/ 3399234 w 5470922"/>
            <a:gd name="connsiteY125-674" fmla="*/ 440563 h 1178750"/>
            <a:gd name="connsiteX126-675" fmla="*/ 3405187 w 5470922"/>
            <a:gd name="connsiteY126-676" fmla="*/ 422703 h 1178750"/>
            <a:gd name="connsiteX127-677" fmla="*/ 3411141 w 5470922"/>
            <a:gd name="connsiteY127-678" fmla="*/ 369125 h 1178750"/>
            <a:gd name="connsiteX128-679" fmla="*/ 3423047 w 5470922"/>
            <a:gd name="connsiteY128-680" fmla="*/ 351266 h 1178750"/>
            <a:gd name="connsiteX129-681" fmla="*/ 3446859 w 5470922"/>
            <a:gd name="connsiteY129-682" fmla="*/ 357219 h 1178750"/>
            <a:gd name="connsiteX130-683" fmla="*/ 3506391 w 5470922"/>
            <a:gd name="connsiteY130-684" fmla="*/ 363172 h 1178750"/>
            <a:gd name="connsiteX131-685" fmla="*/ 3500437 w 5470922"/>
            <a:gd name="connsiteY131-686" fmla="*/ 333406 h 1178750"/>
            <a:gd name="connsiteX132-687" fmla="*/ 3476625 w 5470922"/>
            <a:gd name="connsiteY132-688" fmla="*/ 297688 h 1178750"/>
            <a:gd name="connsiteX133-689" fmla="*/ 3500437 w 5470922"/>
            <a:gd name="connsiteY133-690" fmla="*/ 291734 h 1178750"/>
            <a:gd name="connsiteX134-691" fmla="*/ 3530203 w 5470922"/>
            <a:gd name="connsiteY134-692" fmla="*/ 285781 h 1178750"/>
            <a:gd name="connsiteX135-693" fmla="*/ 3548062 w 5470922"/>
            <a:gd name="connsiteY135-694" fmla="*/ 279828 h 1178750"/>
            <a:gd name="connsiteX136-695" fmla="*/ 3559969 w 5470922"/>
            <a:gd name="connsiteY136-696" fmla="*/ 261969 h 1178750"/>
            <a:gd name="connsiteX137-697" fmla="*/ 3589734 w 5470922"/>
            <a:gd name="connsiteY137-698" fmla="*/ 238156 h 1178750"/>
            <a:gd name="connsiteX138-699" fmla="*/ 3607594 w 5470922"/>
            <a:gd name="connsiteY138-700" fmla="*/ 214344 h 1178750"/>
            <a:gd name="connsiteX139-701" fmla="*/ 3625453 w 5470922"/>
            <a:gd name="connsiteY139-702" fmla="*/ 196484 h 1178750"/>
            <a:gd name="connsiteX140-703" fmla="*/ 3649266 w 5470922"/>
            <a:gd name="connsiteY140-704" fmla="*/ 166719 h 1178750"/>
            <a:gd name="connsiteX141-705" fmla="*/ 3655219 w 5470922"/>
            <a:gd name="connsiteY141-706" fmla="*/ 119094 h 1178750"/>
            <a:gd name="connsiteX142-707" fmla="*/ 3726656 w 5470922"/>
            <a:gd name="connsiteY142-708" fmla="*/ 95281 h 1178750"/>
            <a:gd name="connsiteX143-709" fmla="*/ 3827859 w 5470922"/>
            <a:gd name="connsiteY143-710" fmla="*/ 53609 h 1178750"/>
            <a:gd name="connsiteX144-711" fmla="*/ 3839766 w 5470922"/>
            <a:gd name="connsiteY144-712" fmla="*/ 65516 h 1178750"/>
            <a:gd name="connsiteX145-713" fmla="*/ 3875484 w 5470922"/>
            <a:gd name="connsiteY145-714" fmla="*/ 89328 h 1178750"/>
            <a:gd name="connsiteX146-715" fmla="*/ 3893344 w 5470922"/>
            <a:gd name="connsiteY146-716" fmla="*/ 83375 h 1178750"/>
            <a:gd name="connsiteX147-717" fmla="*/ 3911203 w 5470922"/>
            <a:gd name="connsiteY147-718" fmla="*/ 71469 h 1178750"/>
            <a:gd name="connsiteX148-719" fmla="*/ 3929062 w 5470922"/>
            <a:gd name="connsiteY148-720" fmla="*/ 77422 h 1178750"/>
            <a:gd name="connsiteX149-721" fmla="*/ 3976687 w 5470922"/>
            <a:gd name="connsiteY149-722" fmla="*/ 71469 h 1178750"/>
            <a:gd name="connsiteX150-723" fmla="*/ 3988594 w 5470922"/>
            <a:gd name="connsiteY150-724" fmla="*/ 59563 h 1178750"/>
            <a:gd name="connsiteX151-725" fmla="*/ 4018359 w 5470922"/>
            <a:gd name="connsiteY151-726" fmla="*/ 95281 h 1178750"/>
            <a:gd name="connsiteX152-727" fmla="*/ 4065984 w 5470922"/>
            <a:gd name="connsiteY152-728" fmla="*/ 136953 h 1178750"/>
            <a:gd name="connsiteX153-729" fmla="*/ 4083844 w 5470922"/>
            <a:gd name="connsiteY153-730" fmla="*/ 131000 h 1178750"/>
            <a:gd name="connsiteX154-731" fmla="*/ 4119562 w 5470922"/>
            <a:gd name="connsiteY154-732" fmla="*/ 107188 h 1178750"/>
            <a:gd name="connsiteX155-733" fmla="*/ 4125516 w 5470922"/>
            <a:gd name="connsiteY155-734" fmla="*/ 89328 h 1178750"/>
            <a:gd name="connsiteX156-735" fmla="*/ 4119562 w 5470922"/>
            <a:gd name="connsiteY156-736" fmla="*/ 65516 h 1178750"/>
            <a:gd name="connsiteX157-737" fmla="*/ 4101703 w 5470922"/>
            <a:gd name="connsiteY157-738" fmla="*/ 29797 h 1178750"/>
            <a:gd name="connsiteX158-739" fmla="*/ 4107656 w 5470922"/>
            <a:gd name="connsiteY158-740" fmla="*/ 5984 h 1178750"/>
            <a:gd name="connsiteX159-741" fmla="*/ 4167187 w 5470922"/>
            <a:gd name="connsiteY159-742" fmla="*/ 5984 h 1178750"/>
            <a:gd name="connsiteX160-743" fmla="*/ 4185047 w 5470922"/>
            <a:gd name="connsiteY160-744" fmla="*/ 11938 h 1178750"/>
            <a:gd name="connsiteX161-745" fmla="*/ 4244578 w 5470922"/>
            <a:gd name="connsiteY161-746" fmla="*/ 47656 h 1178750"/>
            <a:gd name="connsiteX162-747" fmla="*/ 4280297 w 5470922"/>
            <a:gd name="connsiteY162-748" fmla="*/ 53609 h 1178750"/>
            <a:gd name="connsiteX163-749" fmla="*/ 4363641 w 5470922"/>
            <a:gd name="connsiteY163-750" fmla="*/ 41703 h 1178750"/>
            <a:gd name="connsiteX164-751" fmla="*/ 4381500 w 5470922"/>
            <a:gd name="connsiteY164-752" fmla="*/ 35750 h 1178750"/>
            <a:gd name="connsiteX165-753" fmla="*/ 4399359 w 5470922"/>
            <a:gd name="connsiteY165-754" fmla="*/ 23844 h 1178750"/>
            <a:gd name="connsiteX166-755" fmla="*/ 4429125 w 5470922"/>
            <a:gd name="connsiteY166-756" fmla="*/ 35750 h 1178750"/>
            <a:gd name="connsiteX167-757" fmla="*/ 4446984 w 5470922"/>
            <a:gd name="connsiteY167-758" fmla="*/ 41703 h 1178750"/>
            <a:gd name="connsiteX168-759" fmla="*/ 4470797 w 5470922"/>
            <a:gd name="connsiteY168-760" fmla="*/ 65516 h 1178750"/>
            <a:gd name="connsiteX169-761" fmla="*/ 4488656 w 5470922"/>
            <a:gd name="connsiteY169-762" fmla="*/ 107188 h 1178750"/>
            <a:gd name="connsiteX170-763" fmla="*/ 4506516 w 5470922"/>
            <a:gd name="connsiteY170-764" fmla="*/ 101234 h 1178750"/>
            <a:gd name="connsiteX171-765" fmla="*/ 4542234 w 5470922"/>
            <a:gd name="connsiteY171-766" fmla="*/ 77422 h 1178750"/>
            <a:gd name="connsiteX172-767" fmla="*/ 4554141 w 5470922"/>
            <a:gd name="connsiteY172-768" fmla="*/ 65516 h 1178750"/>
            <a:gd name="connsiteX173-769" fmla="*/ 4589859 w 5470922"/>
            <a:gd name="connsiteY173-770" fmla="*/ 53609 h 1178750"/>
            <a:gd name="connsiteX174-771" fmla="*/ 4607719 w 5470922"/>
            <a:gd name="connsiteY174-772" fmla="*/ 47656 h 1178750"/>
            <a:gd name="connsiteX175-773" fmla="*/ 4649391 w 5470922"/>
            <a:gd name="connsiteY175-774" fmla="*/ 29797 h 1178750"/>
            <a:gd name="connsiteX176-775" fmla="*/ 4667250 w 5470922"/>
            <a:gd name="connsiteY176-776" fmla="*/ 59563 h 1178750"/>
            <a:gd name="connsiteX177-777" fmla="*/ 4691062 w 5470922"/>
            <a:gd name="connsiteY177-778" fmla="*/ 95281 h 1178750"/>
            <a:gd name="connsiteX178-779" fmla="*/ 4738687 w 5470922"/>
            <a:gd name="connsiteY178-780" fmla="*/ 107188 h 1178750"/>
            <a:gd name="connsiteX179-781" fmla="*/ 4774406 w 5470922"/>
            <a:gd name="connsiteY179-782" fmla="*/ 89328 h 1178750"/>
            <a:gd name="connsiteX180-783" fmla="*/ 4798219 w 5470922"/>
            <a:gd name="connsiteY180-784" fmla="*/ 53609 h 1178750"/>
            <a:gd name="connsiteX181-785" fmla="*/ 4804172 w 5470922"/>
            <a:gd name="connsiteY181-786" fmla="*/ 35750 h 1178750"/>
            <a:gd name="connsiteX182-787" fmla="*/ 4822031 w 5470922"/>
            <a:gd name="connsiteY182-788" fmla="*/ 47656 h 1178750"/>
            <a:gd name="connsiteX183-789" fmla="*/ 4845844 w 5470922"/>
            <a:gd name="connsiteY183-790" fmla="*/ 89328 h 1178750"/>
            <a:gd name="connsiteX184-791" fmla="*/ 4863703 w 5470922"/>
            <a:gd name="connsiteY184-792" fmla="*/ 101234 h 1178750"/>
            <a:gd name="connsiteX185-793" fmla="*/ 4893469 w 5470922"/>
            <a:gd name="connsiteY185-794" fmla="*/ 131000 h 1178750"/>
            <a:gd name="connsiteX186-795" fmla="*/ 4911328 w 5470922"/>
            <a:gd name="connsiteY186-796" fmla="*/ 119094 h 1178750"/>
            <a:gd name="connsiteX187-797" fmla="*/ 4935141 w 5470922"/>
            <a:gd name="connsiteY187-798" fmla="*/ 95281 h 1178750"/>
            <a:gd name="connsiteX188-799" fmla="*/ 5012531 w 5470922"/>
            <a:gd name="connsiteY188-800" fmla="*/ 101234 h 1178750"/>
            <a:gd name="connsiteX189-801" fmla="*/ 5018484 w 5470922"/>
            <a:gd name="connsiteY189-802" fmla="*/ 119094 h 1178750"/>
            <a:gd name="connsiteX190-803" fmla="*/ 5024437 w 5470922"/>
            <a:gd name="connsiteY190-804" fmla="*/ 160766 h 1178750"/>
            <a:gd name="connsiteX191-805" fmla="*/ 5054203 w 5470922"/>
            <a:gd name="connsiteY191-806" fmla="*/ 107188 h 1178750"/>
            <a:gd name="connsiteX192-807" fmla="*/ 5060156 w 5470922"/>
            <a:gd name="connsiteY192-808" fmla="*/ 59563 h 1178750"/>
            <a:gd name="connsiteX193-809" fmla="*/ 5078016 w 5470922"/>
            <a:gd name="connsiteY193-810" fmla="*/ 41703 h 1178750"/>
            <a:gd name="connsiteX194-811" fmla="*/ 5119687 w 5470922"/>
            <a:gd name="connsiteY194-812" fmla="*/ 29797 h 1178750"/>
            <a:gd name="connsiteX195-813" fmla="*/ 5149453 w 5470922"/>
            <a:gd name="connsiteY195-814" fmla="*/ 11938 h 1178750"/>
            <a:gd name="connsiteX196-815" fmla="*/ 5203031 w 5470922"/>
            <a:gd name="connsiteY196-816" fmla="*/ 53609 h 1178750"/>
            <a:gd name="connsiteX197-817" fmla="*/ 5232797 w 5470922"/>
            <a:gd name="connsiteY197-818" fmla="*/ 77422 h 1178750"/>
            <a:gd name="connsiteX198-819" fmla="*/ 5262562 w 5470922"/>
            <a:gd name="connsiteY198-820" fmla="*/ 101234 h 1178750"/>
            <a:gd name="connsiteX199-821" fmla="*/ 5286375 w 5470922"/>
            <a:gd name="connsiteY199-822" fmla="*/ 131000 h 1178750"/>
            <a:gd name="connsiteX200-823" fmla="*/ 5292328 w 5470922"/>
            <a:gd name="connsiteY200-824" fmla="*/ 196484 h 1178750"/>
            <a:gd name="connsiteX201-825" fmla="*/ 5304234 w 5470922"/>
            <a:gd name="connsiteY201-826" fmla="*/ 208391 h 1178750"/>
            <a:gd name="connsiteX202-827" fmla="*/ 5322094 w 5470922"/>
            <a:gd name="connsiteY202-828" fmla="*/ 202438 h 1178750"/>
            <a:gd name="connsiteX203-829" fmla="*/ 5345906 w 5470922"/>
            <a:gd name="connsiteY203-830" fmla="*/ 166719 h 1178750"/>
            <a:gd name="connsiteX204-831" fmla="*/ 5357812 w 5470922"/>
            <a:gd name="connsiteY204-832" fmla="*/ 148859 h 1178750"/>
            <a:gd name="connsiteX205-833" fmla="*/ 5309941 w 5470922"/>
            <a:gd name="connsiteY205-834" fmla="*/ 90674 h 1178750"/>
            <a:gd name="connsiteX206-835" fmla="*/ 5373610 w 5470922"/>
            <a:gd name="connsiteY206-836" fmla="*/ 91442 h 1178750"/>
            <a:gd name="connsiteX207-837" fmla="*/ 5399484 w 5470922"/>
            <a:gd name="connsiteY207-838" fmla="*/ 77422 h 1178750"/>
            <a:gd name="connsiteX208-839" fmla="*/ 5381625 w 5470922"/>
            <a:gd name="connsiteY208-840" fmla="*/ 65516 h 1178750"/>
            <a:gd name="connsiteX209-841" fmla="*/ 5447109 w 5470922"/>
            <a:gd name="connsiteY209-842" fmla="*/ 59563 h 1178750"/>
            <a:gd name="connsiteX210-843" fmla="*/ 5470922 w 5470922"/>
            <a:gd name="connsiteY210-844" fmla="*/ 65516 h 1178750"/>
            <a:gd name="connsiteX0-845" fmla="*/ 0 w 5470922"/>
            <a:gd name="connsiteY0-846" fmla="*/ 1178750 h 1178750"/>
            <a:gd name="connsiteX1-847" fmla="*/ 29766 w 5470922"/>
            <a:gd name="connsiteY1-848" fmla="*/ 1160891 h 1178750"/>
            <a:gd name="connsiteX2-849" fmla="*/ 47625 w 5470922"/>
            <a:gd name="connsiteY2-850" fmla="*/ 1154938 h 1178750"/>
            <a:gd name="connsiteX3-851" fmla="*/ 77391 w 5470922"/>
            <a:gd name="connsiteY3-852" fmla="*/ 1125172 h 1178750"/>
            <a:gd name="connsiteX4-853" fmla="*/ 95250 w 5470922"/>
            <a:gd name="connsiteY4-854" fmla="*/ 1113266 h 1178750"/>
            <a:gd name="connsiteX5-855" fmla="*/ 172641 w 5470922"/>
            <a:gd name="connsiteY5-856" fmla="*/ 1119219 h 1178750"/>
            <a:gd name="connsiteX6-857" fmla="*/ 220266 w 5470922"/>
            <a:gd name="connsiteY6-858" fmla="*/ 1125172 h 1178750"/>
            <a:gd name="connsiteX7-859" fmla="*/ 232172 w 5470922"/>
            <a:gd name="connsiteY7-860" fmla="*/ 1107313 h 1178750"/>
            <a:gd name="connsiteX8-861" fmla="*/ 238125 w 5470922"/>
            <a:gd name="connsiteY8-862" fmla="*/ 1065641 h 1178750"/>
            <a:gd name="connsiteX9-863" fmla="*/ 244078 w 5470922"/>
            <a:gd name="connsiteY9-864" fmla="*/ 1047781 h 1178750"/>
            <a:gd name="connsiteX10-865" fmla="*/ 279797 w 5470922"/>
            <a:gd name="connsiteY10-866" fmla="*/ 1023969 h 1178750"/>
            <a:gd name="connsiteX11-867" fmla="*/ 291703 w 5470922"/>
            <a:gd name="connsiteY11-868" fmla="*/ 1006109 h 1178750"/>
            <a:gd name="connsiteX12-869" fmla="*/ 321469 w 5470922"/>
            <a:gd name="connsiteY12-870" fmla="*/ 976344 h 1178750"/>
            <a:gd name="connsiteX13-871" fmla="*/ 345281 w 5470922"/>
            <a:gd name="connsiteY13-872" fmla="*/ 940625 h 1178750"/>
            <a:gd name="connsiteX14-873" fmla="*/ 357187 w 5470922"/>
            <a:gd name="connsiteY14-874" fmla="*/ 922766 h 1178750"/>
            <a:gd name="connsiteX15-875" fmla="*/ 369094 w 5470922"/>
            <a:gd name="connsiteY15-876" fmla="*/ 910859 h 1178750"/>
            <a:gd name="connsiteX16-877" fmla="*/ 381000 w 5470922"/>
            <a:gd name="connsiteY16-878" fmla="*/ 922766 h 1178750"/>
            <a:gd name="connsiteX17-879" fmla="*/ 386953 w 5470922"/>
            <a:gd name="connsiteY17-880" fmla="*/ 940625 h 1178750"/>
            <a:gd name="connsiteX18-881" fmla="*/ 422672 w 5470922"/>
            <a:gd name="connsiteY18-882" fmla="*/ 958484 h 1178750"/>
            <a:gd name="connsiteX19-883" fmla="*/ 452437 w 5470922"/>
            <a:gd name="connsiteY19-884" fmla="*/ 988250 h 1178750"/>
            <a:gd name="connsiteX20-885" fmla="*/ 488156 w 5470922"/>
            <a:gd name="connsiteY20-886" fmla="*/ 1000156 h 1178750"/>
            <a:gd name="connsiteX21-887" fmla="*/ 511969 w 5470922"/>
            <a:gd name="connsiteY21-888" fmla="*/ 994203 h 1178750"/>
            <a:gd name="connsiteX22-889" fmla="*/ 559594 w 5470922"/>
            <a:gd name="connsiteY22-890" fmla="*/ 958484 h 1178750"/>
            <a:gd name="connsiteX23-891" fmla="*/ 601266 w 5470922"/>
            <a:gd name="connsiteY23-892" fmla="*/ 964438 h 1178750"/>
            <a:gd name="connsiteX24-893" fmla="*/ 619125 w 5470922"/>
            <a:gd name="connsiteY24-894" fmla="*/ 970391 h 1178750"/>
            <a:gd name="connsiteX25-895" fmla="*/ 631031 w 5470922"/>
            <a:gd name="connsiteY25-896" fmla="*/ 988250 h 1178750"/>
            <a:gd name="connsiteX26-897" fmla="*/ 648891 w 5470922"/>
            <a:gd name="connsiteY26-898" fmla="*/ 1000156 h 1178750"/>
            <a:gd name="connsiteX27-899" fmla="*/ 666750 w 5470922"/>
            <a:gd name="connsiteY27-900" fmla="*/ 994203 h 1178750"/>
            <a:gd name="connsiteX28-901" fmla="*/ 684609 w 5470922"/>
            <a:gd name="connsiteY28-902" fmla="*/ 982297 h 1178750"/>
            <a:gd name="connsiteX29-903" fmla="*/ 720328 w 5470922"/>
            <a:gd name="connsiteY29-904" fmla="*/ 970391 h 1178750"/>
            <a:gd name="connsiteX30-905" fmla="*/ 744141 w 5470922"/>
            <a:gd name="connsiteY30-906" fmla="*/ 946578 h 1178750"/>
            <a:gd name="connsiteX31-907" fmla="*/ 756047 w 5470922"/>
            <a:gd name="connsiteY31-908" fmla="*/ 928719 h 1178750"/>
            <a:gd name="connsiteX32-909" fmla="*/ 773906 w 5470922"/>
            <a:gd name="connsiteY32-910" fmla="*/ 922766 h 1178750"/>
            <a:gd name="connsiteX33-911" fmla="*/ 863203 w 5470922"/>
            <a:gd name="connsiteY33-912" fmla="*/ 916813 h 1178750"/>
            <a:gd name="connsiteX34-913" fmla="*/ 887016 w 5470922"/>
            <a:gd name="connsiteY34-914" fmla="*/ 869188 h 1178750"/>
            <a:gd name="connsiteX35-915" fmla="*/ 904875 w 5470922"/>
            <a:gd name="connsiteY35-916" fmla="*/ 863234 h 1178750"/>
            <a:gd name="connsiteX36-917" fmla="*/ 952500 w 5470922"/>
            <a:gd name="connsiteY36-918" fmla="*/ 857281 h 1178750"/>
            <a:gd name="connsiteX37-919" fmla="*/ 988219 w 5470922"/>
            <a:gd name="connsiteY37-920" fmla="*/ 833469 h 1178750"/>
            <a:gd name="connsiteX38-921" fmla="*/ 1006078 w 5470922"/>
            <a:gd name="connsiteY38-922" fmla="*/ 821563 h 1178750"/>
            <a:gd name="connsiteX39-923" fmla="*/ 1041797 w 5470922"/>
            <a:gd name="connsiteY39-924" fmla="*/ 827516 h 1178750"/>
            <a:gd name="connsiteX40-925" fmla="*/ 1059656 w 5470922"/>
            <a:gd name="connsiteY40-926" fmla="*/ 833469 h 1178750"/>
            <a:gd name="connsiteX41-927" fmla="*/ 1101328 w 5470922"/>
            <a:gd name="connsiteY41-928" fmla="*/ 821563 h 1178750"/>
            <a:gd name="connsiteX42-929" fmla="*/ 1137047 w 5470922"/>
            <a:gd name="connsiteY42-930" fmla="*/ 779891 h 1178750"/>
            <a:gd name="connsiteX43-931" fmla="*/ 1148953 w 5470922"/>
            <a:gd name="connsiteY43-932" fmla="*/ 756078 h 1178750"/>
            <a:gd name="connsiteX44-933" fmla="*/ 1154906 w 5470922"/>
            <a:gd name="connsiteY44-934" fmla="*/ 738219 h 1178750"/>
            <a:gd name="connsiteX45-935" fmla="*/ 1172766 w 5470922"/>
            <a:gd name="connsiteY45-936" fmla="*/ 732266 h 1178750"/>
            <a:gd name="connsiteX46-937" fmla="*/ 1196578 w 5470922"/>
            <a:gd name="connsiteY46-938" fmla="*/ 738219 h 1178750"/>
            <a:gd name="connsiteX47-939" fmla="*/ 1214437 w 5470922"/>
            <a:gd name="connsiteY47-940" fmla="*/ 744172 h 1178750"/>
            <a:gd name="connsiteX48-941" fmla="*/ 1226344 w 5470922"/>
            <a:gd name="connsiteY48-942" fmla="*/ 732266 h 1178750"/>
            <a:gd name="connsiteX49-943" fmla="*/ 1244203 w 5470922"/>
            <a:gd name="connsiteY49-944" fmla="*/ 726313 h 1178750"/>
            <a:gd name="connsiteX50-945" fmla="*/ 1273969 w 5470922"/>
            <a:gd name="connsiteY50-946" fmla="*/ 756078 h 1178750"/>
            <a:gd name="connsiteX51-947" fmla="*/ 1291828 w 5470922"/>
            <a:gd name="connsiteY51-948" fmla="*/ 767984 h 1178750"/>
            <a:gd name="connsiteX52-949" fmla="*/ 1333500 w 5470922"/>
            <a:gd name="connsiteY52-950" fmla="*/ 803703 h 1178750"/>
            <a:gd name="connsiteX53-951" fmla="*/ 1351359 w 5470922"/>
            <a:gd name="connsiteY53-952" fmla="*/ 809656 h 1178750"/>
            <a:gd name="connsiteX54-953" fmla="*/ 1369219 w 5470922"/>
            <a:gd name="connsiteY54-954" fmla="*/ 773938 h 1178750"/>
            <a:gd name="connsiteX55-955" fmla="*/ 1375172 w 5470922"/>
            <a:gd name="connsiteY55-956" fmla="*/ 714406 h 1178750"/>
            <a:gd name="connsiteX56-957" fmla="*/ 1393031 w 5470922"/>
            <a:gd name="connsiteY56-958" fmla="*/ 702500 h 1178750"/>
            <a:gd name="connsiteX57-959" fmla="*/ 1494234 w 5470922"/>
            <a:gd name="connsiteY57-960" fmla="*/ 678688 h 1178750"/>
            <a:gd name="connsiteX58-961" fmla="*/ 1506141 w 5470922"/>
            <a:gd name="connsiteY58-962" fmla="*/ 666781 h 1178750"/>
            <a:gd name="connsiteX59-963" fmla="*/ 1524000 w 5470922"/>
            <a:gd name="connsiteY59-964" fmla="*/ 654875 h 1178750"/>
            <a:gd name="connsiteX60-965" fmla="*/ 1535906 w 5470922"/>
            <a:gd name="connsiteY60-966" fmla="*/ 637016 h 1178750"/>
            <a:gd name="connsiteX61-967" fmla="*/ 1559719 w 5470922"/>
            <a:gd name="connsiteY61-968" fmla="*/ 613203 h 1178750"/>
            <a:gd name="connsiteX62-969" fmla="*/ 1565672 w 5470922"/>
            <a:gd name="connsiteY62-970" fmla="*/ 595344 h 1178750"/>
            <a:gd name="connsiteX63-971" fmla="*/ 1619250 w 5470922"/>
            <a:gd name="connsiteY63-972" fmla="*/ 565578 h 1178750"/>
            <a:gd name="connsiteX64-973" fmla="*/ 1702594 w 5470922"/>
            <a:gd name="connsiteY64-974" fmla="*/ 571531 h 1178750"/>
            <a:gd name="connsiteX65-975" fmla="*/ 1720453 w 5470922"/>
            <a:gd name="connsiteY65-976" fmla="*/ 577484 h 1178750"/>
            <a:gd name="connsiteX66-977" fmla="*/ 1768078 w 5470922"/>
            <a:gd name="connsiteY66-978" fmla="*/ 565578 h 1178750"/>
            <a:gd name="connsiteX67-979" fmla="*/ 1797844 w 5470922"/>
            <a:gd name="connsiteY67-980" fmla="*/ 541766 h 1178750"/>
            <a:gd name="connsiteX68-981" fmla="*/ 1779984 w 5470922"/>
            <a:gd name="connsiteY68-982" fmla="*/ 500094 h 1178750"/>
            <a:gd name="connsiteX69-983" fmla="*/ 1768078 w 5470922"/>
            <a:gd name="connsiteY69-984" fmla="*/ 482234 h 1178750"/>
            <a:gd name="connsiteX70-985" fmla="*/ 1785937 w 5470922"/>
            <a:gd name="connsiteY70-986" fmla="*/ 464375 h 1178750"/>
            <a:gd name="connsiteX71-987" fmla="*/ 1839516 w 5470922"/>
            <a:gd name="connsiteY71-988" fmla="*/ 482234 h 1178750"/>
            <a:gd name="connsiteX72-989" fmla="*/ 1851422 w 5470922"/>
            <a:gd name="connsiteY72-990" fmla="*/ 494141 h 1178750"/>
            <a:gd name="connsiteX73-991" fmla="*/ 1887141 w 5470922"/>
            <a:gd name="connsiteY73-992" fmla="*/ 512000 h 1178750"/>
            <a:gd name="connsiteX74-993" fmla="*/ 1934766 w 5470922"/>
            <a:gd name="connsiteY74-994" fmla="*/ 500094 h 1178750"/>
            <a:gd name="connsiteX75-995" fmla="*/ 1952625 w 5470922"/>
            <a:gd name="connsiteY75-996" fmla="*/ 464375 h 1178750"/>
            <a:gd name="connsiteX76-997" fmla="*/ 1976437 w 5470922"/>
            <a:gd name="connsiteY76-998" fmla="*/ 452469 h 1178750"/>
            <a:gd name="connsiteX77-999" fmla="*/ 2047875 w 5470922"/>
            <a:gd name="connsiteY77-1000" fmla="*/ 440563 h 1178750"/>
            <a:gd name="connsiteX78-1001" fmla="*/ 2077641 w 5470922"/>
            <a:gd name="connsiteY78-1002" fmla="*/ 422703 h 1178750"/>
            <a:gd name="connsiteX79-1003" fmla="*/ 2095500 w 5470922"/>
            <a:gd name="connsiteY79-1004" fmla="*/ 416750 h 1178750"/>
            <a:gd name="connsiteX80-1005" fmla="*/ 2125266 w 5470922"/>
            <a:gd name="connsiteY80-1006" fmla="*/ 392938 h 1178750"/>
            <a:gd name="connsiteX81-1007" fmla="*/ 2137172 w 5470922"/>
            <a:gd name="connsiteY81-1008" fmla="*/ 381031 h 1178750"/>
            <a:gd name="connsiteX82-1009" fmla="*/ 2172891 w 5470922"/>
            <a:gd name="connsiteY82-1010" fmla="*/ 369125 h 1178750"/>
            <a:gd name="connsiteX83-1011" fmla="*/ 2190750 w 5470922"/>
            <a:gd name="connsiteY83-1012" fmla="*/ 363172 h 1178750"/>
            <a:gd name="connsiteX84-1013" fmla="*/ 2220516 w 5470922"/>
            <a:gd name="connsiteY84-1014" fmla="*/ 357219 h 1178750"/>
            <a:gd name="connsiteX85-1015" fmla="*/ 2256234 w 5470922"/>
            <a:gd name="connsiteY85-1016" fmla="*/ 345313 h 1178750"/>
            <a:gd name="connsiteX86-1017" fmla="*/ 2274094 w 5470922"/>
            <a:gd name="connsiteY86-1018" fmla="*/ 339359 h 1178750"/>
            <a:gd name="connsiteX87-1019" fmla="*/ 2309812 w 5470922"/>
            <a:gd name="connsiteY87-1020" fmla="*/ 315547 h 1178750"/>
            <a:gd name="connsiteX88-1021" fmla="*/ 2321719 w 5470922"/>
            <a:gd name="connsiteY88-1022" fmla="*/ 297688 h 1178750"/>
            <a:gd name="connsiteX89-1023" fmla="*/ 2357437 w 5470922"/>
            <a:gd name="connsiteY89-1024" fmla="*/ 279828 h 1178750"/>
            <a:gd name="connsiteX90-1025" fmla="*/ 2369344 w 5470922"/>
            <a:gd name="connsiteY90-1026" fmla="*/ 267922 h 1178750"/>
            <a:gd name="connsiteX91-1027" fmla="*/ 2381250 w 5470922"/>
            <a:gd name="connsiteY91-1028" fmla="*/ 250063 h 1178750"/>
            <a:gd name="connsiteX92-1029" fmla="*/ 2416969 w 5470922"/>
            <a:gd name="connsiteY92-1030" fmla="*/ 238156 h 1178750"/>
            <a:gd name="connsiteX93-1031" fmla="*/ 2446734 w 5470922"/>
            <a:gd name="connsiteY93-1032" fmla="*/ 244109 h 1178750"/>
            <a:gd name="connsiteX94-1033" fmla="*/ 2458641 w 5470922"/>
            <a:gd name="connsiteY94-1034" fmla="*/ 256016 h 1178750"/>
            <a:gd name="connsiteX95-1035" fmla="*/ 2494359 w 5470922"/>
            <a:gd name="connsiteY95-1036" fmla="*/ 244109 h 1178750"/>
            <a:gd name="connsiteX96-1037" fmla="*/ 2536031 w 5470922"/>
            <a:gd name="connsiteY96-1038" fmla="*/ 250063 h 1178750"/>
            <a:gd name="connsiteX97-1039" fmla="*/ 2547937 w 5470922"/>
            <a:gd name="connsiteY97-1040" fmla="*/ 267922 h 1178750"/>
            <a:gd name="connsiteX98-1041" fmla="*/ 2559844 w 5470922"/>
            <a:gd name="connsiteY98-1042" fmla="*/ 279828 h 1178750"/>
            <a:gd name="connsiteX99-1043" fmla="*/ 2565797 w 5470922"/>
            <a:gd name="connsiteY99-1044" fmla="*/ 309594 h 1178750"/>
            <a:gd name="connsiteX100-1045" fmla="*/ 2583656 w 5470922"/>
            <a:gd name="connsiteY100-1046" fmla="*/ 315547 h 1178750"/>
            <a:gd name="connsiteX101-1047" fmla="*/ 2619375 w 5470922"/>
            <a:gd name="connsiteY101-1048" fmla="*/ 339359 h 1178750"/>
            <a:gd name="connsiteX102-1049" fmla="*/ 2655094 w 5470922"/>
            <a:gd name="connsiteY102-1050" fmla="*/ 357219 h 1178750"/>
            <a:gd name="connsiteX103-1051" fmla="*/ 2684859 w 5470922"/>
            <a:gd name="connsiteY103-1052" fmla="*/ 428656 h 1178750"/>
            <a:gd name="connsiteX104-1053" fmla="*/ 2708672 w 5470922"/>
            <a:gd name="connsiteY104-1054" fmla="*/ 416750 h 1178750"/>
            <a:gd name="connsiteX105-1055" fmla="*/ 2744391 w 5470922"/>
            <a:gd name="connsiteY105-1056" fmla="*/ 404844 h 1178750"/>
            <a:gd name="connsiteX106-1057" fmla="*/ 2851547 w 5470922"/>
            <a:gd name="connsiteY106-1058" fmla="*/ 422703 h 1178750"/>
            <a:gd name="connsiteX107-1059" fmla="*/ 2887266 w 5470922"/>
            <a:gd name="connsiteY107-1060" fmla="*/ 410797 h 1178750"/>
            <a:gd name="connsiteX108-1061" fmla="*/ 2905125 w 5470922"/>
            <a:gd name="connsiteY108-1062" fmla="*/ 404844 h 1178750"/>
            <a:gd name="connsiteX109-1063" fmla="*/ 2922984 w 5470922"/>
            <a:gd name="connsiteY109-1064" fmla="*/ 392938 h 1178750"/>
            <a:gd name="connsiteX110-1065" fmla="*/ 2976562 w 5470922"/>
            <a:gd name="connsiteY110-1066" fmla="*/ 386984 h 1178750"/>
            <a:gd name="connsiteX111-1067" fmla="*/ 2994422 w 5470922"/>
            <a:gd name="connsiteY111-1068" fmla="*/ 392938 h 1178750"/>
            <a:gd name="connsiteX112-1069" fmla="*/ 3012281 w 5470922"/>
            <a:gd name="connsiteY112-1070" fmla="*/ 404844 h 1178750"/>
            <a:gd name="connsiteX113-1071" fmla="*/ 3030141 w 5470922"/>
            <a:gd name="connsiteY113-1072" fmla="*/ 369125 h 1178750"/>
            <a:gd name="connsiteX114-1073" fmla="*/ 3065859 w 5470922"/>
            <a:gd name="connsiteY114-1074" fmla="*/ 339359 h 1178750"/>
            <a:gd name="connsiteX115-1075" fmla="*/ 3089672 w 5470922"/>
            <a:gd name="connsiteY115-1076" fmla="*/ 333406 h 1178750"/>
            <a:gd name="connsiteX116-1077" fmla="*/ 3208734 w 5470922"/>
            <a:gd name="connsiteY116-1078" fmla="*/ 327453 h 1178750"/>
            <a:gd name="connsiteX117-1079" fmla="*/ 3232547 w 5470922"/>
            <a:gd name="connsiteY117-1080" fmla="*/ 333406 h 1178750"/>
            <a:gd name="connsiteX118-1081" fmla="*/ 3244453 w 5470922"/>
            <a:gd name="connsiteY118-1082" fmla="*/ 345313 h 1178750"/>
            <a:gd name="connsiteX119-1083" fmla="*/ 3280172 w 5470922"/>
            <a:gd name="connsiteY119-1084" fmla="*/ 339359 h 1178750"/>
            <a:gd name="connsiteX120-1085" fmla="*/ 3298031 w 5470922"/>
            <a:gd name="connsiteY120-1086" fmla="*/ 345313 h 1178750"/>
            <a:gd name="connsiteX121-1087" fmla="*/ 3315891 w 5470922"/>
            <a:gd name="connsiteY121-1088" fmla="*/ 381031 h 1178750"/>
            <a:gd name="connsiteX122-1089" fmla="*/ 3345656 w 5470922"/>
            <a:gd name="connsiteY122-1090" fmla="*/ 404844 h 1178750"/>
            <a:gd name="connsiteX123-1091" fmla="*/ 3357562 w 5470922"/>
            <a:gd name="connsiteY123-1092" fmla="*/ 440563 h 1178750"/>
            <a:gd name="connsiteX124-1093" fmla="*/ 3363516 w 5470922"/>
            <a:gd name="connsiteY124-1094" fmla="*/ 458422 h 1178750"/>
            <a:gd name="connsiteX125-1095" fmla="*/ 3399234 w 5470922"/>
            <a:gd name="connsiteY125-1096" fmla="*/ 440563 h 1178750"/>
            <a:gd name="connsiteX126-1097" fmla="*/ 3405187 w 5470922"/>
            <a:gd name="connsiteY126-1098" fmla="*/ 422703 h 1178750"/>
            <a:gd name="connsiteX127-1099" fmla="*/ 3411141 w 5470922"/>
            <a:gd name="connsiteY127-1100" fmla="*/ 369125 h 1178750"/>
            <a:gd name="connsiteX128-1101" fmla="*/ 3423047 w 5470922"/>
            <a:gd name="connsiteY128-1102" fmla="*/ 351266 h 1178750"/>
            <a:gd name="connsiteX129-1103" fmla="*/ 3446859 w 5470922"/>
            <a:gd name="connsiteY129-1104" fmla="*/ 357219 h 1178750"/>
            <a:gd name="connsiteX130-1105" fmla="*/ 3506391 w 5470922"/>
            <a:gd name="connsiteY130-1106" fmla="*/ 363172 h 1178750"/>
            <a:gd name="connsiteX131-1107" fmla="*/ 3500437 w 5470922"/>
            <a:gd name="connsiteY131-1108" fmla="*/ 333406 h 1178750"/>
            <a:gd name="connsiteX132-1109" fmla="*/ 3476625 w 5470922"/>
            <a:gd name="connsiteY132-1110" fmla="*/ 297688 h 1178750"/>
            <a:gd name="connsiteX133-1111" fmla="*/ 3500437 w 5470922"/>
            <a:gd name="connsiteY133-1112" fmla="*/ 291734 h 1178750"/>
            <a:gd name="connsiteX134-1113" fmla="*/ 3530203 w 5470922"/>
            <a:gd name="connsiteY134-1114" fmla="*/ 285781 h 1178750"/>
            <a:gd name="connsiteX135-1115" fmla="*/ 3548062 w 5470922"/>
            <a:gd name="connsiteY135-1116" fmla="*/ 279828 h 1178750"/>
            <a:gd name="connsiteX136-1117" fmla="*/ 3559969 w 5470922"/>
            <a:gd name="connsiteY136-1118" fmla="*/ 261969 h 1178750"/>
            <a:gd name="connsiteX137-1119" fmla="*/ 3589734 w 5470922"/>
            <a:gd name="connsiteY137-1120" fmla="*/ 238156 h 1178750"/>
            <a:gd name="connsiteX138-1121" fmla="*/ 3607594 w 5470922"/>
            <a:gd name="connsiteY138-1122" fmla="*/ 214344 h 1178750"/>
            <a:gd name="connsiteX139-1123" fmla="*/ 3625453 w 5470922"/>
            <a:gd name="connsiteY139-1124" fmla="*/ 196484 h 1178750"/>
            <a:gd name="connsiteX140-1125" fmla="*/ 3649266 w 5470922"/>
            <a:gd name="connsiteY140-1126" fmla="*/ 166719 h 1178750"/>
            <a:gd name="connsiteX141-1127" fmla="*/ 3655219 w 5470922"/>
            <a:gd name="connsiteY141-1128" fmla="*/ 119094 h 1178750"/>
            <a:gd name="connsiteX142-1129" fmla="*/ 3726656 w 5470922"/>
            <a:gd name="connsiteY142-1130" fmla="*/ 95281 h 1178750"/>
            <a:gd name="connsiteX143-1131" fmla="*/ 3827859 w 5470922"/>
            <a:gd name="connsiteY143-1132" fmla="*/ 53609 h 1178750"/>
            <a:gd name="connsiteX144-1133" fmla="*/ 3839766 w 5470922"/>
            <a:gd name="connsiteY144-1134" fmla="*/ 65516 h 1178750"/>
            <a:gd name="connsiteX145-1135" fmla="*/ 3875484 w 5470922"/>
            <a:gd name="connsiteY145-1136" fmla="*/ 89328 h 1178750"/>
            <a:gd name="connsiteX146-1137" fmla="*/ 3893344 w 5470922"/>
            <a:gd name="connsiteY146-1138" fmla="*/ 83375 h 1178750"/>
            <a:gd name="connsiteX147-1139" fmla="*/ 3911203 w 5470922"/>
            <a:gd name="connsiteY147-1140" fmla="*/ 71469 h 1178750"/>
            <a:gd name="connsiteX148-1141" fmla="*/ 3929062 w 5470922"/>
            <a:gd name="connsiteY148-1142" fmla="*/ 77422 h 1178750"/>
            <a:gd name="connsiteX149-1143" fmla="*/ 3976687 w 5470922"/>
            <a:gd name="connsiteY149-1144" fmla="*/ 71469 h 1178750"/>
            <a:gd name="connsiteX150-1145" fmla="*/ 3988594 w 5470922"/>
            <a:gd name="connsiteY150-1146" fmla="*/ 59563 h 1178750"/>
            <a:gd name="connsiteX151-1147" fmla="*/ 4018359 w 5470922"/>
            <a:gd name="connsiteY151-1148" fmla="*/ 95281 h 1178750"/>
            <a:gd name="connsiteX152-1149" fmla="*/ 4065984 w 5470922"/>
            <a:gd name="connsiteY152-1150" fmla="*/ 136953 h 1178750"/>
            <a:gd name="connsiteX153-1151" fmla="*/ 4083844 w 5470922"/>
            <a:gd name="connsiteY153-1152" fmla="*/ 131000 h 1178750"/>
            <a:gd name="connsiteX154-1153" fmla="*/ 4119562 w 5470922"/>
            <a:gd name="connsiteY154-1154" fmla="*/ 107188 h 1178750"/>
            <a:gd name="connsiteX155-1155" fmla="*/ 4125516 w 5470922"/>
            <a:gd name="connsiteY155-1156" fmla="*/ 89328 h 1178750"/>
            <a:gd name="connsiteX156-1157" fmla="*/ 4119562 w 5470922"/>
            <a:gd name="connsiteY156-1158" fmla="*/ 65516 h 1178750"/>
            <a:gd name="connsiteX157-1159" fmla="*/ 4101703 w 5470922"/>
            <a:gd name="connsiteY157-1160" fmla="*/ 29797 h 1178750"/>
            <a:gd name="connsiteX158-1161" fmla="*/ 4107656 w 5470922"/>
            <a:gd name="connsiteY158-1162" fmla="*/ 5984 h 1178750"/>
            <a:gd name="connsiteX159-1163" fmla="*/ 4167187 w 5470922"/>
            <a:gd name="connsiteY159-1164" fmla="*/ 5984 h 1178750"/>
            <a:gd name="connsiteX160-1165" fmla="*/ 4185047 w 5470922"/>
            <a:gd name="connsiteY160-1166" fmla="*/ 11938 h 1178750"/>
            <a:gd name="connsiteX161-1167" fmla="*/ 4244578 w 5470922"/>
            <a:gd name="connsiteY161-1168" fmla="*/ 47656 h 1178750"/>
            <a:gd name="connsiteX162-1169" fmla="*/ 4280297 w 5470922"/>
            <a:gd name="connsiteY162-1170" fmla="*/ 53609 h 1178750"/>
            <a:gd name="connsiteX163-1171" fmla="*/ 4363641 w 5470922"/>
            <a:gd name="connsiteY163-1172" fmla="*/ 41703 h 1178750"/>
            <a:gd name="connsiteX164-1173" fmla="*/ 4381500 w 5470922"/>
            <a:gd name="connsiteY164-1174" fmla="*/ 35750 h 1178750"/>
            <a:gd name="connsiteX165-1175" fmla="*/ 4399359 w 5470922"/>
            <a:gd name="connsiteY165-1176" fmla="*/ 23844 h 1178750"/>
            <a:gd name="connsiteX166-1177" fmla="*/ 4429125 w 5470922"/>
            <a:gd name="connsiteY166-1178" fmla="*/ 35750 h 1178750"/>
            <a:gd name="connsiteX167-1179" fmla="*/ 4446984 w 5470922"/>
            <a:gd name="connsiteY167-1180" fmla="*/ 41703 h 1178750"/>
            <a:gd name="connsiteX168-1181" fmla="*/ 4470797 w 5470922"/>
            <a:gd name="connsiteY168-1182" fmla="*/ 65516 h 1178750"/>
            <a:gd name="connsiteX169-1183" fmla="*/ 4488656 w 5470922"/>
            <a:gd name="connsiteY169-1184" fmla="*/ 107188 h 1178750"/>
            <a:gd name="connsiteX170-1185" fmla="*/ 4506516 w 5470922"/>
            <a:gd name="connsiteY170-1186" fmla="*/ 101234 h 1178750"/>
            <a:gd name="connsiteX171-1187" fmla="*/ 4542234 w 5470922"/>
            <a:gd name="connsiteY171-1188" fmla="*/ 77422 h 1178750"/>
            <a:gd name="connsiteX172-1189" fmla="*/ 4554141 w 5470922"/>
            <a:gd name="connsiteY172-1190" fmla="*/ 65516 h 1178750"/>
            <a:gd name="connsiteX173-1191" fmla="*/ 4589859 w 5470922"/>
            <a:gd name="connsiteY173-1192" fmla="*/ 53609 h 1178750"/>
            <a:gd name="connsiteX174-1193" fmla="*/ 4607719 w 5470922"/>
            <a:gd name="connsiteY174-1194" fmla="*/ 47656 h 1178750"/>
            <a:gd name="connsiteX175-1195" fmla="*/ 4649391 w 5470922"/>
            <a:gd name="connsiteY175-1196" fmla="*/ 29797 h 1178750"/>
            <a:gd name="connsiteX176-1197" fmla="*/ 4667250 w 5470922"/>
            <a:gd name="connsiteY176-1198" fmla="*/ 59563 h 1178750"/>
            <a:gd name="connsiteX177-1199" fmla="*/ 4691062 w 5470922"/>
            <a:gd name="connsiteY177-1200" fmla="*/ 95281 h 1178750"/>
            <a:gd name="connsiteX178-1201" fmla="*/ 4738687 w 5470922"/>
            <a:gd name="connsiteY178-1202" fmla="*/ 107188 h 1178750"/>
            <a:gd name="connsiteX179-1203" fmla="*/ 4774406 w 5470922"/>
            <a:gd name="connsiteY179-1204" fmla="*/ 89328 h 1178750"/>
            <a:gd name="connsiteX180-1205" fmla="*/ 4798219 w 5470922"/>
            <a:gd name="connsiteY180-1206" fmla="*/ 53609 h 1178750"/>
            <a:gd name="connsiteX181-1207" fmla="*/ 4804172 w 5470922"/>
            <a:gd name="connsiteY181-1208" fmla="*/ 35750 h 1178750"/>
            <a:gd name="connsiteX182-1209" fmla="*/ 4822031 w 5470922"/>
            <a:gd name="connsiteY182-1210" fmla="*/ 47656 h 1178750"/>
            <a:gd name="connsiteX183-1211" fmla="*/ 4845844 w 5470922"/>
            <a:gd name="connsiteY183-1212" fmla="*/ 89328 h 1178750"/>
            <a:gd name="connsiteX184-1213" fmla="*/ 4863703 w 5470922"/>
            <a:gd name="connsiteY184-1214" fmla="*/ 101234 h 1178750"/>
            <a:gd name="connsiteX185-1215" fmla="*/ 4893469 w 5470922"/>
            <a:gd name="connsiteY185-1216" fmla="*/ 131000 h 1178750"/>
            <a:gd name="connsiteX186-1217" fmla="*/ 4911328 w 5470922"/>
            <a:gd name="connsiteY186-1218" fmla="*/ 119094 h 1178750"/>
            <a:gd name="connsiteX187-1219" fmla="*/ 4935141 w 5470922"/>
            <a:gd name="connsiteY187-1220" fmla="*/ 95281 h 1178750"/>
            <a:gd name="connsiteX188-1221" fmla="*/ 5012531 w 5470922"/>
            <a:gd name="connsiteY188-1222" fmla="*/ 101234 h 1178750"/>
            <a:gd name="connsiteX189-1223" fmla="*/ 5018484 w 5470922"/>
            <a:gd name="connsiteY189-1224" fmla="*/ 119094 h 1178750"/>
            <a:gd name="connsiteX190-1225" fmla="*/ 5024437 w 5470922"/>
            <a:gd name="connsiteY190-1226" fmla="*/ 160766 h 1178750"/>
            <a:gd name="connsiteX191-1227" fmla="*/ 5054203 w 5470922"/>
            <a:gd name="connsiteY191-1228" fmla="*/ 107188 h 1178750"/>
            <a:gd name="connsiteX192-1229" fmla="*/ 5060156 w 5470922"/>
            <a:gd name="connsiteY192-1230" fmla="*/ 59563 h 1178750"/>
            <a:gd name="connsiteX193-1231" fmla="*/ 5078016 w 5470922"/>
            <a:gd name="connsiteY193-1232" fmla="*/ 41703 h 1178750"/>
            <a:gd name="connsiteX194-1233" fmla="*/ 5119687 w 5470922"/>
            <a:gd name="connsiteY194-1234" fmla="*/ 29797 h 1178750"/>
            <a:gd name="connsiteX195-1235" fmla="*/ 5142725 w 5470922"/>
            <a:gd name="connsiteY195-1236" fmla="*/ 22020 h 1178750"/>
            <a:gd name="connsiteX196-1237" fmla="*/ 5203031 w 5470922"/>
            <a:gd name="connsiteY196-1238" fmla="*/ 53609 h 1178750"/>
            <a:gd name="connsiteX197-1239" fmla="*/ 5232797 w 5470922"/>
            <a:gd name="connsiteY197-1240" fmla="*/ 77422 h 1178750"/>
            <a:gd name="connsiteX198-1241" fmla="*/ 5262562 w 5470922"/>
            <a:gd name="connsiteY198-1242" fmla="*/ 101234 h 1178750"/>
            <a:gd name="connsiteX199-1243" fmla="*/ 5286375 w 5470922"/>
            <a:gd name="connsiteY199-1244" fmla="*/ 131000 h 1178750"/>
            <a:gd name="connsiteX200-1245" fmla="*/ 5292328 w 5470922"/>
            <a:gd name="connsiteY200-1246" fmla="*/ 196484 h 1178750"/>
            <a:gd name="connsiteX201-1247" fmla="*/ 5304234 w 5470922"/>
            <a:gd name="connsiteY201-1248" fmla="*/ 208391 h 1178750"/>
            <a:gd name="connsiteX202-1249" fmla="*/ 5322094 w 5470922"/>
            <a:gd name="connsiteY202-1250" fmla="*/ 202438 h 1178750"/>
            <a:gd name="connsiteX203-1251" fmla="*/ 5345906 w 5470922"/>
            <a:gd name="connsiteY203-1252" fmla="*/ 166719 h 1178750"/>
            <a:gd name="connsiteX204-1253" fmla="*/ 5357812 w 5470922"/>
            <a:gd name="connsiteY204-1254" fmla="*/ 148859 h 1178750"/>
            <a:gd name="connsiteX205-1255" fmla="*/ 5309941 w 5470922"/>
            <a:gd name="connsiteY205-1256" fmla="*/ 90674 h 1178750"/>
            <a:gd name="connsiteX206-1257" fmla="*/ 5373610 w 5470922"/>
            <a:gd name="connsiteY206-1258" fmla="*/ 91442 h 1178750"/>
            <a:gd name="connsiteX207-1259" fmla="*/ 5399484 w 5470922"/>
            <a:gd name="connsiteY207-1260" fmla="*/ 77422 h 1178750"/>
            <a:gd name="connsiteX208-1261" fmla="*/ 5381625 w 5470922"/>
            <a:gd name="connsiteY208-1262" fmla="*/ 65516 h 1178750"/>
            <a:gd name="connsiteX209-1263" fmla="*/ 5447109 w 5470922"/>
            <a:gd name="connsiteY209-1264" fmla="*/ 59563 h 1178750"/>
            <a:gd name="connsiteX210-1265" fmla="*/ 5470922 w 5470922"/>
            <a:gd name="connsiteY210-1266" fmla="*/ 65516 h 1178750"/>
            <a:gd name="connsiteX0-1267" fmla="*/ 0 w 5470922"/>
            <a:gd name="connsiteY0-1268" fmla="*/ 1178750 h 1178750"/>
            <a:gd name="connsiteX1-1269" fmla="*/ 29766 w 5470922"/>
            <a:gd name="connsiteY1-1270" fmla="*/ 1160891 h 1178750"/>
            <a:gd name="connsiteX2-1271" fmla="*/ 47625 w 5470922"/>
            <a:gd name="connsiteY2-1272" fmla="*/ 1154938 h 1178750"/>
            <a:gd name="connsiteX3-1273" fmla="*/ 77391 w 5470922"/>
            <a:gd name="connsiteY3-1274" fmla="*/ 1125172 h 1178750"/>
            <a:gd name="connsiteX4-1275" fmla="*/ 95250 w 5470922"/>
            <a:gd name="connsiteY4-1276" fmla="*/ 1113266 h 1178750"/>
            <a:gd name="connsiteX5-1277" fmla="*/ 172641 w 5470922"/>
            <a:gd name="connsiteY5-1278" fmla="*/ 1119219 h 1178750"/>
            <a:gd name="connsiteX6-1279" fmla="*/ 220266 w 5470922"/>
            <a:gd name="connsiteY6-1280" fmla="*/ 1125172 h 1178750"/>
            <a:gd name="connsiteX7-1281" fmla="*/ 232172 w 5470922"/>
            <a:gd name="connsiteY7-1282" fmla="*/ 1107313 h 1178750"/>
            <a:gd name="connsiteX8-1283" fmla="*/ 238125 w 5470922"/>
            <a:gd name="connsiteY8-1284" fmla="*/ 1065641 h 1178750"/>
            <a:gd name="connsiteX9-1285" fmla="*/ 244078 w 5470922"/>
            <a:gd name="connsiteY9-1286" fmla="*/ 1047781 h 1178750"/>
            <a:gd name="connsiteX10-1287" fmla="*/ 279797 w 5470922"/>
            <a:gd name="connsiteY10-1288" fmla="*/ 1023969 h 1178750"/>
            <a:gd name="connsiteX11-1289" fmla="*/ 291703 w 5470922"/>
            <a:gd name="connsiteY11-1290" fmla="*/ 1006109 h 1178750"/>
            <a:gd name="connsiteX12-1291" fmla="*/ 321469 w 5470922"/>
            <a:gd name="connsiteY12-1292" fmla="*/ 976344 h 1178750"/>
            <a:gd name="connsiteX13-1293" fmla="*/ 345281 w 5470922"/>
            <a:gd name="connsiteY13-1294" fmla="*/ 940625 h 1178750"/>
            <a:gd name="connsiteX14-1295" fmla="*/ 357187 w 5470922"/>
            <a:gd name="connsiteY14-1296" fmla="*/ 922766 h 1178750"/>
            <a:gd name="connsiteX15-1297" fmla="*/ 369094 w 5470922"/>
            <a:gd name="connsiteY15-1298" fmla="*/ 910859 h 1178750"/>
            <a:gd name="connsiteX16-1299" fmla="*/ 381000 w 5470922"/>
            <a:gd name="connsiteY16-1300" fmla="*/ 922766 h 1178750"/>
            <a:gd name="connsiteX17-1301" fmla="*/ 386953 w 5470922"/>
            <a:gd name="connsiteY17-1302" fmla="*/ 940625 h 1178750"/>
            <a:gd name="connsiteX18-1303" fmla="*/ 422672 w 5470922"/>
            <a:gd name="connsiteY18-1304" fmla="*/ 958484 h 1178750"/>
            <a:gd name="connsiteX19-1305" fmla="*/ 452437 w 5470922"/>
            <a:gd name="connsiteY19-1306" fmla="*/ 988250 h 1178750"/>
            <a:gd name="connsiteX20-1307" fmla="*/ 488156 w 5470922"/>
            <a:gd name="connsiteY20-1308" fmla="*/ 1000156 h 1178750"/>
            <a:gd name="connsiteX21-1309" fmla="*/ 511969 w 5470922"/>
            <a:gd name="connsiteY21-1310" fmla="*/ 994203 h 1178750"/>
            <a:gd name="connsiteX22-1311" fmla="*/ 559594 w 5470922"/>
            <a:gd name="connsiteY22-1312" fmla="*/ 958484 h 1178750"/>
            <a:gd name="connsiteX23-1313" fmla="*/ 601266 w 5470922"/>
            <a:gd name="connsiteY23-1314" fmla="*/ 964438 h 1178750"/>
            <a:gd name="connsiteX24-1315" fmla="*/ 619125 w 5470922"/>
            <a:gd name="connsiteY24-1316" fmla="*/ 970391 h 1178750"/>
            <a:gd name="connsiteX25-1317" fmla="*/ 631031 w 5470922"/>
            <a:gd name="connsiteY25-1318" fmla="*/ 988250 h 1178750"/>
            <a:gd name="connsiteX26-1319" fmla="*/ 648891 w 5470922"/>
            <a:gd name="connsiteY26-1320" fmla="*/ 1000156 h 1178750"/>
            <a:gd name="connsiteX27-1321" fmla="*/ 666750 w 5470922"/>
            <a:gd name="connsiteY27-1322" fmla="*/ 994203 h 1178750"/>
            <a:gd name="connsiteX28-1323" fmla="*/ 684609 w 5470922"/>
            <a:gd name="connsiteY28-1324" fmla="*/ 982297 h 1178750"/>
            <a:gd name="connsiteX29-1325" fmla="*/ 720328 w 5470922"/>
            <a:gd name="connsiteY29-1326" fmla="*/ 970391 h 1178750"/>
            <a:gd name="connsiteX30-1327" fmla="*/ 744141 w 5470922"/>
            <a:gd name="connsiteY30-1328" fmla="*/ 946578 h 1178750"/>
            <a:gd name="connsiteX31-1329" fmla="*/ 756047 w 5470922"/>
            <a:gd name="connsiteY31-1330" fmla="*/ 928719 h 1178750"/>
            <a:gd name="connsiteX32-1331" fmla="*/ 773906 w 5470922"/>
            <a:gd name="connsiteY32-1332" fmla="*/ 922766 h 1178750"/>
            <a:gd name="connsiteX33-1333" fmla="*/ 863203 w 5470922"/>
            <a:gd name="connsiteY33-1334" fmla="*/ 916813 h 1178750"/>
            <a:gd name="connsiteX34-1335" fmla="*/ 887016 w 5470922"/>
            <a:gd name="connsiteY34-1336" fmla="*/ 869188 h 1178750"/>
            <a:gd name="connsiteX35-1337" fmla="*/ 904875 w 5470922"/>
            <a:gd name="connsiteY35-1338" fmla="*/ 863234 h 1178750"/>
            <a:gd name="connsiteX36-1339" fmla="*/ 952500 w 5470922"/>
            <a:gd name="connsiteY36-1340" fmla="*/ 857281 h 1178750"/>
            <a:gd name="connsiteX37-1341" fmla="*/ 988219 w 5470922"/>
            <a:gd name="connsiteY37-1342" fmla="*/ 833469 h 1178750"/>
            <a:gd name="connsiteX38-1343" fmla="*/ 1006078 w 5470922"/>
            <a:gd name="connsiteY38-1344" fmla="*/ 821563 h 1178750"/>
            <a:gd name="connsiteX39-1345" fmla="*/ 1041797 w 5470922"/>
            <a:gd name="connsiteY39-1346" fmla="*/ 827516 h 1178750"/>
            <a:gd name="connsiteX40-1347" fmla="*/ 1059656 w 5470922"/>
            <a:gd name="connsiteY40-1348" fmla="*/ 833469 h 1178750"/>
            <a:gd name="connsiteX41-1349" fmla="*/ 1101328 w 5470922"/>
            <a:gd name="connsiteY41-1350" fmla="*/ 821563 h 1178750"/>
            <a:gd name="connsiteX42-1351" fmla="*/ 1137047 w 5470922"/>
            <a:gd name="connsiteY42-1352" fmla="*/ 779891 h 1178750"/>
            <a:gd name="connsiteX43-1353" fmla="*/ 1148953 w 5470922"/>
            <a:gd name="connsiteY43-1354" fmla="*/ 756078 h 1178750"/>
            <a:gd name="connsiteX44-1355" fmla="*/ 1154906 w 5470922"/>
            <a:gd name="connsiteY44-1356" fmla="*/ 738219 h 1178750"/>
            <a:gd name="connsiteX45-1357" fmla="*/ 1172766 w 5470922"/>
            <a:gd name="connsiteY45-1358" fmla="*/ 732266 h 1178750"/>
            <a:gd name="connsiteX46-1359" fmla="*/ 1196578 w 5470922"/>
            <a:gd name="connsiteY46-1360" fmla="*/ 738219 h 1178750"/>
            <a:gd name="connsiteX47-1361" fmla="*/ 1214437 w 5470922"/>
            <a:gd name="connsiteY47-1362" fmla="*/ 744172 h 1178750"/>
            <a:gd name="connsiteX48-1363" fmla="*/ 1226344 w 5470922"/>
            <a:gd name="connsiteY48-1364" fmla="*/ 732266 h 1178750"/>
            <a:gd name="connsiteX49-1365" fmla="*/ 1244203 w 5470922"/>
            <a:gd name="connsiteY49-1366" fmla="*/ 726313 h 1178750"/>
            <a:gd name="connsiteX50-1367" fmla="*/ 1273969 w 5470922"/>
            <a:gd name="connsiteY50-1368" fmla="*/ 756078 h 1178750"/>
            <a:gd name="connsiteX51-1369" fmla="*/ 1291828 w 5470922"/>
            <a:gd name="connsiteY51-1370" fmla="*/ 767984 h 1178750"/>
            <a:gd name="connsiteX52-1371" fmla="*/ 1333500 w 5470922"/>
            <a:gd name="connsiteY52-1372" fmla="*/ 803703 h 1178750"/>
            <a:gd name="connsiteX53-1373" fmla="*/ 1351359 w 5470922"/>
            <a:gd name="connsiteY53-1374" fmla="*/ 809656 h 1178750"/>
            <a:gd name="connsiteX54-1375" fmla="*/ 1369219 w 5470922"/>
            <a:gd name="connsiteY54-1376" fmla="*/ 773938 h 1178750"/>
            <a:gd name="connsiteX55-1377" fmla="*/ 1375172 w 5470922"/>
            <a:gd name="connsiteY55-1378" fmla="*/ 714406 h 1178750"/>
            <a:gd name="connsiteX56-1379" fmla="*/ 1393031 w 5470922"/>
            <a:gd name="connsiteY56-1380" fmla="*/ 702500 h 1178750"/>
            <a:gd name="connsiteX57-1381" fmla="*/ 1494234 w 5470922"/>
            <a:gd name="connsiteY57-1382" fmla="*/ 678688 h 1178750"/>
            <a:gd name="connsiteX58-1383" fmla="*/ 1506141 w 5470922"/>
            <a:gd name="connsiteY58-1384" fmla="*/ 666781 h 1178750"/>
            <a:gd name="connsiteX59-1385" fmla="*/ 1524000 w 5470922"/>
            <a:gd name="connsiteY59-1386" fmla="*/ 654875 h 1178750"/>
            <a:gd name="connsiteX60-1387" fmla="*/ 1535906 w 5470922"/>
            <a:gd name="connsiteY60-1388" fmla="*/ 637016 h 1178750"/>
            <a:gd name="connsiteX61-1389" fmla="*/ 1559719 w 5470922"/>
            <a:gd name="connsiteY61-1390" fmla="*/ 613203 h 1178750"/>
            <a:gd name="connsiteX62-1391" fmla="*/ 1565672 w 5470922"/>
            <a:gd name="connsiteY62-1392" fmla="*/ 595344 h 1178750"/>
            <a:gd name="connsiteX63-1393" fmla="*/ 1619250 w 5470922"/>
            <a:gd name="connsiteY63-1394" fmla="*/ 565578 h 1178750"/>
            <a:gd name="connsiteX64-1395" fmla="*/ 1702594 w 5470922"/>
            <a:gd name="connsiteY64-1396" fmla="*/ 571531 h 1178750"/>
            <a:gd name="connsiteX65-1397" fmla="*/ 1720453 w 5470922"/>
            <a:gd name="connsiteY65-1398" fmla="*/ 577484 h 1178750"/>
            <a:gd name="connsiteX66-1399" fmla="*/ 1768078 w 5470922"/>
            <a:gd name="connsiteY66-1400" fmla="*/ 565578 h 1178750"/>
            <a:gd name="connsiteX67-1401" fmla="*/ 1797844 w 5470922"/>
            <a:gd name="connsiteY67-1402" fmla="*/ 541766 h 1178750"/>
            <a:gd name="connsiteX68-1403" fmla="*/ 1779984 w 5470922"/>
            <a:gd name="connsiteY68-1404" fmla="*/ 500094 h 1178750"/>
            <a:gd name="connsiteX69-1405" fmla="*/ 1768078 w 5470922"/>
            <a:gd name="connsiteY69-1406" fmla="*/ 482234 h 1178750"/>
            <a:gd name="connsiteX70-1407" fmla="*/ 1785937 w 5470922"/>
            <a:gd name="connsiteY70-1408" fmla="*/ 464375 h 1178750"/>
            <a:gd name="connsiteX71-1409" fmla="*/ 1839516 w 5470922"/>
            <a:gd name="connsiteY71-1410" fmla="*/ 482234 h 1178750"/>
            <a:gd name="connsiteX72-1411" fmla="*/ 1851422 w 5470922"/>
            <a:gd name="connsiteY72-1412" fmla="*/ 494141 h 1178750"/>
            <a:gd name="connsiteX73-1413" fmla="*/ 1887141 w 5470922"/>
            <a:gd name="connsiteY73-1414" fmla="*/ 512000 h 1178750"/>
            <a:gd name="connsiteX74-1415" fmla="*/ 1934766 w 5470922"/>
            <a:gd name="connsiteY74-1416" fmla="*/ 500094 h 1178750"/>
            <a:gd name="connsiteX75-1417" fmla="*/ 1952625 w 5470922"/>
            <a:gd name="connsiteY75-1418" fmla="*/ 464375 h 1178750"/>
            <a:gd name="connsiteX76-1419" fmla="*/ 1976437 w 5470922"/>
            <a:gd name="connsiteY76-1420" fmla="*/ 452469 h 1178750"/>
            <a:gd name="connsiteX77-1421" fmla="*/ 2047875 w 5470922"/>
            <a:gd name="connsiteY77-1422" fmla="*/ 440563 h 1178750"/>
            <a:gd name="connsiteX78-1423" fmla="*/ 2077641 w 5470922"/>
            <a:gd name="connsiteY78-1424" fmla="*/ 422703 h 1178750"/>
            <a:gd name="connsiteX79-1425" fmla="*/ 2095500 w 5470922"/>
            <a:gd name="connsiteY79-1426" fmla="*/ 416750 h 1178750"/>
            <a:gd name="connsiteX80-1427" fmla="*/ 2125266 w 5470922"/>
            <a:gd name="connsiteY80-1428" fmla="*/ 392938 h 1178750"/>
            <a:gd name="connsiteX81-1429" fmla="*/ 2137172 w 5470922"/>
            <a:gd name="connsiteY81-1430" fmla="*/ 381031 h 1178750"/>
            <a:gd name="connsiteX82-1431" fmla="*/ 2172891 w 5470922"/>
            <a:gd name="connsiteY82-1432" fmla="*/ 369125 h 1178750"/>
            <a:gd name="connsiteX83-1433" fmla="*/ 2190750 w 5470922"/>
            <a:gd name="connsiteY83-1434" fmla="*/ 363172 h 1178750"/>
            <a:gd name="connsiteX84-1435" fmla="*/ 2220516 w 5470922"/>
            <a:gd name="connsiteY84-1436" fmla="*/ 357219 h 1178750"/>
            <a:gd name="connsiteX85-1437" fmla="*/ 2256234 w 5470922"/>
            <a:gd name="connsiteY85-1438" fmla="*/ 345313 h 1178750"/>
            <a:gd name="connsiteX86-1439" fmla="*/ 2274094 w 5470922"/>
            <a:gd name="connsiteY86-1440" fmla="*/ 339359 h 1178750"/>
            <a:gd name="connsiteX87-1441" fmla="*/ 2309812 w 5470922"/>
            <a:gd name="connsiteY87-1442" fmla="*/ 315547 h 1178750"/>
            <a:gd name="connsiteX88-1443" fmla="*/ 2321719 w 5470922"/>
            <a:gd name="connsiteY88-1444" fmla="*/ 297688 h 1178750"/>
            <a:gd name="connsiteX89-1445" fmla="*/ 2357437 w 5470922"/>
            <a:gd name="connsiteY89-1446" fmla="*/ 279828 h 1178750"/>
            <a:gd name="connsiteX90-1447" fmla="*/ 2369344 w 5470922"/>
            <a:gd name="connsiteY90-1448" fmla="*/ 267922 h 1178750"/>
            <a:gd name="connsiteX91-1449" fmla="*/ 2381250 w 5470922"/>
            <a:gd name="connsiteY91-1450" fmla="*/ 250063 h 1178750"/>
            <a:gd name="connsiteX92-1451" fmla="*/ 2416969 w 5470922"/>
            <a:gd name="connsiteY92-1452" fmla="*/ 238156 h 1178750"/>
            <a:gd name="connsiteX93-1453" fmla="*/ 2446734 w 5470922"/>
            <a:gd name="connsiteY93-1454" fmla="*/ 244109 h 1178750"/>
            <a:gd name="connsiteX94-1455" fmla="*/ 2458641 w 5470922"/>
            <a:gd name="connsiteY94-1456" fmla="*/ 256016 h 1178750"/>
            <a:gd name="connsiteX95-1457" fmla="*/ 2494359 w 5470922"/>
            <a:gd name="connsiteY95-1458" fmla="*/ 244109 h 1178750"/>
            <a:gd name="connsiteX96-1459" fmla="*/ 2536031 w 5470922"/>
            <a:gd name="connsiteY96-1460" fmla="*/ 250063 h 1178750"/>
            <a:gd name="connsiteX97-1461" fmla="*/ 2547937 w 5470922"/>
            <a:gd name="connsiteY97-1462" fmla="*/ 267922 h 1178750"/>
            <a:gd name="connsiteX98-1463" fmla="*/ 2559844 w 5470922"/>
            <a:gd name="connsiteY98-1464" fmla="*/ 279828 h 1178750"/>
            <a:gd name="connsiteX99-1465" fmla="*/ 2565797 w 5470922"/>
            <a:gd name="connsiteY99-1466" fmla="*/ 309594 h 1178750"/>
            <a:gd name="connsiteX100-1467" fmla="*/ 2583656 w 5470922"/>
            <a:gd name="connsiteY100-1468" fmla="*/ 315547 h 1178750"/>
            <a:gd name="connsiteX101-1469" fmla="*/ 2619375 w 5470922"/>
            <a:gd name="connsiteY101-1470" fmla="*/ 339359 h 1178750"/>
            <a:gd name="connsiteX102-1471" fmla="*/ 2655094 w 5470922"/>
            <a:gd name="connsiteY102-1472" fmla="*/ 357219 h 1178750"/>
            <a:gd name="connsiteX103-1473" fmla="*/ 2684859 w 5470922"/>
            <a:gd name="connsiteY103-1474" fmla="*/ 428656 h 1178750"/>
            <a:gd name="connsiteX104-1475" fmla="*/ 2708672 w 5470922"/>
            <a:gd name="connsiteY104-1476" fmla="*/ 416750 h 1178750"/>
            <a:gd name="connsiteX105-1477" fmla="*/ 2744391 w 5470922"/>
            <a:gd name="connsiteY105-1478" fmla="*/ 404844 h 1178750"/>
            <a:gd name="connsiteX106-1479" fmla="*/ 2851547 w 5470922"/>
            <a:gd name="connsiteY106-1480" fmla="*/ 422703 h 1178750"/>
            <a:gd name="connsiteX107-1481" fmla="*/ 2887266 w 5470922"/>
            <a:gd name="connsiteY107-1482" fmla="*/ 410797 h 1178750"/>
            <a:gd name="connsiteX108-1483" fmla="*/ 2905125 w 5470922"/>
            <a:gd name="connsiteY108-1484" fmla="*/ 404844 h 1178750"/>
            <a:gd name="connsiteX109-1485" fmla="*/ 2922984 w 5470922"/>
            <a:gd name="connsiteY109-1486" fmla="*/ 392938 h 1178750"/>
            <a:gd name="connsiteX110-1487" fmla="*/ 2976562 w 5470922"/>
            <a:gd name="connsiteY110-1488" fmla="*/ 386984 h 1178750"/>
            <a:gd name="connsiteX111-1489" fmla="*/ 2994422 w 5470922"/>
            <a:gd name="connsiteY111-1490" fmla="*/ 392938 h 1178750"/>
            <a:gd name="connsiteX112-1491" fmla="*/ 3012281 w 5470922"/>
            <a:gd name="connsiteY112-1492" fmla="*/ 404844 h 1178750"/>
            <a:gd name="connsiteX113-1493" fmla="*/ 3030141 w 5470922"/>
            <a:gd name="connsiteY113-1494" fmla="*/ 369125 h 1178750"/>
            <a:gd name="connsiteX114-1495" fmla="*/ 3065859 w 5470922"/>
            <a:gd name="connsiteY114-1496" fmla="*/ 339359 h 1178750"/>
            <a:gd name="connsiteX115-1497" fmla="*/ 3089672 w 5470922"/>
            <a:gd name="connsiteY115-1498" fmla="*/ 333406 h 1178750"/>
            <a:gd name="connsiteX116-1499" fmla="*/ 3208734 w 5470922"/>
            <a:gd name="connsiteY116-1500" fmla="*/ 327453 h 1178750"/>
            <a:gd name="connsiteX117-1501" fmla="*/ 3232547 w 5470922"/>
            <a:gd name="connsiteY117-1502" fmla="*/ 333406 h 1178750"/>
            <a:gd name="connsiteX118-1503" fmla="*/ 3244453 w 5470922"/>
            <a:gd name="connsiteY118-1504" fmla="*/ 345313 h 1178750"/>
            <a:gd name="connsiteX119-1505" fmla="*/ 3280172 w 5470922"/>
            <a:gd name="connsiteY119-1506" fmla="*/ 339359 h 1178750"/>
            <a:gd name="connsiteX120-1507" fmla="*/ 3298031 w 5470922"/>
            <a:gd name="connsiteY120-1508" fmla="*/ 345313 h 1178750"/>
            <a:gd name="connsiteX121-1509" fmla="*/ 3315891 w 5470922"/>
            <a:gd name="connsiteY121-1510" fmla="*/ 381031 h 1178750"/>
            <a:gd name="connsiteX122-1511" fmla="*/ 3345656 w 5470922"/>
            <a:gd name="connsiteY122-1512" fmla="*/ 404844 h 1178750"/>
            <a:gd name="connsiteX123-1513" fmla="*/ 3357562 w 5470922"/>
            <a:gd name="connsiteY123-1514" fmla="*/ 440563 h 1178750"/>
            <a:gd name="connsiteX124-1515" fmla="*/ 3363516 w 5470922"/>
            <a:gd name="connsiteY124-1516" fmla="*/ 458422 h 1178750"/>
            <a:gd name="connsiteX125-1517" fmla="*/ 3399234 w 5470922"/>
            <a:gd name="connsiteY125-1518" fmla="*/ 440563 h 1178750"/>
            <a:gd name="connsiteX126-1519" fmla="*/ 3405187 w 5470922"/>
            <a:gd name="connsiteY126-1520" fmla="*/ 422703 h 1178750"/>
            <a:gd name="connsiteX127-1521" fmla="*/ 3411141 w 5470922"/>
            <a:gd name="connsiteY127-1522" fmla="*/ 369125 h 1178750"/>
            <a:gd name="connsiteX128-1523" fmla="*/ 3423047 w 5470922"/>
            <a:gd name="connsiteY128-1524" fmla="*/ 351266 h 1178750"/>
            <a:gd name="connsiteX129-1525" fmla="*/ 3446859 w 5470922"/>
            <a:gd name="connsiteY129-1526" fmla="*/ 357219 h 1178750"/>
            <a:gd name="connsiteX130-1527" fmla="*/ 3506391 w 5470922"/>
            <a:gd name="connsiteY130-1528" fmla="*/ 363172 h 1178750"/>
            <a:gd name="connsiteX131-1529" fmla="*/ 3500437 w 5470922"/>
            <a:gd name="connsiteY131-1530" fmla="*/ 333406 h 1178750"/>
            <a:gd name="connsiteX132-1531" fmla="*/ 3476625 w 5470922"/>
            <a:gd name="connsiteY132-1532" fmla="*/ 297688 h 1178750"/>
            <a:gd name="connsiteX133-1533" fmla="*/ 3500437 w 5470922"/>
            <a:gd name="connsiteY133-1534" fmla="*/ 291734 h 1178750"/>
            <a:gd name="connsiteX134-1535" fmla="*/ 3530203 w 5470922"/>
            <a:gd name="connsiteY134-1536" fmla="*/ 285781 h 1178750"/>
            <a:gd name="connsiteX135-1537" fmla="*/ 3548062 w 5470922"/>
            <a:gd name="connsiteY135-1538" fmla="*/ 279828 h 1178750"/>
            <a:gd name="connsiteX136-1539" fmla="*/ 3559969 w 5470922"/>
            <a:gd name="connsiteY136-1540" fmla="*/ 261969 h 1178750"/>
            <a:gd name="connsiteX137-1541" fmla="*/ 3589734 w 5470922"/>
            <a:gd name="connsiteY137-1542" fmla="*/ 238156 h 1178750"/>
            <a:gd name="connsiteX138-1543" fmla="*/ 3607594 w 5470922"/>
            <a:gd name="connsiteY138-1544" fmla="*/ 214344 h 1178750"/>
            <a:gd name="connsiteX139-1545" fmla="*/ 3625453 w 5470922"/>
            <a:gd name="connsiteY139-1546" fmla="*/ 196484 h 1178750"/>
            <a:gd name="connsiteX140-1547" fmla="*/ 3649266 w 5470922"/>
            <a:gd name="connsiteY140-1548" fmla="*/ 166719 h 1178750"/>
            <a:gd name="connsiteX141-1549" fmla="*/ 3655219 w 5470922"/>
            <a:gd name="connsiteY141-1550" fmla="*/ 119094 h 1178750"/>
            <a:gd name="connsiteX142-1551" fmla="*/ 3726656 w 5470922"/>
            <a:gd name="connsiteY142-1552" fmla="*/ 95281 h 1178750"/>
            <a:gd name="connsiteX143-1553" fmla="*/ 3827859 w 5470922"/>
            <a:gd name="connsiteY143-1554" fmla="*/ 53609 h 1178750"/>
            <a:gd name="connsiteX144-1555" fmla="*/ 3839766 w 5470922"/>
            <a:gd name="connsiteY144-1556" fmla="*/ 65516 h 1178750"/>
            <a:gd name="connsiteX145-1557" fmla="*/ 3875484 w 5470922"/>
            <a:gd name="connsiteY145-1558" fmla="*/ 89328 h 1178750"/>
            <a:gd name="connsiteX146-1559" fmla="*/ 3893344 w 5470922"/>
            <a:gd name="connsiteY146-1560" fmla="*/ 83375 h 1178750"/>
            <a:gd name="connsiteX147-1561" fmla="*/ 3911203 w 5470922"/>
            <a:gd name="connsiteY147-1562" fmla="*/ 71469 h 1178750"/>
            <a:gd name="connsiteX148-1563" fmla="*/ 3929062 w 5470922"/>
            <a:gd name="connsiteY148-1564" fmla="*/ 77422 h 1178750"/>
            <a:gd name="connsiteX149-1565" fmla="*/ 3976687 w 5470922"/>
            <a:gd name="connsiteY149-1566" fmla="*/ 71469 h 1178750"/>
            <a:gd name="connsiteX150-1567" fmla="*/ 3988594 w 5470922"/>
            <a:gd name="connsiteY150-1568" fmla="*/ 59563 h 1178750"/>
            <a:gd name="connsiteX151-1569" fmla="*/ 4018359 w 5470922"/>
            <a:gd name="connsiteY151-1570" fmla="*/ 95281 h 1178750"/>
            <a:gd name="connsiteX152-1571" fmla="*/ 4065984 w 5470922"/>
            <a:gd name="connsiteY152-1572" fmla="*/ 136953 h 1178750"/>
            <a:gd name="connsiteX153-1573" fmla="*/ 4083844 w 5470922"/>
            <a:gd name="connsiteY153-1574" fmla="*/ 131000 h 1178750"/>
            <a:gd name="connsiteX154-1575" fmla="*/ 4119562 w 5470922"/>
            <a:gd name="connsiteY154-1576" fmla="*/ 107188 h 1178750"/>
            <a:gd name="connsiteX155-1577" fmla="*/ 4125516 w 5470922"/>
            <a:gd name="connsiteY155-1578" fmla="*/ 89328 h 1178750"/>
            <a:gd name="connsiteX156-1579" fmla="*/ 4119562 w 5470922"/>
            <a:gd name="connsiteY156-1580" fmla="*/ 65516 h 1178750"/>
            <a:gd name="connsiteX157-1581" fmla="*/ 4101703 w 5470922"/>
            <a:gd name="connsiteY157-1582" fmla="*/ 29797 h 1178750"/>
            <a:gd name="connsiteX158-1583" fmla="*/ 4107656 w 5470922"/>
            <a:gd name="connsiteY158-1584" fmla="*/ 5984 h 1178750"/>
            <a:gd name="connsiteX159-1585" fmla="*/ 4167187 w 5470922"/>
            <a:gd name="connsiteY159-1586" fmla="*/ 5984 h 1178750"/>
            <a:gd name="connsiteX160-1587" fmla="*/ 4185047 w 5470922"/>
            <a:gd name="connsiteY160-1588" fmla="*/ 11938 h 1178750"/>
            <a:gd name="connsiteX161-1589" fmla="*/ 4244578 w 5470922"/>
            <a:gd name="connsiteY161-1590" fmla="*/ 47656 h 1178750"/>
            <a:gd name="connsiteX162-1591" fmla="*/ 4280297 w 5470922"/>
            <a:gd name="connsiteY162-1592" fmla="*/ 53609 h 1178750"/>
            <a:gd name="connsiteX163-1593" fmla="*/ 4363641 w 5470922"/>
            <a:gd name="connsiteY163-1594" fmla="*/ 41703 h 1178750"/>
            <a:gd name="connsiteX164-1595" fmla="*/ 4381500 w 5470922"/>
            <a:gd name="connsiteY164-1596" fmla="*/ 35750 h 1178750"/>
            <a:gd name="connsiteX165-1597" fmla="*/ 4399359 w 5470922"/>
            <a:gd name="connsiteY165-1598" fmla="*/ 23844 h 1178750"/>
            <a:gd name="connsiteX166-1599" fmla="*/ 4429125 w 5470922"/>
            <a:gd name="connsiteY166-1600" fmla="*/ 35750 h 1178750"/>
            <a:gd name="connsiteX167-1601" fmla="*/ 4446984 w 5470922"/>
            <a:gd name="connsiteY167-1602" fmla="*/ 41703 h 1178750"/>
            <a:gd name="connsiteX168-1603" fmla="*/ 4470797 w 5470922"/>
            <a:gd name="connsiteY168-1604" fmla="*/ 65516 h 1178750"/>
            <a:gd name="connsiteX169-1605" fmla="*/ 4488656 w 5470922"/>
            <a:gd name="connsiteY169-1606" fmla="*/ 107188 h 1178750"/>
            <a:gd name="connsiteX170-1607" fmla="*/ 4506516 w 5470922"/>
            <a:gd name="connsiteY170-1608" fmla="*/ 101234 h 1178750"/>
            <a:gd name="connsiteX171-1609" fmla="*/ 4542234 w 5470922"/>
            <a:gd name="connsiteY171-1610" fmla="*/ 77422 h 1178750"/>
            <a:gd name="connsiteX172-1611" fmla="*/ 4554141 w 5470922"/>
            <a:gd name="connsiteY172-1612" fmla="*/ 65516 h 1178750"/>
            <a:gd name="connsiteX173-1613" fmla="*/ 4589859 w 5470922"/>
            <a:gd name="connsiteY173-1614" fmla="*/ 53609 h 1178750"/>
            <a:gd name="connsiteX174-1615" fmla="*/ 4607719 w 5470922"/>
            <a:gd name="connsiteY174-1616" fmla="*/ 47656 h 1178750"/>
            <a:gd name="connsiteX175-1617" fmla="*/ 4649391 w 5470922"/>
            <a:gd name="connsiteY175-1618" fmla="*/ 29797 h 1178750"/>
            <a:gd name="connsiteX176-1619" fmla="*/ 4667250 w 5470922"/>
            <a:gd name="connsiteY176-1620" fmla="*/ 59563 h 1178750"/>
            <a:gd name="connsiteX177-1621" fmla="*/ 4691062 w 5470922"/>
            <a:gd name="connsiteY177-1622" fmla="*/ 95281 h 1178750"/>
            <a:gd name="connsiteX178-1623" fmla="*/ 4738687 w 5470922"/>
            <a:gd name="connsiteY178-1624" fmla="*/ 107188 h 1178750"/>
            <a:gd name="connsiteX179-1625" fmla="*/ 4774406 w 5470922"/>
            <a:gd name="connsiteY179-1626" fmla="*/ 89328 h 1178750"/>
            <a:gd name="connsiteX180-1627" fmla="*/ 4798219 w 5470922"/>
            <a:gd name="connsiteY180-1628" fmla="*/ 53609 h 1178750"/>
            <a:gd name="connsiteX181-1629" fmla="*/ 4804172 w 5470922"/>
            <a:gd name="connsiteY181-1630" fmla="*/ 35750 h 1178750"/>
            <a:gd name="connsiteX182-1631" fmla="*/ 4822031 w 5470922"/>
            <a:gd name="connsiteY182-1632" fmla="*/ 47656 h 1178750"/>
            <a:gd name="connsiteX183-1633" fmla="*/ 4845844 w 5470922"/>
            <a:gd name="connsiteY183-1634" fmla="*/ 89328 h 1178750"/>
            <a:gd name="connsiteX184-1635" fmla="*/ 4863703 w 5470922"/>
            <a:gd name="connsiteY184-1636" fmla="*/ 101234 h 1178750"/>
            <a:gd name="connsiteX185-1637" fmla="*/ 4893469 w 5470922"/>
            <a:gd name="connsiteY185-1638" fmla="*/ 131000 h 1178750"/>
            <a:gd name="connsiteX186-1639" fmla="*/ 4911328 w 5470922"/>
            <a:gd name="connsiteY186-1640" fmla="*/ 119094 h 1178750"/>
            <a:gd name="connsiteX187-1641" fmla="*/ 4935141 w 5470922"/>
            <a:gd name="connsiteY187-1642" fmla="*/ 95281 h 1178750"/>
            <a:gd name="connsiteX188-1643" fmla="*/ 5012531 w 5470922"/>
            <a:gd name="connsiteY188-1644" fmla="*/ 101234 h 1178750"/>
            <a:gd name="connsiteX189-1645" fmla="*/ 5018484 w 5470922"/>
            <a:gd name="connsiteY189-1646" fmla="*/ 119094 h 1178750"/>
            <a:gd name="connsiteX190-1647" fmla="*/ 5024437 w 5470922"/>
            <a:gd name="connsiteY190-1648" fmla="*/ 160766 h 1178750"/>
            <a:gd name="connsiteX191-1649" fmla="*/ 5054203 w 5470922"/>
            <a:gd name="connsiteY191-1650" fmla="*/ 107188 h 1178750"/>
            <a:gd name="connsiteX192-1651" fmla="*/ 5060156 w 5470922"/>
            <a:gd name="connsiteY192-1652" fmla="*/ 59563 h 1178750"/>
            <a:gd name="connsiteX193-1653" fmla="*/ 5078016 w 5470922"/>
            <a:gd name="connsiteY193-1654" fmla="*/ 41703 h 1178750"/>
            <a:gd name="connsiteX194-1655" fmla="*/ 5119687 w 5470922"/>
            <a:gd name="connsiteY194-1656" fmla="*/ 29797 h 1178750"/>
            <a:gd name="connsiteX195-1657" fmla="*/ 5142725 w 5470922"/>
            <a:gd name="connsiteY195-1658" fmla="*/ 22020 h 1178750"/>
            <a:gd name="connsiteX196-1659" fmla="*/ 5169390 w 5470922"/>
            <a:gd name="connsiteY196-1660" fmla="*/ 60331 h 1178750"/>
            <a:gd name="connsiteX197-1661" fmla="*/ 5232797 w 5470922"/>
            <a:gd name="connsiteY197-1662" fmla="*/ 77422 h 1178750"/>
            <a:gd name="connsiteX198-1663" fmla="*/ 5262562 w 5470922"/>
            <a:gd name="connsiteY198-1664" fmla="*/ 101234 h 1178750"/>
            <a:gd name="connsiteX199-1665" fmla="*/ 5286375 w 5470922"/>
            <a:gd name="connsiteY199-1666" fmla="*/ 131000 h 1178750"/>
            <a:gd name="connsiteX200-1667" fmla="*/ 5292328 w 5470922"/>
            <a:gd name="connsiteY200-1668" fmla="*/ 196484 h 1178750"/>
            <a:gd name="connsiteX201-1669" fmla="*/ 5304234 w 5470922"/>
            <a:gd name="connsiteY201-1670" fmla="*/ 208391 h 1178750"/>
            <a:gd name="connsiteX202-1671" fmla="*/ 5322094 w 5470922"/>
            <a:gd name="connsiteY202-1672" fmla="*/ 202438 h 1178750"/>
            <a:gd name="connsiteX203-1673" fmla="*/ 5345906 w 5470922"/>
            <a:gd name="connsiteY203-1674" fmla="*/ 166719 h 1178750"/>
            <a:gd name="connsiteX204-1675" fmla="*/ 5357812 w 5470922"/>
            <a:gd name="connsiteY204-1676" fmla="*/ 148859 h 1178750"/>
            <a:gd name="connsiteX205-1677" fmla="*/ 5309941 w 5470922"/>
            <a:gd name="connsiteY205-1678" fmla="*/ 90674 h 1178750"/>
            <a:gd name="connsiteX206-1679" fmla="*/ 5373610 w 5470922"/>
            <a:gd name="connsiteY206-1680" fmla="*/ 91442 h 1178750"/>
            <a:gd name="connsiteX207-1681" fmla="*/ 5399484 w 5470922"/>
            <a:gd name="connsiteY207-1682" fmla="*/ 77422 h 1178750"/>
            <a:gd name="connsiteX208-1683" fmla="*/ 5381625 w 5470922"/>
            <a:gd name="connsiteY208-1684" fmla="*/ 65516 h 1178750"/>
            <a:gd name="connsiteX209-1685" fmla="*/ 5447109 w 5470922"/>
            <a:gd name="connsiteY209-1686" fmla="*/ 59563 h 1178750"/>
            <a:gd name="connsiteX210-1687" fmla="*/ 5470922 w 5470922"/>
            <a:gd name="connsiteY210-1688" fmla="*/ 65516 h 1178750"/>
            <a:gd name="connsiteX0-1689" fmla="*/ 0 w 5470922"/>
            <a:gd name="connsiteY0-1690" fmla="*/ 1178750 h 1178750"/>
            <a:gd name="connsiteX1-1691" fmla="*/ 29766 w 5470922"/>
            <a:gd name="connsiteY1-1692" fmla="*/ 1160891 h 1178750"/>
            <a:gd name="connsiteX2-1693" fmla="*/ 47625 w 5470922"/>
            <a:gd name="connsiteY2-1694" fmla="*/ 1154938 h 1178750"/>
            <a:gd name="connsiteX3-1695" fmla="*/ 77391 w 5470922"/>
            <a:gd name="connsiteY3-1696" fmla="*/ 1125172 h 1178750"/>
            <a:gd name="connsiteX4-1697" fmla="*/ 95250 w 5470922"/>
            <a:gd name="connsiteY4-1698" fmla="*/ 1113266 h 1178750"/>
            <a:gd name="connsiteX5-1699" fmla="*/ 172641 w 5470922"/>
            <a:gd name="connsiteY5-1700" fmla="*/ 1119219 h 1178750"/>
            <a:gd name="connsiteX6-1701" fmla="*/ 220266 w 5470922"/>
            <a:gd name="connsiteY6-1702" fmla="*/ 1125172 h 1178750"/>
            <a:gd name="connsiteX7-1703" fmla="*/ 232172 w 5470922"/>
            <a:gd name="connsiteY7-1704" fmla="*/ 1107313 h 1178750"/>
            <a:gd name="connsiteX8-1705" fmla="*/ 238125 w 5470922"/>
            <a:gd name="connsiteY8-1706" fmla="*/ 1065641 h 1178750"/>
            <a:gd name="connsiteX9-1707" fmla="*/ 244078 w 5470922"/>
            <a:gd name="connsiteY9-1708" fmla="*/ 1047781 h 1178750"/>
            <a:gd name="connsiteX10-1709" fmla="*/ 279797 w 5470922"/>
            <a:gd name="connsiteY10-1710" fmla="*/ 1023969 h 1178750"/>
            <a:gd name="connsiteX11-1711" fmla="*/ 291703 w 5470922"/>
            <a:gd name="connsiteY11-1712" fmla="*/ 1006109 h 1178750"/>
            <a:gd name="connsiteX12-1713" fmla="*/ 321469 w 5470922"/>
            <a:gd name="connsiteY12-1714" fmla="*/ 976344 h 1178750"/>
            <a:gd name="connsiteX13-1715" fmla="*/ 345281 w 5470922"/>
            <a:gd name="connsiteY13-1716" fmla="*/ 940625 h 1178750"/>
            <a:gd name="connsiteX14-1717" fmla="*/ 357187 w 5470922"/>
            <a:gd name="connsiteY14-1718" fmla="*/ 922766 h 1178750"/>
            <a:gd name="connsiteX15-1719" fmla="*/ 369094 w 5470922"/>
            <a:gd name="connsiteY15-1720" fmla="*/ 910859 h 1178750"/>
            <a:gd name="connsiteX16-1721" fmla="*/ 381000 w 5470922"/>
            <a:gd name="connsiteY16-1722" fmla="*/ 922766 h 1178750"/>
            <a:gd name="connsiteX17-1723" fmla="*/ 386953 w 5470922"/>
            <a:gd name="connsiteY17-1724" fmla="*/ 940625 h 1178750"/>
            <a:gd name="connsiteX18-1725" fmla="*/ 422672 w 5470922"/>
            <a:gd name="connsiteY18-1726" fmla="*/ 958484 h 1178750"/>
            <a:gd name="connsiteX19-1727" fmla="*/ 452437 w 5470922"/>
            <a:gd name="connsiteY19-1728" fmla="*/ 988250 h 1178750"/>
            <a:gd name="connsiteX20-1729" fmla="*/ 488156 w 5470922"/>
            <a:gd name="connsiteY20-1730" fmla="*/ 1000156 h 1178750"/>
            <a:gd name="connsiteX21-1731" fmla="*/ 511969 w 5470922"/>
            <a:gd name="connsiteY21-1732" fmla="*/ 994203 h 1178750"/>
            <a:gd name="connsiteX22-1733" fmla="*/ 559594 w 5470922"/>
            <a:gd name="connsiteY22-1734" fmla="*/ 958484 h 1178750"/>
            <a:gd name="connsiteX23-1735" fmla="*/ 601266 w 5470922"/>
            <a:gd name="connsiteY23-1736" fmla="*/ 964438 h 1178750"/>
            <a:gd name="connsiteX24-1737" fmla="*/ 619125 w 5470922"/>
            <a:gd name="connsiteY24-1738" fmla="*/ 970391 h 1178750"/>
            <a:gd name="connsiteX25-1739" fmla="*/ 631031 w 5470922"/>
            <a:gd name="connsiteY25-1740" fmla="*/ 988250 h 1178750"/>
            <a:gd name="connsiteX26-1741" fmla="*/ 648891 w 5470922"/>
            <a:gd name="connsiteY26-1742" fmla="*/ 1000156 h 1178750"/>
            <a:gd name="connsiteX27-1743" fmla="*/ 666750 w 5470922"/>
            <a:gd name="connsiteY27-1744" fmla="*/ 994203 h 1178750"/>
            <a:gd name="connsiteX28-1745" fmla="*/ 684609 w 5470922"/>
            <a:gd name="connsiteY28-1746" fmla="*/ 982297 h 1178750"/>
            <a:gd name="connsiteX29-1747" fmla="*/ 720328 w 5470922"/>
            <a:gd name="connsiteY29-1748" fmla="*/ 970391 h 1178750"/>
            <a:gd name="connsiteX30-1749" fmla="*/ 744141 w 5470922"/>
            <a:gd name="connsiteY30-1750" fmla="*/ 946578 h 1178750"/>
            <a:gd name="connsiteX31-1751" fmla="*/ 756047 w 5470922"/>
            <a:gd name="connsiteY31-1752" fmla="*/ 928719 h 1178750"/>
            <a:gd name="connsiteX32-1753" fmla="*/ 773906 w 5470922"/>
            <a:gd name="connsiteY32-1754" fmla="*/ 922766 h 1178750"/>
            <a:gd name="connsiteX33-1755" fmla="*/ 863203 w 5470922"/>
            <a:gd name="connsiteY33-1756" fmla="*/ 916813 h 1178750"/>
            <a:gd name="connsiteX34-1757" fmla="*/ 887016 w 5470922"/>
            <a:gd name="connsiteY34-1758" fmla="*/ 869188 h 1178750"/>
            <a:gd name="connsiteX35-1759" fmla="*/ 904875 w 5470922"/>
            <a:gd name="connsiteY35-1760" fmla="*/ 863234 h 1178750"/>
            <a:gd name="connsiteX36-1761" fmla="*/ 952500 w 5470922"/>
            <a:gd name="connsiteY36-1762" fmla="*/ 857281 h 1178750"/>
            <a:gd name="connsiteX37-1763" fmla="*/ 988219 w 5470922"/>
            <a:gd name="connsiteY37-1764" fmla="*/ 833469 h 1178750"/>
            <a:gd name="connsiteX38-1765" fmla="*/ 1006078 w 5470922"/>
            <a:gd name="connsiteY38-1766" fmla="*/ 821563 h 1178750"/>
            <a:gd name="connsiteX39-1767" fmla="*/ 1041797 w 5470922"/>
            <a:gd name="connsiteY39-1768" fmla="*/ 827516 h 1178750"/>
            <a:gd name="connsiteX40-1769" fmla="*/ 1059656 w 5470922"/>
            <a:gd name="connsiteY40-1770" fmla="*/ 833469 h 1178750"/>
            <a:gd name="connsiteX41-1771" fmla="*/ 1101328 w 5470922"/>
            <a:gd name="connsiteY41-1772" fmla="*/ 821563 h 1178750"/>
            <a:gd name="connsiteX42-1773" fmla="*/ 1137047 w 5470922"/>
            <a:gd name="connsiteY42-1774" fmla="*/ 779891 h 1178750"/>
            <a:gd name="connsiteX43-1775" fmla="*/ 1148953 w 5470922"/>
            <a:gd name="connsiteY43-1776" fmla="*/ 756078 h 1178750"/>
            <a:gd name="connsiteX44-1777" fmla="*/ 1154906 w 5470922"/>
            <a:gd name="connsiteY44-1778" fmla="*/ 738219 h 1178750"/>
            <a:gd name="connsiteX45-1779" fmla="*/ 1172766 w 5470922"/>
            <a:gd name="connsiteY45-1780" fmla="*/ 732266 h 1178750"/>
            <a:gd name="connsiteX46-1781" fmla="*/ 1196578 w 5470922"/>
            <a:gd name="connsiteY46-1782" fmla="*/ 738219 h 1178750"/>
            <a:gd name="connsiteX47-1783" fmla="*/ 1214437 w 5470922"/>
            <a:gd name="connsiteY47-1784" fmla="*/ 744172 h 1178750"/>
            <a:gd name="connsiteX48-1785" fmla="*/ 1226344 w 5470922"/>
            <a:gd name="connsiteY48-1786" fmla="*/ 732266 h 1178750"/>
            <a:gd name="connsiteX49-1787" fmla="*/ 1244203 w 5470922"/>
            <a:gd name="connsiteY49-1788" fmla="*/ 726313 h 1178750"/>
            <a:gd name="connsiteX50-1789" fmla="*/ 1273969 w 5470922"/>
            <a:gd name="connsiteY50-1790" fmla="*/ 756078 h 1178750"/>
            <a:gd name="connsiteX51-1791" fmla="*/ 1291828 w 5470922"/>
            <a:gd name="connsiteY51-1792" fmla="*/ 767984 h 1178750"/>
            <a:gd name="connsiteX52-1793" fmla="*/ 1333500 w 5470922"/>
            <a:gd name="connsiteY52-1794" fmla="*/ 803703 h 1178750"/>
            <a:gd name="connsiteX53-1795" fmla="*/ 1351359 w 5470922"/>
            <a:gd name="connsiteY53-1796" fmla="*/ 809656 h 1178750"/>
            <a:gd name="connsiteX54-1797" fmla="*/ 1369219 w 5470922"/>
            <a:gd name="connsiteY54-1798" fmla="*/ 773938 h 1178750"/>
            <a:gd name="connsiteX55-1799" fmla="*/ 1375172 w 5470922"/>
            <a:gd name="connsiteY55-1800" fmla="*/ 714406 h 1178750"/>
            <a:gd name="connsiteX56-1801" fmla="*/ 1393031 w 5470922"/>
            <a:gd name="connsiteY56-1802" fmla="*/ 702500 h 1178750"/>
            <a:gd name="connsiteX57-1803" fmla="*/ 1494234 w 5470922"/>
            <a:gd name="connsiteY57-1804" fmla="*/ 678688 h 1178750"/>
            <a:gd name="connsiteX58-1805" fmla="*/ 1506141 w 5470922"/>
            <a:gd name="connsiteY58-1806" fmla="*/ 666781 h 1178750"/>
            <a:gd name="connsiteX59-1807" fmla="*/ 1524000 w 5470922"/>
            <a:gd name="connsiteY59-1808" fmla="*/ 654875 h 1178750"/>
            <a:gd name="connsiteX60-1809" fmla="*/ 1535906 w 5470922"/>
            <a:gd name="connsiteY60-1810" fmla="*/ 637016 h 1178750"/>
            <a:gd name="connsiteX61-1811" fmla="*/ 1559719 w 5470922"/>
            <a:gd name="connsiteY61-1812" fmla="*/ 613203 h 1178750"/>
            <a:gd name="connsiteX62-1813" fmla="*/ 1565672 w 5470922"/>
            <a:gd name="connsiteY62-1814" fmla="*/ 595344 h 1178750"/>
            <a:gd name="connsiteX63-1815" fmla="*/ 1619250 w 5470922"/>
            <a:gd name="connsiteY63-1816" fmla="*/ 565578 h 1178750"/>
            <a:gd name="connsiteX64-1817" fmla="*/ 1702594 w 5470922"/>
            <a:gd name="connsiteY64-1818" fmla="*/ 571531 h 1178750"/>
            <a:gd name="connsiteX65-1819" fmla="*/ 1720453 w 5470922"/>
            <a:gd name="connsiteY65-1820" fmla="*/ 577484 h 1178750"/>
            <a:gd name="connsiteX66-1821" fmla="*/ 1768078 w 5470922"/>
            <a:gd name="connsiteY66-1822" fmla="*/ 565578 h 1178750"/>
            <a:gd name="connsiteX67-1823" fmla="*/ 1797844 w 5470922"/>
            <a:gd name="connsiteY67-1824" fmla="*/ 541766 h 1178750"/>
            <a:gd name="connsiteX68-1825" fmla="*/ 1779984 w 5470922"/>
            <a:gd name="connsiteY68-1826" fmla="*/ 500094 h 1178750"/>
            <a:gd name="connsiteX69-1827" fmla="*/ 1768078 w 5470922"/>
            <a:gd name="connsiteY69-1828" fmla="*/ 482234 h 1178750"/>
            <a:gd name="connsiteX70-1829" fmla="*/ 1785937 w 5470922"/>
            <a:gd name="connsiteY70-1830" fmla="*/ 464375 h 1178750"/>
            <a:gd name="connsiteX71-1831" fmla="*/ 1839516 w 5470922"/>
            <a:gd name="connsiteY71-1832" fmla="*/ 482234 h 1178750"/>
            <a:gd name="connsiteX72-1833" fmla="*/ 1851422 w 5470922"/>
            <a:gd name="connsiteY72-1834" fmla="*/ 494141 h 1178750"/>
            <a:gd name="connsiteX73-1835" fmla="*/ 1887141 w 5470922"/>
            <a:gd name="connsiteY73-1836" fmla="*/ 512000 h 1178750"/>
            <a:gd name="connsiteX74-1837" fmla="*/ 1934766 w 5470922"/>
            <a:gd name="connsiteY74-1838" fmla="*/ 500094 h 1178750"/>
            <a:gd name="connsiteX75-1839" fmla="*/ 1952625 w 5470922"/>
            <a:gd name="connsiteY75-1840" fmla="*/ 464375 h 1178750"/>
            <a:gd name="connsiteX76-1841" fmla="*/ 1976437 w 5470922"/>
            <a:gd name="connsiteY76-1842" fmla="*/ 452469 h 1178750"/>
            <a:gd name="connsiteX77-1843" fmla="*/ 2047875 w 5470922"/>
            <a:gd name="connsiteY77-1844" fmla="*/ 440563 h 1178750"/>
            <a:gd name="connsiteX78-1845" fmla="*/ 2077641 w 5470922"/>
            <a:gd name="connsiteY78-1846" fmla="*/ 422703 h 1178750"/>
            <a:gd name="connsiteX79-1847" fmla="*/ 2095500 w 5470922"/>
            <a:gd name="connsiteY79-1848" fmla="*/ 416750 h 1178750"/>
            <a:gd name="connsiteX80-1849" fmla="*/ 2125266 w 5470922"/>
            <a:gd name="connsiteY80-1850" fmla="*/ 392938 h 1178750"/>
            <a:gd name="connsiteX81-1851" fmla="*/ 2137172 w 5470922"/>
            <a:gd name="connsiteY81-1852" fmla="*/ 381031 h 1178750"/>
            <a:gd name="connsiteX82-1853" fmla="*/ 2172891 w 5470922"/>
            <a:gd name="connsiteY82-1854" fmla="*/ 369125 h 1178750"/>
            <a:gd name="connsiteX83-1855" fmla="*/ 2190750 w 5470922"/>
            <a:gd name="connsiteY83-1856" fmla="*/ 363172 h 1178750"/>
            <a:gd name="connsiteX84-1857" fmla="*/ 2220516 w 5470922"/>
            <a:gd name="connsiteY84-1858" fmla="*/ 357219 h 1178750"/>
            <a:gd name="connsiteX85-1859" fmla="*/ 2256234 w 5470922"/>
            <a:gd name="connsiteY85-1860" fmla="*/ 345313 h 1178750"/>
            <a:gd name="connsiteX86-1861" fmla="*/ 2274094 w 5470922"/>
            <a:gd name="connsiteY86-1862" fmla="*/ 339359 h 1178750"/>
            <a:gd name="connsiteX87-1863" fmla="*/ 2309812 w 5470922"/>
            <a:gd name="connsiteY87-1864" fmla="*/ 315547 h 1178750"/>
            <a:gd name="connsiteX88-1865" fmla="*/ 2321719 w 5470922"/>
            <a:gd name="connsiteY88-1866" fmla="*/ 297688 h 1178750"/>
            <a:gd name="connsiteX89-1867" fmla="*/ 2357437 w 5470922"/>
            <a:gd name="connsiteY89-1868" fmla="*/ 279828 h 1178750"/>
            <a:gd name="connsiteX90-1869" fmla="*/ 2369344 w 5470922"/>
            <a:gd name="connsiteY90-1870" fmla="*/ 267922 h 1178750"/>
            <a:gd name="connsiteX91-1871" fmla="*/ 2381250 w 5470922"/>
            <a:gd name="connsiteY91-1872" fmla="*/ 250063 h 1178750"/>
            <a:gd name="connsiteX92-1873" fmla="*/ 2416969 w 5470922"/>
            <a:gd name="connsiteY92-1874" fmla="*/ 238156 h 1178750"/>
            <a:gd name="connsiteX93-1875" fmla="*/ 2446734 w 5470922"/>
            <a:gd name="connsiteY93-1876" fmla="*/ 244109 h 1178750"/>
            <a:gd name="connsiteX94-1877" fmla="*/ 2458641 w 5470922"/>
            <a:gd name="connsiteY94-1878" fmla="*/ 256016 h 1178750"/>
            <a:gd name="connsiteX95-1879" fmla="*/ 2494359 w 5470922"/>
            <a:gd name="connsiteY95-1880" fmla="*/ 244109 h 1178750"/>
            <a:gd name="connsiteX96-1881" fmla="*/ 2536031 w 5470922"/>
            <a:gd name="connsiteY96-1882" fmla="*/ 250063 h 1178750"/>
            <a:gd name="connsiteX97-1883" fmla="*/ 2547937 w 5470922"/>
            <a:gd name="connsiteY97-1884" fmla="*/ 267922 h 1178750"/>
            <a:gd name="connsiteX98-1885" fmla="*/ 2559844 w 5470922"/>
            <a:gd name="connsiteY98-1886" fmla="*/ 279828 h 1178750"/>
            <a:gd name="connsiteX99-1887" fmla="*/ 2565797 w 5470922"/>
            <a:gd name="connsiteY99-1888" fmla="*/ 309594 h 1178750"/>
            <a:gd name="connsiteX100-1889" fmla="*/ 2583656 w 5470922"/>
            <a:gd name="connsiteY100-1890" fmla="*/ 315547 h 1178750"/>
            <a:gd name="connsiteX101-1891" fmla="*/ 2619375 w 5470922"/>
            <a:gd name="connsiteY101-1892" fmla="*/ 339359 h 1178750"/>
            <a:gd name="connsiteX102-1893" fmla="*/ 2655094 w 5470922"/>
            <a:gd name="connsiteY102-1894" fmla="*/ 357219 h 1178750"/>
            <a:gd name="connsiteX103-1895" fmla="*/ 2684859 w 5470922"/>
            <a:gd name="connsiteY103-1896" fmla="*/ 428656 h 1178750"/>
            <a:gd name="connsiteX104-1897" fmla="*/ 2708672 w 5470922"/>
            <a:gd name="connsiteY104-1898" fmla="*/ 416750 h 1178750"/>
            <a:gd name="connsiteX105-1899" fmla="*/ 2744391 w 5470922"/>
            <a:gd name="connsiteY105-1900" fmla="*/ 404844 h 1178750"/>
            <a:gd name="connsiteX106-1901" fmla="*/ 2851547 w 5470922"/>
            <a:gd name="connsiteY106-1902" fmla="*/ 422703 h 1178750"/>
            <a:gd name="connsiteX107-1903" fmla="*/ 2887266 w 5470922"/>
            <a:gd name="connsiteY107-1904" fmla="*/ 410797 h 1178750"/>
            <a:gd name="connsiteX108-1905" fmla="*/ 2905125 w 5470922"/>
            <a:gd name="connsiteY108-1906" fmla="*/ 404844 h 1178750"/>
            <a:gd name="connsiteX109-1907" fmla="*/ 2922984 w 5470922"/>
            <a:gd name="connsiteY109-1908" fmla="*/ 392938 h 1178750"/>
            <a:gd name="connsiteX110-1909" fmla="*/ 2976562 w 5470922"/>
            <a:gd name="connsiteY110-1910" fmla="*/ 386984 h 1178750"/>
            <a:gd name="connsiteX111-1911" fmla="*/ 2994422 w 5470922"/>
            <a:gd name="connsiteY111-1912" fmla="*/ 392938 h 1178750"/>
            <a:gd name="connsiteX112-1913" fmla="*/ 3012281 w 5470922"/>
            <a:gd name="connsiteY112-1914" fmla="*/ 404844 h 1178750"/>
            <a:gd name="connsiteX113-1915" fmla="*/ 3030141 w 5470922"/>
            <a:gd name="connsiteY113-1916" fmla="*/ 369125 h 1178750"/>
            <a:gd name="connsiteX114-1917" fmla="*/ 3065859 w 5470922"/>
            <a:gd name="connsiteY114-1918" fmla="*/ 339359 h 1178750"/>
            <a:gd name="connsiteX115-1919" fmla="*/ 3089672 w 5470922"/>
            <a:gd name="connsiteY115-1920" fmla="*/ 333406 h 1178750"/>
            <a:gd name="connsiteX116-1921" fmla="*/ 3208734 w 5470922"/>
            <a:gd name="connsiteY116-1922" fmla="*/ 327453 h 1178750"/>
            <a:gd name="connsiteX117-1923" fmla="*/ 3232547 w 5470922"/>
            <a:gd name="connsiteY117-1924" fmla="*/ 333406 h 1178750"/>
            <a:gd name="connsiteX118-1925" fmla="*/ 3244453 w 5470922"/>
            <a:gd name="connsiteY118-1926" fmla="*/ 345313 h 1178750"/>
            <a:gd name="connsiteX119-1927" fmla="*/ 3280172 w 5470922"/>
            <a:gd name="connsiteY119-1928" fmla="*/ 339359 h 1178750"/>
            <a:gd name="connsiteX120-1929" fmla="*/ 3298031 w 5470922"/>
            <a:gd name="connsiteY120-1930" fmla="*/ 345313 h 1178750"/>
            <a:gd name="connsiteX121-1931" fmla="*/ 3315891 w 5470922"/>
            <a:gd name="connsiteY121-1932" fmla="*/ 381031 h 1178750"/>
            <a:gd name="connsiteX122-1933" fmla="*/ 3345656 w 5470922"/>
            <a:gd name="connsiteY122-1934" fmla="*/ 404844 h 1178750"/>
            <a:gd name="connsiteX123-1935" fmla="*/ 3357562 w 5470922"/>
            <a:gd name="connsiteY123-1936" fmla="*/ 440563 h 1178750"/>
            <a:gd name="connsiteX124-1937" fmla="*/ 3363516 w 5470922"/>
            <a:gd name="connsiteY124-1938" fmla="*/ 458422 h 1178750"/>
            <a:gd name="connsiteX125-1939" fmla="*/ 3399234 w 5470922"/>
            <a:gd name="connsiteY125-1940" fmla="*/ 440563 h 1178750"/>
            <a:gd name="connsiteX126-1941" fmla="*/ 3405187 w 5470922"/>
            <a:gd name="connsiteY126-1942" fmla="*/ 422703 h 1178750"/>
            <a:gd name="connsiteX127-1943" fmla="*/ 3411141 w 5470922"/>
            <a:gd name="connsiteY127-1944" fmla="*/ 369125 h 1178750"/>
            <a:gd name="connsiteX128-1945" fmla="*/ 3423047 w 5470922"/>
            <a:gd name="connsiteY128-1946" fmla="*/ 351266 h 1178750"/>
            <a:gd name="connsiteX129-1947" fmla="*/ 3446859 w 5470922"/>
            <a:gd name="connsiteY129-1948" fmla="*/ 357219 h 1178750"/>
            <a:gd name="connsiteX130-1949" fmla="*/ 3506391 w 5470922"/>
            <a:gd name="connsiteY130-1950" fmla="*/ 363172 h 1178750"/>
            <a:gd name="connsiteX131-1951" fmla="*/ 3500437 w 5470922"/>
            <a:gd name="connsiteY131-1952" fmla="*/ 333406 h 1178750"/>
            <a:gd name="connsiteX132-1953" fmla="*/ 3476625 w 5470922"/>
            <a:gd name="connsiteY132-1954" fmla="*/ 297688 h 1178750"/>
            <a:gd name="connsiteX133-1955" fmla="*/ 3500437 w 5470922"/>
            <a:gd name="connsiteY133-1956" fmla="*/ 291734 h 1178750"/>
            <a:gd name="connsiteX134-1957" fmla="*/ 3530203 w 5470922"/>
            <a:gd name="connsiteY134-1958" fmla="*/ 285781 h 1178750"/>
            <a:gd name="connsiteX135-1959" fmla="*/ 3548062 w 5470922"/>
            <a:gd name="connsiteY135-1960" fmla="*/ 279828 h 1178750"/>
            <a:gd name="connsiteX136-1961" fmla="*/ 3559969 w 5470922"/>
            <a:gd name="connsiteY136-1962" fmla="*/ 261969 h 1178750"/>
            <a:gd name="connsiteX137-1963" fmla="*/ 3589734 w 5470922"/>
            <a:gd name="connsiteY137-1964" fmla="*/ 238156 h 1178750"/>
            <a:gd name="connsiteX138-1965" fmla="*/ 3607594 w 5470922"/>
            <a:gd name="connsiteY138-1966" fmla="*/ 214344 h 1178750"/>
            <a:gd name="connsiteX139-1967" fmla="*/ 3625453 w 5470922"/>
            <a:gd name="connsiteY139-1968" fmla="*/ 196484 h 1178750"/>
            <a:gd name="connsiteX140-1969" fmla="*/ 3649266 w 5470922"/>
            <a:gd name="connsiteY140-1970" fmla="*/ 166719 h 1178750"/>
            <a:gd name="connsiteX141-1971" fmla="*/ 3655219 w 5470922"/>
            <a:gd name="connsiteY141-1972" fmla="*/ 119094 h 1178750"/>
            <a:gd name="connsiteX142-1973" fmla="*/ 3726656 w 5470922"/>
            <a:gd name="connsiteY142-1974" fmla="*/ 95281 h 1178750"/>
            <a:gd name="connsiteX143-1975" fmla="*/ 3827859 w 5470922"/>
            <a:gd name="connsiteY143-1976" fmla="*/ 53609 h 1178750"/>
            <a:gd name="connsiteX144-1977" fmla="*/ 3839766 w 5470922"/>
            <a:gd name="connsiteY144-1978" fmla="*/ 65516 h 1178750"/>
            <a:gd name="connsiteX145-1979" fmla="*/ 3875484 w 5470922"/>
            <a:gd name="connsiteY145-1980" fmla="*/ 89328 h 1178750"/>
            <a:gd name="connsiteX146-1981" fmla="*/ 3893344 w 5470922"/>
            <a:gd name="connsiteY146-1982" fmla="*/ 83375 h 1178750"/>
            <a:gd name="connsiteX147-1983" fmla="*/ 3911203 w 5470922"/>
            <a:gd name="connsiteY147-1984" fmla="*/ 71469 h 1178750"/>
            <a:gd name="connsiteX148-1985" fmla="*/ 3929062 w 5470922"/>
            <a:gd name="connsiteY148-1986" fmla="*/ 77422 h 1178750"/>
            <a:gd name="connsiteX149-1987" fmla="*/ 3976687 w 5470922"/>
            <a:gd name="connsiteY149-1988" fmla="*/ 71469 h 1178750"/>
            <a:gd name="connsiteX150-1989" fmla="*/ 3988594 w 5470922"/>
            <a:gd name="connsiteY150-1990" fmla="*/ 59563 h 1178750"/>
            <a:gd name="connsiteX151-1991" fmla="*/ 4018359 w 5470922"/>
            <a:gd name="connsiteY151-1992" fmla="*/ 95281 h 1178750"/>
            <a:gd name="connsiteX152-1993" fmla="*/ 4065984 w 5470922"/>
            <a:gd name="connsiteY152-1994" fmla="*/ 136953 h 1178750"/>
            <a:gd name="connsiteX153-1995" fmla="*/ 4083844 w 5470922"/>
            <a:gd name="connsiteY153-1996" fmla="*/ 131000 h 1178750"/>
            <a:gd name="connsiteX154-1997" fmla="*/ 4119562 w 5470922"/>
            <a:gd name="connsiteY154-1998" fmla="*/ 107188 h 1178750"/>
            <a:gd name="connsiteX155-1999" fmla="*/ 4125516 w 5470922"/>
            <a:gd name="connsiteY155-2000" fmla="*/ 89328 h 1178750"/>
            <a:gd name="connsiteX156-2001" fmla="*/ 4119562 w 5470922"/>
            <a:gd name="connsiteY156-2002" fmla="*/ 65516 h 1178750"/>
            <a:gd name="connsiteX157-2003" fmla="*/ 4101703 w 5470922"/>
            <a:gd name="connsiteY157-2004" fmla="*/ 29797 h 1178750"/>
            <a:gd name="connsiteX158-2005" fmla="*/ 4107656 w 5470922"/>
            <a:gd name="connsiteY158-2006" fmla="*/ 5984 h 1178750"/>
            <a:gd name="connsiteX159-2007" fmla="*/ 4167187 w 5470922"/>
            <a:gd name="connsiteY159-2008" fmla="*/ 5984 h 1178750"/>
            <a:gd name="connsiteX160-2009" fmla="*/ 4185047 w 5470922"/>
            <a:gd name="connsiteY160-2010" fmla="*/ 11938 h 1178750"/>
            <a:gd name="connsiteX161-2011" fmla="*/ 4244578 w 5470922"/>
            <a:gd name="connsiteY161-2012" fmla="*/ 47656 h 1178750"/>
            <a:gd name="connsiteX162-2013" fmla="*/ 4280297 w 5470922"/>
            <a:gd name="connsiteY162-2014" fmla="*/ 53609 h 1178750"/>
            <a:gd name="connsiteX163-2015" fmla="*/ 4363641 w 5470922"/>
            <a:gd name="connsiteY163-2016" fmla="*/ 41703 h 1178750"/>
            <a:gd name="connsiteX164-2017" fmla="*/ 4381500 w 5470922"/>
            <a:gd name="connsiteY164-2018" fmla="*/ 35750 h 1178750"/>
            <a:gd name="connsiteX165-2019" fmla="*/ 4399359 w 5470922"/>
            <a:gd name="connsiteY165-2020" fmla="*/ 23844 h 1178750"/>
            <a:gd name="connsiteX166-2021" fmla="*/ 4429125 w 5470922"/>
            <a:gd name="connsiteY166-2022" fmla="*/ 35750 h 1178750"/>
            <a:gd name="connsiteX167-2023" fmla="*/ 4446984 w 5470922"/>
            <a:gd name="connsiteY167-2024" fmla="*/ 41703 h 1178750"/>
            <a:gd name="connsiteX168-2025" fmla="*/ 4470797 w 5470922"/>
            <a:gd name="connsiteY168-2026" fmla="*/ 65516 h 1178750"/>
            <a:gd name="connsiteX169-2027" fmla="*/ 4488656 w 5470922"/>
            <a:gd name="connsiteY169-2028" fmla="*/ 107188 h 1178750"/>
            <a:gd name="connsiteX170-2029" fmla="*/ 4506516 w 5470922"/>
            <a:gd name="connsiteY170-2030" fmla="*/ 101234 h 1178750"/>
            <a:gd name="connsiteX171-2031" fmla="*/ 4542234 w 5470922"/>
            <a:gd name="connsiteY171-2032" fmla="*/ 77422 h 1178750"/>
            <a:gd name="connsiteX172-2033" fmla="*/ 4554141 w 5470922"/>
            <a:gd name="connsiteY172-2034" fmla="*/ 65516 h 1178750"/>
            <a:gd name="connsiteX173-2035" fmla="*/ 4589859 w 5470922"/>
            <a:gd name="connsiteY173-2036" fmla="*/ 53609 h 1178750"/>
            <a:gd name="connsiteX174-2037" fmla="*/ 4607719 w 5470922"/>
            <a:gd name="connsiteY174-2038" fmla="*/ 47656 h 1178750"/>
            <a:gd name="connsiteX175-2039" fmla="*/ 4649391 w 5470922"/>
            <a:gd name="connsiteY175-2040" fmla="*/ 29797 h 1178750"/>
            <a:gd name="connsiteX176-2041" fmla="*/ 4667250 w 5470922"/>
            <a:gd name="connsiteY176-2042" fmla="*/ 59563 h 1178750"/>
            <a:gd name="connsiteX177-2043" fmla="*/ 4691062 w 5470922"/>
            <a:gd name="connsiteY177-2044" fmla="*/ 95281 h 1178750"/>
            <a:gd name="connsiteX178-2045" fmla="*/ 4738687 w 5470922"/>
            <a:gd name="connsiteY178-2046" fmla="*/ 107188 h 1178750"/>
            <a:gd name="connsiteX179-2047" fmla="*/ 4774406 w 5470922"/>
            <a:gd name="connsiteY179-2048" fmla="*/ 89328 h 1178750"/>
            <a:gd name="connsiteX180-2049" fmla="*/ 4798219 w 5470922"/>
            <a:gd name="connsiteY180-2050" fmla="*/ 53609 h 1178750"/>
            <a:gd name="connsiteX181-2051" fmla="*/ 4804172 w 5470922"/>
            <a:gd name="connsiteY181-2052" fmla="*/ 35750 h 1178750"/>
            <a:gd name="connsiteX182-2053" fmla="*/ 4822031 w 5470922"/>
            <a:gd name="connsiteY182-2054" fmla="*/ 47656 h 1178750"/>
            <a:gd name="connsiteX183-2055" fmla="*/ 4845844 w 5470922"/>
            <a:gd name="connsiteY183-2056" fmla="*/ 89328 h 1178750"/>
            <a:gd name="connsiteX184-2057" fmla="*/ 4863703 w 5470922"/>
            <a:gd name="connsiteY184-2058" fmla="*/ 101234 h 1178750"/>
            <a:gd name="connsiteX185-2059" fmla="*/ 4893469 w 5470922"/>
            <a:gd name="connsiteY185-2060" fmla="*/ 131000 h 1178750"/>
            <a:gd name="connsiteX186-2061" fmla="*/ 4911328 w 5470922"/>
            <a:gd name="connsiteY186-2062" fmla="*/ 119094 h 1178750"/>
            <a:gd name="connsiteX187-2063" fmla="*/ 4935141 w 5470922"/>
            <a:gd name="connsiteY187-2064" fmla="*/ 95281 h 1178750"/>
            <a:gd name="connsiteX188-2065" fmla="*/ 5012531 w 5470922"/>
            <a:gd name="connsiteY188-2066" fmla="*/ 101234 h 1178750"/>
            <a:gd name="connsiteX189-2067" fmla="*/ 5018484 w 5470922"/>
            <a:gd name="connsiteY189-2068" fmla="*/ 119094 h 1178750"/>
            <a:gd name="connsiteX190-2069" fmla="*/ 5024437 w 5470922"/>
            <a:gd name="connsiteY190-2070" fmla="*/ 160766 h 1178750"/>
            <a:gd name="connsiteX191-2071" fmla="*/ 5054203 w 5470922"/>
            <a:gd name="connsiteY191-2072" fmla="*/ 107188 h 1178750"/>
            <a:gd name="connsiteX192-2073" fmla="*/ 5060156 w 5470922"/>
            <a:gd name="connsiteY192-2074" fmla="*/ 59563 h 1178750"/>
            <a:gd name="connsiteX193-2075" fmla="*/ 5078016 w 5470922"/>
            <a:gd name="connsiteY193-2076" fmla="*/ 41703 h 1178750"/>
            <a:gd name="connsiteX194-2077" fmla="*/ 5119687 w 5470922"/>
            <a:gd name="connsiteY194-2078" fmla="*/ 29797 h 1178750"/>
            <a:gd name="connsiteX195-2079" fmla="*/ 5142725 w 5470922"/>
            <a:gd name="connsiteY195-2080" fmla="*/ 22020 h 1178750"/>
            <a:gd name="connsiteX196-2081" fmla="*/ 5169390 w 5470922"/>
            <a:gd name="connsiteY196-2082" fmla="*/ 60331 h 1178750"/>
            <a:gd name="connsiteX197-2083" fmla="*/ 5209249 w 5470922"/>
            <a:gd name="connsiteY197-2084" fmla="*/ 77422 h 1178750"/>
            <a:gd name="connsiteX198-2085" fmla="*/ 5262562 w 5470922"/>
            <a:gd name="connsiteY198-2086" fmla="*/ 101234 h 1178750"/>
            <a:gd name="connsiteX199-2087" fmla="*/ 5286375 w 5470922"/>
            <a:gd name="connsiteY199-2088" fmla="*/ 131000 h 1178750"/>
            <a:gd name="connsiteX200-2089" fmla="*/ 5292328 w 5470922"/>
            <a:gd name="connsiteY200-2090" fmla="*/ 196484 h 1178750"/>
            <a:gd name="connsiteX201-2091" fmla="*/ 5304234 w 5470922"/>
            <a:gd name="connsiteY201-2092" fmla="*/ 208391 h 1178750"/>
            <a:gd name="connsiteX202-2093" fmla="*/ 5322094 w 5470922"/>
            <a:gd name="connsiteY202-2094" fmla="*/ 202438 h 1178750"/>
            <a:gd name="connsiteX203-2095" fmla="*/ 5345906 w 5470922"/>
            <a:gd name="connsiteY203-2096" fmla="*/ 166719 h 1178750"/>
            <a:gd name="connsiteX204-2097" fmla="*/ 5357812 w 5470922"/>
            <a:gd name="connsiteY204-2098" fmla="*/ 148859 h 1178750"/>
            <a:gd name="connsiteX205-2099" fmla="*/ 5309941 w 5470922"/>
            <a:gd name="connsiteY205-2100" fmla="*/ 90674 h 1178750"/>
            <a:gd name="connsiteX206-2101" fmla="*/ 5373610 w 5470922"/>
            <a:gd name="connsiteY206-2102" fmla="*/ 91442 h 1178750"/>
            <a:gd name="connsiteX207-2103" fmla="*/ 5399484 w 5470922"/>
            <a:gd name="connsiteY207-2104" fmla="*/ 77422 h 1178750"/>
            <a:gd name="connsiteX208-2105" fmla="*/ 5381625 w 5470922"/>
            <a:gd name="connsiteY208-2106" fmla="*/ 65516 h 1178750"/>
            <a:gd name="connsiteX209-2107" fmla="*/ 5447109 w 5470922"/>
            <a:gd name="connsiteY209-2108" fmla="*/ 59563 h 1178750"/>
            <a:gd name="connsiteX210-2109" fmla="*/ 5470922 w 5470922"/>
            <a:gd name="connsiteY210-2110" fmla="*/ 65516 h 1178750"/>
            <a:gd name="connsiteX0-2111" fmla="*/ 0 w 5470922"/>
            <a:gd name="connsiteY0-2112" fmla="*/ 1178750 h 1178750"/>
            <a:gd name="connsiteX1-2113" fmla="*/ 29766 w 5470922"/>
            <a:gd name="connsiteY1-2114" fmla="*/ 1160891 h 1178750"/>
            <a:gd name="connsiteX2-2115" fmla="*/ 47625 w 5470922"/>
            <a:gd name="connsiteY2-2116" fmla="*/ 1154938 h 1178750"/>
            <a:gd name="connsiteX3-2117" fmla="*/ 77391 w 5470922"/>
            <a:gd name="connsiteY3-2118" fmla="*/ 1125172 h 1178750"/>
            <a:gd name="connsiteX4-2119" fmla="*/ 95250 w 5470922"/>
            <a:gd name="connsiteY4-2120" fmla="*/ 1113266 h 1178750"/>
            <a:gd name="connsiteX5-2121" fmla="*/ 172641 w 5470922"/>
            <a:gd name="connsiteY5-2122" fmla="*/ 1119219 h 1178750"/>
            <a:gd name="connsiteX6-2123" fmla="*/ 220266 w 5470922"/>
            <a:gd name="connsiteY6-2124" fmla="*/ 1125172 h 1178750"/>
            <a:gd name="connsiteX7-2125" fmla="*/ 232172 w 5470922"/>
            <a:gd name="connsiteY7-2126" fmla="*/ 1107313 h 1178750"/>
            <a:gd name="connsiteX8-2127" fmla="*/ 238125 w 5470922"/>
            <a:gd name="connsiteY8-2128" fmla="*/ 1065641 h 1178750"/>
            <a:gd name="connsiteX9-2129" fmla="*/ 244078 w 5470922"/>
            <a:gd name="connsiteY9-2130" fmla="*/ 1047781 h 1178750"/>
            <a:gd name="connsiteX10-2131" fmla="*/ 279797 w 5470922"/>
            <a:gd name="connsiteY10-2132" fmla="*/ 1023969 h 1178750"/>
            <a:gd name="connsiteX11-2133" fmla="*/ 291703 w 5470922"/>
            <a:gd name="connsiteY11-2134" fmla="*/ 1006109 h 1178750"/>
            <a:gd name="connsiteX12-2135" fmla="*/ 321469 w 5470922"/>
            <a:gd name="connsiteY12-2136" fmla="*/ 976344 h 1178750"/>
            <a:gd name="connsiteX13-2137" fmla="*/ 345281 w 5470922"/>
            <a:gd name="connsiteY13-2138" fmla="*/ 940625 h 1178750"/>
            <a:gd name="connsiteX14-2139" fmla="*/ 357187 w 5470922"/>
            <a:gd name="connsiteY14-2140" fmla="*/ 922766 h 1178750"/>
            <a:gd name="connsiteX15-2141" fmla="*/ 369094 w 5470922"/>
            <a:gd name="connsiteY15-2142" fmla="*/ 910859 h 1178750"/>
            <a:gd name="connsiteX16-2143" fmla="*/ 381000 w 5470922"/>
            <a:gd name="connsiteY16-2144" fmla="*/ 922766 h 1178750"/>
            <a:gd name="connsiteX17-2145" fmla="*/ 386953 w 5470922"/>
            <a:gd name="connsiteY17-2146" fmla="*/ 940625 h 1178750"/>
            <a:gd name="connsiteX18-2147" fmla="*/ 422672 w 5470922"/>
            <a:gd name="connsiteY18-2148" fmla="*/ 958484 h 1178750"/>
            <a:gd name="connsiteX19-2149" fmla="*/ 452437 w 5470922"/>
            <a:gd name="connsiteY19-2150" fmla="*/ 988250 h 1178750"/>
            <a:gd name="connsiteX20-2151" fmla="*/ 488156 w 5470922"/>
            <a:gd name="connsiteY20-2152" fmla="*/ 1000156 h 1178750"/>
            <a:gd name="connsiteX21-2153" fmla="*/ 511969 w 5470922"/>
            <a:gd name="connsiteY21-2154" fmla="*/ 994203 h 1178750"/>
            <a:gd name="connsiteX22-2155" fmla="*/ 559594 w 5470922"/>
            <a:gd name="connsiteY22-2156" fmla="*/ 958484 h 1178750"/>
            <a:gd name="connsiteX23-2157" fmla="*/ 601266 w 5470922"/>
            <a:gd name="connsiteY23-2158" fmla="*/ 964438 h 1178750"/>
            <a:gd name="connsiteX24-2159" fmla="*/ 619125 w 5470922"/>
            <a:gd name="connsiteY24-2160" fmla="*/ 970391 h 1178750"/>
            <a:gd name="connsiteX25-2161" fmla="*/ 631031 w 5470922"/>
            <a:gd name="connsiteY25-2162" fmla="*/ 988250 h 1178750"/>
            <a:gd name="connsiteX26-2163" fmla="*/ 648891 w 5470922"/>
            <a:gd name="connsiteY26-2164" fmla="*/ 1000156 h 1178750"/>
            <a:gd name="connsiteX27-2165" fmla="*/ 666750 w 5470922"/>
            <a:gd name="connsiteY27-2166" fmla="*/ 994203 h 1178750"/>
            <a:gd name="connsiteX28-2167" fmla="*/ 684609 w 5470922"/>
            <a:gd name="connsiteY28-2168" fmla="*/ 982297 h 1178750"/>
            <a:gd name="connsiteX29-2169" fmla="*/ 720328 w 5470922"/>
            <a:gd name="connsiteY29-2170" fmla="*/ 970391 h 1178750"/>
            <a:gd name="connsiteX30-2171" fmla="*/ 744141 w 5470922"/>
            <a:gd name="connsiteY30-2172" fmla="*/ 946578 h 1178750"/>
            <a:gd name="connsiteX31-2173" fmla="*/ 756047 w 5470922"/>
            <a:gd name="connsiteY31-2174" fmla="*/ 928719 h 1178750"/>
            <a:gd name="connsiteX32-2175" fmla="*/ 773906 w 5470922"/>
            <a:gd name="connsiteY32-2176" fmla="*/ 922766 h 1178750"/>
            <a:gd name="connsiteX33-2177" fmla="*/ 863203 w 5470922"/>
            <a:gd name="connsiteY33-2178" fmla="*/ 916813 h 1178750"/>
            <a:gd name="connsiteX34-2179" fmla="*/ 887016 w 5470922"/>
            <a:gd name="connsiteY34-2180" fmla="*/ 869188 h 1178750"/>
            <a:gd name="connsiteX35-2181" fmla="*/ 904875 w 5470922"/>
            <a:gd name="connsiteY35-2182" fmla="*/ 863234 h 1178750"/>
            <a:gd name="connsiteX36-2183" fmla="*/ 952500 w 5470922"/>
            <a:gd name="connsiteY36-2184" fmla="*/ 857281 h 1178750"/>
            <a:gd name="connsiteX37-2185" fmla="*/ 988219 w 5470922"/>
            <a:gd name="connsiteY37-2186" fmla="*/ 833469 h 1178750"/>
            <a:gd name="connsiteX38-2187" fmla="*/ 1006078 w 5470922"/>
            <a:gd name="connsiteY38-2188" fmla="*/ 821563 h 1178750"/>
            <a:gd name="connsiteX39-2189" fmla="*/ 1041797 w 5470922"/>
            <a:gd name="connsiteY39-2190" fmla="*/ 827516 h 1178750"/>
            <a:gd name="connsiteX40-2191" fmla="*/ 1059656 w 5470922"/>
            <a:gd name="connsiteY40-2192" fmla="*/ 833469 h 1178750"/>
            <a:gd name="connsiteX41-2193" fmla="*/ 1101328 w 5470922"/>
            <a:gd name="connsiteY41-2194" fmla="*/ 821563 h 1178750"/>
            <a:gd name="connsiteX42-2195" fmla="*/ 1137047 w 5470922"/>
            <a:gd name="connsiteY42-2196" fmla="*/ 779891 h 1178750"/>
            <a:gd name="connsiteX43-2197" fmla="*/ 1148953 w 5470922"/>
            <a:gd name="connsiteY43-2198" fmla="*/ 756078 h 1178750"/>
            <a:gd name="connsiteX44-2199" fmla="*/ 1154906 w 5470922"/>
            <a:gd name="connsiteY44-2200" fmla="*/ 738219 h 1178750"/>
            <a:gd name="connsiteX45-2201" fmla="*/ 1172766 w 5470922"/>
            <a:gd name="connsiteY45-2202" fmla="*/ 732266 h 1178750"/>
            <a:gd name="connsiteX46-2203" fmla="*/ 1196578 w 5470922"/>
            <a:gd name="connsiteY46-2204" fmla="*/ 738219 h 1178750"/>
            <a:gd name="connsiteX47-2205" fmla="*/ 1214437 w 5470922"/>
            <a:gd name="connsiteY47-2206" fmla="*/ 744172 h 1178750"/>
            <a:gd name="connsiteX48-2207" fmla="*/ 1226344 w 5470922"/>
            <a:gd name="connsiteY48-2208" fmla="*/ 732266 h 1178750"/>
            <a:gd name="connsiteX49-2209" fmla="*/ 1244203 w 5470922"/>
            <a:gd name="connsiteY49-2210" fmla="*/ 726313 h 1178750"/>
            <a:gd name="connsiteX50-2211" fmla="*/ 1273969 w 5470922"/>
            <a:gd name="connsiteY50-2212" fmla="*/ 756078 h 1178750"/>
            <a:gd name="connsiteX51-2213" fmla="*/ 1291828 w 5470922"/>
            <a:gd name="connsiteY51-2214" fmla="*/ 767984 h 1178750"/>
            <a:gd name="connsiteX52-2215" fmla="*/ 1333500 w 5470922"/>
            <a:gd name="connsiteY52-2216" fmla="*/ 803703 h 1178750"/>
            <a:gd name="connsiteX53-2217" fmla="*/ 1351359 w 5470922"/>
            <a:gd name="connsiteY53-2218" fmla="*/ 809656 h 1178750"/>
            <a:gd name="connsiteX54-2219" fmla="*/ 1369219 w 5470922"/>
            <a:gd name="connsiteY54-2220" fmla="*/ 773938 h 1178750"/>
            <a:gd name="connsiteX55-2221" fmla="*/ 1375172 w 5470922"/>
            <a:gd name="connsiteY55-2222" fmla="*/ 714406 h 1178750"/>
            <a:gd name="connsiteX56-2223" fmla="*/ 1393031 w 5470922"/>
            <a:gd name="connsiteY56-2224" fmla="*/ 702500 h 1178750"/>
            <a:gd name="connsiteX57-2225" fmla="*/ 1494234 w 5470922"/>
            <a:gd name="connsiteY57-2226" fmla="*/ 678688 h 1178750"/>
            <a:gd name="connsiteX58-2227" fmla="*/ 1506141 w 5470922"/>
            <a:gd name="connsiteY58-2228" fmla="*/ 666781 h 1178750"/>
            <a:gd name="connsiteX59-2229" fmla="*/ 1524000 w 5470922"/>
            <a:gd name="connsiteY59-2230" fmla="*/ 654875 h 1178750"/>
            <a:gd name="connsiteX60-2231" fmla="*/ 1535906 w 5470922"/>
            <a:gd name="connsiteY60-2232" fmla="*/ 637016 h 1178750"/>
            <a:gd name="connsiteX61-2233" fmla="*/ 1559719 w 5470922"/>
            <a:gd name="connsiteY61-2234" fmla="*/ 613203 h 1178750"/>
            <a:gd name="connsiteX62-2235" fmla="*/ 1565672 w 5470922"/>
            <a:gd name="connsiteY62-2236" fmla="*/ 595344 h 1178750"/>
            <a:gd name="connsiteX63-2237" fmla="*/ 1619250 w 5470922"/>
            <a:gd name="connsiteY63-2238" fmla="*/ 565578 h 1178750"/>
            <a:gd name="connsiteX64-2239" fmla="*/ 1702594 w 5470922"/>
            <a:gd name="connsiteY64-2240" fmla="*/ 571531 h 1178750"/>
            <a:gd name="connsiteX65-2241" fmla="*/ 1720453 w 5470922"/>
            <a:gd name="connsiteY65-2242" fmla="*/ 577484 h 1178750"/>
            <a:gd name="connsiteX66-2243" fmla="*/ 1768078 w 5470922"/>
            <a:gd name="connsiteY66-2244" fmla="*/ 565578 h 1178750"/>
            <a:gd name="connsiteX67-2245" fmla="*/ 1797844 w 5470922"/>
            <a:gd name="connsiteY67-2246" fmla="*/ 541766 h 1178750"/>
            <a:gd name="connsiteX68-2247" fmla="*/ 1779984 w 5470922"/>
            <a:gd name="connsiteY68-2248" fmla="*/ 500094 h 1178750"/>
            <a:gd name="connsiteX69-2249" fmla="*/ 1768078 w 5470922"/>
            <a:gd name="connsiteY69-2250" fmla="*/ 482234 h 1178750"/>
            <a:gd name="connsiteX70-2251" fmla="*/ 1785937 w 5470922"/>
            <a:gd name="connsiteY70-2252" fmla="*/ 464375 h 1178750"/>
            <a:gd name="connsiteX71-2253" fmla="*/ 1839516 w 5470922"/>
            <a:gd name="connsiteY71-2254" fmla="*/ 482234 h 1178750"/>
            <a:gd name="connsiteX72-2255" fmla="*/ 1851422 w 5470922"/>
            <a:gd name="connsiteY72-2256" fmla="*/ 494141 h 1178750"/>
            <a:gd name="connsiteX73-2257" fmla="*/ 1887141 w 5470922"/>
            <a:gd name="connsiteY73-2258" fmla="*/ 512000 h 1178750"/>
            <a:gd name="connsiteX74-2259" fmla="*/ 1934766 w 5470922"/>
            <a:gd name="connsiteY74-2260" fmla="*/ 500094 h 1178750"/>
            <a:gd name="connsiteX75-2261" fmla="*/ 1952625 w 5470922"/>
            <a:gd name="connsiteY75-2262" fmla="*/ 464375 h 1178750"/>
            <a:gd name="connsiteX76-2263" fmla="*/ 1976437 w 5470922"/>
            <a:gd name="connsiteY76-2264" fmla="*/ 452469 h 1178750"/>
            <a:gd name="connsiteX77-2265" fmla="*/ 2047875 w 5470922"/>
            <a:gd name="connsiteY77-2266" fmla="*/ 440563 h 1178750"/>
            <a:gd name="connsiteX78-2267" fmla="*/ 2077641 w 5470922"/>
            <a:gd name="connsiteY78-2268" fmla="*/ 422703 h 1178750"/>
            <a:gd name="connsiteX79-2269" fmla="*/ 2095500 w 5470922"/>
            <a:gd name="connsiteY79-2270" fmla="*/ 416750 h 1178750"/>
            <a:gd name="connsiteX80-2271" fmla="*/ 2125266 w 5470922"/>
            <a:gd name="connsiteY80-2272" fmla="*/ 392938 h 1178750"/>
            <a:gd name="connsiteX81-2273" fmla="*/ 2137172 w 5470922"/>
            <a:gd name="connsiteY81-2274" fmla="*/ 381031 h 1178750"/>
            <a:gd name="connsiteX82-2275" fmla="*/ 2172891 w 5470922"/>
            <a:gd name="connsiteY82-2276" fmla="*/ 369125 h 1178750"/>
            <a:gd name="connsiteX83-2277" fmla="*/ 2190750 w 5470922"/>
            <a:gd name="connsiteY83-2278" fmla="*/ 363172 h 1178750"/>
            <a:gd name="connsiteX84-2279" fmla="*/ 2220516 w 5470922"/>
            <a:gd name="connsiteY84-2280" fmla="*/ 357219 h 1178750"/>
            <a:gd name="connsiteX85-2281" fmla="*/ 2256234 w 5470922"/>
            <a:gd name="connsiteY85-2282" fmla="*/ 345313 h 1178750"/>
            <a:gd name="connsiteX86-2283" fmla="*/ 2274094 w 5470922"/>
            <a:gd name="connsiteY86-2284" fmla="*/ 339359 h 1178750"/>
            <a:gd name="connsiteX87-2285" fmla="*/ 2309812 w 5470922"/>
            <a:gd name="connsiteY87-2286" fmla="*/ 315547 h 1178750"/>
            <a:gd name="connsiteX88-2287" fmla="*/ 2321719 w 5470922"/>
            <a:gd name="connsiteY88-2288" fmla="*/ 297688 h 1178750"/>
            <a:gd name="connsiteX89-2289" fmla="*/ 2357437 w 5470922"/>
            <a:gd name="connsiteY89-2290" fmla="*/ 279828 h 1178750"/>
            <a:gd name="connsiteX90-2291" fmla="*/ 2369344 w 5470922"/>
            <a:gd name="connsiteY90-2292" fmla="*/ 267922 h 1178750"/>
            <a:gd name="connsiteX91-2293" fmla="*/ 2381250 w 5470922"/>
            <a:gd name="connsiteY91-2294" fmla="*/ 250063 h 1178750"/>
            <a:gd name="connsiteX92-2295" fmla="*/ 2416969 w 5470922"/>
            <a:gd name="connsiteY92-2296" fmla="*/ 238156 h 1178750"/>
            <a:gd name="connsiteX93-2297" fmla="*/ 2446734 w 5470922"/>
            <a:gd name="connsiteY93-2298" fmla="*/ 244109 h 1178750"/>
            <a:gd name="connsiteX94-2299" fmla="*/ 2458641 w 5470922"/>
            <a:gd name="connsiteY94-2300" fmla="*/ 256016 h 1178750"/>
            <a:gd name="connsiteX95-2301" fmla="*/ 2494359 w 5470922"/>
            <a:gd name="connsiteY95-2302" fmla="*/ 244109 h 1178750"/>
            <a:gd name="connsiteX96-2303" fmla="*/ 2536031 w 5470922"/>
            <a:gd name="connsiteY96-2304" fmla="*/ 250063 h 1178750"/>
            <a:gd name="connsiteX97-2305" fmla="*/ 2547937 w 5470922"/>
            <a:gd name="connsiteY97-2306" fmla="*/ 267922 h 1178750"/>
            <a:gd name="connsiteX98-2307" fmla="*/ 2559844 w 5470922"/>
            <a:gd name="connsiteY98-2308" fmla="*/ 279828 h 1178750"/>
            <a:gd name="connsiteX99-2309" fmla="*/ 2565797 w 5470922"/>
            <a:gd name="connsiteY99-2310" fmla="*/ 309594 h 1178750"/>
            <a:gd name="connsiteX100-2311" fmla="*/ 2583656 w 5470922"/>
            <a:gd name="connsiteY100-2312" fmla="*/ 315547 h 1178750"/>
            <a:gd name="connsiteX101-2313" fmla="*/ 2619375 w 5470922"/>
            <a:gd name="connsiteY101-2314" fmla="*/ 339359 h 1178750"/>
            <a:gd name="connsiteX102-2315" fmla="*/ 2655094 w 5470922"/>
            <a:gd name="connsiteY102-2316" fmla="*/ 357219 h 1178750"/>
            <a:gd name="connsiteX103-2317" fmla="*/ 2684859 w 5470922"/>
            <a:gd name="connsiteY103-2318" fmla="*/ 428656 h 1178750"/>
            <a:gd name="connsiteX104-2319" fmla="*/ 2708672 w 5470922"/>
            <a:gd name="connsiteY104-2320" fmla="*/ 416750 h 1178750"/>
            <a:gd name="connsiteX105-2321" fmla="*/ 2744391 w 5470922"/>
            <a:gd name="connsiteY105-2322" fmla="*/ 404844 h 1178750"/>
            <a:gd name="connsiteX106-2323" fmla="*/ 2851547 w 5470922"/>
            <a:gd name="connsiteY106-2324" fmla="*/ 422703 h 1178750"/>
            <a:gd name="connsiteX107-2325" fmla="*/ 2887266 w 5470922"/>
            <a:gd name="connsiteY107-2326" fmla="*/ 410797 h 1178750"/>
            <a:gd name="connsiteX108-2327" fmla="*/ 2905125 w 5470922"/>
            <a:gd name="connsiteY108-2328" fmla="*/ 404844 h 1178750"/>
            <a:gd name="connsiteX109-2329" fmla="*/ 2922984 w 5470922"/>
            <a:gd name="connsiteY109-2330" fmla="*/ 392938 h 1178750"/>
            <a:gd name="connsiteX110-2331" fmla="*/ 2976562 w 5470922"/>
            <a:gd name="connsiteY110-2332" fmla="*/ 386984 h 1178750"/>
            <a:gd name="connsiteX111-2333" fmla="*/ 2994422 w 5470922"/>
            <a:gd name="connsiteY111-2334" fmla="*/ 392938 h 1178750"/>
            <a:gd name="connsiteX112-2335" fmla="*/ 3012281 w 5470922"/>
            <a:gd name="connsiteY112-2336" fmla="*/ 404844 h 1178750"/>
            <a:gd name="connsiteX113-2337" fmla="*/ 3030141 w 5470922"/>
            <a:gd name="connsiteY113-2338" fmla="*/ 369125 h 1178750"/>
            <a:gd name="connsiteX114-2339" fmla="*/ 3065859 w 5470922"/>
            <a:gd name="connsiteY114-2340" fmla="*/ 339359 h 1178750"/>
            <a:gd name="connsiteX115-2341" fmla="*/ 3089672 w 5470922"/>
            <a:gd name="connsiteY115-2342" fmla="*/ 333406 h 1178750"/>
            <a:gd name="connsiteX116-2343" fmla="*/ 3208734 w 5470922"/>
            <a:gd name="connsiteY116-2344" fmla="*/ 327453 h 1178750"/>
            <a:gd name="connsiteX117-2345" fmla="*/ 3232547 w 5470922"/>
            <a:gd name="connsiteY117-2346" fmla="*/ 333406 h 1178750"/>
            <a:gd name="connsiteX118-2347" fmla="*/ 3244453 w 5470922"/>
            <a:gd name="connsiteY118-2348" fmla="*/ 345313 h 1178750"/>
            <a:gd name="connsiteX119-2349" fmla="*/ 3280172 w 5470922"/>
            <a:gd name="connsiteY119-2350" fmla="*/ 339359 h 1178750"/>
            <a:gd name="connsiteX120-2351" fmla="*/ 3298031 w 5470922"/>
            <a:gd name="connsiteY120-2352" fmla="*/ 345313 h 1178750"/>
            <a:gd name="connsiteX121-2353" fmla="*/ 3315891 w 5470922"/>
            <a:gd name="connsiteY121-2354" fmla="*/ 381031 h 1178750"/>
            <a:gd name="connsiteX122-2355" fmla="*/ 3345656 w 5470922"/>
            <a:gd name="connsiteY122-2356" fmla="*/ 404844 h 1178750"/>
            <a:gd name="connsiteX123-2357" fmla="*/ 3357562 w 5470922"/>
            <a:gd name="connsiteY123-2358" fmla="*/ 440563 h 1178750"/>
            <a:gd name="connsiteX124-2359" fmla="*/ 3363516 w 5470922"/>
            <a:gd name="connsiteY124-2360" fmla="*/ 458422 h 1178750"/>
            <a:gd name="connsiteX125-2361" fmla="*/ 3399234 w 5470922"/>
            <a:gd name="connsiteY125-2362" fmla="*/ 440563 h 1178750"/>
            <a:gd name="connsiteX126-2363" fmla="*/ 3405187 w 5470922"/>
            <a:gd name="connsiteY126-2364" fmla="*/ 422703 h 1178750"/>
            <a:gd name="connsiteX127-2365" fmla="*/ 3411141 w 5470922"/>
            <a:gd name="connsiteY127-2366" fmla="*/ 369125 h 1178750"/>
            <a:gd name="connsiteX128-2367" fmla="*/ 3423047 w 5470922"/>
            <a:gd name="connsiteY128-2368" fmla="*/ 351266 h 1178750"/>
            <a:gd name="connsiteX129-2369" fmla="*/ 3446859 w 5470922"/>
            <a:gd name="connsiteY129-2370" fmla="*/ 357219 h 1178750"/>
            <a:gd name="connsiteX130-2371" fmla="*/ 3506391 w 5470922"/>
            <a:gd name="connsiteY130-2372" fmla="*/ 363172 h 1178750"/>
            <a:gd name="connsiteX131-2373" fmla="*/ 3500437 w 5470922"/>
            <a:gd name="connsiteY131-2374" fmla="*/ 333406 h 1178750"/>
            <a:gd name="connsiteX132-2375" fmla="*/ 3476625 w 5470922"/>
            <a:gd name="connsiteY132-2376" fmla="*/ 297688 h 1178750"/>
            <a:gd name="connsiteX133-2377" fmla="*/ 3500437 w 5470922"/>
            <a:gd name="connsiteY133-2378" fmla="*/ 291734 h 1178750"/>
            <a:gd name="connsiteX134-2379" fmla="*/ 3530203 w 5470922"/>
            <a:gd name="connsiteY134-2380" fmla="*/ 285781 h 1178750"/>
            <a:gd name="connsiteX135-2381" fmla="*/ 3548062 w 5470922"/>
            <a:gd name="connsiteY135-2382" fmla="*/ 279828 h 1178750"/>
            <a:gd name="connsiteX136-2383" fmla="*/ 3559969 w 5470922"/>
            <a:gd name="connsiteY136-2384" fmla="*/ 261969 h 1178750"/>
            <a:gd name="connsiteX137-2385" fmla="*/ 3589734 w 5470922"/>
            <a:gd name="connsiteY137-2386" fmla="*/ 238156 h 1178750"/>
            <a:gd name="connsiteX138-2387" fmla="*/ 3607594 w 5470922"/>
            <a:gd name="connsiteY138-2388" fmla="*/ 214344 h 1178750"/>
            <a:gd name="connsiteX139-2389" fmla="*/ 3625453 w 5470922"/>
            <a:gd name="connsiteY139-2390" fmla="*/ 196484 h 1178750"/>
            <a:gd name="connsiteX140-2391" fmla="*/ 3649266 w 5470922"/>
            <a:gd name="connsiteY140-2392" fmla="*/ 166719 h 1178750"/>
            <a:gd name="connsiteX141-2393" fmla="*/ 3655219 w 5470922"/>
            <a:gd name="connsiteY141-2394" fmla="*/ 119094 h 1178750"/>
            <a:gd name="connsiteX142-2395" fmla="*/ 3726656 w 5470922"/>
            <a:gd name="connsiteY142-2396" fmla="*/ 95281 h 1178750"/>
            <a:gd name="connsiteX143-2397" fmla="*/ 3827859 w 5470922"/>
            <a:gd name="connsiteY143-2398" fmla="*/ 53609 h 1178750"/>
            <a:gd name="connsiteX144-2399" fmla="*/ 3839766 w 5470922"/>
            <a:gd name="connsiteY144-2400" fmla="*/ 65516 h 1178750"/>
            <a:gd name="connsiteX145-2401" fmla="*/ 3875484 w 5470922"/>
            <a:gd name="connsiteY145-2402" fmla="*/ 89328 h 1178750"/>
            <a:gd name="connsiteX146-2403" fmla="*/ 3893344 w 5470922"/>
            <a:gd name="connsiteY146-2404" fmla="*/ 83375 h 1178750"/>
            <a:gd name="connsiteX147-2405" fmla="*/ 3911203 w 5470922"/>
            <a:gd name="connsiteY147-2406" fmla="*/ 71469 h 1178750"/>
            <a:gd name="connsiteX148-2407" fmla="*/ 3929062 w 5470922"/>
            <a:gd name="connsiteY148-2408" fmla="*/ 77422 h 1178750"/>
            <a:gd name="connsiteX149-2409" fmla="*/ 3976687 w 5470922"/>
            <a:gd name="connsiteY149-2410" fmla="*/ 71469 h 1178750"/>
            <a:gd name="connsiteX150-2411" fmla="*/ 3988594 w 5470922"/>
            <a:gd name="connsiteY150-2412" fmla="*/ 59563 h 1178750"/>
            <a:gd name="connsiteX151-2413" fmla="*/ 4018359 w 5470922"/>
            <a:gd name="connsiteY151-2414" fmla="*/ 95281 h 1178750"/>
            <a:gd name="connsiteX152-2415" fmla="*/ 4065984 w 5470922"/>
            <a:gd name="connsiteY152-2416" fmla="*/ 136953 h 1178750"/>
            <a:gd name="connsiteX153-2417" fmla="*/ 4083844 w 5470922"/>
            <a:gd name="connsiteY153-2418" fmla="*/ 131000 h 1178750"/>
            <a:gd name="connsiteX154-2419" fmla="*/ 4119562 w 5470922"/>
            <a:gd name="connsiteY154-2420" fmla="*/ 107188 h 1178750"/>
            <a:gd name="connsiteX155-2421" fmla="*/ 4125516 w 5470922"/>
            <a:gd name="connsiteY155-2422" fmla="*/ 89328 h 1178750"/>
            <a:gd name="connsiteX156-2423" fmla="*/ 4119562 w 5470922"/>
            <a:gd name="connsiteY156-2424" fmla="*/ 65516 h 1178750"/>
            <a:gd name="connsiteX157-2425" fmla="*/ 4101703 w 5470922"/>
            <a:gd name="connsiteY157-2426" fmla="*/ 29797 h 1178750"/>
            <a:gd name="connsiteX158-2427" fmla="*/ 4107656 w 5470922"/>
            <a:gd name="connsiteY158-2428" fmla="*/ 5984 h 1178750"/>
            <a:gd name="connsiteX159-2429" fmla="*/ 4167187 w 5470922"/>
            <a:gd name="connsiteY159-2430" fmla="*/ 5984 h 1178750"/>
            <a:gd name="connsiteX160-2431" fmla="*/ 4185047 w 5470922"/>
            <a:gd name="connsiteY160-2432" fmla="*/ 11938 h 1178750"/>
            <a:gd name="connsiteX161-2433" fmla="*/ 4244578 w 5470922"/>
            <a:gd name="connsiteY161-2434" fmla="*/ 47656 h 1178750"/>
            <a:gd name="connsiteX162-2435" fmla="*/ 4280297 w 5470922"/>
            <a:gd name="connsiteY162-2436" fmla="*/ 53609 h 1178750"/>
            <a:gd name="connsiteX163-2437" fmla="*/ 4363641 w 5470922"/>
            <a:gd name="connsiteY163-2438" fmla="*/ 41703 h 1178750"/>
            <a:gd name="connsiteX164-2439" fmla="*/ 4381500 w 5470922"/>
            <a:gd name="connsiteY164-2440" fmla="*/ 35750 h 1178750"/>
            <a:gd name="connsiteX165-2441" fmla="*/ 4399359 w 5470922"/>
            <a:gd name="connsiteY165-2442" fmla="*/ 23844 h 1178750"/>
            <a:gd name="connsiteX166-2443" fmla="*/ 4429125 w 5470922"/>
            <a:gd name="connsiteY166-2444" fmla="*/ 35750 h 1178750"/>
            <a:gd name="connsiteX167-2445" fmla="*/ 4446984 w 5470922"/>
            <a:gd name="connsiteY167-2446" fmla="*/ 41703 h 1178750"/>
            <a:gd name="connsiteX168-2447" fmla="*/ 4470797 w 5470922"/>
            <a:gd name="connsiteY168-2448" fmla="*/ 65516 h 1178750"/>
            <a:gd name="connsiteX169-2449" fmla="*/ 4488656 w 5470922"/>
            <a:gd name="connsiteY169-2450" fmla="*/ 107188 h 1178750"/>
            <a:gd name="connsiteX170-2451" fmla="*/ 4506516 w 5470922"/>
            <a:gd name="connsiteY170-2452" fmla="*/ 101234 h 1178750"/>
            <a:gd name="connsiteX171-2453" fmla="*/ 4542234 w 5470922"/>
            <a:gd name="connsiteY171-2454" fmla="*/ 77422 h 1178750"/>
            <a:gd name="connsiteX172-2455" fmla="*/ 4554141 w 5470922"/>
            <a:gd name="connsiteY172-2456" fmla="*/ 65516 h 1178750"/>
            <a:gd name="connsiteX173-2457" fmla="*/ 4589859 w 5470922"/>
            <a:gd name="connsiteY173-2458" fmla="*/ 53609 h 1178750"/>
            <a:gd name="connsiteX174-2459" fmla="*/ 4607719 w 5470922"/>
            <a:gd name="connsiteY174-2460" fmla="*/ 47656 h 1178750"/>
            <a:gd name="connsiteX175-2461" fmla="*/ 4649391 w 5470922"/>
            <a:gd name="connsiteY175-2462" fmla="*/ 29797 h 1178750"/>
            <a:gd name="connsiteX176-2463" fmla="*/ 4667250 w 5470922"/>
            <a:gd name="connsiteY176-2464" fmla="*/ 59563 h 1178750"/>
            <a:gd name="connsiteX177-2465" fmla="*/ 4691062 w 5470922"/>
            <a:gd name="connsiteY177-2466" fmla="*/ 95281 h 1178750"/>
            <a:gd name="connsiteX178-2467" fmla="*/ 4738687 w 5470922"/>
            <a:gd name="connsiteY178-2468" fmla="*/ 107188 h 1178750"/>
            <a:gd name="connsiteX179-2469" fmla="*/ 4774406 w 5470922"/>
            <a:gd name="connsiteY179-2470" fmla="*/ 89328 h 1178750"/>
            <a:gd name="connsiteX180-2471" fmla="*/ 4798219 w 5470922"/>
            <a:gd name="connsiteY180-2472" fmla="*/ 53609 h 1178750"/>
            <a:gd name="connsiteX181-2473" fmla="*/ 4804172 w 5470922"/>
            <a:gd name="connsiteY181-2474" fmla="*/ 35750 h 1178750"/>
            <a:gd name="connsiteX182-2475" fmla="*/ 4822031 w 5470922"/>
            <a:gd name="connsiteY182-2476" fmla="*/ 47656 h 1178750"/>
            <a:gd name="connsiteX183-2477" fmla="*/ 4845844 w 5470922"/>
            <a:gd name="connsiteY183-2478" fmla="*/ 89328 h 1178750"/>
            <a:gd name="connsiteX184-2479" fmla="*/ 4863703 w 5470922"/>
            <a:gd name="connsiteY184-2480" fmla="*/ 101234 h 1178750"/>
            <a:gd name="connsiteX185-2481" fmla="*/ 4893469 w 5470922"/>
            <a:gd name="connsiteY185-2482" fmla="*/ 131000 h 1178750"/>
            <a:gd name="connsiteX186-2483" fmla="*/ 4911328 w 5470922"/>
            <a:gd name="connsiteY186-2484" fmla="*/ 119094 h 1178750"/>
            <a:gd name="connsiteX187-2485" fmla="*/ 4935141 w 5470922"/>
            <a:gd name="connsiteY187-2486" fmla="*/ 95281 h 1178750"/>
            <a:gd name="connsiteX188-2487" fmla="*/ 5012531 w 5470922"/>
            <a:gd name="connsiteY188-2488" fmla="*/ 101234 h 1178750"/>
            <a:gd name="connsiteX189-2489" fmla="*/ 5018484 w 5470922"/>
            <a:gd name="connsiteY189-2490" fmla="*/ 119094 h 1178750"/>
            <a:gd name="connsiteX190-2491" fmla="*/ 5024437 w 5470922"/>
            <a:gd name="connsiteY190-2492" fmla="*/ 160766 h 1178750"/>
            <a:gd name="connsiteX191-2493" fmla="*/ 5054203 w 5470922"/>
            <a:gd name="connsiteY191-2494" fmla="*/ 107188 h 1178750"/>
            <a:gd name="connsiteX192-2495" fmla="*/ 5060156 w 5470922"/>
            <a:gd name="connsiteY192-2496" fmla="*/ 59563 h 1178750"/>
            <a:gd name="connsiteX193-2497" fmla="*/ 5078016 w 5470922"/>
            <a:gd name="connsiteY193-2498" fmla="*/ 41703 h 1178750"/>
            <a:gd name="connsiteX194-2499" fmla="*/ 5119687 w 5470922"/>
            <a:gd name="connsiteY194-2500" fmla="*/ 29797 h 1178750"/>
            <a:gd name="connsiteX195-2501" fmla="*/ 5142725 w 5470922"/>
            <a:gd name="connsiteY195-2502" fmla="*/ 22020 h 1178750"/>
            <a:gd name="connsiteX196-2503" fmla="*/ 5169390 w 5470922"/>
            <a:gd name="connsiteY196-2504" fmla="*/ 60331 h 1178750"/>
            <a:gd name="connsiteX197-2505" fmla="*/ 5209249 w 5470922"/>
            <a:gd name="connsiteY197-2506" fmla="*/ 77422 h 1178750"/>
            <a:gd name="connsiteX198-2507" fmla="*/ 5239014 w 5470922"/>
            <a:gd name="connsiteY198-2508" fmla="*/ 131479 h 1178750"/>
            <a:gd name="connsiteX199-2509" fmla="*/ 5286375 w 5470922"/>
            <a:gd name="connsiteY199-2510" fmla="*/ 131000 h 1178750"/>
            <a:gd name="connsiteX200-2511" fmla="*/ 5292328 w 5470922"/>
            <a:gd name="connsiteY200-2512" fmla="*/ 196484 h 1178750"/>
            <a:gd name="connsiteX201-2513" fmla="*/ 5304234 w 5470922"/>
            <a:gd name="connsiteY201-2514" fmla="*/ 208391 h 1178750"/>
            <a:gd name="connsiteX202-2515" fmla="*/ 5322094 w 5470922"/>
            <a:gd name="connsiteY202-2516" fmla="*/ 202438 h 1178750"/>
            <a:gd name="connsiteX203-2517" fmla="*/ 5345906 w 5470922"/>
            <a:gd name="connsiteY203-2518" fmla="*/ 166719 h 1178750"/>
            <a:gd name="connsiteX204-2519" fmla="*/ 5357812 w 5470922"/>
            <a:gd name="connsiteY204-2520" fmla="*/ 148859 h 1178750"/>
            <a:gd name="connsiteX205-2521" fmla="*/ 5309941 w 5470922"/>
            <a:gd name="connsiteY205-2522" fmla="*/ 90674 h 1178750"/>
            <a:gd name="connsiteX206-2523" fmla="*/ 5373610 w 5470922"/>
            <a:gd name="connsiteY206-2524" fmla="*/ 91442 h 1178750"/>
            <a:gd name="connsiteX207-2525" fmla="*/ 5399484 w 5470922"/>
            <a:gd name="connsiteY207-2526" fmla="*/ 77422 h 1178750"/>
            <a:gd name="connsiteX208-2527" fmla="*/ 5381625 w 5470922"/>
            <a:gd name="connsiteY208-2528" fmla="*/ 65516 h 1178750"/>
            <a:gd name="connsiteX209-2529" fmla="*/ 5447109 w 5470922"/>
            <a:gd name="connsiteY209-2530" fmla="*/ 59563 h 1178750"/>
            <a:gd name="connsiteX210-2531" fmla="*/ 5470922 w 5470922"/>
            <a:gd name="connsiteY210-2532" fmla="*/ 65516 h 1178750"/>
            <a:gd name="connsiteX0-2533" fmla="*/ 0 w 5470922"/>
            <a:gd name="connsiteY0-2534" fmla="*/ 1178750 h 1178750"/>
            <a:gd name="connsiteX1-2535" fmla="*/ 29766 w 5470922"/>
            <a:gd name="connsiteY1-2536" fmla="*/ 1160891 h 1178750"/>
            <a:gd name="connsiteX2-2537" fmla="*/ 47625 w 5470922"/>
            <a:gd name="connsiteY2-2538" fmla="*/ 1154938 h 1178750"/>
            <a:gd name="connsiteX3-2539" fmla="*/ 77391 w 5470922"/>
            <a:gd name="connsiteY3-2540" fmla="*/ 1125172 h 1178750"/>
            <a:gd name="connsiteX4-2541" fmla="*/ 95250 w 5470922"/>
            <a:gd name="connsiteY4-2542" fmla="*/ 1113266 h 1178750"/>
            <a:gd name="connsiteX5-2543" fmla="*/ 172641 w 5470922"/>
            <a:gd name="connsiteY5-2544" fmla="*/ 1119219 h 1178750"/>
            <a:gd name="connsiteX6-2545" fmla="*/ 220266 w 5470922"/>
            <a:gd name="connsiteY6-2546" fmla="*/ 1125172 h 1178750"/>
            <a:gd name="connsiteX7-2547" fmla="*/ 232172 w 5470922"/>
            <a:gd name="connsiteY7-2548" fmla="*/ 1107313 h 1178750"/>
            <a:gd name="connsiteX8-2549" fmla="*/ 238125 w 5470922"/>
            <a:gd name="connsiteY8-2550" fmla="*/ 1065641 h 1178750"/>
            <a:gd name="connsiteX9-2551" fmla="*/ 244078 w 5470922"/>
            <a:gd name="connsiteY9-2552" fmla="*/ 1047781 h 1178750"/>
            <a:gd name="connsiteX10-2553" fmla="*/ 279797 w 5470922"/>
            <a:gd name="connsiteY10-2554" fmla="*/ 1023969 h 1178750"/>
            <a:gd name="connsiteX11-2555" fmla="*/ 291703 w 5470922"/>
            <a:gd name="connsiteY11-2556" fmla="*/ 1006109 h 1178750"/>
            <a:gd name="connsiteX12-2557" fmla="*/ 321469 w 5470922"/>
            <a:gd name="connsiteY12-2558" fmla="*/ 976344 h 1178750"/>
            <a:gd name="connsiteX13-2559" fmla="*/ 345281 w 5470922"/>
            <a:gd name="connsiteY13-2560" fmla="*/ 940625 h 1178750"/>
            <a:gd name="connsiteX14-2561" fmla="*/ 357187 w 5470922"/>
            <a:gd name="connsiteY14-2562" fmla="*/ 922766 h 1178750"/>
            <a:gd name="connsiteX15-2563" fmla="*/ 369094 w 5470922"/>
            <a:gd name="connsiteY15-2564" fmla="*/ 910859 h 1178750"/>
            <a:gd name="connsiteX16-2565" fmla="*/ 381000 w 5470922"/>
            <a:gd name="connsiteY16-2566" fmla="*/ 922766 h 1178750"/>
            <a:gd name="connsiteX17-2567" fmla="*/ 386953 w 5470922"/>
            <a:gd name="connsiteY17-2568" fmla="*/ 940625 h 1178750"/>
            <a:gd name="connsiteX18-2569" fmla="*/ 422672 w 5470922"/>
            <a:gd name="connsiteY18-2570" fmla="*/ 958484 h 1178750"/>
            <a:gd name="connsiteX19-2571" fmla="*/ 452437 w 5470922"/>
            <a:gd name="connsiteY19-2572" fmla="*/ 988250 h 1178750"/>
            <a:gd name="connsiteX20-2573" fmla="*/ 488156 w 5470922"/>
            <a:gd name="connsiteY20-2574" fmla="*/ 1000156 h 1178750"/>
            <a:gd name="connsiteX21-2575" fmla="*/ 511969 w 5470922"/>
            <a:gd name="connsiteY21-2576" fmla="*/ 994203 h 1178750"/>
            <a:gd name="connsiteX22-2577" fmla="*/ 559594 w 5470922"/>
            <a:gd name="connsiteY22-2578" fmla="*/ 958484 h 1178750"/>
            <a:gd name="connsiteX23-2579" fmla="*/ 601266 w 5470922"/>
            <a:gd name="connsiteY23-2580" fmla="*/ 964438 h 1178750"/>
            <a:gd name="connsiteX24-2581" fmla="*/ 619125 w 5470922"/>
            <a:gd name="connsiteY24-2582" fmla="*/ 970391 h 1178750"/>
            <a:gd name="connsiteX25-2583" fmla="*/ 631031 w 5470922"/>
            <a:gd name="connsiteY25-2584" fmla="*/ 988250 h 1178750"/>
            <a:gd name="connsiteX26-2585" fmla="*/ 648891 w 5470922"/>
            <a:gd name="connsiteY26-2586" fmla="*/ 1000156 h 1178750"/>
            <a:gd name="connsiteX27-2587" fmla="*/ 666750 w 5470922"/>
            <a:gd name="connsiteY27-2588" fmla="*/ 994203 h 1178750"/>
            <a:gd name="connsiteX28-2589" fmla="*/ 684609 w 5470922"/>
            <a:gd name="connsiteY28-2590" fmla="*/ 982297 h 1178750"/>
            <a:gd name="connsiteX29-2591" fmla="*/ 720328 w 5470922"/>
            <a:gd name="connsiteY29-2592" fmla="*/ 970391 h 1178750"/>
            <a:gd name="connsiteX30-2593" fmla="*/ 744141 w 5470922"/>
            <a:gd name="connsiteY30-2594" fmla="*/ 946578 h 1178750"/>
            <a:gd name="connsiteX31-2595" fmla="*/ 756047 w 5470922"/>
            <a:gd name="connsiteY31-2596" fmla="*/ 928719 h 1178750"/>
            <a:gd name="connsiteX32-2597" fmla="*/ 773906 w 5470922"/>
            <a:gd name="connsiteY32-2598" fmla="*/ 922766 h 1178750"/>
            <a:gd name="connsiteX33-2599" fmla="*/ 863203 w 5470922"/>
            <a:gd name="connsiteY33-2600" fmla="*/ 916813 h 1178750"/>
            <a:gd name="connsiteX34-2601" fmla="*/ 887016 w 5470922"/>
            <a:gd name="connsiteY34-2602" fmla="*/ 869188 h 1178750"/>
            <a:gd name="connsiteX35-2603" fmla="*/ 904875 w 5470922"/>
            <a:gd name="connsiteY35-2604" fmla="*/ 863234 h 1178750"/>
            <a:gd name="connsiteX36-2605" fmla="*/ 952500 w 5470922"/>
            <a:gd name="connsiteY36-2606" fmla="*/ 857281 h 1178750"/>
            <a:gd name="connsiteX37-2607" fmla="*/ 988219 w 5470922"/>
            <a:gd name="connsiteY37-2608" fmla="*/ 833469 h 1178750"/>
            <a:gd name="connsiteX38-2609" fmla="*/ 1006078 w 5470922"/>
            <a:gd name="connsiteY38-2610" fmla="*/ 821563 h 1178750"/>
            <a:gd name="connsiteX39-2611" fmla="*/ 1041797 w 5470922"/>
            <a:gd name="connsiteY39-2612" fmla="*/ 827516 h 1178750"/>
            <a:gd name="connsiteX40-2613" fmla="*/ 1059656 w 5470922"/>
            <a:gd name="connsiteY40-2614" fmla="*/ 833469 h 1178750"/>
            <a:gd name="connsiteX41-2615" fmla="*/ 1101328 w 5470922"/>
            <a:gd name="connsiteY41-2616" fmla="*/ 821563 h 1178750"/>
            <a:gd name="connsiteX42-2617" fmla="*/ 1137047 w 5470922"/>
            <a:gd name="connsiteY42-2618" fmla="*/ 779891 h 1178750"/>
            <a:gd name="connsiteX43-2619" fmla="*/ 1148953 w 5470922"/>
            <a:gd name="connsiteY43-2620" fmla="*/ 756078 h 1178750"/>
            <a:gd name="connsiteX44-2621" fmla="*/ 1154906 w 5470922"/>
            <a:gd name="connsiteY44-2622" fmla="*/ 738219 h 1178750"/>
            <a:gd name="connsiteX45-2623" fmla="*/ 1172766 w 5470922"/>
            <a:gd name="connsiteY45-2624" fmla="*/ 732266 h 1178750"/>
            <a:gd name="connsiteX46-2625" fmla="*/ 1196578 w 5470922"/>
            <a:gd name="connsiteY46-2626" fmla="*/ 738219 h 1178750"/>
            <a:gd name="connsiteX47-2627" fmla="*/ 1214437 w 5470922"/>
            <a:gd name="connsiteY47-2628" fmla="*/ 744172 h 1178750"/>
            <a:gd name="connsiteX48-2629" fmla="*/ 1226344 w 5470922"/>
            <a:gd name="connsiteY48-2630" fmla="*/ 732266 h 1178750"/>
            <a:gd name="connsiteX49-2631" fmla="*/ 1244203 w 5470922"/>
            <a:gd name="connsiteY49-2632" fmla="*/ 726313 h 1178750"/>
            <a:gd name="connsiteX50-2633" fmla="*/ 1273969 w 5470922"/>
            <a:gd name="connsiteY50-2634" fmla="*/ 756078 h 1178750"/>
            <a:gd name="connsiteX51-2635" fmla="*/ 1291828 w 5470922"/>
            <a:gd name="connsiteY51-2636" fmla="*/ 767984 h 1178750"/>
            <a:gd name="connsiteX52-2637" fmla="*/ 1333500 w 5470922"/>
            <a:gd name="connsiteY52-2638" fmla="*/ 803703 h 1178750"/>
            <a:gd name="connsiteX53-2639" fmla="*/ 1351359 w 5470922"/>
            <a:gd name="connsiteY53-2640" fmla="*/ 809656 h 1178750"/>
            <a:gd name="connsiteX54-2641" fmla="*/ 1369219 w 5470922"/>
            <a:gd name="connsiteY54-2642" fmla="*/ 773938 h 1178750"/>
            <a:gd name="connsiteX55-2643" fmla="*/ 1375172 w 5470922"/>
            <a:gd name="connsiteY55-2644" fmla="*/ 714406 h 1178750"/>
            <a:gd name="connsiteX56-2645" fmla="*/ 1393031 w 5470922"/>
            <a:gd name="connsiteY56-2646" fmla="*/ 702500 h 1178750"/>
            <a:gd name="connsiteX57-2647" fmla="*/ 1494234 w 5470922"/>
            <a:gd name="connsiteY57-2648" fmla="*/ 678688 h 1178750"/>
            <a:gd name="connsiteX58-2649" fmla="*/ 1506141 w 5470922"/>
            <a:gd name="connsiteY58-2650" fmla="*/ 666781 h 1178750"/>
            <a:gd name="connsiteX59-2651" fmla="*/ 1524000 w 5470922"/>
            <a:gd name="connsiteY59-2652" fmla="*/ 654875 h 1178750"/>
            <a:gd name="connsiteX60-2653" fmla="*/ 1535906 w 5470922"/>
            <a:gd name="connsiteY60-2654" fmla="*/ 637016 h 1178750"/>
            <a:gd name="connsiteX61-2655" fmla="*/ 1559719 w 5470922"/>
            <a:gd name="connsiteY61-2656" fmla="*/ 613203 h 1178750"/>
            <a:gd name="connsiteX62-2657" fmla="*/ 1565672 w 5470922"/>
            <a:gd name="connsiteY62-2658" fmla="*/ 595344 h 1178750"/>
            <a:gd name="connsiteX63-2659" fmla="*/ 1619250 w 5470922"/>
            <a:gd name="connsiteY63-2660" fmla="*/ 565578 h 1178750"/>
            <a:gd name="connsiteX64-2661" fmla="*/ 1702594 w 5470922"/>
            <a:gd name="connsiteY64-2662" fmla="*/ 571531 h 1178750"/>
            <a:gd name="connsiteX65-2663" fmla="*/ 1720453 w 5470922"/>
            <a:gd name="connsiteY65-2664" fmla="*/ 577484 h 1178750"/>
            <a:gd name="connsiteX66-2665" fmla="*/ 1768078 w 5470922"/>
            <a:gd name="connsiteY66-2666" fmla="*/ 565578 h 1178750"/>
            <a:gd name="connsiteX67-2667" fmla="*/ 1797844 w 5470922"/>
            <a:gd name="connsiteY67-2668" fmla="*/ 541766 h 1178750"/>
            <a:gd name="connsiteX68-2669" fmla="*/ 1779984 w 5470922"/>
            <a:gd name="connsiteY68-2670" fmla="*/ 500094 h 1178750"/>
            <a:gd name="connsiteX69-2671" fmla="*/ 1768078 w 5470922"/>
            <a:gd name="connsiteY69-2672" fmla="*/ 482234 h 1178750"/>
            <a:gd name="connsiteX70-2673" fmla="*/ 1785937 w 5470922"/>
            <a:gd name="connsiteY70-2674" fmla="*/ 464375 h 1178750"/>
            <a:gd name="connsiteX71-2675" fmla="*/ 1839516 w 5470922"/>
            <a:gd name="connsiteY71-2676" fmla="*/ 482234 h 1178750"/>
            <a:gd name="connsiteX72-2677" fmla="*/ 1851422 w 5470922"/>
            <a:gd name="connsiteY72-2678" fmla="*/ 494141 h 1178750"/>
            <a:gd name="connsiteX73-2679" fmla="*/ 1887141 w 5470922"/>
            <a:gd name="connsiteY73-2680" fmla="*/ 512000 h 1178750"/>
            <a:gd name="connsiteX74-2681" fmla="*/ 1934766 w 5470922"/>
            <a:gd name="connsiteY74-2682" fmla="*/ 500094 h 1178750"/>
            <a:gd name="connsiteX75-2683" fmla="*/ 1952625 w 5470922"/>
            <a:gd name="connsiteY75-2684" fmla="*/ 464375 h 1178750"/>
            <a:gd name="connsiteX76-2685" fmla="*/ 1976437 w 5470922"/>
            <a:gd name="connsiteY76-2686" fmla="*/ 452469 h 1178750"/>
            <a:gd name="connsiteX77-2687" fmla="*/ 2047875 w 5470922"/>
            <a:gd name="connsiteY77-2688" fmla="*/ 440563 h 1178750"/>
            <a:gd name="connsiteX78-2689" fmla="*/ 2077641 w 5470922"/>
            <a:gd name="connsiteY78-2690" fmla="*/ 422703 h 1178750"/>
            <a:gd name="connsiteX79-2691" fmla="*/ 2095500 w 5470922"/>
            <a:gd name="connsiteY79-2692" fmla="*/ 416750 h 1178750"/>
            <a:gd name="connsiteX80-2693" fmla="*/ 2125266 w 5470922"/>
            <a:gd name="connsiteY80-2694" fmla="*/ 392938 h 1178750"/>
            <a:gd name="connsiteX81-2695" fmla="*/ 2137172 w 5470922"/>
            <a:gd name="connsiteY81-2696" fmla="*/ 381031 h 1178750"/>
            <a:gd name="connsiteX82-2697" fmla="*/ 2172891 w 5470922"/>
            <a:gd name="connsiteY82-2698" fmla="*/ 369125 h 1178750"/>
            <a:gd name="connsiteX83-2699" fmla="*/ 2190750 w 5470922"/>
            <a:gd name="connsiteY83-2700" fmla="*/ 363172 h 1178750"/>
            <a:gd name="connsiteX84-2701" fmla="*/ 2220516 w 5470922"/>
            <a:gd name="connsiteY84-2702" fmla="*/ 357219 h 1178750"/>
            <a:gd name="connsiteX85-2703" fmla="*/ 2256234 w 5470922"/>
            <a:gd name="connsiteY85-2704" fmla="*/ 345313 h 1178750"/>
            <a:gd name="connsiteX86-2705" fmla="*/ 2274094 w 5470922"/>
            <a:gd name="connsiteY86-2706" fmla="*/ 339359 h 1178750"/>
            <a:gd name="connsiteX87-2707" fmla="*/ 2309812 w 5470922"/>
            <a:gd name="connsiteY87-2708" fmla="*/ 315547 h 1178750"/>
            <a:gd name="connsiteX88-2709" fmla="*/ 2321719 w 5470922"/>
            <a:gd name="connsiteY88-2710" fmla="*/ 297688 h 1178750"/>
            <a:gd name="connsiteX89-2711" fmla="*/ 2357437 w 5470922"/>
            <a:gd name="connsiteY89-2712" fmla="*/ 279828 h 1178750"/>
            <a:gd name="connsiteX90-2713" fmla="*/ 2369344 w 5470922"/>
            <a:gd name="connsiteY90-2714" fmla="*/ 267922 h 1178750"/>
            <a:gd name="connsiteX91-2715" fmla="*/ 2381250 w 5470922"/>
            <a:gd name="connsiteY91-2716" fmla="*/ 250063 h 1178750"/>
            <a:gd name="connsiteX92-2717" fmla="*/ 2416969 w 5470922"/>
            <a:gd name="connsiteY92-2718" fmla="*/ 238156 h 1178750"/>
            <a:gd name="connsiteX93-2719" fmla="*/ 2446734 w 5470922"/>
            <a:gd name="connsiteY93-2720" fmla="*/ 244109 h 1178750"/>
            <a:gd name="connsiteX94-2721" fmla="*/ 2458641 w 5470922"/>
            <a:gd name="connsiteY94-2722" fmla="*/ 256016 h 1178750"/>
            <a:gd name="connsiteX95-2723" fmla="*/ 2494359 w 5470922"/>
            <a:gd name="connsiteY95-2724" fmla="*/ 244109 h 1178750"/>
            <a:gd name="connsiteX96-2725" fmla="*/ 2536031 w 5470922"/>
            <a:gd name="connsiteY96-2726" fmla="*/ 250063 h 1178750"/>
            <a:gd name="connsiteX97-2727" fmla="*/ 2547937 w 5470922"/>
            <a:gd name="connsiteY97-2728" fmla="*/ 267922 h 1178750"/>
            <a:gd name="connsiteX98-2729" fmla="*/ 2559844 w 5470922"/>
            <a:gd name="connsiteY98-2730" fmla="*/ 279828 h 1178750"/>
            <a:gd name="connsiteX99-2731" fmla="*/ 2565797 w 5470922"/>
            <a:gd name="connsiteY99-2732" fmla="*/ 309594 h 1178750"/>
            <a:gd name="connsiteX100-2733" fmla="*/ 2583656 w 5470922"/>
            <a:gd name="connsiteY100-2734" fmla="*/ 315547 h 1178750"/>
            <a:gd name="connsiteX101-2735" fmla="*/ 2619375 w 5470922"/>
            <a:gd name="connsiteY101-2736" fmla="*/ 339359 h 1178750"/>
            <a:gd name="connsiteX102-2737" fmla="*/ 2655094 w 5470922"/>
            <a:gd name="connsiteY102-2738" fmla="*/ 357219 h 1178750"/>
            <a:gd name="connsiteX103-2739" fmla="*/ 2684859 w 5470922"/>
            <a:gd name="connsiteY103-2740" fmla="*/ 428656 h 1178750"/>
            <a:gd name="connsiteX104-2741" fmla="*/ 2708672 w 5470922"/>
            <a:gd name="connsiteY104-2742" fmla="*/ 416750 h 1178750"/>
            <a:gd name="connsiteX105-2743" fmla="*/ 2744391 w 5470922"/>
            <a:gd name="connsiteY105-2744" fmla="*/ 404844 h 1178750"/>
            <a:gd name="connsiteX106-2745" fmla="*/ 2851547 w 5470922"/>
            <a:gd name="connsiteY106-2746" fmla="*/ 422703 h 1178750"/>
            <a:gd name="connsiteX107-2747" fmla="*/ 2887266 w 5470922"/>
            <a:gd name="connsiteY107-2748" fmla="*/ 410797 h 1178750"/>
            <a:gd name="connsiteX108-2749" fmla="*/ 2905125 w 5470922"/>
            <a:gd name="connsiteY108-2750" fmla="*/ 404844 h 1178750"/>
            <a:gd name="connsiteX109-2751" fmla="*/ 2922984 w 5470922"/>
            <a:gd name="connsiteY109-2752" fmla="*/ 392938 h 1178750"/>
            <a:gd name="connsiteX110-2753" fmla="*/ 2976562 w 5470922"/>
            <a:gd name="connsiteY110-2754" fmla="*/ 386984 h 1178750"/>
            <a:gd name="connsiteX111-2755" fmla="*/ 2994422 w 5470922"/>
            <a:gd name="connsiteY111-2756" fmla="*/ 392938 h 1178750"/>
            <a:gd name="connsiteX112-2757" fmla="*/ 3012281 w 5470922"/>
            <a:gd name="connsiteY112-2758" fmla="*/ 404844 h 1178750"/>
            <a:gd name="connsiteX113-2759" fmla="*/ 3030141 w 5470922"/>
            <a:gd name="connsiteY113-2760" fmla="*/ 369125 h 1178750"/>
            <a:gd name="connsiteX114-2761" fmla="*/ 3065859 w 5470922"/>
            <a:gd name="connsiteY114-2762" fmla="*/ 339359 h 1178750"/>
            <a:gd name="connsiteX115-2763" fmla="*/ 3089672 w 5470922"/>
            <a:gd name="connsiteY115-2764" fmla="*/ 333406 h 1178750"/>
            <a:gd name="connsiteX116-2765" fmla="*/ 3208734 w 5470922"/>
            <a:gd name="connsiteY116-2766" fmla="*/ 327453 h 1178750"/>
            <a:gd name="connsiteX117-2767" fmla="*/ 3232547 w 5470922"/>
            <a:gd name="connsiteY117-2768" fmla="*/ 333406 h 1178750"/>
            <a:gd name="connsiteX118-2769" fmla="*/ 3244453 w 5470922"/>
            <a:gd name="connsiteY118-2770" fmla="*/ 345313 h 1178750"/>
            <a:gd name="connsiteX119-2771" fmla="*/ 3280172 w 5470922"/>
            <a:gd name="connsiteY119-2772" fmla="*/ 339359 h 1178750"/>
            <a:gd name="connsiteX120-2773" fmla="*/ 3298031 w 5470922"/>
            <a:gd name="connsiteY120-2774" fmla="*/ 345313 h 1178750"/>
            <a:gd name="connsiteX121-2775" fmla="*/ 3315891 w 5470922"/>
            <a:gd name="connsiteY121-2776" fmla="*/ 381031 h 1178750"/>
            <a:gd name="connsiteX122-2777" fmla="*/ 3345656 w 5470922"/>
            <a:gd name="connsiteY122-2778" fmla="*/ 404844 h 1178750"/>
            <a:gd name="connsiteX123-2779" fmla="*/ 3357562 w 5470922"/>
            <a:gd name="connsiteY123-2780" fmla="*/ 440563 h 1178750"/>
            <a:gd name="connsiteX124-2781" fmla="*/ 3363516 w 5470922"/>
            <a:gd name="connsiteY124-2782" fmla="*/ 458422 h 1178750"/>
            <a:gd name="connsiteX125-2783" fmla="*/ 3399234 w 5470922"/>
            <a:gd name="connsiteY125-2784" fmla="*/ 440563 h 1178750"/>
            <a:gd name="connsiteX126-2785" fmla="*/ 3405187 w 5470922"/>
            <a:gd name="connsiteY126-2786" fmla="*/ 422703 h 1178750"/>
            <a:gd name="connsiteX127-2787" fmla="*/ 3411141 w 5470922"/>
            <a:gd name="connsiteY127-2788" fmla="*/ 369125 h 1178750"/>
            <a:gd name="connsiteX128-2789" fmla="*/ 3423047 w 5470922"/>
            <a:gd name="connsiteY128-2790" fmla="*/ 351266 h 1178750"/>
            <a:gd name="connsiteX129-2791" fmla="*/ 3446859 w 5470922"/>
            <a:gd name="connsiteY129-2792" fmla="*/ 357219 h 1178750"/>
            <a:gd name="connsiteX130-2793" fmla="*/ 3506391 w 5470922"/>
            <a:gd name="connsiteY130-2794" fmla="*/ 363172 h 1178750"/>
            <a:gd name="connsiteX131-2795" fmla="*/ 3500437 w 5470922"/>
            <a:gd name="connsiteY131-2796" fmla="*/ 333406 h 1178750"/>
            <a:gd name="connsiteX132-2797" fmla="*/ 3476625 w 5470922"/>
            <a:gd name="connsiteY132-2798" fmla="*/ 297688 h 1178750"/>
            <a:gd name="connsiteX133-2799" fmla="*/ 3500437 w 5470922"/>
            <a:gd name="connsiteY133-2800" fmla="*/ 291734 h 1178750"/>
            <a:gd name="connsiteX134-2801" fmla="*/ 3530203 w 5470922"/>
            <a:gd name="connsiteY134-2802" fmla="*/ 285781 h 1178750"/>
            <a:gd name="connsiteX135-2803" fmla="*/ 3548062 w 5470922"/>
            <a:gd name="connsiteY135-2804" fmla="*/ 279828 h 1178750"/>
            <a:gd name="connsiteX136-2805" fmla="*/ 3559969 w 5470922"/>
            <a:gd name="connsiteY136-2806" fmla="*/ 261969 h 1178750"/>
            <a:gd name="connsiteX137-2807" fmla="*/ 3589734 w 5470922"/>
            <a:gd name="connsiteY137-2808" fmla="*/ 238156 h 1178750"/>
            <a:gd name="connsiteX138-2809" fmla="*/ 3607594 w 5470922"/>
            <a:gd name="connsiteY138-2810" fmla="*/ 214344 h 1178750"/>
            <a:gd name="connsiteX139-2811" fmla="*/ 3625453 w 5470922"/>
            <a:gd name="connsiteY139-2812" fmla="*/ 196484 h 1178750"/>
            <a:gd name="connsiteX140-2813" fmla="*/ 3649266 w 5470922"/>
            <a:gd name="connsiteY140-2814" fmla="*/ 166719 h 1178750"/>
            <a:gd name="connsiteX141-2815" fmla="*/ 3655219 w 5470922"/>
            <a:gd name="connsiteY141-2816" fmla="*/ 119094 h 1178750"/>
            <a:gd name="connsiteX142-2817" fmla="*/ 3726656 w 5470922"/>
            <a:gd name="connsiteY142-2818" fmla="*/ 95281 h 1178750"/>
            <a:gd name="connsiteX143-2819" fmla="*/ 3827859 w 5470922"/>
            <a:gd name="connsiteY143-2820" fmla="*/ 53609 h 1178750"/>
            <a:gd name="connsiteX144-2821" fmla="*/ 3839766 w 5470922"/>
            <a:gd name="connsiteY144-2822" fmla="*/ 65516 h 1178750"/>
            <a:gd name="connsiteX145-2823" fmla="*/ 3875484 w 5470922"/>
            <a:gd name="connsiteY145-2824" fmla="*/ 89328 h 1178750"/>
            <a:gd name="connsiteX146-2825" fmla="*/ 3893344 w 5470922"/>
            <a:gd name="connsiteY146-2826" fmla="*/ 83375 h 1178750"/>
            <a:gd name="connsiteX147-2827" fmla="*/ 3911203 w 5470922"/>
            <a:gd name="connsiteY147-2828" fmla="*/ 71469 h 1178750"/>
            <a:gd name="connsiteX148-2829" fmla="*/ 3929062 w 5470922"/>
            <a:gd name="connsiteY148-2830" fmla="*/ 77422 h 1178750"/>
            <a:gd name="connsiteX149-2831" fmla="*/ 3976687 w 5470922"/>
            <a:gd name="connsiteY149-2832" fmla="*/ 71469 h 1178750"/>
            <a:gd name="connsiteX150-2833" fmla="*/ 3988594 w 5470922"/>
            <a:gd name="connsiteY150-2834" fmla="*/ 59563 h 1178750"/>
            <a:gd name="connsiteX151-2835" fmla="*/ 4018359 w 5470922"/>
            <a:gd name="connsiteY151-2836" fmla="*/ 95281 h 1178750"/>
            <a:gd name="connsiteX152-2837" fmla="*/ 4065984 w 5470922"/>
            <a:gd name="connsiteY152-2838" fmla="*/ 136953 h 1178750"/>
            <a:gd name="connsiteX153-2839" fmla="*/ 4083844 w 5470922"/>
            <a:gd name="connsiteY153-2840" fmla="*/ 131000 h 1178750"/>
            <a:gd name="connsiteX154-2841" fmla="*/ 4119562 w 5470922"/>
            <a:gd name="connsiteY154-2842" fmla="*/ 107188 h 1178750"/>
            <a:gd name="connsiteX155-2843" fmla="*/ 4125516 w 5470922"/>
            <a:gd name="connsiteY155-2844" fmla="*/ 89328 h 1178750"/>
            <a:gd name="connsiteX156-2845" fmla="*/ 4119562 w 5470922"/>
            <a:gd name="connsiteY156-2846" fmla="*/ 65516 h 1178750"/>
            <a:gd name="connsiteX157-2847" fmla="*/ 4101703 w 5470922"/>
            <a:gd name="connsiteY157-2848" fmla="*/ 29797 h 1178750"/>
            <a:gd name="connsiteX158-2849" fmla="*/ 4107656 w 5470922"/>
            <a:gd name="connsiteY158-2850" fmla="*/ 5984 h 1178750"/>
            <a:gd name="connsiteX159-2851" fmla="*/ 4167187 w 5470922"/>
            <a:gd name="connsiteY159-2852" fmla="*/ 5984 h 1178750"/>
            <a:gd name="connsiteX160-2853" fmla="*/ 4185047 w 5470922"/>
            <a:gd name="connsiteY160-2854" fmla="*/ 11938 h 1178750"/>
            <a:gd name="connsiteX161-2855" fmla="*/ 4244578 w 5470922"/>
            <a:gd name="connsiteY161-2856" fmla="*/ 47656 h 1178750"/>
            <a:gd name="connsiteX162-2857" fmla="*/ 4280297 w 5470922"/>
            <a:gd name="connsiteY162-2858" fmla="*/ 53609 h 1178750"/>
            <a:gd name="connsiteX163-2859" fmla="*/ 4363641 w 5470922"/>
            <a:gd name="connsiteY163-2860" fmla="*/ 41703 h 1178750"/>
            <a:gd name="connsiteX164-2861" fmla="*/ 4381500 w 5470922"/>
            <a:gd name="connsiteY164-2862" fmla="*/ 35750 h 1178750"/>
            <a:gd name="connsiteX165-2863" fmla="*/ 4399359 w 5470922"/>
            <a:gd name="connsiteY165-2864" fmla="*/ 23844 h 1178750"/>
            <a:gd name="connsiteX166-2865" fmla="*/ 4429125 w 5470922"/>
            <a:gd name="connsiteY166-2866" fmla="*/ 35750 h 1178750"/>
            <a:gd name="connsiteX167-2867" fmla="*/ 4446984 w 5470922"/>
            <a:gd name="connsiteY167-2868" fmla="*/ 41703 h 1178750"/>
            <a:gd name="connsiteX168-2869" fmla="*/ 4470797 w 5470922"/>
            <a:gd name="connsiteY168-2870" fmla="*/ 65516 h 1178750"/>
            <a:gd name="connsiteX169-2871" fmla="*/ 4488656 w 5470922"/>
            <a:gd name="connsiteY169-2872" fmla="*/ 107188 h 1178750"/>
            <a:gd name="connsiteX170-2873" fmla="*/ 4506516 w 5470922"/>
            <a:gd name="connsiteY170-2874" fmla="*/ 101234 h 1178750"/>
            <a:gd name="connsiteX171-2875" fmla="*/ 4542234 w 5470922"/>
            <a:gd name="connsiteY171-2876" fmla="*/ 77422 h 1178750"/>
            <a:gd name="connsiteX172-2877" fmla="*/ 4554141 w 5470922"/>
            <a:gd name="connsiteY172-2878" fmla="*/ 65516 h 1178750"/>
            <a:gd name="connsiteX173-2879" fmla="*/ 4589859 w 5470922"/>
            <a:gd name="connsiteY173-2880" fmla="*/ 53609 h 1178750"/>
            <a:gd name="connsiteX174-2881" fmla="*/ 4607719 w 5470922"/>
            <a:gd name="connsiteY174-2882" fmla="*/ 47656 h 1178750"/>
            <a:gd name="connsiteX175-2883" fmla="*/ 4649391 w 5470922"/>
            <a:gd name="connsiteY175-2884" fmla="*/ 29797 h 1178750"/>
            <a:gd name="connsiteX176-2885" fmla="*/ 4667250 w 5470922"/>
            <a:gd name="connsiteY176-2886" fmla="*/ 59563 h 1178750"/>
            <a:gd name="connsiteX177-2887" fmla="*/ 4691062 w 5470922"/>
            <a:gd name="connsiteY177-2888" fmla="*/ 95281 h 1178750"/>
            <a:gd name="connsiteX178-2889" fmla="*/ 4738687 w 5470922"/>
            <a:gd name="connsiteY178-2890" fmla="*/ 107188 h 1178750"/>
            <a:gd name="connsiteX179-2891" fmla="*/ 4774406 w 5470922"/>
            <a:gd name="connsiteY179-2892" fmla="*/ 89328 h 1178750"/>
            <a:gd name="connsiteX180-2893" fmla="*/ 4798219 w 5470922"/>
            <a:gd name="connsiteY180-2894" fmla="*/ 53609 h 1178750"/>
            <a:gd name="connsiteX181-2895" fmla="*/ 4804172 w 5470922"/>
            <a:gd name="connsiteY181-2896" fmla="*/ 35750 h 1178750"/>
            <a:gd name="connsiteX182-2897" fmla="*/ 4822031 w 5470922"/>
            <a:gd name="connsiteY182-2898" fmla="*/ 47656 h 1178750"/>
            <a:gd name="connsiteX183-2899" fmla="*/ 4845844 w 5470922"/>
            <a:gd name="connsiteY183-2900" fmla="*/ 89328 h 1178750"/>
            <a:gd name="connsiteX184-2901" fmla="*/ 4863703 w 5470922"/>
            <a:gd name="connsiteY184-2902" fmla="*/ 101234 h 1178750"/>
            <a:gd name="connsiteX185-2903" fmla="*/ 4893469 w 5470922"/>
            <a:gd name="connsiteY185-2904" fmla="*/ 131000 h 1178750"/>
            <a:gd name="connsiteX186-2905" fmla="*/ 4911328 w 5470922"/>
            <a:gd name="connsiteY186-2906" fmla="*/ 119094 h 1178750"/>
            <a:gd name="connsiteX187-2907" fmla="*/ 4935141 w 5470922"/>
            <a:gd name="connsiteY187-2908" fmla="*/ 95281 h 1178750"/>
            <a:gd name="connsiteX188-2909" fmla="*/ 5012531 w 5470922"/>
            <a:gd name="connsiteY188-2910" fmla="*/ 101234 h 1178750"/>
            <a:gd name="connsiteX189-2911" fmla="*/ 5018484 w 5470922"/>
            <a:gd name="connsiteY189-2912" fmla="*/ 119094 h 1178750"/>
            <a:gd name="connsiteX190-2913" fmla="*/ 5024437 w 5470922"/>
            <a:gd name="connsiteY190-2914" fmla="*/ 160766 h 1178750"/>
            <a:gd name="connsiteX191-2915" fmla="*/ 5054203 w 5470922"/>
            <a:gd name="connsiteY191-2916" fmla="*/ 107188 h 1178750"/>
            <a:gd name="connsiteX192-2917" fmla="*/ 5060156 w 5470922"/>
            <a:gd name="connsiteY192-2918" fmla="*/ 59563 h 1178750"/>
            <a:gd name="connsiteX193-2919" fmla="*/ 5078016 w 5470922"/>
            <a:gd name="connsiteY193-2920" fmla="*/ 41703 h 1178750"/>
            <a:gd name="connsiteX194-2921" fmla="*/ 5119687 w 5470922"/>
            <a:gd name="connsiteY194-2922" fmla="*/ 29797 h 1178750"/>
            <a:gd name="connsiteX195-2923" fmla="*/ 5142725 w 5470922"/>
            <a:gd name="connsiteY195-2924" fmla="*/ 22020 h 1178750"/>
            <a:gd name="connsiteX196-2925" fmla="*/ 5169390 w 5470922"/>
            <a:gd name="connsiteY196-2926" fmla="*/ 60331 h 1178750"/>
            <a:gd name="connsiteX197-2927" fmla="*/ 5209249 w 5470922"/>
            <a:gd name="connsiteY197-2928" fmla="*/ 77422 h 1178750"/>
            <a:gd name="connsiteX198-2929" fmla="*/ 5239014 w 5470922"/>
            <a:gd name="connsiteY198-2930" fmla="*/ 131479 h 1178750"/>
            <a:gd name="connsiteX199-2931" fmla="*/ 5246006 w 5470922"/>
            <a:gd name="connsiteY199-2932" fmla="*/ 151164 h 1178750"/>
            <a:gd name="connsiteX200-2933" fmla="*/ 5292328 w 5470922"/>
            <a:gd name="connsiteY200-2934" fmla="*/ 196484 h 1178750"/>
            <a:gd name="connsiteX201-2935" fmla="*/ 5304234 w 5470922"/>
            <a:gd name="connsiteY201-2936" fmla="*/ 208391 h 1178750"/>
            <a:gd name="connsiteX202-2937" fmla="*/ 5322094 w 5470922"/>
            <a:gd name="connsiteY202-2938" fmla="*/ 202438 h 1178750"/>
            <a:gd name="connsiteX203-2939" fmla="*/ 5345906 w 5470922"/>
            <a:gd name="connsiteY203-2940" fmla="*/ 166719 h 1178750"/>
            <a:gd name="connsiteX204-2941" fmla="*/ 5357812 w 5470922"/>
            <a:gd name="connsiteY204-2942" fmla="*/ 148859 h 1178750"/>
            <a:gd name="connsiteX205-2943" fmla="*/ 5309941 w 5470922"/>
            <a:gd name="connsiteY205-2944" fmla="*/ 90674 h 1178750"/>
            <a:gd name="connsiteX206-2945" fmla="*/ 5373610 w 5470922"/>
            <a:gd name="connsiteY206-2946" fmla="*/ 91442 h 1178750"/>
            <a:gd name="connsiteX207-2947" fmla="*/ 5399484 w 5470922"/>
            <a:gd name="connsiteY207-2948" fmla="*/ 77422 h 1178750"/>
            <a:gd name="connsiteX208-2949" fmla="*/ 5381625 w 5470922"/>
            <a:gd name="connsiteY208-2950" fmla="*/ 65516 h 1178750"/>
            <a:gd name="connsiteX209-2951" fmla="*/ 5447109 w 5470922"/>
            <a:gd name="connsiteY209-2952" fmla="*/ 59563 h 1178750"/>
            <a:gd name="connsiteX210-2953" fmla="*/ 5470922 w 5470922"/>
            <a:gd name="connsiteY210-2954" fmla="*/ 65516 h 1178750"/>
            <a:gd name="connsiteX0-2955" fmla="*/ 0 w 5470922"/>
            <a:gd name="connsiteY0-2956" fmla="*/ 1178750 h 1178750"/>
            <a:gd name="connsiteX1-2957" fmla="*/ 29766 w 5470922"/>
            <a:gd name="connsiteY1-2958" fmla="*/ 1160891 h 1178750"/>
            <a:gd name="connsiteX2-2959" fmla="*/ 47625 w 5470922"/>
            <a:gd name="connsiteY2-2960" fmla="*/ 1154938 h 1178750"/>
            <a:gd name="connsiteX3-2961" fmla="*/ 77391 w 5470922"/>
            <a:gd name="connsiteY3-2962" fmla="*/ 1125172 h 1178750"/>
            <a:gd name="connsiteX4-2963" fmla="*/ 95250 w 5470922"/>
            <a:gd name="connsiteY4-2964" fmla="*/ 1113266 h 1178750"/>
            <a:gd name="connsiteX5-2965" fmla="*/ 172641 w 5470922"/>
            <a:gd name="connsiteY5-2966" fmla="*/ 1119219 h 1178750"/>
            <a:gd name="connsiteX6-2967" fmla="*/ 220266 w 5470922"/>
            <a:gd name="connsiteY6-2968" fmla="*/ 1125172 h 1178750"/>
            <a:gd name="connsiteX7-2969" fmla="*/ 232172 w 5470922"/>
            <a:gd name="connsiteY7-2970" fmla="*/ 1107313 h 1178750"/>
            <a:gd name="connsiteX8-2971" fmla="*/ 238125 w 5470922"/>
            <a:gd name="connsiteY8-2972" fmla="*/ 1065641 h 1178750"/>
            <a:gd name="connsiteX9-2973" fmla="*/ 244078 w 5470922"/>
            <a:gd name="connsiteY9-2974" fmla="*/ 1047781 h 1178750"/>
            <a:gd name="connsiteX10-2975" fmla="*/ 279797 w 5470922"/>
            <a:gd name="connsiteY10-2976" fmla="*/ 1023969 h 1178750"/>
            <a:gd name="connsiteX11-2977" fmla="*/ 291703 w 5470922"/>
            <a:gd name="connsiteY11-2978" fmla="*/ 1006109 h 1178750"/>
            <a:gd name="connsiteX12-2979" fmla="*/ 321469 w 5470922"/>
            <a:gd name="connsiteY12-2980" fmla="*/ 976344 h 1178750"/>
            <a:gd name="connsiteX13-2981" fmla="*/ 345281 w 5470922"/>
            <a:gd name="connsiteY13-2982" fmla="*/ 940625 h 1178750"/>
            <a:gd name="connsiteX14-2983" fmla="*/ 357187 w 5470922"/>
            <a:gd name="connsiteY14-2984" fmla="*/ 922766 h 1178750"/>
            <a:gd name="connsiteX15-2985" fmla="*/ 369094 w 5470922"/>
            <a:gd name="connsiteY15-2986" fmla="*/ 910859 h 1178750"/>
            <a:gd name="connsiteX16-2987" fmla="*/ 381000 w 5470922"/>
            <a:gd name="connsiteY16-2988" fmla="*/ 922766 h 1178750"/>
            <a:gd name="connsiteX17-2989" fmla="*/ 386953 w 5470922"/>
            <a:gd name="connsiteY17-2990" fmla="*/ 940625 h 1178750"/>
            <a:gd name="connsiteX18-2991" fmla="*/ 422672 w 5470922"/>
            <a:gd name="connsiteY18-2992" fmla="*/ 958484 h 1178750"/>
            <a:gd name="connsiteX19-2993" fmla="*/ 452437 w 5470922"/>
            <a:gd name="connsiteY19-2994" fmla="*/ 988250 h 1178750"/>
            <a:gd name="connsiteX20-2995" fmla="*/ 488156 w 5470922"/>
            <a:gd name="connsiteY20-2996" fmla="*/ 1000156 h 1178750"/>
            <a:gd name="connsiteX21-2997" fmla="*/ 511969 w 5470922"/>
            <a:gd name="connsiteY21-2998" fmla="*/ 994203 h 1178750"/>
            <a:gd name="connsiteX22-2999" fmla="*/ 559594 w 5470922"/>
            <a:gd name="connsiteY22-3000" fmla="*/ 958484 h 1178750"/>
            <a:gd name="connsiteX23-3001" fmla="*/ 601266 w 5470922"/>
            <a:gd name="connsiteY23-3002" fmla="*/ 964438 h 1178750"/>
            <a:gd name="connsiteX24-3003" fmla="*/ 619125 w 5470922"/>
            <a:gd name="connsiteY24-3004" fmla="*/ 970391 h 1178750"/>
            <a:gd name="connsiteX25-3005" fmla="*/ 631031 w 5470922"/>
            <a:gd name="connsiteY25-3006" fmla="*/ 988250 h 1178750"/>
            <a:gd name="connsiteX26-3007" fmla="*/ 648891 w 5470922"/>
            <a:gd name="connsiteY26-3008" fmla="*/ 1000156 h 1178750"/>
            <a:gd name="connsiteX27-3009" fmla="*/ 666750 w 5470922"/>
            <a:gd name="connsiteY27-3010" fmla="*/ 994203 h 1178750"/>
            <a:gd name="connsiteX28-3011" fmla="*/ 684609 w 5470922"/>
            <a:gd name="connsiteY28-3012" fmla="*/ 982297 h 1178750"/>
            <a:gd name="connsiteX29-3013" fmla="*/ 720328 w 5470922"/>
            <a:gd name="connsiteY29-3014" fmla="*/ 970391 h 1178750"/>
            <a:gd name="connsiteX30-3015" fmla="*/ 744141 w 5470922"/>
            <a:gd name="connsiteY30-3016" fmla="*/ 946578 h 1178750"/>
            <a:gd name="connsiteX31-3017" fmla="*/ 756047 w 5470922"/>
            <a:gd name="connsiteY31-3018" fmla="*/ 928719 h 1178750"/>
            <a:gd name="connsiteX32-3019" fmla="*/ 773906 w 5470922"/>
            <a:gd name="connsiteY32-3020" fmla="*/ 922766 h 1178750"/>
            <a:gd name="connsiteX33-3021" fmla="*/ 863203 w 5470922"/>
            <a:gd name="connsiteY33-3022" fmla="*/ 916813 h 1178750"/>
            <a:gd name="connsiteX34-3023" fmla="*/ 887016 w 5470922"/>
            <a:gd name="connsiteY34-3024" fmla="*/ 869188 h 1178750"/>
            <a:gd name="connsiteX35-3025" fmla="*/ 904875 w 5470922"/>
            <a:gd name="connsiteY35-3026" fmla="*/ 863234 h 1178750"/>
            <a:gd name="connsiteX36-3027" fmla="*/ 952500 w 5470922"/>
            <a:gd name="connsiteY36-3028" fmla="*/ 857281 h 1178750"/>
            <a:gd name="connsiteX37-3029" fmla="*/ 988219 w 5470922"/>
            <a:gd name="connsiteY37-3030" fmla="*/ 833469 h 1178750"/>
            <a:gd name="connsiteX38-3031" fmla="*/ 1006078 w 5470922"/>
            <a:gd name="connsiteY38-3032" fmla="*/ 821563 h 1178750"/>
            <a:gd name="connsiteX39-3033" fmla="*/ 1041797 w 5470922"/>
            <a:gd name="connsiteY39-3034" fmla="*/ 827516 h 1178750"/>
            <a:gd name="connsiteX40-3035" fmla="*/ 1059656 w 5470922"/>
            <a:gd name="connsiteY40-3036" fmla="*/ 833469 h 1178750"/>
            <a:gd name="connsiteX41-3037" fmla="*/ 1101328 w 5470922"/>
            <a:gd name="connsiteY41-3038" fmla="*/ 821563 h 1178750"/>
            <a:gd name="connsiteX42-3039" fmla="*/ 1137047 w 5470922"/>
            <a:gd name="connsiteY42-3040" fmla="*/ 779891 h 1178750"/>
            <a:gd name="connsiteX43-3041" fmla="*/ 1148953 w 5470922"/>
            <a:gd name="connsiteY43-3042" fmla="*/ 756078 h 1178750"/>
            <a:gd name="connsiteX44-3043" fmla="*/ 1154906 w 5470922"/>
            <a:gd name="connsiteY44-3044" fmla="*/ 738219 h 1178750"/>
            <a:gd name="connsiteX45-3045" fmla="*/ 1172766 w 5470922"/>
            <a:gd name="connsiteY45-3046" fmla="*/ 732266 h 1178750"/>
            <a:gd name="connsiteX46-3047" fmla="*/ 1196578 w 5470922"/>
            <a:gd name="connsiteY46-3048" fmla="*/ 738219 h 1178750"/>
            <a:gd name="connsiteX47-3049" fmla="*/ 1214437 w 5470922"/>
            <a:gd name="connsiteY47-3050" fmla="*/ 744172 h 1178750"/>
            <a:gd name="connsiteX48-3051" fmla="*/ 1226344 w 5470922"/>
            <a:gd name="connsiteY48-3052" fmla="*/ 732266 h 1178750"/>
            <a:gd name="connsiteX49-3053" fmla="*/ 1244203 w 5470922"/>
            <a:gd name="connsiteY49-3054" fmla="*/ 726313 h 1178750"/>
            <a:gd name="connsiteX50-3055" fmla="*/ 1273969 w 5470922"/>
            <a:gd name="connsiteY50-3056" fmla="*/ 756078 h 1178750"/>
            <a:gd name="connsiteX51-3057" fmla="*/ 1291828 w 5470922"/>
            <a:gd name="connsiteY51-3058" fmla="*/ 767984 h 1178750"/>
            <a:gd name="connsiteX52-3059" fmla="*/ 1333500 w 5470922"/>
            <a:gd name="connsiteY52-3060" fmla="*/ 803703 h 1178750"/>
            <a:gd name="connsiteX53-3061" fmla="*/ 1351359 w 5470922"/>
            <a:gd name="connsiteY53-3062" fmla="*/ 809656 h 1178750"/>
            <a:gd name="connsiteX54-3063" fmla="*/ 1369219 w 5470922"/>
            <a:gd name="connsiteY54-3064" fmla="*/ 773938 h 1178750"/>
            <a:gd name="connsiteX55-3065" fmla="*/ 1375172 w 5470922"/>
            <a:gd name="connsiteY55-3066" fmla="*/ 714406 h 1178750"/>
            <a:gd name="connsiteX56-3067" fmla="*/ 1393031 w 5470922"/>
            <a:gd name="connsiteY56-3068" fmla="*/ 702500 h 1178750"/>
            <a:gd name="connsiteX57-3069" fmla="*/ 1494234 w 5470922"/>
            <a:gd name="connsiteY57-3070" fmla="*/ 678688 h 1178750"/>
            <a:gd name="connsiteX58-3071" fmla="*/ 1506141 w 5470922"/>
            <a:gd name="connsiteY58-3072" fmla="*/ 666781 h 1178750"/>
            <a:gd name="connsiteX59-3073" fmla="*/ 1524000 w 5470922"/>
            <a:gd name="connsiteY59-3074" fmla="*/ 654875 h 1178750"/>
            <a:gd name="connsiteX60-3075" fmla="*/ 1535906 w 5470922"/>
            <a:gd name="connsiteY60-3076" fmla="*/ 637016 h 1178750"/>
            <a:gd name="connsiteX61-3077" fmla="*/ 1559719 w 5470922"/>
            <a:gd name="connsiteY61-3078" fmla="*/ 613203 h 1178750"/>
            <a:gd name="connsiteX62-3079" fmla="*/ 1565672 w 5470922"/>
            <a:gd name="connsiteY62-3080" fmla="*/ 595344 h 1178750"/>
            <a:gd name="connsiteX63-3081" fmla="*/ 1619250 w 5470922"/>
            <a:gd name="connsiteY63-3082" fmla="*/ 565578 h 1178750"/>
            <a:gd name="connsiteX64-3083" fmla="*/ 1702594 w 5470922"/>
            <a:gd name="connsiteY64-3084" fmla="*/ 571531 h 1178750"/>
            <a:gd name="connsiteX65-3085" fmla="*/ 1720453 w 5470922"/>
            <a:gd name="connsiteY65-3086" fmla="*/ 577484 h 1178750"/>
            <a:gd name="connsiteX66-3087" fmla="*/ 1768078 w 5470922"/>
            <a:gd name="connsiteY66-3088" fmla="*/ 565578 h 1178750"/>
            <a:gd name="connsiteX67-3089" fmla="*/ 1797844 w 5470922"/>
            <a:gd name="connsiteY67-3090" fmla="*/ 541766 h 1178750"/>
            <a:gd name="connsiteX68-3091" fmla="*/ 1779984 w 5470922"/>
            <a:gd name="connsiteY68-3092" fmla="*/ 500094 h 1178750"/>
            <a:gd name="connsiteX69-3093" fmla="*/ 1768078 w 5470922"/>
            <a:gd name="connsiteY69-3094" fmla="*/ 482234 h 1178750"/>
            <a:gd name="connsiteX70-3095" fmla="*/ 1785937 w 5470922"/>
            <a:gd name="connsiteY70-3096" fmla="*/ 464375 h 1178750"/>
            <a:gd name="connsiteX71-3097" fmla="*/ 1839516 w 5470922"/>
            <a:gd name="connsiteY71-3098" fmla="*/ 482234 h 1178750"/>
            <a:gd name="connsiteX72-3099" fmla="*/ 1851422 w 5470922"/>
            <a:gd name="connsiteY72-3100" fmla="*/ 494141 h 1178750"/>
            <a:gd name="connsiteX73-3101" fmla="*/ 1887141 w 5470922"/>
            <a:gd name="connsiteY73-3102" fmla="*/ 512000 h 1178750"/>
            <a:gd name="connsiteX74-3103" fmla="*/ 1934766 w 5470922"/>
            <a:gd name="connsiteY74-3104" fmla="*/ 500094 h 1178750"/>
            <a:gd name="connsiteX75-3105" fmla="*/ 1952625 w 5470922"/>
            <a:gd name="connsiteY75-3106" fmla="*/ 464375 h 1178750"/>
            <a:gd name="connsiteX76-3107" fmla="*/ 1976437 w 5470922"/>
            <a:gd name="connsiteY76-3108" fmla="*/ 452469 h 1178750"/>
            <a:gd name="connsiteX77-3109" fmla="*/ 2047875 w 5470922"/>
            <a:gd name="connsiteY77-3110" fmla="*/ 440563 h 1178750"/>
            <a:gd name="connsiteX78-3111" fmla="*/ 2077641 w 5470922"/>
            <a:gd name="connsiteY78-3112" fmla="*/ 422703 h 1178750"/>
            <a:gd name="connsiteX79-3113" fmla="*/ 2095500 w 5470922"/>
            <a:gd name="connsiteY79-3114" fmla="*/ 416750 h 1178750"/>
            <a:gd name="connsiteX80-3115" fmla="*/ 2125266 w 5470922"/>
            <a:gd name="connsiteY80-3116" fmla="*/ 392938 h 1178750"/>
            <a:gd name="connsiteX81-3117" fmla="*/ 2137172 w 5470922"/>
            <a:gd name="connsiteY81-3118" fmla="*/ 381031 h 1178750"/>
            <a:gd name="connsiteX82-3119" fmla="*/ 2172891 w 5470922"/>
            <a:gd name="connsiteY82-3120" fmla="*/ 369125 h 1178750"/>
            <a:gd name="connsiteX83-3121" fmla="*/ 2190750 w 5470922"/>
            <a:gd name="connsiteY83-3122" fmla="*/ 363172 h 1178750"/>
            <a:gd name="connsiteX84-3123" fmla="*/ 2220516 w 5470922"/>
            <a:gd name="connsiteY84-3124" fmla="*/ 357219 h 1178750"/>
            <a:gd name="connsiteX85-3125" fmla="*/ 2256234 w 5470922"/>
            <a:gd name="connsiteY85-3126" fmla="*/ 345313 h 1178750"/>
            <a:gd name="connsiteX86-3127" fmla="*/ 2274094 w 5470922"/>
            <a:gd name="connsiteY86-3128" fmla="*/ 339359 h 1178750"/>
            <a:gd name="connsiteX87-3129" fmla="*/ 2309812 w 5470922"/>
            <a:gd name="connsiteY87-3130" fmla="*/ 315547 h 1178750"/>
            <a:gd name="connsiteX88-3131" fmla="*/ 2321719 w 5470922"/>
            <a:gd name="connsiteY88-3132" fmla="*/ 297688 h 1178750"/>
            <a:gd name="connsiteX89-3133" fmla="*/ 2357437 w 5470922"/>
            <a:gd name="connsiteY89-3134" fmla="*/ 279828 h 1178750"/>
            <a:gd name="connsiteX90-3135" fmla="*/ 2369344 w 5470922"/>
            <a:gd name="connsiteY90-3136" fmla="*/ 267922 h 1178750"/>
            <a:gd name="connsiteX91-3137" fmla="*/ 2381250 w 5470922"/>
            <a:gd name="connsiteY91-3138" fmla="*/ 250063 h 1178750"/>
            <a:gd name="connsiteX92-3139" fmla="*/ 2416969 w 5470922"/>
            <a:gd name="connsiteY92-3140" fmla="*/ 238156 h 1178750"/>
            <a:gd name="connsiteX93-3141" fmla="*/ 2446734 w 5470922"/>
            <a:gd name="connsiteY93-3142" fmla="*/ 244109 h 1178750"/>
            <a:gd name="connsiteX94-3143" fmla="*/ 2458641 w 5470922"/>
            <a:gd name="connsiteY94-3144" fmla="*/ 256016 h 1178750"/>
            <a:gd name="connsiteX95-3145" fmla="*/ 2494359 w 5470922"/>
            <a:gd name="connsiteY95-3146" fmla="*/ 244109 h 1178750"/>
            <a:gd name="connsiteX96-3147" fmla="*/ 2536031 w 5470922"/>
            <a:gd name="connsiteY96-3148" fmla="*/ 250063 h 1178750"/>
            <a:gd name="connsiteX97-3149" fmla="*/ 2547937 w 5470922"/>
            <a:gd name="connsiteY97-3150" fmla="*/ 267922 h 1178750"/>
            <a:gd name="connsiteX98-3151" fmla="*/ 2559844 w 5470922"/>
            <a:gd name="connsiteY98-3152" fmla="*/ 279828 h 1178750"/>
            <a:gd name="connsiteX99-3153" fmla="*/ 2565797 w 5470922"/>
            <a:gd name="connsiteY99-3154" fmla="*/ 309594 h 1178750"/>
            <a:gd name="connsiteX100-3155" fmla="*/ 2583656 w 5470922"/>
            <a:gd name="connsiteY100-3156" fmla="*/ 315547 h 1178750"/>
            <a:gd name="connsiteX101-3157" fmla="*/ 2619375 w 5470922"/>
            <a:gd name="connsiteY101-3158" fmla="*/ 339359 h 1178750"/>
            <a:gd name="connsiteX102-3159" fmla="*/ 2655094 w 5470922"/>
            <a:gd name="connsiteY102-3160" fmla="*/ 357219 h 1178750"/>
            <a:gd name="connsiteX103-3161" fmla="*/ 2684859 w 5470922"/>
            <a:gd name="connsiteY103-3162" fmla="*/ 428656 h 1178750"/>
            <a:gd name="connsiteX104-3163" fmla="*/ 2708672 w 5470922"/>
            <a:gd name="connsiteY104-3164" fmla="*/ 416750 h 1178750"/>
            <a:gd name="connsiteX105-3165" fmla="*/ 2744391 w 5470922"/>
            <a:gd name="connsiteY105-3166" fmla="*/ 404844 h 1178750"/>
            <a:gd name="connsiteX106-3167" fmla="*/ 2851547 w 5470922"/>
            <a:gd name="connsiteY106-3168" fmla="*/ 422703 h 1178750"/>
            <a:gd name="connsiteX107-3169" fmla="*/ 2887266 w 5470922"/>
            <a:gd name="connsiteY107-3170" fmla="*/ 410797 h 1178750"/>
            <a:gd name="connsiteX108-3171" fmla="*/ 2905125 w 5470922"/>
            <a:gd name="connsiteY108-3172" fmla="*/ 404844 h 1178750"/>
            <a:gd name="connsiteX109-3173" fmla="*/ 2922984 w 5470922"/>
            <a:gd name="connsiteY109-3174" fmla="*/ 392938 h 1178750"/>
            <a:gd name="connsiteX110-3175" fmla="*/ 2976562 w 5470922"/>
            <a:gd name="connsiteY110-3176" fmla="*/ 386984 h 1178750"/>
            <a:gd name="connsiteX111-3177" fmla="*/ 2994422 w 5470922"/>
            <a:gd name="connsiteY111-3178" fmla="*/ 392938 h 1178750"/>
            <a:gd name="connsiteX112-3179" fmla="*/ 3012281 w 5470922"/>
            <a:gd name="connsiteY112-3180" fmla="*/ 404844 h 1178750"/>
            <a:gd name="connsiteX113-3181" fmla="*/ 3030141 w 5470922"/>
            <a:gd name="connsiteY113-3182" fmla="*/ 369125 h 1178750"/>
            <a:gd name="connsiteX114-3183" fmla="*/ 3065859 w 5470922"/>
            <a:gd name="connsiteY114-3184" fmla="*/ 339359 h 1178750"/>
            <a:gd name="connsiteX115-3185" fmla="*/ 3089672 w 5470922"/>
            <a:gd name="connsiteY115-3186" fmla="*/ 333406 h 1178750"/>
            <a:gd name="connsiteX116-3187" fmla="*/ 3208734 w 5470922"/>
            <a:gd name="connsiteY116-3188" fmla="*/ 327453 h 1178750"/>
            <a:gd name="connsiteX117-3189" fmla="*/ 3232547 w 5470922"/>
            <a:gd name="connsiteY117-3190" fmla="*/ 333406 h 1178750"/>
            <a:gd name="connsiteX118-3191" fmla="*/ 3244453 w 5470922"/>
            <a:gd name="connsiteY118-3192" fmla="*/ 345313 h 1178750"/>
            <a:gd name="connsiteX119-3193" fmla="*/ 3280172 w 5470922"/>
            <a:gd name="connsiteY119-3194" fmla="*/ 339359 h 1178750"/>
            <a:gd name="connsiteX120-3195" fmla="*/ 3298031 w 5470922"/>
            <a:gd name="connsiteY120-3196" fmla="*/ 345313 h 1178750"/>
            <a:gd name="connsiteX121-3197" fmla="*/ 3315891 w 5470922"/>
            <a:gd name="connsiteY121-3198" fmla="*/ 381031 h 1178750"/>
            <a:gd name="connsiteX122-3199" fmla="*/ 3345656 w 5470922"/>
            <a:gd name="connsiteY122-3200" fmla="*/ 404844 h 1178750"/>
            <a:gd name="connsiteX123-3201" fmla="*/ 3357562 w 5470922"/>
            <a:gd name="connsiteY123-3202" fmla="*/ 440563 h 1178750"/>
            <a:gd name="connsiteX124-3203" fmla="*/ 3363516 w 5470922"/>
            <a:gd name="connsiteY124-3204" fmla="*/ 458422 h 1178750"/>
            <a:gd name="connsiteX125-3205" fmla="*/ 3399234 w 5470922"/>
            <a:gd name="connsiteY125-3206" fmla="*/ 440563 h 1178750"/>
            <a:gd name="connsiteX126-3207" fmla="*/ 3405187 w 5470922"/>
            <a:gd name="connsiteY126-3208" fmla="*/ 422703 h 1178750"/>
            <a:gd name="connsiteX127-3209" fmla="*/ 3411141 w 5470922"/>
            <a:gd name="connsiteY127-3210" fmla="*/ 369125 h 1178750"/>
            <a:gd name="connsiteX128-3211" fmla="*/ 3423047 w 5470922"/>
            <a:gd name="connsiteY128-3212" fmla="*/ 351266 h 1178750"/>
            <a:gd name="connsiteX129-3213" fmla="*/ 3446859 w 5470922"/>
            <a:gd name="connsiteY129-3214" fmla="*/ 357219 h 1178750"/>
            <a:gd name="connsiteX130-3215" fmla="*/ 3506391 w 5470922"/>
            <a:gd name="connsiteY130-3216" fmla="*/ 363172 h 1178750"/>
            <a:gd name="connsiteX131-3217" fmla="*/ 3500437 w 5470922"/>
            <a:gd name="connsiteY131-3218" fmla="*/ 333406 h 1178750"/>
            <a:gd name="connsiteX132-3219" fmla="*/ 3476625 w 5470922"/>
            <a:gd name="connsiteY132-3220" fmla="*/ 297688 h 1178750"/>
            <a:gd name="connsiteX133-3221" fmla="*/ 3500437 w 5470922"/>
            <a:gd name="connsiteY133-3222" fmla="*/ 291734 h 1178750"/>
            <a:gd name="connsiteX134-3223" fmla="*/ 3530203 w 5470922"/>
            <a:gd name="connsiteY134-3224" fmla="*/ 285781 h 1178750"/>
            <a:gd name="connsiteX135-3225" fmla="*/ 3548062 w 5470922"/>
            <a:gd name="connsiteY135-3226" fmla="*/ 279828 h 1178750"/>
            <a:gd name="connsiteX136-3227" fmla="*/ 3559969 w 5470922"/>
            <a:gd name="connsiteY136-3228" fmla="*/ 261969 h 1178750"/>
            <a:gd name="connsiteX137-3229" fmla="*/ 3589734 w 5470922"/>
            <a:gd name="connsiteY137-3230" fmla="*/ 238156 h 1178750"/>
            <a:gd name="connsiteX138-3231" fmla="*/ 3607594 w 5470922"/>
            <a:gd name="connsiteY138-3232" fmla="*/ 214344 h 1178750"/>
            <a:gd name="connsiteX139-3233" fmla="*/ 3625453 w 5470922"/>
            <a:gd name="connsiteY139-3234" fmla="*/ 196484 h 1178750"/>
            <a:gd name="connsiteX140-3235" fmla="*/ 3649266 w 5470922"/>
            <a:gd name="connsiteY140-3236" fmla="*/ 166719 h 1178750"/>
            <a:gd name="connsiteX141-3237" fmla="*/ 3655219 w 5470922"/>
            <a:gd name="connsiteY141-3238" fmla="*/ 119094 h 1178750"/>
            <a:gd name="connsiteX142-3239" fmla="*/ 3726656 w 5470922"/>
            <a:gd name="connsiteY142-3240" fmla="*/ 95281 h 1178750"/>
            <a:gd name="connsiteX143-3241" fmla="*/ 3827859 w 5470922"/>
            <a:gd name="connsiteY143-3242" fmla="*/ 53609 h 1178750"/>
            <a:gd name="connsiteX144-3243" fmla="*/ 3839766 w 5470922"/>
            <a:gd name="connsiteY144-3244" fmla="*/ 65516 h 1178750"/>
            <a:gd name="connsiteX145-3245" fmla="*/ 3875484 w 5470922"/>
            <a:gd name="connsiteY145-3246" fmla="*/ 89328 h 1178750"/>
            <a:gd name="connsiteX146-3247" fmla="*/ 3893344 w 5470922"/>
            <a:gd name="connsiteY146-3248" fmla="*/ 83375 h 1178750"/>
            <a:gd name="connsiteX147-3249" fmla="*/ 3911203 w 5470922"/>
            <a:gd name="connsiteY147-3250" fmla="*/ 71469 h 1178750"/>
            <a:gd name="connsiteX148-3251" fmla="*/ 3929062 w 5470922"/>
            <a:gd name="connsiteY148-3252" fmla="*/ 77422 h 1178750"/>
            <a:gd name="connsiteX149-3253" fmla="*/ 3976687 w 5470922"/>
            <a:gd name="connsiteY149-3254" fmla="*/ 71469 h 1178750"/>
            <a:gd name="connsiteX150-3255" fmla="*/ 3988594 w 5470922"/>
            <a:gd name="connsiteY150-3256" fmla="*/ 59563 h 1178750"/>
            <a:gd name="connsiteX151-3257" fmla="*/ 4018359 w 5470922"/>
            <a:gd name="connsiteY151-3258" fmla="*/ 95281 h 1178750"/>
            <a:gd name="connsiteX152-3259" fmla="*/ 4065984 w 5470922"/>
            <a:gd name="connsiteY152-3260" fmla="*/ 136953 h 1178750"/>
            <a:gd name="connsiteX153-3261" fmla="*/ 4083844 w 5470922"/>
            <a:gd name="connsiteY153-3262" fmla="*/ 131000 h 1178750"/>
            <a:gd name="connsiteX154-3263" fmla="*/ 4119562 w 5470922"/>
            <a:gd name="connsiteY154-3264" fmla="*/ 107188 h 1178750"/>
            <a:gd name="connsiteX155-3265" fmla="*/ 4125516 w 5470922"/>
            <a:gd name="connsiteY155-3266" fmla="*/ 89328 h 1178750"/>
            <a:gd name="connsiteX156-3267" fmla="*/ 4119562 w 5470922"/>
            <a:gd name="connsiteY156-3268" fmla="*/ 65516 h 1178750"/>
            <a:gd name="connsiteX157-3269" fmla="*/ 4101703 w 5470922"/>
            <a:gd name="connsiteY157-3270" fmla="*/ 29797 h 1178750"/>
            <a:gd name="connsiteX158-3271" fmla="*/ 4107656 w 5470922"/>
            <a:gd name="connsiteY158-3272" fmla="*/ 5984 h 1178750"/>
            <a:gd name="connsiteX159-3273" fmla="*/ 4167187 w 5470922"/>
            <a:gd name="connsiteY159-3274" fmla="*/ 5984 h 1178750"/>
            <a:gd name="connsiteX160-3275" fmla="*/ 4185047 w 5470922"/>
            <a:gd name="connsiteY160-3276" fmla="*/ 11938 h 1178750"/>
            <a:gd name="connsiteX161-3277" fmla="*/ 4244578 w 5470922"/>
            <a:gd name="connsiteY161-3278" fmla="*/ 47656 h 1178750"/>
            <a:gd name="connsiteX162-3279" fmla="*/ 4280297 w 5470922"/>
            <a:gd name="connsiteY162-3280" fmla="*/ 53609 h 1178750"/>
            <a:gd name="connsiteX163-3281" fmla="*/ 4363641 w 5470922"/>
            <a:gd name="connsiteY163-3282" fmla="*/ 41703 h 1178750"/>
            <a:gd name="connsiteX164-3283" fmla="*/ 4381500 w 5470922"/>
            <a:gd name="connsiteY164-3284" fmla="*/ 35750 h 1178750"/>
            <a:gd name="connsiteX165-3285" fmla="*/ 4399359 w 5470922"/>
            <a:gd name="connsiteY165-3286" fmla="*/ 23844 h 1178750"/>
            <a:gd name="connsiteX166-3287" fmla="*/ 4429125 w 5470922"/>
            <a:gd name="connsiteY166-3288" fmla="*/ 35750 h 1178750"/>
            <a:gd name="connsiteX167-3289" fmla="*/ 4446984 w 5470922"/>
            <a:gd name="connsiteY167-3290" fmla="*/ 41703 h 1178750"/>
            <a:gd name="connsiteX168-3291" fmla="*/ 4470797 w 5470922"/>
            <a:gd name="connsiteY168-3292" fmla="*/ 65516 h 1178750"/>
            <a:gd name="connsiteX169-3293" fmla="*/ 4488656 w 5470922"/>
            <a:gd name="connsiteY169-3294" fmla="*/ 107188 h 1178750"/>
            <a:gd name="connsiteX170-3295" fmla="*/ 4506516 w 5470922"/>
            <a:gd name="connsiteY170-3296" fmla="*/ 101234 h 1178750"/>
            <a:gd name="connsiteX171-3297" fmla="*/ 4542234 w 5470922"/>
            <a:gd name="connsiteY171-3298" fmla="*/ 77422 h 1178750"/>
            <a:gd name="connsiteX172-3299" fmla="*/ 4554141 w 5470922"/>
            <a:gd name="connsiteY172-3300" fmla="*/ 65516 h 1178750"/>
            <a:gd name="connsiteX173-3301" fmla="*/ 4589859 w 5470922"/>
            <a:gd name="connsiteY173-3302" fmla="*/ 53609 h 1178750"/>
            <a:gd name="connsiteX174-3303" fmla="*/ 4607719 w 5470922"/>
            <a:gd name="connsiteY174-3304" fmla="*/ 47656 h 1178750"/>
            <a:gd name="connsiteX175-3305" fmla="*/ 4649391 w 5470922"/>
            <a:gd name="connsiteY175-3306" fmla="*/ 29797 h 1178750"/>
            <a:gd name="connsiteX176-3307" fmla="*/ 4667250 w 5470922"/>
            <a:gd name="connsiteY176-3308" fmla="*/ 59563 h 1178750"/>
            <a:gd name="connsiteX177-3309" fmla="*/ 4691062 w 5470922"/>
            <a:gd name="connsiteY177-3310" fmla="*/ 95281 h 1178750"/>
            <a:gd name="connsiteX178-3311" fmla="*/ 4738687 w 5470922"/>
            <a:gd name="connsiteY178-3312" fmla="*/ 107188 h 1178750"/>
            <a:gd name="connsiteX179-3313" fmla="*/ 4774406 w 5470922"/>
            <a:gd name="connsiteY179-3314" fmla="*/ 89328 h 1178750"/>
            <a:gd name="connsiteX180-3315" fmla="*/ 4798219 w 5470922"/>
            <a:gd name="connsiteY180-3316" fmla="*/ 53609 h 1178750"/>
            <a:gd name="connsiteX181-3317" fmla="*/ 4804172 w 5470922"/>
            <a:gd name="connsiteY181-3318" fmla="*/ 35750 h 1178750"/>
            <a:gd name="connsiteX182-3319" fmla="*/ 4822031 w 5470922"/>
            <a:gd name="connsiteY182-3320" fmla="*/ 47656 h 1178750"/>
            <a:gd name="connsiteX183-3321" fmla="*/ 4845844 w 5470922"/>
            <a:gd name="connsiteY183-3322" fmla="*/ 89328 h 1178750"/>
            <a:gd name="connsiteX184-3323" fmla="*/ 4863703 w 5470922"/>
            <a:gd name="connsiteY184-3324" fmla="*/ 101234 h 1178750"/>
            <a:gd name="connsiteX185-3325" fmla="*/ 4893469 w 5470922"/>
            <a:gd name="connsiteY185-3326" fmla="*/ 131000 h 1178750"/>
            <a:gd name="connsiteX186-3327" fmla="*/ 4911328 w 5470922"/>
            <a:gd name="connsiteY186-3328" fmla="*/ 119094 h 1178750"/>
            <a:gd name="connsiteX187-3329" fmla="*/ 4935141 w 5470922"/>
            <a:gd name="connsiteY187-3330" fmla="*/ 95281 h 1178750"/>
            <a:gd name="connsiteX188-3331" fmla="*/ 5012531 w 5470922"/>
            <a:gd name="connsiteY188-3332" fmla="*/ 101234 h 1178750"/>
            <a:gd name="connsiteX189-3333" fmla="*/ 5018484 w 5470922"/>
            <a:gd name="connsiteY189-3334" fmla="*/ 119094 h 1178750"/>
            <a:gd name="connsiteX190-3335" fmla="*/ 5024437 w 5470922"/>
            <a:gd name="connsiteY190-3336" fmla="*/ 160766 h 1178750"/>
            <a:gd name="connsiteX191-3337" fmla="*/ 5054203 w 5470922"/>
            <a:gd name="connsiteY191-3338" fmla="*/ 107188 h 1178750"/>
            <a:gd name="connsiteX192-3339" fmla="*/ 5060156 w 5470922"/>
            <a:gd name="connsiteY192-3340" fmla="*/ 59563 h 1178750"/>
            <a:gd name="connsiteX193-3341" fmla="*/ 5078016 w 5470922"/>
            <a:gd name="connsiteY193-3342" fmla="*/ 41703 h 1178750"/>
            <a:gd name="connsiteX194-3343" fmla="*/ 5119687 w 5470922"/>
            <a:gd name="connsiteY194-3344" fmla="*/ 29797 h 1178750"/>
            <a:gd name="connsiteX195-3345" fmla="*/ 5142725 w 5470922"/>
            <a:gd name="connsiteY195-3346" fmla="*/ 22020 h 1178750"/>
            <a:gd name="connsiteX196-3347" fmla="*/ 5169390 w 5470922"/>
            <a:gd name="connsiteY196-3348" fmla="*/ 60331 h 1178750"/>
            <a:gd name="connsiteX197-3349" fmla="*/ 5209249 w 5470922"/>
            <a:gd name="connsiteY197-3350" fmla="*/ 77422 h 1178750"/>
            <a:gd name="connsiteX198-3351" fmla="*/ 5239014 w 5470922"/>
            <a:gd name="connsiteY198-3352" fmla="*/ 131479 h 1178750"/>
            <a:gd name="connsiteX199-3353" fmla="*/ 5246006 w 5470922"/>
            <a:gd name="connsiteY199-3354" fmla="*/ 151164 h 1178750"/>
            <a:gd name="connsiteX200-3355" fmla="*/ 5258686 w 5470922"/>
            <a:gd name="connsiteY200-3356" fmla="*/ 193123 h 1178750"/>
            <a:gd name="connsiteX201-3357" fmla="*/ 5304234 w 5470922"/>
            <a:gd name="connsiteY201-3358" fmla="*/ 208391 h 1178750"/>
            <a:gd name="connsiteX202-3359" fmla="*/ 5322094 w 5470922"/>
            <a:gd name="connsiteY202-3360" fmla="*/ 202438 h 1178750"/>
            <a:gd name="connsiteX203-3361" fmla="*/ 5345906 w 5470922"/>
            <a:gd name="connsiteY203-3362" fmla="*/ 166719 h 1178750"/>
            <a:gd name="connsiteX204-3363" fmla="*/ 5357812 w 5470922"/>
            <a:gd name="connsiteY204-3364" fmla="*/ 148859 h 1178750"/>
            <a:gd name="connsiteX205-3365" fmla="*/ 5309941 w 5470922"/>
            <a:gd name="connsiteY205-3366" fmla="*/ 90674 h 1178750"/>
            <a:gd name="connsiteX206-3367" fmla="*/ 5373610 w 5470922"/>
            <a:gd name="connsiteY206-3368" fmla="*/ 91442 h 1178750"/>
            <a:gd name="connsiteX207-3369" fmla="*/ 5399484 w 5470922"/>
            <a:gd name="connsiteY207-3370" fmla="*/ 77422 h 1178750"/>
            <a:gd name="connsiteX208-3371" fmla="*/ 5381625 w 5470922"/>
            <a:gd name="connsiteY208-3372" fmla="*/ 65516 h 1178750"/>
            <a:gd name="connsiteX209-3373" fmla="*/ 5447109 w 5470922"/>
            <a:gd name="connsiteY209-3374" fmla="*/ 59563 h 1178750"/>
            <a:gd name="connsiteX210-3375" fmla="*/ 5470922 w 5470922"/>
            <a:gd name="connsiteY210-3376" fmla="*/ 65516 h 1178750"/>
            <a:gd name="connsiteX0-3377" fmla="*/ 0 w 5470922"/>
            <a:gd name="connsiteY0-3378" fmla="*/ 1178750 h 1178750"/>
            <a:gd name="connsiteX1-3379" fmla="*/ 29766 w 5470922"/>
            <a:gd name="connsiteY1-3380" fmla="*/ 1160891 h 1178750"/>
            <a:gd name="connsiteX2-3381" fmla="*/ 47625 w 5470922"/>
            <a:gd name="connsiteY2-3382" fmla="*/ 1154938 h 1178750"/>
            <a:gd name="connsiteX3-3383" fmla="*/ 77391 w 5470922"/>
            <a:gd name="connsiteY3-3384" fmla="*/ 1125172 h 1178750"/>
            <a:gd name="connsiteX4-3385" fmla="*/ 95250 w 5470922"/>
            <a:gd name="connsiteY4-3386" fmla="*/ 1113266 h 1178750"/>
            <a:gd name="connsiteX5-3387" fmla="*/ 172641 w 5470922"/>
            <a:gd name="connsiteY5-3388" fmla="*/ 1119219 h 1178750"/>
            <a:gd name="connsiteX6-3389" fmla="*/ 220266 w 5470922"/>
            <a:gd name="connsiteY6-3390" fmla="*/ 1125172 h 1178750"/>
            <a:gd name="connsiteX7-3391" fmla="*/ 232172 w 5470922"/>
            <a:gd name="connsiteY7-3392" fmla="*/ 1107313 h 1178750"/>
            <a:gd name="connsiteX8-3393" fmla="*/ 238125 w 5470922"/>
            <a:gd name="connsiteY8-3394" fmla="*/ 1065641 h 1178750"/>
            <a:gd name="connsiteX9-3395" fmla="*/ 244078 w 5470922"/>
            <a:gd name="connsiteY9-3396" fmla="*/ 1047781 h 1178750"/>
            <a:gd name="connsiteX10-3397" fmla="*/ 279797 w 5470922"/>
            <a:gd name="connsiteY10-3398" fmla="*/ 1023969 h 1178750"/>
            <a:gd name="connsiteX11-3399" fmla="*/ 291703 w 5470922"/>
            <a:gd name="connsiteY11-3400" fmla="*/ 1006109 h 1178750"/>
            <a:gd name="connsiteX12-3401" fmla="*/ 321469 w 5470922"/>
            <a:gd name="connsiteY12-3402" fmla="*/ 976344 h 1178750"/>
            <a:gd name="connsiteX13-3403" fmla="*/ 345281 w 5470922"/>
            <a:gd name="connsiteY13-3404" fmla="*/ 940625 h 1178750"/>
            <a:gd name="connsiteX14-3405" fmla="*/ 357187 w 5470922"/>
            <a:gd name="connsiteY14-3406" fmla="*/ 922766 h 1178750"/>
            <a:gd name="connsiteX15-3407" fmla="*/ 369094 w 5470922"/>
            <a:gd name="connsiteY15-3408" fmla="*/ 910859 h 1178750"/>
            <a:gd name="connsiteX16-3409" fmla="*/ 381000 w 5470922"/>
            <a:gd name="connsiteY16-3410" fmla="*/ 922766 h 1178750"/>
            <a:gd name="connsiteX17-3411" fmla="*/ 386953 w 5470922"/>
            <a:gd name="connsiteY17-3412" fmla="*/ 940625 h 1178750"/>
            <a:gd name="connsiteX18-3413" fmla="*/ 422672 w 5470922"/>
            <a:gd name="connsiteY18-3414" fmla="*/ 958484 h 1178750"/>
            <a:gd name="connsiteX19-3415" fmla="*/ 452437 w 5470922"/>
            <a:gd name="connsiteY19-3416" fmla="*/ 988250 h 1178750"/>
            <a:gd name="connsiteX20-3417" fmla="*/ 488156 w 5470922"/>
            <a:gd name="connsiteY20-3418" fmla="*/ 1000156 h 1178750"/>
            <a:gd name="connsiteX21-3419" fmla="*/ 511969 w 5470922"/>
            <a:gd name="connsiteY21-3420" fmla="*/ 994203 h 1178750"/>
            <a:gd name="connsiteX22-3421" fmla="*/ 559594 w 5470922"/>
            <a:gd name="connsiteY22-3422" fmla="*/ 958484 h 1178750"/>
            <a:gd name="connsiteX23-3423" fmla="*/ 601266 w 5470922"/>
            <a:gd name="connsiteY23-3424" fmla="*/ 964438 h 1178750"/>
            <a:gd name="connsiteX24-3425" fmla="*/ 619125 w 5470922"/>
            <a:gd name="connsiteY24-3426" fmla="*/ 970391 h 1178750"/>
            <a:gd name="connsiteX25-3427" fmla="*/ 631031 w 5470922"/>
            <a:gd name="connsiteY25-3428" fmla="*/ 988250 h 1178750"/>
            <a:gd name="connsiteX26-3429" fmla="*/ 648891 w 5470922"/>
            <a:gd name="connsiteY26-3430" fmla="*/ 1000156 h 1178750"/>
            <a:gd name="connsiteX27-3431" fmla="*/ 666750 w 5470922"/>
            <a:gd name="connsiteY27-3432" fmla="*/ 994203 h 1178750"/>
            <a:gd name="connsiteX28-3433" fmla="*/ 684609 w 5470922"/>
            <a:gd name="connsiteY28-3434" fmla="*/ 982297 h 1178750"/>
            <a:gd name="connsiteX29-3435" fmla="*/ 720328 w 5470922"/>
            <a:gd name="connsiteY29-3436" fmla="*/ 970391 h 1178750"/>
            <a:gd name="connsiteX30-3437" fmla="*/ 744141 w 5470922"/>
            <a:gd name="connsiteY30-3438" fmla="*/ 946578 h 1178750"/>
            <a:gd name="connsiteX31-3439" fmla="*/ 756047 w 5470922"/>
            <a:gd name="connsiteY31-3440" fmla="*/ 928719 h 1178750"/>
            <a:gd name="connsiteX32-3441" fmla="*/ 773906 w 5470922"/>
            <a:gd name="connsiteY32-3442" fmla="*/ 922766 h 1178750"/>
            <a:gd name="connsiteX33-3443" fmla="*/ 863203 w 5470922"/>
            <a:gd name="connsiteY33-3444" fmla="*/ 916813 h 1178750"/>
            <a:gd name="connsiteX34-3445" fmla="*/ 887016 w 5470922"/>
            <a:gd name="connsiteY34-3446" fmla="*/ 869188 h 1178750"/>
            <a:gd name="connsiteX35-3447" fmla="*/ 904875 w 5470922"/>
            <a:gd name="connsiteY35-3448" fmla="*/ 863234 h 1178750"/>
            <a:gd name="connsiteX36-3449" fmla="*/ 952500 w 5470922"/>
            <a:gd name="connsiteY36-3450" fmla="*/ 857281 h 1178750"/>
            <a:gd name="connsiteX37-3451" fmla="*/ 988219 w 5470922"/>
            <a:gd name="connsiteY37-3452" fmla="*/ 833469 h 1178750"/>
            <a:gd name="connsiteX38-3453" fmla="*/ 1006078 w 5470922"/>
            <a:gd name="connsiteY38-3454" fmla="*/ 821563 h 1178750"/>
            <a:gd name="connsiteX39-3455" fmla="*/ 1041797 w 5470922"/>
            <a:gd name="connsiteY39-3456" fmla="*/ 827516 h 1178750"/>
            <a:gd name="connsiteX40-3457" fmla="*/ 1059656 w 5470922"/>
            <a:gd name="connsiteY40-3458" fmla="*/ 833469 h 1178750"/>
            <a:gd name="connsiteX41-3459" fmla="*/ 1101328 w 5470922"/>
            <a:gd name="connsiteY41-3460" fmla="*/ 821563 h 1178750"/>
            <a:gd name="connsiteX42-3461" fmla="*/ 1137047 w 5470922"/>
            <a:gd name="connsiteY42-3462" fmla="*/ 779891 h 1178750"/>
            <a:gd name="connsiteX43-3463" fmla="*/ 1148953 w 5470922"/>
            <a:gd name="connsiteY43-3464" fmla="*/ 756078 h 1178750"/>
            <a:gd name="connsiteX44-3465" fmla="*/ 1154906 w 5470922"/>
            <a:gd name="connsiteY44-3466" fmla="*/ 738219 h 1178750"/>
            <a:gd name="connsiteX45-3467" fmla="*/ 1172766 w 5470922"/>
            <a:gd name="connsiteY45-3468" fmla="*/ 732266 h 1178750"/>
            <a:gd name="connsiteX46-3469" fmla="*/ 1196578 w 5470922"/>
            <a:gd name="connsiteY46-3470" fmla="*/ 738219 h 1178750"/>
            <a:gd name="connsiteX47-3471" fmla="*/ 1214437 w 5470922"/>
            <a:gd name="connsiteY47-3472" fmla="*/ 744172 h 1178750"/>
            <a:gd name="connsiteX48-3473" fmla="*/ 1226344 w 5470922"/>
            <a:gd name="connsiteY48-3474" fmla="*/ 732266 h 1178750"/>
            <a:gd name="connsiteX49-3475" fmla="*/ 1244203 w 5470922"/>
            <a:gd name="connsiteY49-3476" fmla="*/ 726313 h 1178750"/>
            <a:gd name="connsiteX50-3477" fmla="*/ 1273969 w 5470922"/>
            <a:gd name="connsiteY50-3478" fmla="*/ 756078 h 1178750"/>
            <a:gd name="connsiteX51-3479" fmla="*/ 1291828 w 5470922"/>
            <a:gd name="connsiteY51-3480" fmla="*/ 767984 h 1178750"/>
            <a:gd name="connsiteX52-3481" fmla="*/ 1333500 w 5470922"/>
            <a:gd name="connsiteY52-3482" fmla="*/ 803703 h 1178750"/>
            <a:gd name="connsiteX53-3483" fmla="*/ 1351359 w 5470922"/>
            <a:gd name="connsiteY53-3484" fmla="*/ 809656 h 1178750"/>
            <a:gd name="connsiteX54-3485" fmla="*/ 1369219 w 5470922"/>
            <a:gd name="connsiteY54-3486" fmla="*/ 773938 h 1178750"/>
            <a:gd name="connsiteX55-3487" fmla="*/ 1375172 w 5470922"/>
            <a:gd name="connsiteY55-3488" fmla="*/ 714406 h 1178750"/>
            <a:gd name="connsiteX56-3489" fmla="*/ 1393031 w 5470922"/>
            <a:gd name="connsiteY56-3490" fmla="*/ 702500 h 1178750"/>
            <a:gd name="connsiteX57-3491" fmla="*/ 1494234 w 5470922"/>
            <a:gd name="connsiteY57-3492" fmla="*/ 678688 h 1178750"/>
            <a:gd name="connsiteX58-3493" fmla="*/ 1506141 w 5470922"/>
            <a:gd name="connsiteY58-3494" fmla="*/ 666781 h 1178750"/>
            <a:gd name="connsiteX59-3495" fmla="*/ 1524000 w 5470922"/>
            <a:gd name="connsiteY59-3496" fmla="*/ 654875 h 1178750"/>
            <a:gd name="connsiteX60-3497" fmla="*/ 1535906 w 5470922"/>
            <a:gd name="connsiteY60-3498" fmla="*/ 637016 h 1178750"/>
            <a:gd name="connsiteX61-3499" fmla="*/ 1559719 w 5470922"/>
            <a:gd name="connsiteY61-3500" fmla="*/ 613203 h 1178750"/>
            <a:gd name="connsiteX62-3501" fmla="*/ 1565672 w 5470922"/>
            <a:gd name="connsiteY62-3502" fmla="*/ 595344 h 1178750"/>
            <a:gd name="connsiteX63-3503" fmla="*/ 1619250 w 5470922"/>
            <a:gd name="connsiteY63-3504" fmla="*/ 565578 h 1178750"/>
            <a:gd name="connsiteX64-3505" fmla="*/ 1702594 w 5470922"/>
            <a:gd name="connsiteY64-3506" fmla="*/ 571531 h 1178750"/>
            <a:gd name="connsiteX65-3507" fmla="*/ 1720453 w 5470922"/>
            <a:gd name="connsiteY65-3508" fmla="*/ 577484 h 1178750"/>
            <a:gd name="connsiteX66-3509" fmla="*/ 1768078 w 5470922"/>
            <a:gd name="connsiteY66-3510" fmla="*/ 565578 h 1178750"/>
            <a:gd name="connsiteX67-3511" fmla="*/ 1797844 w 5470922"/>
            <a:gd name="connsiteY67-3512" fmla="*/ 541766 h 1178750"/>
            <a:gd name="connsiteX68-3513" fmla="*/ 1779984 w 5470922"/>
            <a:gd name="connsiteY68-3514" fmla="*/ 500094 h 1178750"/>
            <a:gd name="connsiteX69-3515" fmla="*/ 1768078 w 5470922"/>
            <a:gd name="connsiteY69-3516" fmla="*/ 482234 h 1178750"/>
            <a:gd name="connsiteX70-3517" fmla="*/ 1785937 w 5470922"/>
            <a:gd name="connsiteY70-3518" fmla="*/ 464375 h 1178750"/>
            <a:gd name="connsiteX71-3519" fmla="*/ 1839516 w 5470922"/>
            <a:gd name="connsiteY71-3520" fmla="*/ 482234 h 1178750"/>
            <a:gd name="connsiteX72-3521" fmla="*/ 1851422 w 5470922"/>
            <a:gd name="connsiteY72-3522" fmla="*/ 494141 h 1178750"/>
            <a:gd name="connsiteX73-3523" fmla="*/ 1887141 w 5470922"/>
            <a:gd name="connsiteY73-3524" fmla="*/ 512000 h 1178750"/>
            <a:gd name="connsiteX74-3525" fmla="*/ 1934766 w 5470922"/>
            <a:gd name="connsiteY74-3526" fmla="*/ 500094 h 1178750"/>
            <a:gd name="connsiteX75-3527" fmla="*/ 1952625 w 5470922"/>
            <a:gd name="connsiteY75-3528" fmla="*/ 464375 h 1178750"/>
            <a:gd name="connsiteX76-3529" fmla="*/ 1976437 w 5470922"/>
            <a:gd name="connsiteY76-3530" fmla="*/ 452469 h 1178750"/>
            <a:gd name="connsiteX77-3531" fmla="*/ 2047875 w 5470922"/>
            <a:gd name="connsiteY77-3532" fmla="*/ 440563 h 1178750"/>
            <a:gd name="connsiteX78-3533" fmla="*/ 2077641 w 5470922"/>
            <a:gd name="connsiteY78-3534" fmla="*/ 422703 h 1178750"/>
            <a:gd name="connsiteX79-3535" fmla="*/ 2095500 w 5470922"/>
            <a:gd name="connsiteY79-3536" fmla="*/ 416750 h 1178750"/>
            <a:gd name="connsiteX80-3537" fmla="*/ 2125266 w 5470922"/>
            <a:gd name="connsiteY80-3538" fmla="*/ 392938 h 1178750"/>
            <a:gd name="connsiteX81-3539" fmla="*/ 2137172 w 5470922"/>
            <a:gd name="connsiteY81-3540" fmla="*/ 381031 h 1178750"/>
            <a:gd name="connsiteX82-3541" fmla="*/ 2172891 w 5470922"/>
            <a:gd name="connsiteY82-3542" fmla="*/ 369125 h 1178750"/>
            <a:gd name="connsiteX83-3543" fmla="*/ 2190750 w 5470922"/>
            <a:gd name="connsiteY83-3544" fmla="*/ 363172 h 1178750"/>
            <a:gd name="connsiteX84-3545" fmla="*/ 2220516 w 5470922"/>
            <a:gd name="connsiteY84-3546" fmla="*/ 357219 h 1178750"/>
            <a:gd name="connsiteX85-3547" fmla="*/ 2256234 w 5470922"/>
            <a:gd name="connsiteY85-3548" fmla="*/ 345313 h 1178750"/>
            <a:gd name="connsiteX86-3549" fmla="*/ 2274094 w 5470922"/>
            <a:gd name="connsiteY86-3550" fmla="*/ 339359 h 1178750"/>
            <a:gd name="connsiteX87-3551" fmla="*/ 2309812 w 5470922"/>
            <a:gd name="connsiteY87-3552" fmla="*/ 315547 h 1178750"/>
            <a:gd name="connsiteX88-3553" fmla="*/ 2321719 w 5470922"/>
            <a:gd name="connsiteY88-3554" fmla="*/ 297688 h 1178750"/>
            <a:gd name="connsiteX89-3555" fmla="*/ 2357437 w 5470922"/>
            <a:gd name="connsiteY89-3556" fmla="*/ 279828 h 1178750"/>
            <a:gd name="connsiteX90-3557" fmla="*/ 2369344 w 5470922"/>
            <a:gd name="connsiteY90-3558" fmla="*/ 267922 h 1178750"/>
            <a:gd name="connsiteX91-3559" fmla="*/ 2381250 w 5470922"/>
            <a:gd name="connsiteY91-3560" fmla="*/ 250063 h 1178750"/>
            <a:gd name="connsiteX92-3561" fmla="*/ 2416969 w 5470922"/>
            <a:gd name="connsiteY92-3562" fmla="*/ 238156 h 1178750"/>
            <a:gd name="connsiteX93-3563" fmla="*/ 2446734 w 5470922"/>
            <a:gd name="connsiteY93-3564" fmla="*/ 244109 h 1178750"/>
            <a:gd name="connsiteX94-3565" fmla="*/ 2458641 w 5470922"/>
            <a:gd name="connsiteY94-3566" fmla="*/ 256016 h 1178750"/>
            <a:gd name="connsiteX95-3567" fmla="*/ 2494359 w 5470922"/>
            <a:gd name="connsiteY95-3568" fmla="*/ 244109 h 1178750"/>
            <a:gd name="connsiteX96-3569" fmla="*/ 2536031 w 5470922"/>
            <a:gd name="connsiteY96-3570" fmla="*/ 250063 h 1178750"/>
            <a:gd name="connsiteX97-3571" fmla="*/ 2547937 w 5470922"/>
            <a:gd name="connsiteY97-3572" fmla="*/ 267922 h 1178750"/>
            <a:gd name="connsiteX98-3573" fmla="*/ 2559844 w 5470922"/>
            <a:gd name="connsiteY98-3574" fmla="*/ 279828 h 1178750"/>
            <a:gd name="connsiteX99-3575" fmla="*/ 2565797 w 5470922"/>
            <a:gd name="connsiteY99-3576" fmla="*/ 309594 h 1178750"/>
            <a:gd name="connsiteX100-3577" fmla="*/ 2583656 w 5470922"/>
            <a:gd name="connsiteY100-3578" fmla="*/ 315547 h 1178750"/>
            <a:gd name="connsiteX101-3579" fmla="*/ 2619375 w 5470922"/>
            <a:gd name="connsiteY101-3580" fmla="*/ 339359 h 1178750"/>
            <a:gd name="connsiteX102-3581" fmla="*/ 2655094 w 5470922"/>
            <a:gd name="connsiteY102-3582" fmla="*/ 357219 h 1178750"/>
            <a:gd name="connsiteX103-3583" fmla="*/ 2684859 w 5470922"/>
            <a:gd name="connsiteY103-3584" fmla="*/ 428656 h 1178750"/>
            <a:gd name="connsiteX104-3585" fmla="*/ 2708672 w 5470922"/>
            <a:gd name="connsiteY104-3586" fmla="*/ 416750 h 1178750"/>
            <a:gd name="connsiteX105-3587" fmla="*/ 2744391 w 5470922"/>
            <a:gd name="connsiteY105-3588" fmla="*/ 404844 h 1178750"/>
            <a:gd name="connsiteX106-3589" fmla="*/ 2851547 w 5470922"/>
            <a:gd name="connsiteY106-3590" fmla="*/ 422703 h 1178750"/>
            <a:gd name="connsiteX107-3591" fmla="*/ 2887266 w 5470922"/>
            <a:gd name="connsiteY107-3592" fmla="*/ 410797 h 1178750"/>
            <a:gd name="connsiteX108-3593" fmla="*/ 2905125 w 5470922"/>
            <a:gd name="connsiteY108-3594" fmla="*/ 404844 h 1178750"/>
            <a:gd name="connsiteX109-3595" fmla="*/ 2922984 w 5470922"/>
            <a:gd name="connsiteY109-3596" fmla="*/ 392938 h 1178750"/>
            <a:gd name="connsiteX110-3597" fmla="*/ 2976562 w 5470922"/>
            <a:gd name="connsiteY110-3598" fmla="*/ 386984 h 1178750"/>
            <a:gd name="connsiteX111-3599" fmla="*/ 2994422 w 5470922"/>
            <a:gd name="connsiteY111-3600" fmla="*/ 392938 h 1178750"/>
            <a:gd name="connsiteX112-3601" fmla="*/ 3012281 w 5470922"/>
            <a:gd name="connsiteY112-3602" fmla="*/ 404844 h 1178750"/>
            <a:gd name="connsiteX113-3603" fmla="*/ 3030141 w 5470922"/>
            <a:gd name="connsiteY113-3604" fmla="*/ 369125 h 1178750"/>
            <a:gd name="connsiteX114-3605" fmla="*/ 3065859 w 5470922"/>
            <a:gd name="connsiteY114-3606" fmla="*/ 339359 h 1178750"/>
            <a:gd name="connsiteX115-3607" fmla="*/ 3089672 w 5470922"/>
            <a:gd name="connsiteY115-3608" fmla="*/ 333406 h 1178750"/>
            <a:gd name="connsiteX116-3609" fmla="*/ 3208734 w 5470922"/>
            <a:gd name="connsiteY116-3610" fmla="*/ 327453 h 1178750"/>
            <a:gd name="connsiteX117-3611" fmla="*/ 3232547 w 5470922"/>
            <a:gd name="connsiteY117-3612" fmla="*/ 333406 h 1178750"/>
            <a:gd name="connsiteX118-3613" fmla="*/ 3244453 w 5470922"/>
            <a:gd name="connsiteY118-3614" fmla="*/ 345313 h 1178750"/>
            <a:gd name="connsiteX119-3615" fmla="*/ 3280172 w 5470922"/>
            <a:gd name="connsiteY119-3616" fmla="*/ 339359 h 1178750"/>
            <a:gd name="connsiteX120-3617" fmla="*/ 3298031 w 5470922"/>
            <a:gd name="connsiteY120-3618" fmla="*/ 345313 h 1178750"/>
            <a:gd name="connsiteX121-3619" fmla="*/ 3315891 w 5470922"/>
            <a:gd name="connsiteY121-3620" fmla="*/ 381031 h 1178750"/>
            <a:gd name="connsiteX122-3621" fmla="*/ 3345656 w 5470922"/>
            <a:gd name="connsiteY122-3622" fmla="*/ 404844 h 1178750"/>
            <a:gd name="connsiteX123-3623" fmla="*/ 3357562 w 5470922"/>
            <a:gd name="connsiteY123-3624" fmla="*/ 440563 h 1178750"/>
            <a:gd name="connsiteX124-3625" fmla="*/ 3363516 w 5470922"/>
            <a:gd name="connsiteY124-3626" fmla="*/ 458422 h 1178750"/>
            <a:gd name="connsiteX125-3627" fmla="*/ 3399234 w 5470922"/>
            <a:gd name="connsiteY125-3628" fmla="*/ 440563 h 1178750"/>
            <a:gd name="connsiteX126-3629" fmla="*/ 3405187 w 5470922"/>
            <a:gd name="connsiteY126-3630" fmla="*/ 422703 h 1178750"/>
            <a:gd name="connsiteX127-3631" fmla="*/ 3411141 w 5470922"/>
            <a:gd name="connsiteY127-3632" fmla="*/ 369125 h 1178750"/>
            <a:gd name="connsiteX128-3633" fmla="*/ 3423047 w 5470922"/>
            <a:gd name="connsiteY128-3634" fmla="*/ 351266 h 1178750"/>
            <a:gd name="connsiteX129-3635" fmla="*/ 3446859 w 5470922"/>
            <a:gd name="connsiteY129-3636" fmla="*/ 357219 h 1178750"/>
            <a:gd name="connsiteX130-3637" fmla="*/ 3506391 w 5470922"/>
            <a:gd name="connsiteY130-3638" fmla="*/ 363172 h 1178750"/>
            <a:gd name="connsiteX131-3639" fmla="*/ 3500437 w 5470922"/>
            <a:gd name="connsiteY131-3640" fmla="*/ 333406 h 1178750"/>
            <a:gd name="connsiteX132-3641" fmla="*/ 3476625 w 5470922"/>
            <a:gd name="connsiteY132-3642" fmla="*/ 297688 h 1178750"/>
            <a:gd name="connsiteX133-3643" fmla="*/ 3500437 w 5470922"/>
            <a:gd name="connsiteY133-3644" fmla="*/ 291734 h 1178750"/>
            <a:gd name="connsiteX134-3645" fmla="*/ 3530203 w 5470922"/>
            <a:gd name="connsiteY134-3646" fmla="*/ 285781 h 1178750"/>
            <a:gd name="connsiteX135-3647" fmla="*/ 3548062 w 5470922"/>
            <a:gd name="connsiteY135-3648" fmla="*/ 279828 h 1178750"/>
            <a:gd name="connsiteX136-3649" fmla="*/ 3559969 w 5470922"/>
            <a:gd name="connsiteY136-3650" fmla="*/ 261969 h 1178750"/>
            <a:gd name="connsiteX137-3651" fmla="*/ 3589734 w 5470922"/>
            <a:gd name="connsiteY137-3652" fmla="*/ 238156 h 1178750"/>
            <a:gd name="connsiteX138-3653" fmla="*/ 3607594 w 5470922"/>
            <a:gd name="connsiteY138-3654" fmla="*/ 214344 h 1178750"/>
            <a:gd name="connsiteX139-3655" fmla="*/ 3625453 w 5470922"/>
            <a:gd name="connsiteY139-3656" fmla="*/ 196484 h 1178750"/>
            <a:gd name="connsiteX140-3657" fmla="*/ 3649266 w 5470922"/>
            <a:gd name="connsiteY140-3658" fmla="*/ 166719 h 1178750"/>
            <a:gd name="connsiteX141-3659" fmla="*/ 3655219 w 5470922"/>
            <a:gd name="connsiteY141-3660" fmla="*/ 119094 h 1178750"/>
            <a:gd name="connsiteX142-3661" fmla="*/ 3726656 w 5470922"/>
            <a:gd name="connsiteY142-3662" fmla="*/ 95281 h 1178750"/>
            <a:gd name="connsiteX143-3663" fmla="*/ 3827859 w 5470922"/>
            <a:gd name="connsiteY143-3664" fmla="*/ 53609 h 1178750"/>
            <a:gd name="connsiteX144-3665" fmla="*/ 3839766 w 5470922"/>
            <a:gd name="connsiteY144-3666" fmla="*/ 65516 h 1178750"/>
            <a:gd name="connsiteX145-3667" fmla="*/ 3875484 w 5470922"/>
            <a:gd name="connsiteY145-3668" fmla="*/ 89328 h 1178750"/>
            <a:gd name="connsiteX146-3669" fmla="*/ 3893344 w 5470922"/>
            <a:gd name="connsiteY146-3670" fmla="*/ 83375 h 1178750"/>
            <a:gd name="connsiteX147-3671" fmla="*/ 3911203 w 5470922"/>
            <a:gd name="connsiteY147-3672" fmla="*/ 71469 h 1178750"/>
            <a:gd name="connsiteX148-3673" fmla="*/ 3929062 w 5470922"/>
            <a:gd name="connsiteY148-3674" fmla="*/ 77422 h 1178750"/>
            <a:gd name="connsiteX149-3675" fmla="*/ 3976687 w 5470922"/>
            <a:gd name="connsiteY149-3676" fmla="*/ 71469 h 1178750"/>
            <a:gd name="connsiteX150-3677" fmla="*/ 3988594 w 5470922"/>
            <a:gd name="connsiteY150-3678" fmla="*/ 59563 h 1178750"/>
            <a:gd name="connsiteX151-3679" fmla="*/ 4018359 w 5470922"/>
            <a:gd name="connsiteY151-3680" fmla="*/ 95281 h 1178750"/>
            <a:gd name="connsiteX152-3681" fmla="*/ 4065984 w 5470922"/>
            <a:gd name="connsiteY152-3682" fmla="*/ 136953 h 1178750"/>
            <a:gd name="connsiteX153-3683" fmla="*/ 4083844 w 5470922"/>
            <a:gd name="connsiteY153-3684" fmla="*/ 131000 h 1178750"/>
            <a:gd name="connsiteX154-3685" fmla="*/ 4119562 w 5470922"/>
            <a:gd name="connsiteY154-3686" fmla="*/ 107188 h 1178750"/>
            <a:gd name="connsiteX155-3687" fmla="*/ 4125516 w 5470922"/>
            <a:gd name="connsiteY155-3688" fmla="*/ 89328 h 1178750"/>
            <a:gd name="connsiteX156-3689" fmla="*/ 4119562 w 5470922"/>
            <a:gd name="connsiteY156-3690" fmla="*/ 65516 h 1178750"/>
            <a:gd name="connsiteX157-3691" fmla="*/ 4101703 w 5470922"/>
            <a:gd name="connsiteY157-3692" fmla="*/ 29797 h 1178750"/>
            <a:gd name="connsiteX158-3693" fmla="*/ 4107656 w 5470922"/>
            <a:gd name="connsiteY158-3694" fmla="*/ 5984 h 1178750"/>
            <a:gd name="connsiteX159-3695" fmla="*/ 4167187 w 5470922"/>
            <a:gd name="connsiteY159-3696" fmla="*/ 5984 h 1178750"/>
            <a:gd name="connsiteX160-3697" fmla="*/ 4185047 w 5470922"/>
            <a:gd name="connsiteY160-3698" fmla="*/ 11938 h 1178750"/>
            <a:gd name="connsiteX161-3699" fmla="*/ 4244578 w 5470922"/>
            <a:gd name="connsiteY161-3700" fmla="*/ 47656 h 1178750"/>
            <a:gd name="connsiteX162-3701" fmla="*/ 4280297 w 5470922"/>
            <a:gd name="connsiteY162-3702" fmla="*/ 53609 h 1178750"/>
            <a:gd name="connsiteX163-3703" fmla="*/ 4363641 w 5470922"/>
            <a:gd name="connsiteY163-3704" fmla="*/ 41703 h 1178750"/>
            <a:gd name="connsiteX164-3705" fmla="*/ 4381500 w 5470922"/>
            <a:gd name="connsiteY164-3706" fmla="*/ 35750 h 1178750"/>
            <a:gd name="connsiteX165-3707" fmla="*/ 4399359 w 5470922"/>
            <a:gd name="connsiteY165-3708" fmla="*/ 23844 h 1178750"/>
            <a:gd name="connsiteX166-3709" fmla="*/ 4429125 w 5470922"/>
            <a:gd name="connsiteY166-3710" fmla="*/ 35750 h 1178750"/>
            <a:gd name="connsiteX167-3711" fmla="*/ 4446984 w 5470922"/>
            <a:gd name="connsiteY167-3712" fmla="*/ 41703 h 1178750"/>
            <a:gd name="connsiteX168-3713" fmla="*/ 4470797 w 5470922"/>
            <a:gd name="connsiteY168-3714" fmla="*/ 65516 h 1178750"/>
            <a:gd name="connsiteX169-3715" fmla="*/ 4488656 w 5470922"/>
            <a:gd name="connsiteY169-3716" fmla="*/ 107188 h 1178750"/>
            <a:gd name="connsiteX170-3717" fmla="*/ 4506516 w 5470922"/>
            <a:gd name="connsiteY170-3718" fmla="*/ 101234 h 1178750"/>
            <a:gd name="connsiteX171-3719" fmla="*/ 4542234 w 5470922"/>
            <a:gd name="connsiteY171-3720" fmla="*/ 77422 h 1178750"/>
            <a:gd name="connsiteX172-3721" fmla="*/ 4554141 w 5470922"/>
            <a:gd name="connsiteY172-3722" fmla="*/ 65516 h 1178750"/>
            <a:gd name="connsiteX173-3723" fmla="*/ 4589859 w 5470922"/>
            <a:gd name="connsiteY173-3724" fmla="*/ 53609 h 1178750"/>
            <a:gd name="connsiteX174-3725" fmla="*/ 4607719 w 5470922"/>
            <a:gd name="connsiteY174-3726" fmla="*/ 47656 h 1178750"/>
            <a:gd name="connsiteX175-3727" fmla="*/ 4649391 w 5470922"/>
            <a:gd name="connsiteY175-3728" fmla="*/ 29797 h 1178750"/>
            <a:gd name="connsiteX176-3729" fmla="*/ 4667250 w 5470922"/>
            <a:gd name="connsiteY176-3730" fmla="*/ 59563 h 1178750"/>
            <a:gd name="connsiteX177-3731" fmla="*/ 4691062 w 5470922"/>
            <a:gd name="connsiteY177-3732" fmla="*/ 95281 h 1178750"/>
            <a:gd name="connsiteX178-3733" fmla="*/ 4738687 w 5470922"/>
            <a:gd name="connsiteY178-3734" fmla="*/ 107188 h 1178750"/>
            <a:gd name="connsiteX179-3735" fmla="*/ 4774406 w 5470922"/>
            <a:gd name="connsiteY179-3736" fmla="*/ 89328 h 1178750"/>
            <a:gd name="connsiteX180-3737" fmla="*/ 4798219 w 5470922"/>
            <a:gd name="connsiteY180-3738" fmla="*/ 53609 h 1178750"/>
            <a:gd name="connsiteX181-3739" fmla="*/ 4804172 w 5470922"/>
            <a:gd name="connsiteY181-3740" fmla="*/ 35750 h 1178750"/>
            <a:gd name="connsiteX182-3741" fmla="*/ 4822031 w 5470922"/>
            <a:gd name="connsiteY182-3742" fmla="*/ 47656 h 1178750"/>
            <a:gd name="connsiteX183-3743" fmla="*/ 4845844 w 5470922"/>
            <a:gd name="connsiteY183-3744" fmla="*/ 89328 h 1178750"/>
            <a:gd name="connsiteX184-3745" fmla="*/ 4863703 w 5470922"/>
            <a:gd name="connsiteY184-3746" fmla="*/ 101234 h 1178750"/>
            <a:gd name="connsiteX185-3747" fmla="*/ 4893469 w 5470922"/>
            <a:gd name="connsiteY185-3748" fmla="*/ 131000 h 1178750"/>
            <a:gd name="connsiteX186-3749" fmla="*/ 4911328 w 5470922"/>
            <a:gd name="connsiteY186-3750" fmla="*/ 119094 h 1178750"/>
            <a:gd name="connsiteX187-3751" fmla="*/ 4935141 w 5470922"/>
            <a:gd name="connsiteY187-3752" fmla="*/ 95281 h 1178750"/>
            <a:gd name="connsiteX188-3753" fmla="*/ 5012531 w 5470922"/>
            <a:gd name="connsiteY188-3754" fmla="*/ 101234 h 1178750"/>
            <a:gd name="connsiteX189-3755" fmla="*/ 5018484 w 5470922"/>
            <a:gd name="connsiteY189-3756" fmla="*/ 119094 h 1178750"/>
            <a:gd name="connsiteX190-3757" fmla="*/ 5024437 w 5470922"/>
            <a:gd name="connsiteY190-3758" fmla="*/ 160766 h 1178750"/>
            <a:gd name="connsiteX191-3759" fmla="*/ 5054203 w 5470922"/>
            <a:gd name="connsiteY191-3760" fmla="*/ 107188 h 1178750"/>
            <a:gd name="connsiteX192-3761" fmla="*/ 5060156 w 5470922"/>
            <a:gd name="connsiteY192-3762" fmla="*/ 59563 h 1178750"/>
            <a:gd name="connsiteX193-3763" fmla="*/ 5078016 w 5470922"/>
            <a:gd name="connsiteY193-3764" fmla="*/ 41703 h 1178750"/>
            <a:gd name="connsiteX194-3765" fmla="*/ 5119687 w 5470922"/>
            <a:gd name="connsiteY194-3766" fmla="*/ 29797 h 1178750"/>
            <a:gd name="connsiteX195-3767" fmla="*/ 5142725 w 5470922"/>
            <a:gd name="connsiteY195-3768" fmla="*/ 22020 h 1178750"/>
            <a:gd name="connsiteX196-3769" fmla="*/ 5169390 w 5470922"/>
            <a:gd name="connsiteY196-3770" fmla="*/ 60331 h 1178750"/>
            <a:gd name="connsiteX197-3771" fmla="*/ 5209249 w 5470922"/>
            <a:gd name="connsiteY197-3772" fmla="*/ 77422 h 1178750"/>
            <a:gd name="connsiteX198-3773" fmla="*/ 5239014 w 5470922"/>
            <a:gd name="connsiteY198-3774" fmla="*/ 131479 h 1178750"/>
            <a:gd name="connsiteX199-3775" fmla="*/ 5246006 w 5470922"/>
            <a:gd name="connsiteY199-3776" fmla="*/ 151164 h 1178750"/>
            <a:gd name="connsiteX200-3777" fmla="*/ 5258686 w 5470922"/>
            <a:gd name="connsiteY200-3778" fmla="*/ 193123 h 1178750"/>
            <a:gd name="connsiteX201-3779" fmla="*/ 5304234 w 5470922"/>
            <a:gd name="connsiteY201-3780" fmla="*/ 208391 h 1178750"/>
            <a:gd name="connsiteX202-3781" fmla="*/ 5301911 w 5470922"/>
            <a:gd name="connsiteY202-3782" fmla="*/ 165471 h 1178750"/>
            <a:gd name="connsiteX203-3783" fmla="*/ 5345906 w 5470922"/>
            <a:gd name="connsiteY203-3784" fmla="*/ 166719 h 1178750"/>
            <a:gd name="connsiteX204-3785" fmla="*/ 5357812 w 5470922"/>
            <a:gd name="connsiteY204-3786" fmla="*/ 148859 h 1178750"/>
            <a:gd name="connsiteX205-3787" fmla="*/ 5309941 w 5470922"/>
            <a:gd name="connsiteY205-3788" fmla="*/ 90674 h 1178750"/>
            <a:gd name="connsiteX206-3789" fmla="*/ 5373610 w 5470922"/>
            <a:gd name="connsiteY206-3790" fmla="*/ 91442 h 1178750"/>
            <a:gd name="connsiteX207-3791" fmla="*/ 5399484 w 5470922"/>
            <a:gd name="connsiteY207-3792" fmla="*/ 77422 h 1178750"/>
            <a:gd name="connsiteX208-3793" fmla="*/ 5381625 w 5470922"/>
            <a:gd name="connsiteY208-3794" fmla="*/ 65516 h 1178750"/>
            <a:gd name="connsiteX209-3795" fmla="*/ 5447109 w 5470922"/>
            <a:gd name="connsiteY209-3796" fmla="*/ 59563 h 1178750"/>
            <a:gd name="connsiteX210-3797" fmla="*/ 5470922 w 5470922"/>
            <a:gd name="connsiteY210-3798" fmla="*/ 65516 h 1178750"/>
            <a:gd name="connsiteX0-3799" fmla="*/ 0 w 5470922"/>
            <a:gd name="connsiteY0-3800" fmla="*/ 1178750 h 1178750"/>
            <a:gd name="connsiteX1-3801" fmla="*/ 29766 w 5470922"/>
            <a:gd name="connsiteY1-3802" fmla="*/ 1160891 h 1178750"/>
            <a:gd name="connsiteX2-3803" fmla="*/ 47625 w 5470922"/>
            <a:gd name="connsiteY2-3804" fmla="*/ 1154938 h 1178750"/>
            <a:gd name="connsiteX3-3805" fmla="*/ 77391 w 5470922"/>
            <a:gd name="connsiteY3-3806" fmla="*/ 1125172 h 1178750"/>
            <a:gd name="connsiteX4-3807" fmla="*/ 95250 w 5470922"/>
            <a:gd name="connsiteY4-3808" fmla="*/ 1113266 h 1178750"/>
            <a:gd name="connsiteX5-3809" fmla="*/ 172641 w 5470922"/>
            <a:gd name="connsiteY5-3810" fmla="*/ 1119219 h 1178750"/>
            <a:gd name="connsiteX6-3811" fmla="*/ 220266 w 5470922"/>
            <a:gd name="connsiteY6-3812" fmla="*/ 1125172 h 1178750"/>
            <a:gd name="connsiteX7-3813" fmla="*/ 232172 w 5470922"/>
            <a:gd name="connsiteY7-3814" fmla="*/ 1107313 h 1178750"/>
            <a:gd name="connsiteX8-3815" fmla="*/ 238125 w 5470922"/>
            <a:gd name="connsiteY8-3816" fmla="*/ 1065641 h 1178750"/>
            <a:gd name="connsiteX9-3817" fmla="*/ 244078 w 5470922"/>
            <a:gd name="connsiteY9-3818" fmla="*/ 1047781 h 1178750"/>
            <a:gd name="connsiteX10-3819" fmla="*/ 279797 w 5470922"/>
            <a:gd name="connsiteY10-3820" fmla="*/ 1023969 h 1178750"/>
            <a:gd name="connsiteX11-3821" fmla="*/ 291703 w 5470922"/>
            <a:gd name="connsiteY11-3822" fmla="*/ 1006109 h 1178750"/>
            <a:gd name="connsiteX12-3823" fmla="*/ 321469 w 5470922"/>
            <a:gd name="connsiteY12-3824" fmla="*/ 976344 h 1178750"/>
            <a:gd name="connsiteX13-3825" fmla="*/ 345281 w 5470922"/>
            <a:gd name="connsiteY13-3826" fmla="*/ 940625 h 1178750"/>
            <a:gd name="connsiteX14-3827" fmla="*/ 357187 w 5470922"/>
            <a:gd name="connsiteY14-3828" fmla="*/ 922766 h 1178750"/>
            <a:gd name="connsiteX15-3829" fmla="*/ 369094 w 5470922"/>
            <a:gd name="connsiteY15-3830" fmla="*/ 910859 h 1178750"/>
            <a:gd name="connsiteX16-3831" fmla="*/ 381000 w 5470922"/>
            <a:gd name="connsiteY16-3832" fmla="*/ 922766 h 1178750"/>
            <a:gd name="connsiteX17-3833" fmla="*/ 386953 w 5470922"/>
            <a:gd name="connsiteY17-3834" fmla="*/ 940625 h 1178750"/>
            <a:gd name="connsiteX18-3835" fmla="*/ 422672 w 5470922"/>
            <a:gd name="connsiteY18-3836" fmla="*/ 958484 h 1178750"/>
            <a:gd name="connsiteX19-3837" fmla="*/ 452437 w 5470922"/>
            <a:gd name="connsiteY19-3838" fmla="*/ 988250 h 1178750"/>
            <a:gd name="connsiteX20-3839" fmla="*/ 488156 w 5470922"/>
            <a:gd name="connsiteY20-3840" fmla="*/ 1000156 h 1178750"/>
            <a:gd name="connsiteX21-3841" fmla="*/ 511969 w 5470922"/>
            <a:gd name="connsiteY21-3842" fmla="*/ 994203 h 1178750"/>
            <a:gd name="connsiteX22-3843" fmla="*/ 559594 w 5470922"/>
            <a:gd name="connsiteY22-3844" fmla="*/ 958484 h 1178750"/>
            <a:gd name="connsiteX23-3845" fmla="*/ 601266 w 5470922"/>
            <a:gd name="connsiteY23-3846" fmla="*/ 964438 h 1178750"/>
            <a:gd name="connsiteX24-3847" fmla="*/ 619125 w 5470922"/>
            <a:gd name="connsiteY24-3848" fmla="*/ 970391 h 1178750"/>
            <a:gd name="connsiteX25-3849" fmla="*/ 631031 w 5470922"/>
            <a:gd name="connsiteY25-3850" fmla="*/ 988250 h 1178750"/>
            <a:gd name="connsiteX26-3851" fmla="*/ 648891 w 5470922"/>
            <a:gd name="connsiteY26-3852" fmla="*/ 1000156 h 1178750"/>
            <a:gd name="connsiteX27-3853" fmla="*/ 666750 w 5470922"/>
            <a:gd name="connsiteY27-3854" fmla="*/ 994203 h 1178750"/>
            <a:gd name="connsiteX28-3855" fmla="*/ 684609 w 5470922"/>
            <a:gd name="connsiteY28-3856" fmla="*/ 982297 h 1178750"/>
            <a:gd name="connsiteX29-3857" fmla="*/ 720328 w 5470922"/>
            <a:gd name="connsiteY29-3858" fmla="*/ 970391 h 1178750"/>
            <a:gd name="connsiteX30-3859" fmla="*/ 744141 w 5470922"/>
            <a:gd name="connsiteY30-3860" fmla="*/ 946578 h 1178750"/>
            <a:gd name="connsiteX31-3861" fmla="*/ 756047 w 5470922"/>
            <a:gd name="connsiteY31-3862" fmla="*/ 928719 h 1178750"/>
            <a:gd name="connsiteX32-3863" fmla="*/ 773906 w 5470922"/>
            <a:gd name="connsiteY32-3864" fmla="*/ 922766 h 1178750"/>
            <a:gd name="connsiteX33-3865" fmla="*/ 863203 w 5470922"/>
            <a:gd name="connsiteY33-3866" fmla="*/ 916813 h 1178750"/>
            <a:gd name="connsiteX34-3867" fmla="*/ 887016 w 5470922"/>
            <a:gd name="connsiteY34-3868" fmla="*/ 869188 h 1178750"/>
            <a:gd name="connsiteX35-3869" fmla="*/ 904875 w 5470922"/>
            <a:gd name="connsiteY35-3870" fmla="*/ 863234 h 1178750"/>
            <a:gd name="connsiteX36-3871" fmla="*/ 952500 w 5470922"/>
            <a:gd name="connsiteY36-3872" fmla="*/ 857281 h 1178750"/>
            <a:gd name="connsiteX37-3873" fmla="*/ 988219 w 5470922"/>
            <a:gd name="connsiteY37-3874" fmla="*/ 833469 h 1178750"/>
            <a:gd name="connsiteX38-3875" fmla="*/ 1006078 w 5470922"/>
            <a:gd name="connsiteY38-3876" fmla="*/ 821563 h 1178750"/>
            <a:gd name="connsiteX39-3877" fmla="*/ 1041797 w 5470922"/>
            <a:gd name="connsiteY39-3878" fmla="*/ 827516 h 1178750"/>
            <a:gd name="connsiteX40-3879" fmla="*/ 1059656 w 5470922"/>
            <a:gd name="connsiteY40-3880" fmla="*/ 833469 h 1178750"/>
            <a:gd name="connsiteX41-3881" fmla="*/ 1101328 w 5470922"/>
            <a:gd name="connsiteY41-3882" fmla="*/ 821563 h 1178750"/>
            <a:gd name="connsiteX42-3883" fmla="*/ 1137047 w 5470922"/>
            <a:gd name="connsiteY42-3884" fmla="*/ 779891 h 1178750"/>
            <a:gd name="connsiteX43-3885" fmla="*/ 1148953 w 5470922"/>
            <a:gd name="connsiteY43-3886" fmla="*/ 756078 h 1178750"/>
            <a:gd name="connsiteX44-3887" fmla="*/ 1154906 w 5470922"/>
            <a:gd name="connsiteY44-3888" fmla="*/ 738219 h 1178750"/>
            <a:gd name="connsiteX45-3889" fmla="*/ 1172766 w 5470922"/>
            <a:gd name="connsiteY45-3890" fmla="*/ 732266 h 1178750"/>
            <a:gd name="connsiteX46-3891" fmla="*/ 1196578 w 5470922"/>
            <a:gd name="connsiteY46-3892" fmla="*/ 738219 h 1178750"/>
            <a:gd name="connsiteX47-3893" fmla="*/ 1214437 w 5470922"/>
            <a:gd name="connsiteY47-3894" fmla="*/ 744172 h 1178750"/>
            <a:gd name="connsiteX48-3895" fmla="*/ 1226344 w 5470922"/>
            <a:gd name="connsiteY48-3896" fmla="*/ 732266 h 1178750"/>
            <a:gd name="connsiteX49-3897" fmla="*/ 1244203 w 5470922"/>
            <a:gd name="connsiteY49-3898" fmla="*/ 726313 h 1178750"/>
            <a:gd name="connsiteX50-3899" fmla="*/ 1273969 w 5470922"/>
            <a:gd name="connsiteY50-3900" fmla="*/ 756078 h 1178750"/>
            <a:gd name="connsiteX51-3901" fmla="*/ 1291828 w 5470922"/>
            <a:gd name="connsiteY51-3902" fmla="*/ 767984 h 1178750"/>
            <a:gd name="connsiteX52-3903" fmla="*/ 1333500 w 5470922"/>
            <a:gd name="connsiteY52-3904" fmla="*/ 803703 h 1178750"/>
            <a:gd name="connsiteX53-3905" fmla="*/ 1351359 w 5470922"/>
            <a:gd name="connsiteY53-3906" fmla="*/ 809656 h 1178750"/>
            <a:gd name="connsiteX54-3907" fmla="*/ 1369219 w 5470922"/>
            <a:gd name="connsiteY54-3908" fmla="*/ 773938 h 1178750"/>
            <a:gd name="connsiteX55-3909" fmla="*/ 1375172 w 5470922"/>
            <a:gd name="connsiteY55-3910" fmla="*/ 714406 h 1178750"/>
            <a:gd name="connsiteX56-3911" fmla="*/ 1393031 w 5470922"/>
            <a:gd name="connsiteY56-3912" fmla="*/ 702500 h 1178750"/>
            <a:gd name="connsiteX57-3913" fmla="*/ 1494234 w 5470922"/>
            <a:gd name="connsiteY57-3914" fmla="*/ 678688 h 1178750"/>
            <a:gd name="connsiteX58-3915" fmla="*/ 1506141 w 5470922"/>
            <a:gd name="connsiteY58-3916" fmla="*/ 666781 h 1178750"/>
            <a:gd name="connsiteX59-3917" fmla="*/ 1524000 w 5470922"/>
            <a:gd name="connsiteY59-3918" fmla="*/ 654875 h 1178750"/>
            <a:gd name="connsiteX60-3919" fmla="*/ 1535906 w 5470922"/>
            <a:gd name="connsiteY60-3920" fmla="*/ 637016 h 1178750"/>
            <a:gd name="connsiteX61-3921" fmla="*/ 1559719 w 5470922"/>
            <a:gd name="connsiteY61-3922" fmla="*/ 613203 h 1178750"/>
            <a:gd name="connsiteX62-3923" fmla="*/ 1565672 w 5470922"/>
            <a:gd name="connsiteY62-3924" fmla="*/ 595344 h 1178750"/>
            <a:gd name="connsiteX63-3925" fmla="*/ 1619250 w 5470922"/>
            <a:gd name="connsiteY63-3926" fmla="*/ 565578 h 1178750"/>
            <a:gd name="connsiteX64-3927" fmla="*/ 1702594 w 5470922"/>
            <a:gd name="connsiteY64-3928" fmla="*/ 571531 h 1178750"/>
            <a:gd name="connsiteX65-3929" fmla="*/ 1720453 w 5470922"/>
            <a:gd name="connsiteY65-3930" fmla="*/ 577484 h 1178750"/>
            <a:gd name="connsiteX66-3931" fmla="*/ 1768078 w 5470922"/>
            <a:gd name="connsiteY66-3932" fmla="*/ 565578 h 1178750"/>
            <a:gd name="connsiteX67-3933" fmla="*/ 1797844 w 5470922"/>
            <a:gd name="connsiteY67-3934" fmla="*/ 541766 h 1178750"/>
            <a:gd name="connsiteX68-3935" fmla="*/ 1779984 w 5470922"/>
            <a:gd name="connsiteY68-3936" fmla="*/ 500094 h 1178750"/>
            <a:gd name="connsiteX69-3937" fmla="*/ 1768078 w 5470922"/>
            <a:gd name="connsiteY69-3938" fmla="*/ 482234 h 1178750"/>
            <a:gd name="connsiteX70-3939" fmla="*/ 1785937 w 5470922"/>
            <a:gd name="connsiteY70-3940" fmla="*/ 464375 h 1178750"/>
            <a:gd name="connsiteX71-3941" fmla="*/ 1839516 w 5470922"/>
            <a:gd name="connsiteY71-3942" fmla="*/ 482234 h 1178750"/>
            <a:gd name="connsiteX72-3943" fmla="*/ 1851422 w 5470922"/>
            <a:gd name="connsiteY72-3944" fmla="*/ 494141 h 1178750"/>
            <a:gd name="connsiteX73-3945" fmla="*/ 1887141 w 5470922"/>
            <a:gd name="connsiteY73-3946" fmla="*/ 512000 h 1178750"/>
            <a:gd name="connsiteX74-3947" fmla="*/ 1934766 w 5470922"/>
            <a:gd name="connsiteY74-3948" fmla="*/ 500094 h 1178750"/>
            <a:gd name="connsiteX75-3949" fmla="*/ 1952625 w 5470922"/>
            <a:gd name="connsiteY75-3950" fmla="*/ 464375 h 1178750"/>
            <a:gd name="connsiteX76-3951" fmla="*/ 1976437 w 5470922"/>
            <a:gd name="connsiteY76-3952" fmla="*/ 452469 h 1178750"/>
            <a:gd name="connsiteX77-3953" fmla="*/ 2047875 w 5470922"/>
            <a:gd name="connsiteY77-3954" fmla="*/ 440563 h 1178750"/>
            <a:gd name="connsiteX78-3955" fmla="*/ 2077641 w 5470922"/>
            <a:gd name="connsiteY78-3956" fmla="*/ 422703 h 1178750"/>
            <a:gd name="connsiteX79-3957" fmla="*/ 2095500 w 5470922"/>
            <a:gd name="connsiteY79-3958" fmla="*/ 416750 h 1178750"/>
            <a:gd name="connsiteX80-3959" fmla="*/ 2125266 w 5470922"/>
            <a:gd name="connsiteY80-3960" fmla="*/ 392938 h 1178750"/>
            <a:gd name="connsiteX81-3961" fmla="*/ 2137172 w 5470922"/>
            <a:gd name="connsiteY81-3962" fmla="*/ 381031 h 1178750"/>
            <a:gd name="connsiteX82-3963" fmla="*/ 2172891 w 5470922"/>
            <a:gd name="connsiteY82-3964" fmla="*/ 369125 h 1178750"/>
            <a:gd name="connsiteX83-3965" fmla="*/ 2190750 w 5470922"/>
            <a:gd name="connsiteY83-3966" fmla="*/ 363172 h 1178750"/>
            <a:gd name="connsiteX84-3967" fmla="*/ 2220516 w 5470922"/>
            <a:gd name="connsiteY84-3968" fmla="*/ 357219 h 1178750"/>
            <a:gd name="connsiteX85-3969" fmla="*/ 2256234 w 5470922"/>
            <a:gd name="connsiteY85-3970" fmla="*/ 345313 h 1178750"/>
            <a:gd name="connsiteX86-3971" fmla="*/ 2274094 w 5470922"/>
            <a:gd name="connsiteY86-3972" fmla="*/ 339359 h 1178750"/>
            <a:gd name="connsiteX87-3973" fmla="*/ 2309812 w 5470922"/>
            <a:gd name="connsiteY87-3974" fmla="*/ 315547 h 1178750"/>
            <a:gd name="connsiteX88-3975" fmla="*/ 2321719 w 5470922"/>
            <a:gd name="connsiteY88-3976" fmla="*/ 297688 h 1178750"/>
            <a:gd name="connsiteX89-3977" fmla="*/ 2357437 w 5470922"/>
            <a:gd name="connsiteY89-3978" fmla="*/ 279828 h 1178750"/>
            <a:gd name="connsiteX90-3979" fmla="*/ 2369344 w 5470922"/>
            <a:gd name="connsiteY90-3980" fmla="*/ 267922 h 1178750"/>
            <a:gd name="connsiteX91-3981" fmla="*/ 2381250 w 5470922"/>
            <a:gd name="connsiteY91-3982" fmla="*/ 250063 h 1178750"/>
            <a:gd name="connsiteX92-3983" fmla="*/ 2416969 w 5470922"/>
            <a:gd name="connsiteY92-3984" fmla="*/ 238156 h 1178750"/>
            <a:gd name="connsiteX93-3985" fmla="*/ 2446734 w 5470922"/>
            <a:gd name="connsiteY93-3986" fmla="*/ 244109 h 1178750"/>
            <a:gd name="connsiteX94-3987" fmla="*/ 2458641 w 5470922"/>
            <a:gd name="connsiteY94-3988" fmla="*/ 256016 h 1178750"/>
            <a:gd name="connsiteX95-3989" fmla="*/ 2494359 w 5470922"/>
            <a:gd name="connsiteY95-3990" fmla="*/ 244109 h 1178750"/>
            <a:gd name="connsiteX96-3991" fmla="*/ 2536031 w 5470922"/>
            <a:gd name="connsiteY96-3992" fmla="*/ 250063 h 1178750"/>
            <a:gd name="connsiteX97-3993" fmla="*/ 2547937 w 5470922"/>
            <a:gd name="connsiteY97-3994" fmla="*/ 267922 h 1178750"/>
            <a:gd name="connsiteX98-3995" fmla="*/ 2559844 w 5470922"/>
            <a:gd name="connsiteY98-3996" fmla="*/ 279828 h 1178750"/>
            <a:gd name="connsiteX99-3997" fmla="*/ 2565797 w 5470922"/>
            <a:gd name="connsiteY99-3998" fmla="*/ 309594 h 1178750"/>
            <a:gd name="connsiteX100-3999" fmla="*/ 2583656 w 5470922"/>
            <a:gd name="connsiteY100-4000" fmla="*/ 315547 h 1178750"/>
            <a:gd name="connsiteX101-4001" fmla="*/ 2619375 w 5470922"/>
            <a:gd name="connsiteY101-4002" fmla="*/ 339359 h 1178750"/>
            <a:gd name="connsiteX102-4003" fmla="*/ 2655094 w 5470922"/>
            <a:gd name="connsiteY102-4004" fmla="*/ 357219 h 1178750"/>
            <a:gd name="connsiteX103-4005" fmla="*/ 2684859 w 5470922"/>
            <a:gd name="connsiteY103-4006" fmla="*/ 428656 h 1178750"/>
            <a:gd name="connsiteX104-4007" fmla="*/ 2708672 w 5470922"/>
            <a:gd name="connsiteY104-4008" fmla="*/ 416750 h 1178750"/>
            <a:gd name="connsiteX105-4009" fmla="*/ 2744391 w 5470922"/>
            <a:gd name="connsiteY105-4010" fmla="*/ 404844 h 1178750"/>
            <a:gd name="connsiteX106-4011" fmla="*/ 2851547 w 5470922"/>
            <a:gd name="connsiteY106-4012" fmla="*/ 422703 h 1178750"/>
            <a:gd name="connsiteX107-4013" fmla="*/ 2887266 w 5470922"/>
            <a:gd name="connsiteY107-4014" fmla="*/ 410797 h 1178750"/>
            <a:gd name="connsiteX108-4015" fmla="*/ 2905125 w 5470922"/>
            <a:gd name="connsiteY108-4016" fmla="*/ 404844 h 1178750"/>
            <a:gd name="connsiteX109-4017" fmla="*/ 2922984 w 5470922"/>
            <a:gd name="connsiteY109-4018" fmla="*/ 392938 h 1178750"/>
            <a:gd name="connsiteX110-4019" fmla="*/ 2976562 w 5470922"/>
            <a:gd name="connsiteY110-4020" fmla="*/ 386984 h 1178750"/>
            <a:gd name="connsiteX111-4021" fmla="*/ 2994422 w 5470922"/>
            <a:gd name="connsiteY111-4022" fmla="*/ 392938 h 1178750"/>
            <a:gd name="connsiteX112-4023" fmla="*/ 3012281 w 5470922"/>
            <a:gd name="connsiteY112-4024" fmla="*/ 404844 h 1178750"/>
            <a:gd name="connsiteX113-4025" fmla="*/ 3030141 w 5470922"/>
            <a:gd name="connsiteY113-4026" fmla="*/ 369125 h 1178750"/>
            <a:gd name="connsiteX114-4027" fmla="*/ 3065859 w 5470922"/>
            <a:gd name="connsiteY114-4028" fmla="*/ 339359 h 1178750"/>
            <a:gd name="connsiteX115-4029" fmla="*/ 3089672 w 5470922"/>
            <a:gd name="connsiteY115-4030" fmla="*/ 333406 h 1178750"/>
            <a:gd name="connsiteX116-4031" fmla="*/ 3208734 w 5470922"/>
            <a:gd name="connsiteY116-4032" fmla="*/ 327453 h 1178750"/>
            <a:gd name="connsiteX117-4033" fmla="*/ 3232547 w 5470922"/>
            <a:gd name="connsiteY117-4034" fmla="*/ 333406 h 1178750"/>
            <a:gd name="connsiteX118-4035" fmla="*/ 3244453 w 5470922"/>
            <a:gd name="connsiteY118-4036" fmla="*/ 345313 h 1178750"/>
            <a:gd name="connsiteX119-4037" fmla="*/ 3280172 w 5470922"/>
            <a:gd name="connsiteY119-4038" fmla="*/ 339359 h 1178750"/>
            <a:gd name="connsiteX120-4039" fmla="*/ 3298031 w 5470922"/>
            <a:gd name="connsiteY120-4040" fmla="*/ 345313 h 1178750"/>
            <a:gd name="connsiteX121-4041" fmla="*/ 3315891 w 5470922"/>
            <a:gd name="connsiteY121-4042" fmla="*/ 381031 h 1178750"/>
            <a:gd name="connsiteX122-4043" fmla="*/ 3345656 w 5470922"/>
            <a:gd name="connsiteY122-4044" fmla="*/ 404844 h 1178750"/>
            <a:gd name="connsiteX123-4045" fmla="*/ 3357562 w 5470922"/>
            <a:gd name="connsiteY123-4046" fmla="*/ 440563 h 1178750"/>
            <a:gd name="connsiteX124-4047" fmla="*/ 3363516 w 5470922"/>
            <a:gd name="connsiteY124-4048" fmla="*/ 458422 h 1178750"/>
            <a:gd name="connsiteX125-4049" fmla="*/ 3399234 w 5470922"/>
            <a:gd name="connsiteY125-4050" fmla="*/ 440563 h 1178750"/>
            <a:gd name="connsiteX126-4051" fmla="*/ 3405187 w 5470922"/>
            <a:gd name="connsiteY126-4052" fmla="*/ 422703 h 1178750"/>
            <a:gd name="connsiteX127-4053" fmla="*/ 3411141 w 5470922"/>
            <a:gd name="connsiteY127-4054" fmla="*/ 369125 h 1178750"/>
            <a:gd name="connsiteX128-4055" fmla="*/ 3423047 w 5470922"/>
            <a:gd name="connsiteY128-4056" fmla="*/ 351266 h 1178750"/>
            <a:gd name="connsiteX129-4057" fmla="*/ 3446859 w 5470922"/>
            <a:gd name="connsiteY129-4058" fmla="*/ 357219 h 1178750"/>
            <a:gd name="connsiteX130-4059" fmla="*/ 3506391 w 5470922"/>
            <a:gd name="connsiteY130-4060" fmla="*/ 363172 h 1178750"/>
            <a:gd name="connsiteX131-4061" fmla="*/ 3500437 w 5470922"/>
            <a:gd name="connsiteY131-4062" fmla="*/ 333406 h 1178750"/>
            <a:gd name="connsiteX132-4063" fmla="*/ 3476625 w 5470922"/>
            <a:gd name="connsiteY132-4064" fmla="*/ 297688 h 1178750"/>
            <a:gd name="connsiteX133-4065" fmla="*/ 3500437 w 5470922"/>
            <a:gd name="connsiteY133-4066" fmla="*/ 291734 h 1178750"/>
            <a:gd name="connsiteX134-4067" fmla="*/ 3530203 w 5470922"/>
            <a:gd name="connsiteY134-4068" fmla="*/ 285781 h 1178750"/>
            <a:gd name="connsiteX135-4069" fmla="*/ 3548062 w 5470922"/>
            <a:gd name="connsiteY135-4070" fmla="*/ 279828 h 1178750"/>
            <a:gd name="connsiteX136-4071" fmla="*/ 3559969 w 5470922"/>
            <a:gd name="connsiteY136-4072" fmla="*/ 261969 h 1178750"/>
            <a:gd name="connsiteX137-4073" fmla="*/ 3589734 w 5470922"/>
            <a:gd name="connsiteY137-4074" fmla="*/ 238156 h 1178750"/>
            <a:gd name="connsiteX138-4075" fmla="*/ 3607594 w 5470922"/>
            <a:gd name="connsiteY138-4076" fmla="*/ 214344 h 1178750"/>
            <a:gd name="connsiteX139-4077" fmla="*/ 3625453 w 5470922"/>
            <a:gd name="connsiteY139-4078" fmla="*/ 196484 h 1178750"/>
            <a:gd name="connsiteX140-4079" fmla="*/ 3649266 w 5470922"/>
            <a:gd name="connsiteY140-4080" fmla="*/ 166719 h 1178750"/>
            <a:gd name="connsiteX141-4081" fmla="*/ 3655219 w 5470922"/>
            <a:gd name="connsiteY141-4082" fmla="*/ 119094 h 1178750"/>
            <a:gd name="connsiteX142-4083" fmla="*/ 3726656 w 5470922"/>
            <a:gd name="connsiteY142-4084" fmla="*/ 95281 h 1178750"/>
            <a:gd name="connsiteX143-4085" fmla="*/ 3827859 w 5470922"/>
            <a:gd name="connsiteY143-4086" fmla="*/ 53609 h 1178750"/>
            <a:gd name="connsiteX144-4087" fmla="*/ 3839766 w 5470922"/>
            <a:gd name="connsiteY144-4088" fmla="*/ 65516 h 1178750"/>
            <a:gd name="connsiteX145-4089" fmla="*/ 3875484 w 5470922"/>
            <a:gd name="connsiteY145-4090" fmla="*/ 89328 h 1178750"/>
            <a:gd name="connsiteX146-4091" fmla="*/ 3893344 w 5470922"/>
            <a:gd name="connsiteY146-4092" fmla="*/ 83375 h 1178750"/>
            <a:gd name="connsiteX147-4093" fmla="*/ 3911203 w 5470922"/>
            <a:gd name="connsiteY147-4094" fmla="*/ 71469 h 1178750"/>
            <a:gd name="connsiteX148-4095" fmla="*/ 3929062 w 5470922"/>
            <a:gd name="connsiteY148-4096" fmla="*/ 77422 h 1178750"/>
            <a:gd name="connsiteX149-4097" fmla="*/ 3976687 w 5470922"/>
            <a:gd name="connsiteY149-4098" fmla="*/ 71469 h 1178750"/>
            <a:gd name="connsiteX150-4099" fmla="*/ 3988594 w 5470922"/>
            <a:gd name="connsiteY150-4100" fmla="*/ 59563 h 1178750"/>
            <a:gd name="connsiteX151-4101" fmla="*/ 4018359 w 5470922"/>
            <a:gd name="connsiteY151-4102" fmla="*/ 95281 h 1178750"/>
            <a:gd name="connsiteX152-4103" fmla="*/ 4065984 w 5470922"/>
            <a:gd name="connsiteY152-4104" fmla="*/ 136953 h 1178750"/>
            <a:gd name="connsiteX153-4105" fmla="*/ 4083844 w 5470922"/>
            <a:gd name="connsiteY153-4106" fmla="*/ 131000 h 1178750"/>
            <a:gd name="connsiteX154-4107" fmla="*/ 4119562 w 5470922"/>
            <a:gd name="connsiteY154-4108" fmla="*/ 107188 h 1178750"/>
            <a:gd name="connsiteX155-4109" fmla="*/ 4125516 w 5470922"/>
            <a:gd name="connsiteY155-4110" fmla="*/ 89328 h 1178750"/>
            <a:gd name="connsiteX156-4111" fmla="*/ 4119562 w 5470922"/>
            <a:gd name="connsiteY156-4112" fmla="*/ 65516 h 1178750"/>
            <a:gd name="connsiteX157-4113" fmla="*/ 4101703 w 5470922"/>
            <a:gd name="connsiteY157-4114" fmla="*/ 29797 h 1178750"/>
            <a:gd name="connsiteX158-4115" fmla="*/ 4107656 w 5470922"/>
            <a:gd name="connsiteY158-4116" fmla="*/ 5984 h 1178750"/>
            <a:gd name="connsiteX159-4117" fmla="*/ 4167187 w 5470922"/>
            <a:gd name="connsiteY159-4118" fmla="*/ 5984 h 1178750"/>
            <a:gd name="connsiteX160-4119" fmla="*/ 4185047 w 5470922"/>
            <a:gd name="connsiteY160-4120" fmla="*/ 11938 h 1178750"/>
            <a:gd name="connsiteX161-4121" fmla="*/ 4244578 w 5470922"/>
            <a:gd name="connsiteY161-4122" fmla="*/ 47656 h 1178750"/>
            <a:gd name="connsiteX162-4123" fmla="*/ 4280297 w 5470922"/>
            <a:gd name="connsiteY162-4124" fmla="*/ 53609 h 1178750"/>
            <a:gd name="connsiteX163-4125" fmla="*/ 4363641 w 5470922"/>
            <a:gd name="connsiteY163-4126" fmla="*/ 41703 h 1178750"/>
            <a:gd name="connsiteX164-4127" fmla="*/ 4381500 w 5470922"/>
            <a:gd name="connsiteY164-4128" fmla="*/ 35750 h 1178750"/>
            <a:gd name="connsiteX165-4129" fmla="*/ 4399359 w 5470922"/>
            <a:gd name="connsiteY165-4130" fmla="*/ 23844 h 1178750"/>
            <a:gd name="connsiteX166-4131" fmla="*/ 4429125 w 5470922"/>
            <a:gd name="connsiteY166-4132" fmla="*/ 35750 h 1178750"/>
            <a:gd name="connsiteX167-4133" fmla="*/ 4446984 w 5470922"/>
            <a:gd name="connsiteY167-4134" fmla="*/ 41703 h 1178750"/>
            <a:gd name="connsiteX168-4135" fmla="*/ 4470797 w 5470922"/>
            <a:gd name="connsiteY168-4136" fmla="*/ 65516 h 1178750"/>
            <a:gd name="connsiteX169-4137" fmla="*/ 4488656 w 5470922"/>
            <a:gd name="connsiteY169-4138" fmla="*/ 107188 h 1178750"/>
            <a:gd name="connsiteX170-4139" fmla="*/ 4506516 w 5470922"/>
            <a:gd name="connsiteY170-4140" fmla="*/ 101234 h 1178750"/>
            <a:gd name="connsiteX171-4141" fmla="*/ 4542234 w 5470922"/>
            <a:gd name="connsiteY171-4142" fmla="*/ 77422 h 1178750"/>
            <a:gd name="connsiteX172-4143" fmla="*/ 4554141 w 5470922"/>
            <a:gd name="connsiteY172-4144" fmla="*/ 65516 h 1178750"/>
            <a:gd name="connsiteX173-4145" fmla="*/ 4589859 w 5470922"/>
            <a:gd name="connsiteY173-4146" fmla="*/ 53609 h 1178750"/>
            <a:gd name="connsiteX174-4147" fmla="*/ 4607719 w 5470922"/>
            <a:gd name="connsiteY174-4148" fmla="*/ 47656 h 1178750"/>
            <a:gd name="connsiteX175-4149" fmla="*/ 4649391 w 5470922"/>
            <a:gd name="connsiteY175-4150" fmla="*/ 29797 h 1178750"/>
            <a:gd name="connsiteX176-4151" fmla="*/ 4667250 w 5470922"/>
            <a:gd name="connsiteY176-4152" fmla="*/ 59563 h 1178750"/>
            <a:gd name="connsiteX177-4153" fmla="*/ 4691062 w 5470922"/>
            <a:gd name="connsiteY177-4154" fmla="*/ 95281 h 1178750"/>
            <a:gd name="connsiteX178-4155" fmla="*/ 4738687 w 5470922"/>
            <a:gd name="connsiteY178-4156" fmla="*/ 107188 h 1178750"/>
            <a:gd name="connsiteX179-4157" fmla="*/ 4774406 w 5470922"/>
            <a:gd name="connsiteY179-4158" fmla="*/ 89328 h 1178750"/>
            <a:gd name="connsiteX180-4159" fmla="*/ 4798219 w 5470922"/>
            <a:gd name="connsiteY180-4160" fmla="*/ 53609 h 1178750"/>
            <a:gd name="connsiteX181-4161" fmla="*/ 4804172 w 5470922"/>
            <a:gd name="connsiteY181-4162" fmla="*/ 35750 h 1178750"/>
            <a:gd name="connsiteX182-4163" fmla="*/ 4822031 w 5470922"/>
            <a:gd name="connsiteY182-4164" fmla="*/ 47656 h 1178750"/>
            <a:gd name="connsiteX183-4165" fmla="*/ 4845844 w 5470922"/>
            <a:gd name="connsiteY183-4166" fmla="*/ 89328 h 1178750"/>
            <a:gd name="connsiteX184-4167" fmla="*/ 4863703 w 5470922"/>
            <a:gd name="connsiteY184-4168" fmla="*/ 101234 h 1178750"/>
            <a:gd name="connsiteX185-4169" fmla="*/ 4893469 w 5470922"/>
            <a:gd name="connsiteY185-4170" fmla="*/ 131000 h 1178750"/>
            <a:gd name="connsiteX186-4171" fmla="*/ 4911328 w 5470922"/>
            <a:gd name="connsiteY186-4172" fmla="*/ 119094 h 1178750"/>
            <a:gd name="connsiteX187-4173" fmla="*/ 4935141 w 5470922"/>
            <a:gd name="connsiteY187-4174" fmla="*/ 95281 h 1178750"/>
            <a:gd name="connsiteX188-4175" fmla="*/ 5012531 w 5470922"/>
            <a:gd name="connsiteY188-4176" fmla="*/ 101234 h 1178750"/>
            <a:gd name="connsiteX189-4177" fmla="*/ 5018484 w 5470922"/>
            <a:gd name="connsiteY189-4178" fmla="*/ 119094 h 1178750"/>
            <a:gd name="connsiteX190-4179" fmla="*/ 5024437 w 5470922"/>
            <a:gd name="connsiteY190-4180" fmla="*/ 160766 h 1178750"/>
            <a:gd name="connsiteX191-4181" fmla="*/ 5054203 w 5470922"/>
            <a:gd name="connsiteY191-4182" fmla="*/ 107188 h 1178750"/>
            <a:gd name="connsiteX192-4183" fmla="*/ 5060156 w 5470922"/>
            <a:gd name="connsiteY192-4184" fmla="*/ 59563 h 1178750"/>
            <a:gd name="connsiteX193-4185" fmla="*/ 5078016 w 5470922"/>
            <a:gd name="connsiteY193-4186" fmla="*/ 41703 h 1178750"/>
            <a:gd name="connsiteX194-4187" fmla="*/ 5119687 w 5470922"/>
            <a:gd name="connsiteY194-4188" fmla="*/ 29797 h 1178750"/>
            <a:gd name="connsiteX195-4189" fmla="*/ 5142725 w 5470922"/>
            <a:gd name="connsiteY195-4190" fmla="*/ 22020 h 1178750"/>
            <a:gd name="connsiteX196-4191" fmla="*/ 5169390 w 5470922"/>
            <a:gd name="connsiteY196-4192" fmla="*/ 60331 h 1178750"/>
            <a:gd name="connsiteX197-4193" fmla="*/ 5209249 w 5470922"/>
            <a:gd name="connsiteY197-4194" fmla="*/ 77422 h 1178750"/>
            <a:gd name="connsiteX198-4195" fmla="*/ 5239014 w 5470922"/>
            <a:gd name="connsiteY198-4196" fmla="*/ 131479 h 1178750"/>
            <a:gd name="connsiteX199-4197" fmla="*/ 5246006 w 5470922"/>
            <a:gd name="connsiteY199-4198" fmla="*/ 151164 h 1178750"/>
            <a:gd name="connsiteX200-4199" fmla="*/ 5258686 w 5470922"/>
            <a:gd name="connsiteY200-4200" fmla="*/ 193123 h 1178750"/>
            <a:gd name="connsiteX201-4201" fmla="*/ 5280686 w 5470922"/>
            <a:gd name="connsiteY201-4202" fmla="*/ 174785 h 1178750"/>
            <a:gd name="connsiteX202-4203" fmla="*/ 5301911 w 5470922"/>
            <a:gd name="connsiteY202-4204" fmla="*/ 165471 h 1178750"/>
            <a:gd name="connsiteX203-4205" fmla="*/ 5345906 w 5470922"/>
            <a:gd name="connsiteY203-4206" fmla="*/ 166719 h 1178750"/>
            <a:gd name="connsiteX204-4207" fmla="*/ 5357812 w 5470922"/>
            <a:gd name="connsiteY204-4208" fmla="*/ 148859 h 1178750"/>
            <a:gd name="connsiteX205-4209" fmla="*/ 5309941 w 5470922"/>
            <a:gd name="connsiteY205-4210" fmla="*/ 90674 h 1178750"/>
            <a:gd name="connsiteX206-4211" fmla="*/ 5373610 w 5470922"/>
            <a:gd name="connsiteY206-4212" fmla="*/ 91442 h 1178750"/>
            <a:gd name="connsiteX207-4213" fmla="*/ 5399484 w 5470922"/>
            <a:gd name="connsiteY207-4214" fmla="*/ 77422 h 1178750"/>
            <a:gd name="connsiteX208-4215" fmla="*/ 5381625 w 5470922"/>
            <a:gd name="connsiteY208-4216" fmla="*/ 65516 h 1178750"/>
            <a:gd name="connsiteX209-4217" fmla="*/ 5447109 w 5470922"/>
            <a:gd name="connsiteY209-4218" fmla="*/ 59563 h 1178750"/>
            <a:gd name="connsiteX210-4219" fmla="*/ 5470922 w 5470922"/>
            <a:gd name="connsiteY210-4220" fmla="*/ 65516 h 1178750"/>
            <a:gd name="connsiteX0-4221" fmla="*/ 0 w 5470922"/>
            <a:gd name="connsiteY0-4222" fmla="*/ 1178750 h 1178750"/>
            <a:gd name="connsiteX1-4223" fmla="*/ 29766 w 5470922"/>
            <a:gd name="connsiteY1-4224" fmla="*/ 1160891 h 1178750"/>
            <a:gd name="connsiteX2-4225" fmla="*/ 47625 w 5470922"/>
            <a:gd name="connsiteY2-4226" fmla="*/ 1154938 h 1178750"/>
            <a:gd name="connsiteX3-4227" fmla="*/ 77391 w 5470922"/>
            <a:gd name="connsiteY3-4228" fmla="*/ 1125172 h 1178750"/>
            <a:gd name="connsiteX4-4229" fmla="*/ 95250 w 5470922"/>
            <a:gd name="connsiteY4-4230" fmla="*/ 1113266 h 1178750"/>
            <a:gd name="connsiteX5-4231" fmla="*/ 172641 w 5470922"/>
            <a:gd name="connsiteY5-4232" fmla="*/ 1119219 h 1178750"/>
            <a:gd name="connsiteX6-4233" fmla="*/ 220266 w 5470922"/>
            <a:gd name="connsiteY6-4234" fmla="*/ 1125172 h 1178750"/>
            <a:gd name="connsiteX7-4235" fmla="*/ 232172 w 5470922"/>
            <a:gd name="connsiteY7-4236" fmla="*/ 1107313 h 1178750"/>
            <a:gd name="connsiteX8-4237" fmla="*/ 238125 w 5470922"/>
            <a:gd name="connsiteY8-4238" fmla="*/ 1065641 h 1178750"/>
            <a:gd name="connsiteX9-4239" fmla="*/ 244078 w 5470922"/>
            <a:gd name="connsiteY9-4240" fmla="*/ 1047781 h 1178750"/>
            <a:gd name="connsiteX10-4241" fmla="*/ 279797 w 5470922"/>
            <a:gd name="connsiteY10-4242" fmla="*/ 1023969 h 1178750"/>
            <a:gd name="connsiteX11-4243" fmla="*/ 291703 w 5470922"/>
            <a:gd name="connsiteY11-4244" fmla="*/ 1006109 h 1178750"/>
            <a:gd name="connsiteX12-4245" fmla="*/ 321469 w 5470922"/>
            <a:gd name="connsiteY12-4246" fmla="*/ 976344 h 1178750"/>
            <a:gd name="connsiteX13-4247" fmla="*/ 345281 w 5470922"/>
            <a:gd name="connsiteY13-4248" fmla="*/ 940625 h 1178750"/>
            <a:gd name="connsiteX14-4249" fmla="*/ 357187 w 5470922"/>
            <a:gd name="connsiteY14-4250" fmla="*/ 922766 h 1178750"/>
            <a:gd name="connsiteX15-4251" fmla="*/ 369094 w 5470922"/>
            <a:gd name="connsiteY15-4252" fmla="*/ 910859 h 1178750"/>
            <a:gd name="connsiteX16-4253" fmla="*/ 381000 w 5470922"/>
            <a:gd name="connsiteY16-4254" fmla="*/ 922766 h 1178750"/>
            <a:gd name="connsiteX17-4255" fmla="*/ 386953 w 5470922"/>
            <a:gd name="connsiteY17-4256" fmla="*/ 940625 h 1178750"/>
            <a:gd name="connsiteX18-4257" fmla="*/ 422672 w 5470922"/>
            <a:gd name="connsiteY18-4258" fmla="*/ 958484 h 1178750"/>
            <a:gd name="connsiteX19-4259" fmla="*/ 452437 w 5470922"/>
            <a:gd name="connsiteY19-4260" fmla="*/ 988250 h 1178750"/>
            <a:gd name="connsiteX20-4261" fmla="*/ 488156 w 5470922"/>
            <a:gd name="connsiteY20-4262" fmla="*/ 1000156 h 1178750"/>
            <a:gd name="connsiteX21-4263" fmla="*/ 511969 w 5470922"/>
            <a:gd name="connsiteY21-4264" fmla="*/ 994203 h 1178750"/>
            <a:gd name="connsiteX22-4265" fmla="*/ 559594 w 5470922"/>
            <a:gd name="connsiteY22-4266" fmla="*/ 958484 h 1178750"/>
            <a:gd name="connsiteX23-4267" fmla="*/ 601266 w 5470922"/>
            <a:gd name="connsiteY23-4268" fmla="*/ 964438 h 1178750"/>
            <a:gd name="connsiteX24-4269" fmla="*/ 619125 w 5470922"/>
            <a:gd name="connsiteY24-4270" fmla="*/ 970391 h 1178750"/>
            <a:gd name="connsiteX25-4271" fmla="*/ 631031 w 5470922"/>
            <a:gd name="connsiteY25-4272" fmla="*/ 988250 h 1178750"/>
            <a:gd name="connsiteX26-4273" fmla="*/ 648891 w 5470922"/>
            <a:gd name="connsiteY26-4274" fmla="*/ 1000156 h 1178750"/>
            <a:gd name="connsiteX27-4275" fmla="*/ 666750 w 5470922"/>
            <a:gd name="connsiteY27-4276" fmla="*/ 994203 h 1178750"/>
            <a:gd name="connsiteX28-4277" fmla="*/ 684609 w 5470922"/>
            <a:gd name="connsiteY28-4278" fmla="*/ 982297 h 1178750"/>
            <a:gd name="connsiteX29-4279" fmla="*/ 720328 w 5470922"/>
            <a:gd name="connsiteY29-4280" fmla="*/ 970391 h 1178750"/>
            <a:gd name="connsiteX30-4281" fmla="*/ 744141 w 5470922"/>
            <a:gd name="connsiteY30-4282" fmla="*/ 946578 h 1178750"/>
            <a:gd name="connsiteX31-4283" fmla="*/ 756047 w 5470922"/>
            <a:gd name="connsiteY31-4284" fmla="*/ 928719 h 1178750"/>
            <a:gd name="connsiteX32-4285" fmla="*/ 773906 w 5470922"/>
            <a:gd name="connsiteY32-4286" fmla="*/ 922766 h 1178750"/>
            <a:gd name="connsiteX33-4287" fmla="*/ 863203 w 5470922"/>
            <a:gd name="connsiteY33-4288" fmla="*/ 916813 h 1178750"/>
            <a:gd name="connsiteX34-4289" fmla="*/ 887016 w 5470922"/>
            <a:gd name="connsiteY34-4290" fmla="*/ 869188 h 1178750"/>
            <a:gd name="connsiteX35-4291" fmla="*/ 904875 w 5470922"/>
            <a:gd name="connsiteY35-4292" fmla="*/ 863234 h 1178750"/>
            <a:gd name="connsiteX36-4293" fmla="*/ 952500 w 5470922"/>
            <a:gd name="connsiteY36-4294" fmla="*/ 857281 h 1178750"/>
            <a:gd name="connsiteX37-4295" fmla="*/ 988219 w 5470922"/>
            <a:gd name="connsiteY37-4296" fmla="*/ 833469 h 1178750"/>
            <a:gd name="connsiteX38-4297" fmla="*/ 1006078 w 5470922"/>
            <a:gd name="connsiteY38-4298" fmla="*/ 821563 h 1178750"/>
            <a:gd name="connsiteX39-4299" fmla="*/ 1041797 w 5470922"/>
            <a:gd name="connsiteY39-4300" fmla="*/ 827516 h 1178750"/>
            <a:gd name="connsiteX40-4301" fmla="*/ 1059656 w 5470922"/>
            <a:gd name="connsiteY40-4302" fmla="*/ 833469 h 1178750"/>
            <a:gd name="connsiteX41-4303" fmla="*/ 1101328 w 5470922"/>
            <a:gd name="connsiteY41-4304" fmla="*/ 821563 h 1178750"/>
            <a:gd name="connsiteX42-4305" fmla="*/ 1137047 w 5470922"/>
            <a:gd name="connsiteY42-4306" fmla="*/ 779891 h 1178750"/>
            <a:gd name="connsiteX43-4307" fmla="*/ 1148953 w 5470922"/>
            <a:gd name="connsiteY43-4308" fmla="*/ 756078 h 1178750"/>
            <a:gd name="connsiteX44-4309" fmla="*/ 1154906 w 5470922"/>
            <a:gd name="connsiteY44-4310" fmla="*/ 738219 h 1178750"/>
            <a:gd name="connsiteX45-4311" fmla="*/ 1172766 w 5470922"/>
            <a:gd name="connsiteY45-4312" fmla="*/ 732266 h 1178750"/>
            <a:gd name="connsiteX46-4313" fmla="*/ 1196578 w 5470922"/>
            <a:gd name="connsiteY46-4314" fmla="*/ 738219 h 1178750"/>
            <a:gd name="connsiteX47-4315" fmla="*/ 1214437 w 5470922"/>
            <a:gd name="connsiteY47-4316" fmla="*/ 744172 h 1178750"/>
            <a:gd name="connsiteX48-4317" fmla="*/ 1226344 w 5470922"/>
            <a:gd name="connsiteY48-4318" fmla="*/ 732266 h 1178750"/>
            <a:gd name="connsiteX49-4319" fmla="*/ 1244203 w 5470922"/>
            <a:gd name="connsiteY49-4320" fmla="*/ 726313 h 1178750"/>
            <a:gd name="connsiteX50-4321" fmla="*/ 1273969 w 5470922"/>
            <a:gd name="connsiteY50-4322" fmla="*/ 756078 h 1178750"/>
            <a:gd name="connsiteX51-4323" fmla="*/ 1291828 w 5470922"/>
            <a:gd name="connsiteY51-4324" fmla="*/ 767984 h 1178750"/>
            <a:gd name="connsiteX52-4325" fmla="*/ 1333500 w 5470922"/>
            <a:gd name="connsiteY52-4326" fmla="*/ 803703 h 1178750"/>
            <a:gd name="connsiteX53-4327" fmla="*/ 1351359 w 5470922"/>
            <a:gd name="connsiteY53-4328" fmla="*/ 809656 h 1178750"/>
            <a:gd name="connsiteX54-4329" fmla="*/ 1369219 w 5470922"/>
            <a:gd name="connsiteY54-4330" fmla="*/ 773938 h 1178750"/>
            <a:gd name="connsiteX55-4331" fmla="*/ 1375172 w 5470922"/>
            <a:gd name="connsiteY55-4332" fmla="*/ 714406 h 1178750"/>
            <a:gd name="connsiteX56-4333" fmla="*/ 1393031 w 5470922"/>
            <a:gd name="connsiteY56-4334" fmla="*/ 702500 h 1178750"/>
            <a:gd name="connsiteX57-4335" fmla="*/ 1494234 w 5470922"/>
            <a:gd name="connsiteY57-4336" fmla="*/ 678688 h 1178750"/>
            <a:gd name="connsiteX58-4337" fmla="*/ 1506141 w 5470922"/>
            <a:gd name="connsiteY58-4338" fmla="*/ 666781 h 1178750"/>
            <a:gd name="connsiteX59-4339" fmla="*/ 1524000 w 5470922"/>
            <a:gd name="connsiteY59-4340" fmla="*/ 654875 h 1178750"/>
            <a:gd name="connsiteX60-4341" fmla="*/ 1535906 w 5470922"/>
            <a:gd name="connsiteY60-4342" fmla="*/ 637016 h 1178750"/>
            <a:gd name="connsiteX61-4343" fmla="*/ 1559719 w 5470922"/>
            <a:gd name="connsiteY61-4344" fmla="*/ 613203 h 1178750"/>
            <a:gd name="connsiteX62-4345" fmla="*/ 1565672 w 5470922"/>
            <a:gd name="connsiteY62-4346" fmla="*/ 595344 h 1178750"/>
            <a:gd name="connsiteX63-4347" fmla="*/ 1619250 w 5470922"/>
            <a:gd name="connsiteY63-4348" fmla="*/ 565578 h 1178750"/>
            <a:gd name="connsiteX64-4349" fmla="*/ 1702594 w 5470922"/>
            <a:gd name="connsiteY64-4350" fmla="*/ 571531 h 1178750"/>
            <a:gd name="connsiteX65-4351" fmla="*/ 1720453 w 5470922"/>
            <a:gd name="connsiteY65-4352" fmla="*/ 577484 h 1178750"/>
            <a:gd name="connsiteX66-4353" fmla="*/ 1768078 w 5470922"/>
            <a:gd name="connsiteY66-4354" fmla="*/ 565578 h 1178750"/>
            <a:gd name="connsiteX67-4355" fmla="*/ 1797844 w 5470922"/>
            <a:gd name="connsiteY67-4356" fmla="*/ 541766 h 1178750"/>
            <a:gd name="connsiteX68-4357" fmla="*/ 1779984 w 5470922"/>
            <a:gd name="connsiteY68-4358" fmla="*/ 500094 h 1178750"/>
            <a:gd name="connsiteX69-4359" fmla="*/ 1768078 w 5470922"/>
            <a:gd name="connsiteY69-4360" fmla="*/ 482234 h 1178750"/>
            <a:gd name="connsiteX70-4361" fmla="*/ 1785937 w 5470922"/>
            <a:gd name="connsiteY70-4362" fmla="*/ 464375 h 1178750"/>
            <a:gd name="connsiteX71-4363" fmla="*/ 1839516 w 5470922"/>
            <a:gd name="connsiteY71-4364" fmla="*/ 482234 h 1178750"/>
            <a:gd name="connsiteX72-4365" fmla="*/ 1851422 w 5470922"/>
            <a:gd name="connsiteY72-4366" fmla="*/ 494141 h 1178750"/>
            <a:gd name="connsiteX73-4367" fmla="*/ 1887141 w 5470922"/>
            <a:gd name="connsiteY73-4368" fmla="*/ 512000 h 1178750"/>
            <a:gd name="connsiteX74-4369" fmla="*/ 1934766 w 5470922"/>
            <a:gd name="connsiteY74-4370" fmla="*/ 500094 h 1178750"/>
            <a:gd name="connsiteX75-4371" fmla="*/ 1952625 w 5470922"/>
            <a:gd name="connsiteY75-4372" fmla="*/ 464375 h 1178750"/>
            <a:gd name="connsiteX76-4373" fmla="*/ 1976437 w 5470922"/>
            <a:gd name="connsiteY76-4374" fmla="*/ 452469 h 1178750"/>
            <a:gd name="connsiteX77-4375" fmla="*/ 2047875 w 5470922"/>
            <a:gd name="connsiteY77-4376" fmla="*/ 440563 h 1178750"/>
            <a:gd name="connsiteX78-4377" fmla="*/ 2077641 w 5470922"/>
            <a:gd name="connsiteY78-4378" fmla="*/ 422703 h 1178750"/>
            <a:gd name="connsiteX79-4379" fmla="*/ 2095500 w 5470922"/>
            <a:gd name="connsiteY79-4380" fmla="*/ 416750 h 1178750"/>
            <a:gd name="connsiteX80-4381" fmla="*/ 2125266 w 5470922"/>
            <a:gd name="connsiteY80-4382" fmla="*/ 392938 h 1178750"/>
            <a:gd name="connsiteX81-4383" fmla="*/ 2137172 w 5470922"/>
            <a:gd name="connsiteY81-4384" fmla="*/ 381031 h 1178750"/>
            <a:gd name="connsiteX82-4385" fmla="*/ 2172891 w 5470922"/>
            <a:gd name="connsiteY82-4386" fmla="*/ 369125 h 1178750"/>
            <a:gd name="connsiteX83-4387" fmla="*/ 2190750 w 5470922"/>
            <a:gd name="connsiteY83-4388" fmla="*/ 363172 h 1178750"/>
            <a:gd name="connsiteX84-4389" fmla="*/ 2220516 w 5470922"/>
            <a:gd name="connsiteY84-4390" fmla="*/ 357219 h 1178750"/>
            <a:gd name="connsiteX85-4391" fmla="*/ 2256234 w 5470922"/>
            <a:gd name="connsiteY85-4392" fmla="*/ 345313 h 1178750"/>
            <a:gd name="connsiteX86-4393" fmla="*/ 2274094 w 5470922"/>
            <a:gd name="connsiteY86-4394" fmla="*/ 339359 h 1178750"/>
            <a:gd name="connsiteX87-4395" fmla="*/ 2309812 w 5470922"/>
            <a:gd name="connsiteY87-4396" fmla="*/ 315547 h 1178750"/>
            <a:gd name="connsiteX88-4397" fmla="*/ 2321719 w 5470922"/>
            <a:gd name="connsiteY88-4398" fmla="*/ 297688 h 1178750"/>
            <a:gd name="connsiteX89-4399" fmla="*/ 2357437 w 5470922"/>
            <a:gd name="connsiteY89-4400" fmla="*/ 279828 h 1178750"/>
            <a:gd name="connsiteX90-4401" fmla="*/ 2369344 w 5470922"/>
            <a:gd name="connsiteY90-4402" fmla="*/ 267922 h 1178750"/>
            <a:gd name="connsiteX91-4403" fmla="*/ 2381250 w 5470922"/>
            <a:gd name="connsiteY91-4404" fmla="*/ 250063 h 1178750"/>
            <a:gd name="connsiteX92-4405" fmla="*/ 2416969 w 5470922"/>
            <a:gd name="connsiteY92-4406" fmla="*/ 238156 h 1178750"/>
            <a:gd name="connsiteX93-4407" fmla="*/ 2446734 w 5470922"/>
            <a:gd name="connsiteY93-4408" fmla="*/ 244109 h 1178750"/>
            <a:gd name="connsiteX94-4409" fmla="*/ 2458641 w 5470922"/>
            <a:gd name="connsiteY94-4410" fmla="*/ 256016 h 1178750"/>
            <a:gd name="connsiteX95-4411" fmla="*/ 2494359 w 5470922"/>
            <a:gd name="connsiteY95-4412" fmla="*/ 244109 h 1178750"/>
            <a:gd name="connsiteX96-4413" fmla="*/ 2536031 w 5470922"/>
            <a:gd name="connsiteY96-4414" fmla="*/ 250063 h 1178750"/>
            <a:gd name="connsiteX97-4415" fmla="*/ 2547937 w 5470922"/>
            <a:gd name="connsiteY97-4416" fmla="*/ 267922 h 1178750"/>
            <a:gd name="connsiteX98-4417" fmla="*/ 2559844 w 5470922"/>
            <a:gd name="connsiteY98-4418" fmla="*/ 279828 h 1178750"/>
            <a:gd name="connsiteX99-4419" fmla="*/ 2565797 w 5470922"/>
            <a:gd name="connsiteY99-4420" fmla="*/ 309594 h 1178750"/>
            <a:gd name="connsiteX100-4421" fmla="*/ 2583656 w 5470922"/>
            <a:gd name="connsiteY100-4422" fmla="*/ 315547 h 1178750"/>
            <a:gd name="connsiteX101-4423" fmla="*/ 2619375 w 5470922"/>
            <a:gd name="connsiteY101-4424" fmla="*/ 339359 h 1178750"/>
            <a:gd name="connsiteX102-4425" fmla="*/ 2655094 w 5470922"/>
            <a:gd name="connsiteY102-4426" fmla="*/ 357219 h 1178750"/>
            <a:gd name="connsiteX103-4427" fmla="*/ 2684859 w 5470922"/>
            <a:gd name="connsiteY103-4428" fmla="*/ 428656 h 1178750"/>
            <a:gd name="connsiteX104-4429" fmla="*/ 2708672 w 5470922"/>
            <a:gd name="connsiteY104-4430" fmla="*/ 416750 h 1178750"/>
            <a:gd name="connsiteX105-4431" fmla="*/ 2744391 w 5470922"/>
            <a:gd name="connsiteY105-4432" fmla="*/ 404844 h 1178750"/>
            <a:gd name="connsiteX106-4433" fmla="*/ 2851547 w 5470922"/>
            <a:gd name="connsiteY106-4434" fmla="*/ 422703 h 1178750"/>
            <a:gd name="connsiteX107-4435" fmla="*/ 2887266 w 5470922"/>
            <a:gd name="connsiteY107-4436" fmla="*/ 410797 h 1178750"/>
            <a:gd name="connsiteX108-4437" fmla="*/ 2905125 w 5470922"/>
            <a:gd name="connsiteY108-4438" fmla="*/ 404844 h 1178750"/>
            <a:gd name="connsiteX109-4439" fmla="*/ 2922984 w 5470922"/>
            <a:gd name="connsiteY109-4440" fmla="*/ 392938 h 1178750"/>
            <a:gd name="connsiteX110-4441" fmla="*/ 2976562 w 5470922"/>
            <a:gd name="connsiteY110-4442" fmla="*/ 386984 h 1178750"/>
            <a:gd name="connsiteX111-4443" fmla="*/ 2994422 w 5470922"/>
            <a:gd name="connsiteY111-4444" fmla="*/ 392938 h 1178750"/>
            <a:gd name="connsiteX112-4445" fmla="*/ 3012281 w 5470922"/>
            <a:gd name="connsiteY112-4446" fmla="*/ 404844 h 1178750"/>
            <a:gd name="connsiteX113-4447" fmla="*/ 3030141 w 5470922"/>
            <a:gd name="connsiteY113-4448" fmla="*/ 369125 h 1178750"/>
            <a:gd name="connsiteX114-4449" fmla="*/ 3065859 w 5470922"/>
            <a:gd name="connsiteY114-4450" fmla="*/ 339359 h 1178750"/>
            <a:gd name="connsiteX115-4451" fmla="*/ 3089672 w 5470922"/>
            <a:gd name="connsiteY115-4452" fmla="*/ 333406 h 1178750"/>
            <a:gd name="connsiteX116-4453" fmla="*/ 3208734 w 5470922"/>
            <a:gd name="connsiteY116-4454" fmla="*/ 327453 h 1178750"/>
            <a:gd name="connsiteX117-4455" fmla="*/ 3232547 w 5470922"/>
            <a:gd name="connsiteY117-4456" fmla="*/ 333406 h 1178750"/>
            <a:gd name="connsiteX118-4457" fmla="*/ 3244453 w 5470922"/>
            <a:gd name="connsiteY118-4458" fmla="*/ 345313 h 1178750"/>
            <a:gd name="connsiteX119-4459" fmla="*/ 3280172 w 5470922"/>
            <a:gd name="connsiteY119-4460" fmla="*/ 339359 h 1178750"/>
            <a:gd name="connsiteX120-4461" fmla="*/ 3298031 w 5470922"/>
            <a:gd name="connsiteY120-4462" fmla="*/ 345313 h 1178750"/>
            <a:gd name="connsiteX121-4463" fmla="*/ 3315891 w 5470922"/>
            <a:gd name="connsiteY121-4464" fmla="*/ 381031 h 1178750"/>
            <a:gd name="connsiteX122-4465" fmla="*/ 3345656 w 5470922"/>
            <a:gd name="connsiteY122-4466" fmla="*/ 404844 h 1178750"/>
            <a:gd name="connsiteX123-4467" fmla="*/ 3357562 w 5470922"/>
            <a:gd name="connsiteY123-4468" fmla="*/ 440563 h 1178750"/>
            <a:gd name="connsiteX124-4469" fmla="*/ 3363516 w 5470922"/>
            <a:gd name="connsiteY124-4470" fmla="*/ 458422 h 1178750"/>
            <a:gd name="connsiteX125-4471" fmla="*/ 3399234 w 5470922"/>
            <a:gd name="connsiteY125-4472" fmla="*/ 440563 h 1178750"/>
            <a:gd name="connsiteX126-4473" fmla="*/ 3405187 w 5470922"/>
            <a:gd name="connsiteY126-4474" fmla="*/ 422703 h 1178750"/>
            <a:gd name="connsiteX127-4475" fmla="*/ 3411141 w 5470922"/>
            <a:gd name="connsiteY127-4476" fmla="*/ 369125 h 1178750"/>
            <a:gd name="connsiteX128-4477" fmla="*/ 3423047 w 5470922"/>
            <a:gd name="connsiteY128-4478" fmla="*/ 351266 h 1178750"/>
            <a:gd name="connsiteX129-4479" fmla="*/ 3446859 w 5470922"/>
            <a:gd name="connsiteY129-4480" fmla="*/ 357219 h 1178750"/>
            <a:gd name="connsiteX130-4481" fmla="*/ 3506391 w 5470922"/>
            <a:gd name="connsiteY130-4482" fmla="*/ 363172 h 1178750"/>
            <a:gd name="connsiteX131-4483" fmla="*/ 3500437 w 5470922"/>
            <a:gd name="connsiteY131-4484" fmla="*/ 333406 h 1178750"/>
            <a:gd name="connsiteX132-4485" fmla="*/ 3476625 w 5470922"/>
            <a:gd name="connsiteY132-4486" fmla="*/ 297688 h 1178750"/>
            <a:gd name="connsiteX133-4487" fmla="*/ 3500437 w 5470922"/>
            <a:gd name="connsiteY133-4488" fmla="*/ 291734 h 1178750"/>
            <a:gd name="connsiteX134-4489" fmla="*/ 3530203 w 5470922"/>
            <a:gd name="connsiteY134-4490" fmla="*/ 285781 h 1178750"/>
            <a:gd name="connsiteX135-4491" fmla="*/ 3548062 w 5470922"/>
            <a:gd name="connsiteY135-4492" fmla="*/ 279828 h 1178750"/>
            <a:gd name="connsiteX136-4493" fmla="*/ 3559969 w 5470922"/>
            <a:gd name="connsiteY136-4494" fmla="*/ 261969 h 1178750"/>
            <a:gd name="connsiteX137-4495" fmla="*/ 3589734 w 5470922"/>
            <a:gd name="connsiteY137-4496" fmla="*/ 238156 h 1178750"/>
            <a:gd name="connsiteX138-4497" fmla="*/ 3607594 w 5470922"/>
            <a:gd name="connsiteY138-4498" fmla="*/ 214344 h 1178750"/>
            <a:gd name="connsiteX139-4499" fmla="*/ 3625453 w 5470922"/>
            <a:gd name="connsiteY139-4500" fmla="*/ 196484 h 1178750"/>
            <a:gd name="connsiteX140-4501" fmla="*/ 3649266 w 5470922"/>
            <a:gd name="connsiteY140-4502" fmla="*/ 166719 h 1178750"/>
            <a:gd name="connsiteX141-4503" fmla="*/ 3655219 w 5470922"/>
            <a:gd name="connsiteY141-4504" fmla="*/ 119094 h 1178750"/>
            <a:gd name="connsiteX142-4505" fmla="*/ 3726656 w 5470922"/>
            <a:gd name="connsiteY142-4506" fmla="*/ 95281 h 1178750"/>
            <a:gd name="connsiteX143-4507" fmla="*/ 3827859 w 5470922"/>
            <a:gd name="connsiteY143-4508" fmla="*/ 53609 h 1178750"/>
            <a:gd name="connsiteX144-4509" fmla="*/ 3839766 w 5470922"/>
            <a:gd name="connsiteY144-4510" fmla="*/ 65516 h 1178750"/>
            <a:gd name="connsiteX145-4511" fmla="*/ 3875484 w 5470922"/>
            <a:gd name="connsiteY145-4512" fmla="*/ 89328 h 1178750"/>
            <a:gd name="connsiteX146-4513" fmla="*/ 3893344 w 5470922"/>
            <a:gd name="connsiteY146-4514" fmla="*/ 83375 h 1178750"/>
            <a:gd name="connsiteX147-4515" fmla="*/ 3911203 w 5470922"/>
            <a:gd name="connsiteY147-4516" fmla="*/ 71469 h 1178750"/>
            <a:gd name="connsiteX148-4517" fmla="*/ 3929062 w 5470922"/>
            <a:gd name="connsiteY148-4518" fmla="*/ 77422 h 1178750"/>
            <a:gd name="connsiteX149-4519" fmla="*/ 3976687 w 5470922"/>
            <a:gd name="connsiteY149-4520" fmla="*/ 71469 h 1178750"/>
            <a:gd name="connsiteX150-4521" fmla="*/ 3988594 w 5470922"/>
            <a:gd name="connsiteY150-4522" fmla="*/ 59563 h 1178750"/>
            <a:gd name="connsiteX151-4523" fmla="*/ 4018359 w 5470922"/>
            <a:gd name="connsiteY151-4524" fmla="*/ 95281 h 1178750"/>
            <a:gd name="connsiteX152-4525" fmla="*/ 4065984 w 5470922"/>
            <a:gd name="connsiteY152-4526" fmla="*/ 136953 h 1178750"/>
            <a:gd name="connsiteX153-4527" fmla="*/ 4083844 w 5470922"/>
            <a:gd name="connsiteY153-4528" fmla="*/ 131000 h 1178750"/>
            <a:gd name="connsiteX154-4529" fmla="*/ 4119562 w 5470922"/>
            <a:gd name="connsiteY154-4530" fmla="*/ 107188 h 1178750"/>
            <a:gd name="connsiteX155-4531" fmla="*/ 4125516 w 5470922"/>
            <a:gd name="connsiteY155-4532" fmla="*/ 89328 h 1178750"/>
            <a:gd name="connsiteX156-4533" fmla="*/ 4119562 w 5470922"/>
            <a:gd name="connsiteY156-4534" fmla="*/ 65516 h 1178750"/>
            <a:gd name="connsiteX157-4535" fmla="*/ 4101703 w 5470922"/>
            <a:gd name="connsiteY157-4536" fmla="*/ 29797 h 1178750"/>
            <a:gd name="connsiteX158-4537" fmla="*/ 4107656 w 5470922"/>
            <a:gd name="connsiteY158-4538" fmla="*/ 5984 h 1178750"/>
            <a:gd name="connsiteX159-4539" fmla="*/ 4167187 w 5470922"/>
            <a:gd name="connsiteY159-4540" fmla="*/ 5984 h 1178750"/>
            <a:gd name="connsiteX160-4541" fmla="*/ 4185047 w 5470922"/>
            <a:gd name="connsiteY160-4542" fmla="*/ 11938 h 1178750"/>
            <a:gd name="connsiteX161-4543" fmla="*/ 4244578 w 5470922"/>
            <a:gd name="connsiteY161-4544" fmla="*/ 47656 h 1178750"/>
            <a:gd name="connsiteX162-4545" fmla="*/ 4280297 w 5470922"/>
            <a:gd name="connsiteY162-4546" fmla="*/ 53609 h 1178750"/>
            <a:gd name="connsiteX163-4547" fmla="*/ 4363641 w 5470922"/>
            <a:gd name="connsiteY163-4548" fmla="*/ 41703 h 1178750"/>
            <a:gd name="connsiteX164-4549" fmla="*/ 4381500 w 5470922"/>
            <a:gd name="connsiteY164-4550" fmla="*/ 35750 h 1178750"/>
            <a:gd name="connsiteX165-4551" fmla="*/ 4399359 w 5470922"/>
            <a:gd name="connsiteY165-4552" fmla="*/ 23844 h 1178750"/>
            <a:gd name="connsiteX166-4553" fmla="*/ 4429125 w 5470922"/>
            <a:gd name="connsiteY166-4554" fmla="*/ 35750 h 1178750"/>
            <a:gd name="connsiteX167-4555" fmla="*/ 4446984 w 5470922"/>
            <a:gd name="connsiteY167-4556" fmla="*/ 41703 h 1178750"/>
            <a:gd name="connsiteX168-4557" fmla="*/ 4470797 w 5470922"/>
            <a:gd name="connsiteY168-4558" fmla="*/ 65516 h 1178750"/>
            <a:gd name="connsiteX169-4559" fmla="*/ 4488656 w 5470922"/>
            <a:gd name="connsiteY169-4560" fmla="*/ 107188 h 1178750"/>
            <a:gd name="connsiteX170-4561" fmla="*/ 4506516 w 5470922"/>
            <a:gd name="connsiteY170-4562" fmla="*/ 101234 h 1178750"/>
            <a:gd name="connsiteX171-4563" fmla="*/ 4542234 w 5470922"/>
            <a:gd name="connsiteY171-4564" fmla="*/ 77422 h 1178750"/>
            <a:gd name="connsiteX172-4565" fmla="*/ 4554141 w 5470922"/>
            <a:gd name="connsiteY172-4566" fmla="*/ 65516 h 1178750"/>
            <a:gd name="connsiteX173-4567" fmla="*/ 4589859 w 5470922"/>
            <a:gd name="connsiteY173-4568" fmla="*/ 53609 h 1178750"/>
            <a:gd name="connsiteX174-4569" fmla="*/ 4607719 w 5470922"/>
            <a:gd name="connsiteY174-4570" fmla="*/ 47656 h 1178750"/>
            <a:gd name="connsiteX175-4571" fmla="*/ 4649391 w 5470922"/>
            <a:gd name="connsiteY175-4572" fmla="*/ 29797 h 1178750"/>
            <a:gd name="connsiteX176-4573" fmla="*/ 4667250 w 5470922"/>
            <a:gd name="connsiteY176-4574" fmla="*/ 59563 h 1178750"/>
            <a:gd name="connsiteX177-4575" fmla="*/ 4691062 w 5470922"/>
            <a:gd name="connsiteY177-4576" fmla="*/ 95281 h 1178750"/>
            <a:gd name="connsiteX178-4577" fmla="*/ 4738687 w 5470922"/>
            <a:gd name="connsiteY178-4578" fmla="*/ 107188 h 1178750"/>
            <a:gd name="connsiteX179-4579" fmla="*/ 4774406 w 5470922"/>
            <a:gd name="connsiteY179-4580" fmla="*/ 89328 h 1178750"/>
            <a:gd name="connsiteX180-4581" fmla="*/ 4798219 w 5470922"/>
            <a:gd name="connsiteY180-4582" fmla="*/ 53609 h 1178750"/>
            <a:gd name="connsiteX181-4583" fmla="*/ 4804172 w 5470922"/>
            <a:gd name="connsiteY181-4584" fmla="*/ 35750 h 1178750"/>
            <a:gd name="connsiteX182-4585" fmla="*/ 4822031 w 5470922"/>
            <a:gd name="connsiteY182-4586" fmla="*/ 47656 h 1178750"/>
            <a:gd name="connsiteX183-4587" fmla="*/ 4845844 w 5470922"/>
            <a:gd name="connsiteY183-4588" fmla="*/ 89328 h 1178750"/>
            <a:gd name="connsiteX184-4589" fmla="*/ 4863703 w 5470922"/>
            <a:gd name="connsiteY184-4590" fmla="*/ 101234 h 1178750"/>
            <a:gd name="connsiteX185-4591" fmla="*/ 4893469 w 5470922"/>
            <a:gd name="connsiteY185-4592" fmla="*/ 131000 h 1178750"/>
            <a:gd name="connsiteX186-4593" fmla="*/ 4911328 w 5470922"/>
            <a:gd name="connsiteY186-4594" fmla="*/ 119094 h 1178750"/>
            <a:gd name="connsiteX187-4595" fmla="*/ 4935141 w 5470922"/>
            <a:gd name="connsiteY187-4596" fmla="*/ 95281 h 1178750"/>
            <a:gd name="connsiteX188-4597" fmla="*/ 5012531 w 5470922"/>
            <a:gd name="connsiteY188-4598" fmla="*/ 101234 h 1178750"/>
            <a:gd name="connsiteX189-4599" fmla="*/ 5018484 w 5470922"/>
            <a:gd name="connsiteY189-4600" fmla="*/ 119094 h 1178750"/>
            <a:gd name="connsiteX190-4601" fmla="*/ 5024437 w 5470922"/>
            <a:gd name="connsiteY190-4602" fmla="*/ 160766 h 1178750"/>
            <a:gd name="connsiteX191-4603" fmla="*/ 5054203 w 5470922"/>
            <a:gd name="connsiteY191-4604" fmla="*/ 107188 h 1178750"/>
            <a:gd name="connsiteX192-4605" fmla="*/ 5060156 w 5470922"/>
            <a:gd name="connsiteY192-4606" fmla="*/ 59563 h 1178750"/>
            <a:gd name="connsiteX193-4607" fmla="*/ 5078016 w 5470922"/>
            <a:gd name="connsiteY193-4608" fmla="*/ 41703 h 1178750"/>
            <a:gd name="connsiteX194-4609" fmla="*/ 5119687 w 5470922"/>
            <a:gd name="connsiteY194-4610" fmla="*/ 29797 h 1178750"/>
            <a:gd name="connsiteX195-4611" fmla="*/ 5142725 w 5470922"/>
            <a:gd name="connsiteY195-4612" fmla="*/ 22020 h 1178750"/>
            <a:gd name="connsiteX196-4613" fmla="*/ 5169390 w 5470922"/>
            <a:gd name="connsiteY196-4614" fmla="*/ 60331 h 1178750"/>
            <a:gd name="connsiteX197-4615" fmla="*/ 5209249 w 5470922"/>
            <a:gd name="connsiteY197-4616" fmla="*/ 77422 h 1178750"/>
            <a:gd name="connsiteX198-4617" fmla="*/ 5239014 w 5470922"/>
            <a:gd name="connsiteY198-4618" fmla="*/ 131479 h 1178750"/>
            <a:gd name="connsiteX199-4619" fmla="*/ 5246006 w 5470922"/>
            <a:gd name="connsiteY199-4620" fmla="*/ 151164 h 1178750"/>
            <a:gd name="connsiteX200-4621" fmla="*/ 5258686 w 5470922"/>
            <a:gd name="connsiteY200-4622" fmla="*/ 193123 h 1178750"/>
            <a:gd name="connsiteX201-4623" fmla="*/ 5280686 w 5470922"/>
            <a:gd name="connsiteY201-4624" fmla="*/ 174785 h 1178750"/>
            <a:gd name="connsiteX202-4625" fmla="*/ 5301911 w 5470922"/>
            <a:gd name="connsiteY202-4626" fmla="*/ 165471 h 1178750"/>
            <a:gd name="connsiteX203-4627" fmla="*/ 5345906 w 5470922"/>
            <a:gd name="connsiteY203-4628" fmla="*/ 166719 h 1178750"/>
            <a:gd name="connsiteX204-4629" fmla="*/ 5327535 w 5470922"/>
            <a:gd name="connsiteY204-4630" fmla="*/ 121974 h 1178750"/>
            <a:gd name="connsiteX205-4631" fmla="*/ 5309941 w 5470922"/>
            <a:gd name="connsiteY205-4632" fmla="*/ 90674 h 1178750"/>
            <a:gd name="connsiteX206-4633" fmla="*/ 5373610 w 5470922"/>
            <a:gd name="connsiteY206-4634" fmla="*/ 91442 h 1178750"/>
            <a:gd name="connsiteX207-4635" fmla="*/ 5399484 w 5470922"/>
            <a:gd name="connsiteY207-4636" fmla="*/ 77422 h 1178750"/>
            <a:gd name="connsiteX208-4637" fmla="*/ 5381625 w 5470922"/>
            <a:gd name="connsiteY208-4638" fmla="*/ 65516 h 1178750"/>
            <a:gd name="connsiteX209-4639" fmla="*/ 5447109 w 5470922"/>
            <a:gd name="connsiteY209-4640" fmla="*/ 59563 h 1178750"/>
            <a:gd name="connsiteX210-4641" fmla="*/ 5470922 w 5470922"/>
            <a:gd name="connsiteY210-4642" fmla="*/ 65516 h 1178750"/>
            <a:gd name="connsiteX0-4643" fmla="*/ 0 w 5470922"/>
            <a:gd name="connsiteY0-4644" fmla="*/ 1178750 h 1178750"/>
            <a:gd name="connsiteX1-4645" fmla="*/ 29766 w 5470922"/>
            <a:gd name="connsiteY1-4646" fmla="*/ 1160891 h 1178750"/>
            <a:gd name="connsiteX2-4647" fmla="*/ 47625 w 5470922"/>
            <a:gd name="connsiteY2-4648" fmla="*/ 1154938 h 1178750"/>
            <a:gd name="connsiteX3-4649" fmla="*/ 77391 w 5470922"/>
            <a:gd name="connsiteY3-4650" fmla="*/ 1125172 h 1178750"/>
            <a:gd name="connsiteX4-4651" fmla="*/ 95250 w 5470922"/>
            <a:gd name="connsiteY4-4652" fmla="*/ 1113266 h 1178750"/>
            <a:gd name="connsiteX5-4653" fmla="*/ 172641 w 5470922"/>
            <a:gd name="connsiteY5-4654" fmla="*/ 1119219 h 1178750"/>
            <a:gd name="connsiteX6-4655" fmla="*/ 220266 w 5470922"/>
            <a:gd name="connsiteY6-4656" fmla="*/ 1125172 h 1178750"/>
            <a:gd name="connsiteX7-4657" fmla="*/ 232172 w 5470922"/>
            <a:gd name="connsiteY7-4658" fmla="*/ 1107313 h 1178750"/>
            <a:gd name="connsiteX8-4659" fmla="*/ 238125 w 5470922"/>
            <a:gd name="connsiteY8-4660" fmla="*/ 1065641 h 1178750"/>
            <a:gd name="connsiteX9-4661" fmla="*/ 244078 w 5470922"/>
            <a:gd name="connsiteY9-4662" fmla="*/ 1047781 h 1178750"/>
            <a:gd name="connsiteX10-4663" fmla="*/ 279797 w 5470922"/>
            <a:gd name="connsiteY10-4664" fmla="*/ 1023969 h 1178750"/>
            <a:gd name="connsiteX11-4665" fmla="*/ 291703 w 5470922"/>
            <a:gd name="connsiteY11-4666" fmla="*/ 1006109 h 1178750"/>
            <a:gd name="connsiteX12-4667" fmla="*/ 321469 w 5470922"/>
            <a:gd name="connsiteY12-4668" fmla="*/ 976344 h 1178750"/>
            <a:gd name="connsiteX13-4669" fmla="*/ 345281 w 5470922"/>
            <a:gd name="connsiteY13-4670" fmla="*/ 940625 h 1178750"/>
            <a:gd name="connsiteX14-4671" fmla="*/ 357187 w 5470922"/>
            <a:gd name="connsiteY14-4672" fmla="*/ 922766 h 1178750"/>
            <a:gd name="connsiteX15-4673" fmla="*/ 369094 w 5470922"/>
            <a:gd name="connsiteY15-4674" fmla="*/ 910859 h 1178750"/>
            <a:gd name="connsiteX16-4675" fmla="*/ 381000 w 5470922"/>
            <a:gd name="connsiteY16-4676" fmla="*/ 922766 h 1178750"/>
            <a:gd name="connsiteX17-4677" fmla="*/ 386953 w 5470922"/>
            <a:gd name="connsiteY17-4678" fmla="*/ 940625 h 1178750"/>
            <a:gd name="connsiteX18-4679" fmla="*/ 422672 w 5470922"/>
            <a:gd name="connsiteY18-4680" fmla="*/ 958484 h 1178750"/>
            <a:gd name="connsiteX19-4681" fmla="*/ 452437 w 5470922"/>
            <a:gd name="connsiteY19-4682" fmla="*/ 988250 h 1178750"/>
            <a:gd name="connsiteX20-4683" fmla="*/ 488156 w 5470922"/>
            <a:gd name="connsiteY20-4684" fmla="*/ 1000156 h 1178750"/>
            <a:gd name="connsiteX21-4685" fmla="*/ 511969 w 5470922"/>
            <a:gd name="connsiteY21-4686" fmla="*/ 994203 h 1178750"/>
            <a:gd name="connsiteX22-4687" fmla="*/ 559594 w 5470922"/>
            <a:gd name="connsiteY22-4688" fmla="*/ 958484 h 1178750"/>
            <a:gd name="connsiteX23-4689" fmla="*/ 601266 w 5470922"/>
            <a:gd name="connsiteY23-4690" fmla="*/ 964438 h 1178750"/>
            <a:gd name="connsiteX24-4691" fmla="*/ 619125 w 5470922"/>
            <a:gd name="connsiteY24-4692" fmla="*/ 970391 h 1178750"/>
            <a:gd name="connsiteX25-4693" fmla="*/ 631031 w 5470922"/>
            <a:gd name="connsiteY25-4694" fmla="*/ 988250 h 1178750"/>
            <a:gd name="connsiteX26-4695" fmla="*/ 648891 w 5470922"/>
            <a:gd name="connsiteY26-4696" fmla="*/ 1000156 h 1178750"/>
            <a:gd name="connsiteX27-4697" fmla="*/ 666750 w 5470922"/>
            <a:gd name="connsiteY27-4698" fmla="*/ 994203 h 1178750"/>
            <a:gd name="connsiteX28-4699" fmla="*/ 684609 w 5470922"/>
            <a:gd name="connsiteY28-4700" fmla="*/ 982297 h 1178750"/>
            <a:gd name="connsiteX29-4701" fmla="*/ 720328 w 5470922"/>
            <a:gd name="connsiteY29-4702" fmla="*/ 970391 h 1178750"/>
            <a:gd name="connsiteX30-4703" fmla="*/ 744141 w 5470922"/>
            <a:gd name="connsiteY30-4704" fmla="*/ 946578 h 1178750"/>
            <a:gd name="connsiteX31-4705" fmla="*/ 756047 w 5470922"/>
            <a:gd name="connsiteY31-4706" fmla="*/ 928719 h 1178750"/>
            <a:gd name="connsiteX32-4707" fmla="*/ 773906 w 5470922"/>
            <a:gd name="connsiteY32-4708" fmla="*/ 922766 h 1178750"/>
            <a:gd name="connsiteX33-4709" fmla="*/ 863203 w 5470922"/>
            <a:gd name="connsiteY33-4710" fmla="*/ 916813 h 1178750"/>
            <a:gd name="connsiteX34-4711" fmla="*/ 887016 w 5470922"/>
            <a:gd name="connsiteY34-4712" fmla="*/ 869188 h 1178750"/>
            <a:gd name="connsiteX35-4713" fmla="*/ 904875 w 5470922"/>
            <a:gd name="connsiteY35-4714" fmla="*/ 863234 h 1178750"/>
            <a:gd name="connsiteX36-4715" fmla="*/ 952500 w 5470922"/>
            <a:gd name="connsiteY36-4716" fmla="*/ 857281 h 1178750"/>
            <a:gd name="connsiteX37-4717" fmla="*/ 988219 w 5470922"/>
            <a:gd name="connsiteY37-4718" fmla="*/ 833469 h 1178750"/>
            <a:gd name="connsiteX38-4719" fmla="*/ 1006078 w 5470922"/>
            <a:gd name="connsiteY38-4720" fmla="*/ 821563 h 1178750"/>
            <a:gd name="connsiteX39-4721" fmla="*/ 1041797 w 5470922"/>
            <a:gd name="connsiteY39-4722" fmla="*/ 827516 h 1178750"/>
            <a:gd name="connsiteX40-4723" fmla="*/ 1059656 w 5470922"/>
            <a:gd name="connsiteY40-4724" fmla="*/ 833469 h 1178750"/>
            <a:gd name="connsiteX41-4725" fmla="*/ 1101328 w 5470922"/>
            <a:gd name="connsiteY41-4726" fmla="*/ 821563 h 1178750"/>
            <a:gd name="connsiteX42-4727" fmla="*/ 1137047 w 5470922"/>
            <a:gd name="connsiteY42-4728" fmla="*/ 779891 h 1178750"/>
            <a:gd name="connsiteX43-4729" fmla="*/ 1148953 w 5470922"/>
            <a:gd name="connsiteY43-4730" fmla="*/ 756078 h 1178750"/>
            <a:gd name="connsiteX44-4731" fmla="*/ 1154906 w 5470922"/>
            <a:gd name="connsiteY44-4732" fmla="*/ 738219 h 1178750"/>
            <a:gd name="connsiteX45-4733" fmla="*/ 1172766 w 5470922"/>
            <a:gd name="connsiteY45-4734" fmla="*/ 732266 h 1178750"/>
            <a:gd name="connsiteX46-4735" fmla="*/ 1196578 w 5470922"/>
            <a:gd name="connsiteY46-4736" fmla="*/ 738219 h 1178750"/>
            <a:gd name="connsiteX47-4737" fmla="*/ 1214437 w 5470922"/>
            <a:gd name="connsiteY47-4738" fmla="*/ 744172 h 1178750"/>
            <a:gd name="connsiteX48-4739" fmla="*/ 1226344 w 5470922"/>
            <a:gd name="connsiteY48-4740" fmla="*/ 732266 h 1178750"/>
            <a:gd name="connsiteX49-4741" fmla="*/ 1244203 w 5470922"/>
            <a:gd name="connsiteY49-4742" fmla="*/ 726313 h 1178750"/>
            <a:gd name="connsiteX50-4743" fmla="*/ 1273969 w 5470922"/>
            <a:gd name="connsiteY50-4744" fmla="*/ 756078 h 1178750"/>
            <a:gd name="connsiteX51-4745" fmla="*/ 1291828 w 5470922"/>
            <a:gd name="connsiteY51-4746" fmla="*/ 767984 h 1178750"/>
            <a:gd name="connsiteX52-4747" fmla="*/ 1333500 w 5470922"/>
            <a:gd name="connsiteY52-4748" fmla="*/ 803703 h 1178750"/>
            <a:gd name="connsiteX53-4749" fmla="*/ 1351359 w 5470922"/>
            <a:gd name="connsiteY53-4750" fmla="*/ 809656 h 1178750"/>
            <a:gd name="connsiteX54-4751" fmla="*/ 1369219 w 5470922"/>
            <a:gd name="connsiteY54-4752" fmla="*/ 773938 h 1178750"/>
            <a:gd name="connsiteX55-4753" fmla="*/ 1375172 w 5470922"/>
            <a:gd name="connsiteY55-4754" fmla="*/ 714406 h 1178750"/>
            <a:gd name="connsiteX56-4755" fmla="*/ 1393031 w 5470922"/>
            <a:gd name="connsiteY56-4756" fmla="*/ 702500 h 1178750"/>
            <a:gd name="connsiteX57-4757" fmla="*/ 1494234 w 5470922"/>
            <a:gd name="connsiteY57-4758" fmla="*/ 678688 h 1178750"/>
            <a:gd name="connsiteX58-4759" fmla="*/ 1506141 w 5470922"/>
            <a:gd name="connsiteY58-4760" fmla="*/ 666781 h 1178750"/>
            <a:gd name="connsiteX59-4761" fmla="*/ 1524000 w 5470922"/>
            <a:gd name="connsiteY59-4762" fmla="*/ 654875 h 1178750"/>
            <a:gd name="connsiteX60-4763" fmla="*/ 1535906 w 5470922"/>
            <a:gd name="connsiteY60-4764" fmla="*/ 637016 h 1178750"/>
            <a:gd name="connsiteX61-4765" fmla="*/ 1559719 w 5470922"/>
            <a:gd name="connsiteY61-4766" fmla="*/ 613203 h 1178750"/>
            <a:gd name="connsiteX62-4767" fmla="*/ 1565672 w 5470922"/>
            <a:gd name="connsiteY62-4768" fmla="*/ 595344 h 1178750"/>
            <a:gd name="connsiteX63-4769" fmla="*/ 1619250 w 5470922"/>
            <a:gd name="connsiteY63-4770" fmla="*/ 565578 h 1178750"/>
            <a:gd name="connsiteX64-4771" fmla="*/ 1702594 w 5470922"/>
            <a:gd name="connsiteY64-4772" fmla="*/ 571531 h 1178750"/>
            <a:gd name="connsiteX65-4773" fmla="*/ 1720453 w 5470922"/>
            <a:gd name="connsiteY65-4774" fmla="*/ 577484 h 1178750"/>
            <a:gd name="connsiteX66-4775" fmla="*/ 1768078 w 5470922"/>
            <a:gd name="connsiteY66-4776" fmla="*/ 565578 h 1178750"/>
            <a:gd name="connsiteX67-4777" fmla="*/ 1797844 w 5470922"/>
            <a:gd name="connsiteY67-4778" fmla="*/ 541766 h 1178750"/>
            <a:gd name="connsiteX68-4779" fmla="*/ 1779984 w 5470922"/>
            <a:gd name="connsiteY68-4780" fmla="*/ 500094 h 1178750"/>
            <a:gd name="connsiteX69-4781" fmla="*/ 1768078 w 5470922"/>
            <a:gd name="connsiteY69-4782" fmla="*/ 482234 h 1178750"/>
            <a:gd name="connsiteX70-4783" fmla="*/ 1785937 w 5470922"/>
            <a:gd name="connsiteY70-4784" fmla="*/ 464375 h 1178750"/>
            <a:gd name="connsiteX71-4785" fmla="*/ 1839516 w 5470922"/>
            <a:gd name="connsiteY71-4786" fmla="*/ 482234 h 1178750"/>
            <a:gd name="connsiteX72-4787" fmla="*/ 1851422 w 5470922"/>
            <a:gd name="connsiteY72-4788" fmla="*/ 494141 h 1178750"/>
            <a:gd name="connsiteX73-4789" fmla="*/ 1887141 w 5470922"/>
            <a:gd name="connsiteY73-4790" fmla="*/ 512000 h 1178750"/>
            <a:gd name="connsiteX74-4791" fmla="*/ 1934766 w 5470922"/>
            <a:gd name="connsiteY74-4792" fmla="*/ 500094 h 1178750"/>
            <a:gd name="connsiteX75-4793" fmla="*/ 1952625 w 5470922"/>
            <a:gd name="connsiteY75-4794" fmla="*/ 464375 h 1178750"/>
            <a:gd name="connsiteX76-4795" fmla="*/ 1976437 w 5470922"/>
            <a:gd name="connsiteY76-4796" fmla="*/ 452469 h 1178750"/>
            <a:gd name="connsiteX77-4797" fmla="*/ 2047875 w 5470922"/>
            <a:gd name="connsiteY77-4798" fmla="*/ 440563 h 1178750"/>
            <a:gd name="connsiteX78-4799" fmla="*/ 2077641 w 5470922"/>
            <a:gd name="connsiteY78-4800" fmla="*/ 422703 h 1178750"/>
            <a:gd name="connsiteX79-4801" fmla="*/ 2095500 w 5470922"/>
            <a:gd name="connsiteY79-4802" fmla="*/ 416750 h 1178750"/>
            <a:gd name="connsiteX80-4803" fmla="*/ 2125266 w 5470922"/>
            <a:gd name="connsiteY80-4804" fmla="*/ 392938 h 1178750"/>
            <a:gd name="connsiteX81-4805" fmla="*/ 2137172 w 5470922"/>
            <a:gd name="connsiteY81-4806" fmla="*/ 381031 h 1178750"/>
            <a:gd name="connsiteX82-4807" fmla="*/ 2172891 w 5470922"/>
            <a:gd name="connsiteY82-4808" fmla="*/ 369125 h 1178750"/>
            <a:gd name="connsiteX83-4809" fmla="*/ 2190750 w 5470922"/>
            <a:gd name="connsiteY83-4810" fmla="*/ 363172 h 1178750"/>
            <a:gd name="connsiteX84-4811" fmla="*/ 2220516 w 5470922"/>
            <a:gd name="connsiteY84-4812" fmla="*/ 357219 h 1178750"/>
            <a:gd name="connsiteX85-4813" fmla="*/ 2256234 w 5470922"/>
            <a:gd name="connsiteY85-4814" fmla="*/ 345313 h 1178750"/>
            <a:gd name="connsiteX86-4815" fmla="*/ 2274094 w 5470922"/>
            <a:gd name="connsiteY86-4816" fmla="*/ 339359 h 1178750"/>
            <a:gd name="connsiteX87-4817" fmla="*/ 2309812 w 5470922"/>
            <a:gd name="connsiteY87-4818" fmla="*/ 315547 h 1178750"/>
            <a:gd name="connsiteX88-4819" fmla="*/ 2321719 w 5470922"/>
            <a:gd name="connsiteY88-4820" fmla="*/ 297688 h 1178750"/>
            <a:gd name="connsiteX89-4821" fmla="*/ 2357437 w 5470922"/>
            <a:gd name="connsiteY89-4822" fmla="*/ 279828 h 1178750"/>
            <a:gd name="connsiteX90-4823" fmla="*/ 2369344 w 5470922"/>
            <a:gd name="connsiteY90-4824" fmla="*/ 267922 h 1178750"/>
            <a:gd name="connsiteX91-4825" fmla="*/ 2381250 w 5470922"/>
            <a:gd name="connsiteY91-4826" fmla="*/ 250063 h 1178750"/>
            <a:gd name="connsiteX92-4827" fmla="*/ 2416969 w 5470922"/>
            <a:gd name="connsiteY92-4828" fmla="*/ 238156 h 1178750"/>
            <a:gd name="connsiteX93-4829" fmla="*/ 2446734 w 5470922"/>
            <a:gd name="connsiteY93-4830" fmla="*/ 244109 h 1178750"/>
            <a:gd name="connsiteX94-4831" fmla="*/ 2458641 w 5470922"/>
            <a:gd name="connsiteY94-4832" fmla="*/ 256016 h 1178750"/>
            <a:gd name="connsiteX95-4833" fmla="*/ 2494359 w 5470922"/>
            <a:gd name="connsiteY95-4834" fmla="*/ 244109 h 1178750"/>
            <a:gd name="connsiteX96-4835" fmla="*/ 2536031 w 5470922"/>
            <a:gd name="connsiteY96-4836" fmla="*/ 250063 h 1178750"/>
            <a:gd name="connsiteX97-4837" fmla="*/ 2547937 w 5470922"/>
            <a:gd name="connsiteY97-4838" fmla="*/ 267922 h 1178750"/>
            <a:gd name="connsiteX98-4839" fmla="*/ 2559844 w 5470922"/>
            <a:gd name="connsiteY98-4840" fmla="*/ 279828 h 1178750"/>
            <a:gd name="connsiteX99-4841" fmla="*/ 2565797 w 5470922"/>
            <a:gd name="connsiteY99-4842" fmla="*/ 309594 h 1178750"/>
            <a:gd name="connsiteX100-4843" fmla="*/ 2583656 w 5470922"/>
            <a:gd name="connsiteY100-4844" fmla="*/ 315547 h 1178750"/>
            <a:gd name="connsiteX101-4845" fmla="*/ 2619375 w 5470922"/>
            <a:gd name="connsiteY101-4846" fmla="*/ 339359 h 1178750"/>
            <a:gd name="connsiteX102-4847" fmla="*/ 2655094 w 5470922"/>
            <a:gd name="connsiteY102-4848" fmla="*/ 357219 h 1178750"/>
            <a:gd name="connsiteX103-4849" fmla="*/ 2684859 w 5470922"/>
            <a:gd name="connsiteY103-4850" fmla="*/ 428656 h 1178750"/>
            <a:gd name="connsiteX104-4851" fmla="*/ 2708672 w 5470922"/>
            <a:gd name="connsiteY104-4852" fmla="*/ 416750 h 1178750"/>
            <a:gd name="connsiteX105-4853" fmla="*/ 2744391 w 5470922"/>
            <a:gd name="connsiteY105-4854" fmla="*/ 404844 h 1178750"/>
            <a:gd name="connsiteX106-4855" fmla="*/ 2851547 w 5470922"/>
            <a:gd name="connsiteY106-4856" fmla="*/ 422703 h 1178750"/>
            <a:gd name="connsiteX107-4857" fmla="*/ 2887266 w 5470922"/>
            <a:gd name="connsiteY107-4858" fmla="*/ 410797 h 1178750"/>
            <a:gd name="connsiteX108-4859" fmla="*/ 2905125 w 5470922"/>
            <a:gd name="connsiteY108-4860" fmla="*/ 404844 h 1178750"/>
            <a:gd name="connsiteX109-4861" fmla="*/ 2922984 w 5470922"/>
            <a:gd name="connsiteY109-4862" fmla="*/ 392938 h 1178750"/>
            <a:gd name="connsiteX110-4863" fmla="*/ 2976562 w 5470922"/>
            <a:gd name="connsiteY110-4864" fmla="*/ 386984 h 1178750"/>
            <a:gd name="connsiteX111-4865" fmla="*/ 2994422 w 5470922"/>
            <a:gd name="connsiteY111-4866" fmla="*/ 392938 h 1178750"/>
            <a:gd name="connsiteX112-4867" fmla="*/ 3012281 w 5470922"/>
            <a:gd name="connsiteY112-4868" fmla="*/ 404844 h 1178750"/>
            <a:gd name="connsiteX113-4869" fmla="*/ 3030141 w 5470922"/>
            <a:gd name="connsiteY113-4870" fmla="*/ 369125 h 1178750"/>
            <a:gd name="connsiteX114-4871" fmla="*/ 3065859 w 5470922"/>
            <a:gd name="connsiteY114-4872" fmla="*/ 339359 h 1178750"/>
            <a:gd name="connsiteX115-4873" fmla="*/ 3089672 w 5470922"/>
            <a:gd name="connsiteY115-4874" fmla="*/ 333406 h 1178750"/>
            <a:gd name="connsiteX116-4875" fmla="*/ 3208734 w 5470922"/>
            <a:gd name="connsiteY116-4876" fmla="*/ 327453 h 1178750"/>
            <a:gd name="connsiteX117-4877" fmla="*/ 3232547 w 5470922"/>
            <a:gd name="connsiteY117-4878" fmla="*/ 333406 h 1178750"/>
            <a:gd name="connsiteX118-4879" fmla="*/ 3244453 w 5470922"/>
            <a:gd name="connsiteY118-4880" fmla="*/ 345313 h 1178750"/>
            <a:gd name="connsiteX119-4881" fmla="*/ 3280172 w 5470922"/>
            <a:gd name="connsiteY119-4882" fmla="*/ 339359 h 1178750"/>
            <a:gd name="connsiteX120-4883" fmla="*/ 3298031 w 5470922"/>
            <a:gd name="connsiteY120-4884" fmla="*/ 345313 h 1178750"/>
            <a:gd name="connsiteX121-4885" fmla="*/ 3315891 w 5470922"/>
            <a:gd name="connsiteY121-4886" fmla="*/ 381031 h 1178750"/>
            <a:gd name="connsiteX122-4887" fmla="*/ 3345656 w 5470922"/>
            <a:gd name="connsiteY122-4888" fmla="*/ 404844 h 1178750"/>
            <a:gd name="connsiteX123-4889" fmla="*/ 3357562 w 5470922"/>
            <a:gd name="connsiteY123-4890" fmla="*/ 440563 h 1178750"/>
            <a:gd name="connsiteX124-4891" fmla="*/ 3363516 w 5470922"/>
            <a:gd name="connsiteY124-4892" fmla="*/ 458422 h 1178750"/>
            <a:gd name="connsiteX125-4893" fmla="*/ 3399234 w 5470922"/>
            <a:gd name="connsiteY125-4894" fmla="*/ 440563 h 1178750"/>
            <a:gd name="connsiteX126-4895" fmla="*/ 3405187 w 5470922"/>
            <a:gd name="connsiteY126-4896" fmla="*/ 422703 h 1178750"/>
            <a:gd name="connsiteX127-4897" fmla="*/ 3411141 w 5470922"/>
            <a:gd name="connsiteY127-4898" fmla="*/ 369125 h 1178750"/>
            <a:gd name="connsiteX128-4899" fmla="*/ 3423047 w 5470922"/>
            <a:gd name="connsiteY128-4900" fmla="*/ 351266 h 1178750"/>
            <a:gd name="connsiteX129-4901" fmla="*/ 3446859 w 5470922"/>
            <a:gd name="connsiteY129-4902" fmla="*/ 357219 h 1178750"/>
            <a:gd name="connsiteX130-4903" fmla="*/ 3506391 w 5470922"/>
            <a:gd name="connsiteY130-4904" fmla="*/ 363172 h 1178750"/>
            <a:gd name="connsiteX131-4905" fmla="*/ 3500437 w 5470922"/>
            <a:gd name="connsiteY131-4906" fmla="*/ 333406 h 1178750"/>
            <a:gd name="connsiteX132-4907" fmla="*/ 3476625 w 5470922"/>
            <a:gd name="connsiteY132-4908" fmla="*/ 297688 h 1178750"/>
            <a:gd name="connsiteX133-4909" fmla="*/ 3500437 w 5470922"/>
            <a:gd name="connsiteY133-4910" fmla="*/ 291734 h 1178750"/>
            <a:gd name="connsiteX134-4911" fmla="*/ 3530203 w 5470922"/>
            <a:gd name="connsiteY134-4912" fmla="*/ 285781 h 1178750"/>
            <a:gd name="connsiteX135-4913" fmla="*/ 3548062 w 5470922"/>
            <a:gd name="connsiteY135-4914" fmla="*/ 279828 h 1178750"/>
            <a:gd name="connsiteX136-4915" fmla="*/ 3559969 w 5470922"/>
            <a:gd name="connsiteY136-4916" fmla="*/ 261969 h 1178750"/>
            <a:gd name="connsiteX137-4917" fmla="*/ 3589734 w 5470922"/>
            <a:gd name="connsiteY137-4918" fmla="*/ 238156 h 1178750"/>
            <a:gd name="connsiteX138-4919" fmla="*/ 3607594 w 5470922"/>
            <a:gd name="connsiteY138-4920" fmla="*/ 214344 h 1178750"/>
            <a:gd name="connsiteX139-4921" fmla="*/ 3625453 w 5470922"/>
            <a:gd name="connsiteY139-4922" fmla="*/ 196484 h 1178750"/>
            <a:gd name="connsiteX140-4923" fmla="*/ 3649266 w 5470922"/>
            <a:gd name="connsiteY140-4924" fmla="*/ 166719 h 1178750"/>
            <a:gd name="connsiteX141-4925" fmla="*/ 3655219 w 5470922"/>
            <a:gd name="connsiteY141-4926" fmla="*/ 119094 h 1178750"/>
            <a:gd name="connsiteX142-4927" fmla="*/ 3726656 w 5470922"/>
            <a:gd name="connsiteY142-4928" fmla="*/ 95281 h 1178750"/>
            <a:gd name="connsiteX143-4929" fmla="*/ 3827859 w 5470922"/>
            <a:gd name="connsiteY143-4930" fmla="*/ 53609 h 1178750"/>
            <a:gd name="connsiteX144-4931" fmla="*/ 3839766 w 5470922"/>
            <a:gd name="connsiteY144-4932" fmla="*/ 65516 h 1178750"/>
            <a:gd name="connsiteX145-4933" fmla="*/ 3875484 w 5470922"/>
            <a:gd name="connsiteY145-4934" fmla="*/ 89328 h 1178750"/>
            <a:gd name="connsiteX146-4935" fmla="*/ 3893344 w 5470922"/>
            <a:gd name="connsiteY146-4936" fmla="*/ 83375 h 1178750"/>
            <a:gd name="connsiteX147-4937" fmla="*/ 3911203 w 5470922"/>
            <a:gd name="connsiteY147-4938" fmla="*/ 71469 h 1178750"/>
            <a:gd name="connsiteX148-4939" fmla="*/ 3929062 w 5470922"/>
            <a:gd name="connsiteY148-4940" fmla="*/ 77422 h 1178750"/>
            <a:gd name="connsiteX149-4941" fmla="*/ 3976687 w 5470922"/>
            <a:gd name="connsiteY149-4942" fmla="*/ 71469 h 1178750"/>
            <a:gd name="connsiteX150-4943" fmla="*/ 3988594 w 5470922"/>
            <a:gd name="connsiteY150-4944" fmla="*/ 59563 h 1178750"/>
            <a:gd name="connsiteX151-4945" fmla="*/ 4018359 w 5470922"/>
            <a:gd name="connsiteY151-4946" fmla="*/ 95281 h 1178750"/>
            <a:gd name="connsiteX152-4947" fmla="*/ 4065984 w 5470922"/>
            <a:gd name="connsiteY152-4948" fmla="*/ 136953 h 1178750"/>
            <a:gd name="connsiteX153-4949" fmla="*/ 4083844 w 5470922"/>
            <a:gd name="connsiteY153-4950" fmla="*/ 131000 h 1178750"/>
            <a:gd name="connsiteX154-4951" fmla="*/ 4119562 w 5470922"/>
            <a:gd name="connsiteY154-4952" fmla="*/ 107188 h 1178750"/>
            <a:gd name="connsiteX155-4953" fmla="*/ 4125516 w 5470922"/>
            <a:gd name="connsiteY155-4954" fmla="*/ 89328 h 1178750"/>
            <a:gd name="connsiteX156-4955" fmla="*/ 4119562 w 5470922"/>
            <a:gd name="connsiteY156-4956" fmla="*/ 65516 h 1178750"/>
            <a:gd name="connsiteX157-4957" fmla="*/ 4101703 w 5470922"/>
            <a:gd name="connsiteY157-4958" fmla="*/ 29797 h 1178750"/>
            <a:gd name="connsiteX158-4959" fmla="*/ 4107656 w 5470922"/>
            <a:gd name="connsiteY158-4960" fmla="*/ 5984 h 1178750"/>
            <a:gd name="connsiteX159-4961" fmla="*/ 4167187 w 5470922"/>
            <a:gd name="connsiteY159-4962" fmla="*/ 5984 h 1178750"/>
            <a:gd name="connsiteX160-4963" fmla="*/ 4185047 w 5470922"/>
            <a:gd name="connsiteY160-4964" fmla="*/ 11938 h 1178750"/>
            <a:gd name="connsiteX161-4965" fmla="*/ 4244578 w 5470922"/>
            <a:gd name="connsiteY161-4966" fmla="*/ 47656 h 1178750"/>
            <a:gd name="connsiteX162-4967" fmla="*/ 4280297 w 5470922"/>
            <a:gd name="connsiteY162-4968" fmla="*/ 53609 h 1178750"/>
            <a:gd name="connsiteX163-4969" fmla="*/ 4363641 w 5470922"/>
            <a:gd name="connsiteY163-4970" fmla="*/ 41703 h 1178750"/>
            <a:gd name="connsiteX164-4971" fmla="*/ 4381500 w 5470922"/>
            <a:gd name="connsiteY164-4972" fmla="*/ 35750 h 1178750"/>
            <a:gd name="connsiteX165-4973" fmla="*/ 4399359 w 5470922"/>
            <a:gd name="connsiteY165-4974" fmla="*/ 23844 h 1178750"/>
            <a:gd name="connsiteX166-4975" fmla="*/ 4429125 w 5470922"/>
            <a:gd name="connsiteY166-4976" fmla="*/ 35750 h 1178750"/>
            <a:gd name="connsiteX167-4977" fmla="*/ 4446984 w 5470922"/>
            <a:gd name="connsiteY167-4978" fmla="*/ 41703 h 1178750"/>
            <a:gd name="connsiteX168-4979" fmla="*/ 4470797 w 5470922"/>
            <a:gd name="connsiteY168-4980" fmla="*/ 65516 h 1178750"/>
            <a:gd name="connsiteX169-4981" fmla="*/ 4488656 w 5470922"/>
            <a:gd name="connsiteY169-4982" fmla="*/ 107188 h 1178750"/>
            <a:gd name="connsiteX170-4983" fmla="*/ 4506516 w 5470922"/>
            <a:gd name="connsiteY170-4984" fmla="*/ 101234 h 1178750"/>
            <a:gd name="connsiteX171-4985" fmla="*/ 4542234 w 5470922"/>
            <a:gd name="connsiteY171-4986" fmla="*/ 77422 h 1178750"/>
            <a:gd name="connsiteX172-4987" fmla="*/ 4554141 w 5470922"/>
            <a:gd name="connsiteY172-4988" fmla="*/ 65516 h 1178750"/>
            <a:gd name="connsiteX173-4989" fmla="*/ 4589859 w 5470922"/>
            <a:gd name="connsiteY173-4990" fmla="*/ 53609 h 1178750"/>
            <a:gd name="connsiteX174-4991" fmla="*/ 4607719 w 5470922"/>
            <a:gd name="connsiteY174-4992" fmla="*/ 47656 h 1178750"/>
            <a:gd name="connsiteX175-4993" fmla="*/ 4649391 w 5470922"/>
            <a:gd name="connsiteY175-4994" fmla="*/ 29797 h 1178750"/>
            <a:gd name="connsiteX176-4995" fmla="*/ 4667250 w 5470922"/>
            <a:gd name="connsiteY176-4996" fmla="*/ 59563 h 1178750"/>
            <a:gd name="connsiteX177-4997" fmla="*/ 4691062 w 5470922"/>
            <a:gd name="connsiteY177-4998" fmla="*/ 95281 h 1178750"/>
            <a:gd name="connsiteX178-4999" fmla="*/ 4738687 w 5470922"/>
            <a:gd name="connsiteY178-5000" fmla="*/ 107188 h 1178750"/>
            <a:gd name="connsiteX179-5001" fmla="*/ 4774406 w 5470922"/>
            <a:gd name="connsiteY179-5002" fmla="*/ 89328 h 1178750"/>
            <a:gd name="connsiteX180-5003" fmla="*/ 4798219 w 5470922"/>
            <a:gd name="connsiteY180-5004" fmla="*/ 53609 h 1178750"/>
            <a:gd name="connsiteX181-5005" fmla="*/ 4804172 w 5470922"/>
            <a:gd name="connsiteY181-5006" fmla="*/ 35750 h 1178750"/>
            <a:gd name="connsiteX182-5007" fmla="*/ 4822031 w 5470922"/>
            <a:gd name="connsiteY182-5008" fmla="*/ 47656 h 1178750"/>
            <a:gd name="connsiteX183-5009" fmla="*/ 4845844 w 5470922"/>
            <a:gd name="connsiteY183-5010" fmla="*/ 89328 h 1178750"/>
            <a:gd name="connsiteX184-5011" fmla="*/ 4863703 w 5470922"/>
            <a:gd name="connsiteY184-5012" fmla="*/ 101234 h 1178750"/>
            <a:gd name="connsiteX185-5013" fmla="*/ 4893469 w 5470922"/>
            <a:gd name="connsiteY185-5014" fmla="*/ 131000 h 1178750"/>
            <a:gd name="connsiteX186-5015" fmla="*/ 4911328 w 5470922"/>
            <a:gd name="connsiteY186-5016" fmla="*/ 119094 h 1178750"/>
            <a:gd name="connsiteX187-5017" fmla="*/ 4935141 w 5470922"/>
            <a:gd name="connsiteY187-5018" fmla="*/ 95281 h 1178750"/>
            <a:gd name="connsiteX188-5019" fmla="*/ 5012531 w 5470922"/>
            <a:gd name="connsiteY188-5020" fmla="*/ 101234 h 1178750"/>
            <a:gd name="connsiteX189-5021" fmla="*/ 5018484 w 5470922"/>
            <a:gd name="connsiteY189-5022" fmla="*/ 119094 h 1178750"/>
            <a:gd name="connsiteX190-5023" fmla="*/ 5024437 w 5470922"/>
            <a:gd name="connsiteY190-5024" fmla="*/ 160766 h 1178750"/>
            <a:gd name="connsiteX191-5025" fmla="*/ 5054203 w 5470922"/>
            <a:gd name="connsiteY191-5026" fmla="*/ 107188 h 1178750"/>
            <a:gd name="connsiteX192-5027" fmla="*/ 5060156 w 5470922"/>
            <a:gd name="connsiteY192-5028" fmla="*/ 59563 h 1178750"/>
            <a:gd name="connsiteX193-5029" fmla="*/ 5078016 w 5470922"/>
            <a:gd name="connsiteY193-5030" fmla="*/ 41703 h 1178750"/>
            <a:gd name="connsiteX194-5031" fmla="*/ 5119687 w 5470922"/>
            <a:gd name="connsiteY194-5032" fmla="*/ 29797 h 1178750"/>
            <a:gd name="connsiteX195-5033" fmla="*/ 5142725 w 5470922"/>
            <a:gd name="connsiteY195-5034" fmla="*/ 22020 h 1178750"/>
            <a:gd name="connsiteX196-5035" fmla="*/ 5169390 w 5470922"/>
            <a:gd name="connsiteY196-5036" fmla="*/ 60331 h 1178750"/>
            <a:gd name="connsiteX197-5037" fmla="*/ 5209249 w 5470922"/>
            <a:gd name="connsiteY197-5038" fmla="*/ 77422 h 1178750"/>
            <a:gd name="connsiteX198-5039" fmla="*/ 5239014 w 5470922"/>
            <a:gd name="connsiteY198-5040" fmla="*/ 131479 h 1178750"/>
            <a:gd name="connsiteX199-5041" fmla="*/ 5246006 w 5470922"/>
            <a:gd name="connsiteY199-5042" fmla="*/ 151164 h 1178750"/>
            <a:gd name="connsiteX200-5043" fmla="*/ 5258686 w 5470922"/>
            <a:gd name="connsiteY200-5044" fmla="*/ 193123 h 1178750"/>
            <a:gd name="connsiteX201-5045" fmla="*/ 5280686 w 5470922"/>
            <a:gd name="connsiteY201-5046" fmla="*/ 174785 h 1178750"/>
            <a:gd name="connsiteX202-5047" fmla="*/ 5301911 w 5470922"/>
            <a:gd name="connsiteY202-5048" fmla="*/ 165471 h 1178750"/>
            <a:gd name="connsiteX203-5049" fmla="*/ 5312265 w 5470922"/>
            <a:gd name="connsiteY203-5050" fmla="*/ 143196 h 1178750"/>
            <a:gd name="connsiteX204-5051" fmla="*/ 5327535 w 5470922"/>
            <a:gd name="connsiteY204-5052" fmla="*/ 121974 h 1178750"/>
            <a:gd name="connsiteX205-5053" fmla="*/ 5309941 w 5470922"/>
            <a:gd name="connsiteY205-5054" fmla="*/ 90674 h 1178750"/>
            <a:gd name="connsiteX206-5055" fmla="*/ 5373610 w 5470922"/>
            <a:gd name="connsiteY206-5056" fmla="*/ 91442 h 1178750"/>
            <a:gd name="connsiteX207-5057" fmla="*/ 5399484 w 5470922"/>
            <a:gd name="connsiteY207-5058" fmla="*/ 77422 h 1178750"/>
            <a:gd name="connsiteX208-5059" fmla="*/ 5381625 w 5470922"/>
            <a:gd name="connsiteY208-5060" fmla="*/ 65516 h 1178750"/>
            <a:gd name="connsiteX209-5061" fmla="*/ 5447109 w 5470922"/>
            <a:gd name="connsiteY209-5062" fmla="*/ 59563 h 1178750"/>
            <a:gd name="connsiteX210-5063" fmla="*/ 5470922 w 5470922"/>
            <a:gd name="connsiteY210-5064" fmla="*/ 65516 h 1178750"/>
            <a:gd name="connsiteX0-5065" fmla="*/ 0 w 5470922"/>
            <a:gd name="connsiteY0-5066" fmla="*/ 1178750 h 1178750"/>
            <a:gd name="connsiteX1-5067" fmla="*/ 29766 w 5470922"/>
            <a:gd name="connsiteY1-5068" fmla="*/ 1160891 h 1178750"/>
            <a:gd name="connsiteX2-5069" fmla="*/ 47625 w 5470922"/>
            <a:gd name="connsiteY2-5070" fmla="*/ 1154938 h 1178750"/>
            <a:gd name="connsiteX3-5071" fmla="*/ 77391 w 5470922"/>
            <a:gd name="connsiteY3-5072" fmla="*/ 1125172 h 1178750"/>
            <a:gd name="connsiteX4-5073" fmla="*/ 95250 w 5470922"/>
            <a:gd name="connsiteY4-5074" fmla="*/ 1113266 h 1178750"/>
            <a:gd name="connsiteX5-5075" fmla="*/ 172641 w 5470922"/>
            <a:gd name="connsiteY5-5076" fmla="*/ 1119219 h 1178750"/>
            <a:gd name="connsiteX6-5077" fmla="*/ 220266 w 5470922"/>
            <a:gd name="connsiteY6-5078" fmla="*/ 1125172 h 1178750"/>
            <a:gd name="connsiteX7-5079" fmla="*/ 232172 w 5470922"/>
            <a:gd name="connsiteY7-5080" fmla="*/ 1107313 h 1178750"/>
            <a:gd name="connsiteX8-5081" fmla="*/ 238125 w 5470922"/>
            <a:gd name="connsiteY8-5082" fmla="*/ 1065641 h 1178750"/>
            <a:gd name="connsiteX9-5083" fmla="*/ 244078 w 5470922"/>
            <a:gd name="connsiteY9-5084" fmla="*/ 1047781 h 1178750"/>
            <a:gd name="connsiteX10-5085" fmla="*/ 279797 w 5470922"/>
            <a:gd name="connsiteY10-5086" fmla="*/ 1023969 h 1178750"/>
            <a:gd name="connsiteX11-5087" fmla="*/ 291703 w 5470922"/>
            <a:gd name="connsiteY11-5088" fmla="*/ 1006109 h 1178750"/>
            <a:gd name="connsiteX12-5089" fmla="*/ 321469 w 5470922"/>
            <a:gd name="connsiteY12-5090" fmla="*/ 976344 h 1178750"/>
            <a:gd name="connsiteX13-5091" fmla="*/ 345281 w 5470922"/>
            <a:gd name="connsiteY13-5092" fmla="*/ 940625 h 1178750"/>
            <a:gd name="connsiteX14-5093" fmla="*/ 357187 w 5470922"/>
            <a:gd name="connsiteY14-5094" fmla="*/ 922766 h 1178750"/>
            <a:gd name="connsiteX15-5095" fmla="*/ 369094 w 5470922"/>
            <a:gd name="connsiteY15-5096" fmla="*/ 910859 h 1178750"/>
            <a:gd name="connsiteX16-5097" fmla="*/ 381000 w 5470922"/>
            <a:gd name="connsiteY16-5098" fmla="*/ 922766 h 1178750"/>
            <a:gd name="connsiteX17-5099" fmla="*/ 386953 w 5470922"/>
            <a:gd name="connsiteY17-5100" fmla="*/ 940625 h 1178750"/>
            <a:gd name="connsiteX18-5101" fmla="*/ 422672 w 5470922"/>
            <a:gd name="connsiteY18-5102" fmla="*/ 958484 h 1178750"/>
            <a:gd name="connsiteX19-5103" fmla="*/ 452437 w 5470922"/>
            <a:gd name="connsiteY19-5104" fmla="*/ 988250 h 1178750"/>
            <a:gd name="connsiteX20-5105" fmla="*/ 488156 w 5470922"/>
            <a:gd name="connsiteY20-5106" fmla="*/ 1000156 h 1178750"/>
            <a:gd name="connsiteX21-5107" fmla="*/ 511969 w 5470922"/>
            <a:gd name="connsiteY21-5108" fmla="*/ 994203 h 1178750"/>
            <a:gd name="connsiteX22-5109" fmla="*/ 559594 w 5470922"/>
            <a:gd name="connsiteY22-5110" fmla="*/ 958484 h 1178750"/>
            <a:gd name="connsiteX23-5111" fmla="*/ 601266 w 5470922"/>
            <a:gd name="connsiteY23-5112" fmla="*/ 964438 h 1178750"/>
            <a:gd name="connsiteX24-5113" fmla="*/ 619125 w 5470922"/>
            <a:gd name="connsiteY24-5114" fmla="*/ 970391 h 1178750"/>
            <a:gd name="connsiteX25-5115" fmla="*/ 631031 w 5470922"/>
            <a:gd name="connsiteY25-5116" fmla="*/ 988250 h 1178750"/>
            <a:gd name="connsiteX26-5117" fmla="*/ 648891 w 5470922"/>
            <a:gd name="connsiteY26-5118" fmla="*/ 1000156 h 1178750"/>
            <a:gd name="connsiteX27-5119" fmla="*/ 666750 w 5470922"/>
            <a:gd name="connsiteY27-5120" fmla="*/ 994203 h 1178750"/>
            <a:gd name="connsiteX28-5121" fmla="*/ 684609 w 5470922"/>
            <a:gd name="connsiteY28-5122" fmla="*/ 982297 h 1178750"/>
            <a:gd name="connsiteX29-5123" fmla="*/ 720328 w 5470922"/>
            <a:gd name="connsiteY29-5124" fmla="*/ 970391 h 1178750"/>
            <a:gd name="connsiteX30-5125" fmla="*/ 744141 w 5470922"/>
            <a:gd name="connsiteY30-5126" fmla="*/ 946578 h 1178750"/>
            <a:gd name="connsiteX31-5127" fmla="*/ 756047 w 5470922"/>
            <a:gd name="connsiteY31-5128" fmla="*/ 928719 h 1178750"/>
            <a:gd name="connsiteX32-5129" fmla="*/ 773906 w 5470922"/>
            <a:gd name="connsiteY32-5130" fmla="*/ 922766 h 1178750"/>
            <a:gd name="connsiteX33-5131" fmla="*/ 863203 w 5470922"/>
            <a:gd name="connsiteY33-5132" fmla="*/ 916813 h 1178750"/>
            <a:gd name="connsiteX34-5133" fmla="*/ 887016 w 5470922"/>
            <a:gd name="connsiteY34-5134" fmla="*/ 869188 h 1178750"/>
            <a:gd name="connsiteX35-5135" fmla="*/ 904875 w 5470922"/>
            <a:gd name="connsiteY35-5136" fmla="*/ 863234 h 1178750"/>
            <a:gd name="connsiteX36-5137" fmla="*/ 952500 w 5470922"/>
            <a:gd name="connsiteY36-5138" fmla="*/ 857281 h 1178750"/>
            <a:gd name="connsiteX37-5139" fmla="*/ 988219 w 5470922"/>
            <a:gd name="connsiteY37-5140" fmla="*/ 833469 h 1178750"/>
            <a:gd name="connsiteX38-5141" fmla="*/ 1006078 w 5470922"/>
            <a:gd name="connsiteY38-5142" fmla="*/ 821563 h 1178750"/>
            <a:gd name="connsiteX39-5143" fmla="*/ 1041797 w 5470922"/>
            <a:gd name="connsiteY39-5144" fmla="*/ 827516 h 1178750"/>
            <a:gd name="connsiteX40-5145" fmla="*/ 1059656 w 5470922"/>
            <a:gd name="connsiteY40-5146" fmla="*/ 833469 h 1178750"/>
            <a:gd name="connsiteX41-5147" fmla="*/ 1101328 w 5470922"/>
            <a:gd name="connsiteY41-5148" fmla="*/ 821563 h 1178750"/>
            <a:gd name="connsiteX42-5149" fmla="*/ 1137047 w 5470922"/>
            <a:gd name="connsiteY42-5150" fmla="*/ 779891 h 1178750"/>
            <a:gd name="connsiteX43-5151" fmla="*/ 1148953 w 5470922"/>
            <a:gd name="connsiteY43-5152" fmla="*/ 756078 h 1178750"/>
            <a:gd name="connsiteX44-5153" fmla="*/ 1154906 w 5470922"/>
            <a:gd name="connsiteY44-5154" fmla="*/ 738219 h 1178750"/>
            <a:gd name="connsiteX45-5155" fmla="*/ 1172766 w 5470922"/>
            <a:gd name="connsiteY45-5156" fmla="*/ 732266 h 1178750"/>
            <a:gd name="connsiteX46-5157" fmla="*/ 1196578 w 5470922"/>
            <a:gd name="connsiteY46-5158" fmla="*/ 738219 h 1178750"/>
            <a:gd name="connsiteX47-5159" fmla="*/ 1214437 w 5470922"/>
            <a:gd name="connsiteY47-5160" fmla="*/ 744172 h 1178750"/>
            <a:gd name="connsiteX48-5161" fmla="*/ 1226344 w 5470922"/>
            <a:gd name="connsiteY48-5162" fmla="*/ 732266 h 1178750"/>
            <a:gd name="connsiteX49-5163" fmla="*/ 1244203 w 5470922"/>
            <a:gd name="connsiteY49-5164" fmla="*/ 726313 h 1178750"/>
            <a:gd name="connsiteX50-5165" fmla="*/ 1273969 w 5470922"/>
            <a:gd name="connsiteY50-5166" fmla="*/ 756078 h 1178750"/>
            <a:gd name="connsiteX51-5167" fmla="*/ 1291828 w 5470922"/>
            <a:gd name="connsiteY51-5168" fmla="*/ 767984 h 1178750"/>
            <a:gd name="connsiteX52-5169" fmla="*/ 1333500 w 5470922"/>
            <a:gd name="connsiteY52-5170" fmla="*/ 803703 h 1178750"/>
            <a:gd name="connsiteX53-5171" fmla="*/ 1351359 w 5470922"/>
            <a:gd name="connsiteY53-5172" fmla="*/ 809656 h 1178750"/>
            <a:gd name="connsiteX54-5173" fmla="*/ 1369219 w 5470922"/>
            <a:gd name="connsiteY54-5174" fmla="*/ 773938 h 1178750"/>
            <a:gd name="connsiteX55-5175" fmla="*/ 1375172 w 5470922"/>
            <a:gd name="connsiteY55-5176" fmla="*/ 714406 h 1178750"/>
            <a:gd name="connsiteX56-5177" fmla="*/ 1393031 w 5470922"/>
            <a:gd name="connsiteY56-5178" fmla="*/ 702500 h 1178750"/>
            <a:gd name="connsiteX57-5179" fmla="*/ 1494234 w 5470922"/>
            <a:gd name="connsiteY57-5180" fmla="*/ 678688 h 1178750"/>
            <a:gd name="connsiteX58-5181" fmla="*/ 1506141 w 5470922"/>
            <a:gd name="connsiteY58-5182" fmla="*/ 666781 h 1178750"/>
            <a:gd name="connsiteX59-5183" fmla="*/ 1524000 w 5470922"/>
            <a:gd name="connsiteY59-5184" fmla="*/ 654875 h 1178750"/>
            <a:gd name="connsiteX60-5185" fmla="*/ 1535906 w 5470922"/>
            <a:gd name="connsiteY60-5186" fmla="*/ 637016 h 1178750"/>
            <a:gd name="connsiteX61-5187" fmla="*/ 1559719 w 5470922"/>
            <a:gd name="connsiteY61-5188" fmla="*/ 613203 h 1178750"/>
            <a:gd name="connsiteX62-5189" fmla="*/ 1565672 w 5470922"/>
            <a:gd name="connsiteY62-5190" fmla="*/ 595344 h 1178750"/>
            <a:gd name="connsiteX63-5191" fmla="*/ 1619250 w 5470922"/>
            <a:gd name="connsiteY63-5192" fmla="*/ 565578 h 1178750"/>
            <a:gd name="connsiteX64-5193" fmla="*/ 1702594 w 5470922"/>
            <a:gd name="connsiteY64-5194" fmla="*/ 571531 h 1178750"/>
            <a:gd name="connsiteX65-5195" fmla="*/ 1720453 w 5470922"/>
            <a:gd name="connsiteY65-5196" fmla="*/ 577484 h 1178750"/>
            <a:gd name="connsiteX66-5197" fmla="*/ 1768078 w 5470922"/>
            <a:gd name="connsiteY66-5198" fmla="*/ 565578 h 1178750"/>
            <a:gd name="connsiteX67-5199" fmla="*/ 1797844 w 5470922"/>
            <a:gd name="connsiteY67-5200" fmla="*/ 541766 h 1178750"/>
            <a:gd name="connsiteX68-5201" fmla="*/ 1779984 w 5470922"/>
            <a:gd name="connsiteY68-5202" fmla="*/ 500094 h 1178750"/>
            <a:gd name="connsiteX69-5203" fmla="*/ 1768078 w 5470922"/>
            <a:gd name="connsiteY69-5204" fmla="*/ 482234 h 1178750"/>
            <a:gd name="connsiteX70-5205" fmla="*/ 1785937 w 5470922"/>
            <a:gd name="connsiteY70-5206" fmla="*/ 464375 h 1178750"/>
            <a:gd name="connsiteX71-5207" fmla="*/ 1839516 w 5470922"/>
            <a:gd name="connsiteY71-5208" fmla="*/ 482234 h 1178750"/>
            <a:gd name="connsiteX72-5209" fmla="*/ 1851422 w 5470922"/>
            <a:gd name="connsiteY72-5210" fmla="*/ 494141 h 1178750"/>
            <a:gd name="connsiteX73-5211" fmla="*/ 1887141 w 5470922"/>
            <a:gd name="connsiteY73-5212" fmla="*/ 512000 h 1178750"/>
            <a:gd name="connsiteX74-5213" fmla="*/ 1934766 w 5470922"/>
            <a:gd name="connsiteY74-5214" fmla="*/ 500094 h 1178750"/>
            <a:gd name="connsiteX75-5215" fmla="*/ 1952625 w 5470922"/>
            <a:gd name="connsiteY75-5216" fmla="*/ 464375 h 1178750"/>
            <a:gd name="connsiteX76-5217" fmla="*/ 1976437 w 5470922"/>
            <a:gd name="connsiteY76-5218" fmla="*/ 452469 h 1178750"/>
            <a:gd name="connsiteX77-5219" fmla="*/ 2047875 w 5470922"/>
            <a:gd name="connsiteY77-5220" fmla="*/ 440563 h 1178750"/>
            <a:gd name="connsiteX78-5221" fmla="*/ 2077641 w 5470922"/>
            <a:gd name="connsiteY78-5222" fmla="*/ 422703 h 1178750"/>
            <a:gd name="connsiteX79-5223" fmla="*/ 2095500 w 5470922"/>
            <a:gd name="connsiteY79-5224" fmla="*/ 416750 h 1178750"/>
            <a:gd name="connsiteX80-5225" fmla="*/ 2125266 w 5470922"/>
            <a:gd name="connsiteY80-5226" fmla="*/ 392938 h 1178750"/>
            <a:gd name="connsiteX81-5227" fmla="*/ 2137172 w 5470922"/>
            <a:gd name="connsiteY81-5228" fmla="*/ 381031 h 1178750"/>
            <a:gd name="connsiteX82-5229" fmla="*/ 2172891 w 5470922"/>
            <a:gd name="connsiteY82-5230" fmla="*/ 369125 h 1178750"/>
            <a:gd name="connsiteX83-5231" fmla="*/ 2190750 w 5470922"/>
            <a:gd name="connsiteY83-5232" fmla="*/ 363172 h 1178750"/>
            <a:gd name="connsiteX84-5233" fmla="*/ 2220516 w 5470922"/>
            <a:gd name="connsiteY84-5234" fmla="*/ 357219 h 1178750"/>
            <a:gd name="connsiteX85-5235" fmla="*/ 2256234 w 5470922"/>
            <a:gd name="connsiteY85-5236" fmla="*/ 345313 h 1178750"/>
            <a:gd name="connsiteX86-5237" fmla="*/ 2274094 w 5470922"/>
            <a:gd name="connsiteY86-5238" fmla="*/ 339359 h 1178750"/>
            <a:gd name="connsiteX87-5239" fmla="*/ 2309812 w 5470922"/>
            <a:gd name="connsiteY87-5240" fmla="*/ 315547 h 1178750"/>
            <a:gd name="connsiteX88-5241" fmla="*/ 2321719 w 5470922"/>
            <a:gd name="connsiteY88-5242" fmla="*/ 297688 h 1178750"/>
            <a:gd name="connsiteX89-5243" fmla="*/ 2357437 w 5470922"/>
            <a:gd name="connsiteY89-5244" fmla="*/ 279828 h 1178750"/>
            <a:gd name="connsiteX90-5245" fmla="*/ 2369344 w 5470922"/>
            <a:gd name="connsiteY90-5246" fmla="*/ 267922 h 1178750"/>
            <a:gd name="connsiteX91-5247" fmla="*/ 2381250 w 5470922"/>
            <a:gd name="connsiteY91-5248" fmla="*/ 250063 h 1178750"/>
            <a:gd name="connsiteX92-5249" fmla="*/ 2416969 w 5470922"/>
            <a:gd name="connsiteY92-5250" fmla="*/ 238156 h 1178750"/>
            <a:gd name="connsiteX93-5251" fmla="*/ 2446734 w 5470922"/>
            <a:gd name="connsiteY93-5252" fmla="*/ 244109 h 1178750"/>
            <a:gd name="connsiteX94-5253" fmla="*/ 2458641 w 5470922"/>
            <a:gd name="connsiteY94-5254" fmla="*/ 256016 h 1178750"/>
            <a:gd name="connsiteX95-5255" fmla="*/ 2494359 w 5470922"/>
            <a:gd name="connsiteY95-5256" fmla="*/ 244109 h 1178750"/>
            <a:gd name="connsiteX96-5257" fmla="*/ 2536031 w 5470922"/>
            <a:gd name="connsiteY96-5258" fmla="*/ 250063 h 1178750"/>
            <a:gd name="connsiteX97-5259" fmla="*/ 2547937 w 5470922"/>
            <a:gd name="connsiteY97-5260" fmla="*/ 267922 h 1178750"/>
            <a:gd name="connsiteX98-5261" fmla="*/ 2559844 w 5470922"/>
            <a:gd name="connsiteY98-5262" fmla="*/ 279828 h 1178750"/>
            <a:gd name="connsiteX99-5263" fmla="*/ 2565797 w 5470922"/>
            <a:gd name="connsiteY99-5264" fmla="*/ 309594 h 1178750"/>
            <a:gd name="connsiteX100-5265" fmla="*/ 2583656 w 5470922"/>
            <a:gd name="connsiteY100-5266" fmla="*/ 315547 h 1178750"/>
            <a:gd name="connsiteX101-5267" fmla="*/ 2619375 w 5470922"/>
            <a:gd name="connsiteY101-5268" fmla="*/ 339359 h 1178750"/>
            <a:gd name="connsiteX102-5269" fmla="*/ 2655094 w 5470922"/>
            <a:gd name="connsiteY102-5270" fmla="*/ 357219 h 1178750"/>
            <a:gd name="connsiteX103-5271" fmla="*/ 2684859 w 5470922"/>
            <a:gd name="connsiteY103-5272" fmla="*/ 428656 h 1178750"/>
            <a:gd name="connsiteX104-5273" fmla="*/ 2708672 w 5470922"/>
            <a:gd name="connsiteY104-5274" fmla="*/ 416750 h 1178750"/>
            <a:gd name="connsiteX105-5275" fmla="*/ 2744391 w 5470922"/>
            <a:gd name="connsiteY105-5276" fmla="*/ 404844 h 1178750"/>
            <a:gd name="connsiteX106-5277" fmla="*/ 2851547 w 5470922"/>
            <a:gd name="connsiteY106-5278" fmla="*/ 422703 h 1178750"/>
            <a:gd name="connsiteX107-5279" fmla="*/ 2887266 w 5470922"/>
            <a:gd name="connsiteY107-5280" fmla="*/ 410797 h 1178750"/>
            <a:gd name="connsiteX108-5281" fmla="*/ 2905125 w 5470922"/>
            <a:gd name="connsiteY108-5282" fmla="*/ 404844 h 1178750"/>
            <a:gd name="connsiteX109-5283" fmla="*/ 2922984 w 5470922"/>
            <a:gd name="connsiteY109-5284" fmla="*/ 392938 h 1178750"/>
            <a:gd name="connsiteX110-5285" fmla="*/ 2976562 w 5470922"/>
            <a:gd name="connsiteY110-5286" fmla="*/ 386984 h 1178750"/>
            <a:gd name="connsiteX111-5287" fmla="*/ 2994422 w 5470922"/>
            <a:gd name="connsiteY111-5288" fmla="*/ 392938 h 1178750"/>
            <a:gd name="connsiteX112-5289" fmla="*/ 3012281 w 5470922"/>
            <a:gd name="connsiteY112-5290" fmla="*/ 404844 h 1178750"/>
            <a:gd name="connsiteX113-5291" fmla="*/ 3030141 w 5470922"/>
            <a:gd name="connsiteY113-5292" fmla="*/ 369125 h 1178750"/>
            <a:gd name="connsiteX114-5293" fmla="*/ 3065859 w 5470922"/>
            <a:gd name="connsiteY114-5294" fmla="*/ 339359 h 1178750"/>
            <a:gd name="connsiteX115-5295" fmla="*/ 3089672 w 5470922"/>
            <a:gd name="connsiteY115-5296" fmla="*/ 333406 h 1178750"/>
            <a:gd name="connsiteX116-5297" fmla="*/ 3208734 w 5470922"/>
            <a:gd name="connsiteY116-5298" fmla="*/ 327453 h 1178750"/>
            <a:gd name="connsiteX117-5299" fmla="*/ 3232547 w 5470922"/>
            <a:gd name="connsiteY117-5300" fmla="*/ 333406 h 1178750"/>
            <a:gd name="connsiteX118-5301" fmla="*/ 3244453 w 5470922"/>
            <a:gd name="connsiteY118-5302" fmla="*/ 345313 h 1178750"/>
            <a:gd name="connsiteX119-5303" fmla="*/ 3280172 w 5470922"/>
            <a:gd name="connsiteY119-5304" fmla="*/ 339359 h 1178750"/>
            <a:gd name="connsiteX120-5305" fmla="*/ 3298031 w 5470922"/>
            <a:gd name="connsiteY120-5306" fmla="*/ 345313 h 1178750"/>
            <a:gd name="connsiteX121-5307" fmla="*/ 3315891 w 5470922"/>
            <a:gd name="connsiteY121-5308" fmla="*/ 381031 h 1178750"/>
            <a:gd name="connsiteX122-5309" fmla="*/ 3345656 w 5470922"/>
            <a:gd name="connsiteY122-5310" fmla="*/ 404844 h 1178750"/>
            <a:gd name="connsiteX123-5311" fmla="*/ 3357562 w 5470922"/>
            <a:gd name="connsiteY123-5312" fmla="*/ 440563 h 1178750"/>
            <a:gd name="connsiteX124-5313" fmla="*/ 3363516 w 5470922"/>
            <a:gd name="connsiteY124-5314" fmla="*/ 458422 h 1178750"/>
            <a:gd name="connsiteX125-5315" fmla="*/ 3399234 w 5470922"/>
            <a:gd name="connsiteY125-5316" fmla="*/ 440563 h 1178750"/>
            <a:gd name="connsiteX126-5317" fmla="*/ 3405187 w 5470922"/>
            <a:gd name="connsiteY126-5318" fmla="*/ 422703 h 1178750"/>
            <a:gd name="connsiteX127-5319" fmla="*/ 3411141 w 5470922"/>
            <a:gd name="connsiteY127-5320" fmla="*/ 369125 h 1178750"/>
            <a:gd name="connsiteX128-5321" fmla="*/ 3423047 w 5470922"/>
            <a:gd name="connsiteY128-5322" fmla="*/ 351266 h 1178750"/>
            <a:gd name="connsiteX129-5323" fmla="*/ 3446859 w 5470922"/>
            <a:gd name="connsiteY129-5324" fmla="*/ 357219 h 1178750"/>
            <a:gd name="connsiteX130-5325" fmla="*/ 3506391 w 5470922"/>
            <a:gd name="connsiteY130-5326" fmla="*/ 363172 h 1178750"/>
            <a:gd name="connsiteX131-5327" fmla="*/ 3500437 w 5470922"/>
            <a:gd name="connsiteY131-5328" fmla="*/ 333406 h 1178750"/>
            <a:gd name="connsiteX132-5329" fmla="*/ 3476625 w 5470922"/>
            <a:gd name="connsiteY132-5330" fmla="*/ 297688 h 1178750"/>
            <a:gd name="connsiteX133-5331" fmla="*/ 3500437 w 5470922"/>
            <a:gd name="connsiteY133-5332" fmla="*/ 291734 h 1178750"/>
            <a:gd name="connsiteX134-5333" fmla="*/ 3530203 w 5470922"/>
            <a:gd name="connsiteY134-5334" fmla="*/ 285781 h 1178750"/>
            <a:gd name="connsiteX135-5335" fmla="*/ 3548062 w 5470922"/>
            <a:gd name="connsiteY135-5336" fmla="*/ 279828 h 1178750"/>
            <a:gd name="connsiteX136-5337" fmla="*/ 3559969 w 5470922"/>
            <a:gd name="connsiteY136-5338" fmla="*/ 261969 h 1178750"/>
            <a:gd name="connsiteX137-5339" fmla="*/ 3589734 w 5470922"/>
            <a:gd name="connsiteY137-5340" fmla="*/ 238156 h 1178750"/>
            <a:gd name="connsiteX138-5341" fmla="*/ 3607594 w 5470922"/>
            <a:gd name="connsiteY138-5342" fmla="*/ 214344 h 1178750"/>
            <a:gd name="connsiteX139-5343" fmla="*/ 3625453 w 5470922"/>
            <a:gd name="connsiteY139-5344" fmla="*/ 196484 h 1178750"/>
            <a:gd name="connsiteX140-5345" fmla="*/ 3649266 w 5470922"/>
            <a:gd name="connsiteY140-5346" fmla="*/ 166719 h 1178750"/>
            <a:gd name="connsiteX141-5347" fmla="*/ 3655219 w 5470922"/>
            <a:gd name="connsiteY141-5348" fmla="*/ 119094 h 1178750"/>
            <a:gd name="connsiteX142-5349" fmla="*/ 3726656 w 5470922"/>
            <a:gd name="connsiteY142-5350" fmla="*/ 95281 h 1178750"/>
            <a:gd name="connsiteX143-5351" fmla="*/ 3827859 w 5470922"/>
            <a:gd name="connsiteY143-5352" fmla="*/ 53609 h 1178750"/>
            <a:gd name="connsiteX144-5353" fmla="*/ 3839766 w 5470922"/>
            <a:gd name="connsiteY144-5354" fmla="*/ 65516 h 1178750"/>
            <a:gd name="connsiteX145-5355" fmla="*/ 3875484 w 5470922"/>
            <a:gd name="connsiteY145-5356" fmla="*/ 89328 h 1178750"/>
            <a:gd name="connsiteX146-5357" fmla="*/ 3893344 w 5470922"/>
            <a:gd name="connsiteY146-5358" fmla="*/ 83375 h 1178750"/>
            <a:gd name="connsiteX147-5359" fmla="*/ 3911203 w 5470922"/>
            <a:gd name="connsiteY147-5360" fmla="*/ 71469 h 1178750"/>
            <a:gd name="connsiteX148-5361" fmla="*/ 3929062 w 5470922"/>
            <a:gd name="connsiteY148-5362" fmla="*/ 77422 h 1178750"/>
            <a:gd name="connsiteX149-5363" fmla="*/ 3976687 w 5470922"/>
            <a:gd name="connsiteY149-5364" fmla="*/ 71469 h 1178750"/>
            <a:gd name="connsiteX150-5365" fmla="*/ 3988594 w 5470922"/>
            <a:gd name="connsiteY150-5366" fmla="*/ 59563 h 1178750"/>
            <a:gd name="connsiteX151-5367" fmla="*/ 4018359 w 5470922"/>
            <a:gd name="connsiteY151-5368" fmla="*/ 95281 h 1178750"/>
            <a:gd name="connsiteX152-5369" fmla="*/ 4065984 w 5470922"/>
            <a:gd name="connsiteY152-5370" fmla="*/ 136953 h 1178750"/>
            <a:gd name="connsiteX153-5371" fmla="*/ 4083844 w 5470922"/>
            <a:gd name="connsiteY153-5372" fmla="*/ 131000 h 1178750"/>
            <a:gd name="connsiteX154-5373" fmla="*/ 4119562 w 5470922"/>
            <a:gd name="connsiteY154-5374" fmla="*/ 107188 h 1178750"/>
            <a:gd name="connsiteX155-5375" fmla="*/ 4125516 w 5470922"/>
            <a:gd name="connsiteY155-5376" fmla="*/ 89328 h 1178750"/>
            <a:gd name="connsiteX156-5377" fmla="*/ 4119562 w 5470922"/>
            <a:gd name="connsiteY156-5378" fmla="*/ 65516 h 1178750"/>
            <a:gd name="connsiteX157-5379" fmla="*/ 4101703 w 5470922"/>
            <a:gd name="connsiteY157-5380" fmla="*/ 29797 h 1178750"/>
            <a:gd name="connsiteX158-5381" fmla="*/ 4107656 w 5470922"/>
            <a:gd name="connsiteY158-5382" fmla="*/ 5984 h 1178750"/>
            <a:gd name="connsiteX159-5383" fmla="*/ 4167187 w 5470922"/>
            <a:gd name="connsiteY159-5384" fmla="*/ 5984 h 1178750"/>
            <a:gd name="connsiteX160-5385" fmla="*/ 4185047 w 5470922"/>
            <a:gd name="connsiteY160-5386" fmla="*/ 11938 h 1178750"/>
            <a:gd name="connsiteX161-5387" fmla="*/ 4244578 w 5470922"/>
            <a:gd name="connsiteY161-5388" fmla="*/ 47656 h 1178750"/>
            <a:gd name="connsiteX162-5389" fmla="*/ 4280297 w 5470922"/>
            <a:gd name="connsiteY162-5390" fmla="*/ 53609 h 1178750"/>
            <a:gd name="connsiteX163-5391" fmla="*/ 4363641 w 5470922"/>
            <a:gd name="connsiteY163-5392" fmla="*/ 41703 h 1178750"/>
            <a:gd name="connsiteX164-5393" fmla="*/ 4381500 w 5470922"/>
            <a:gd name="connsiteY164-5394" fmla="*/ 35750 h 1178750"/>
            <a:gd name="connsiteX165-5395" fmla="*/ 4399359 w 5470922"/>
            <a:gd name="connsiteY165-5396" fmla="*/ 23844 h 1178750"/>
            <a:gd name="connsiteX166-5397" fmla="*/ 4429125 w 5470922"/>
            <a:gd name="connsiteY166-5398" fmla="*/ 35750 h 1178750"/>
            <a:gd name="connsiteX167-5399" fmla="*/ 4446984 w 5470922"/>
            <a:gd name="connsiteY167-5400" fmla="*/ 41703 h 1178750"/>
            <a:gd name="connsiteX168-5401" fmla="*/ 4470797 w 5470922"/>
            <a:gd name="connsiteY168-5402" fmla="*/ 65516 h 1178750"/>
            <a:gd name="connsiteX169-5403" fmla="*/ 4488656 w 5470922"/>
            <a:gd name="connsiteY169-5404" fmla="*/ 107188 h 1178750"/>
            <a:gd name="connsiteX170-5405" fmla="*/ 4506516 w 5470922"/>
            <a:gd name="connsiteY170-5406" fmla="*/ 101234 h 1178750"/>
            <a:gd name="connsiteX171-5407" fmla="*/ 4542234 w 5470922"/>
            <a:gd name="connsiteY171-5408" fmla="*/ 77422 h 1178750"/>
            <a:gd name="connsiteX172-5409" fmla="*/ 4554141 w 5470922"/>
            <a:gd name="connsiteY172-5410" fmla="*/ 65516 h 1178750"/>
            <a:gd name="connsiteX173-5411" fmla="*/ 4589859 w 5470922"/>
            <a:gd name="connsiteY173-5412" fmla="*/ 53609 h 1178750"/>
            <a:gd name="connsiteX174-5413" fmla="*/ 4607719 w 5470922"/>
            <a:gd name="connsiteY174-5414" fmla="*/ 47656 h 1178750"/>
            <a:gd name="connsiteX175-5415" fmla="*/ 4649391 w 5470922"/>
            <a:gd name="connsiteY175-5416" fmla="*/ 29797 h 1178750"/>
            <a:gd name="connsiteX176-5417" fmla="*/ 4667250 w 5470922"/>
            <a:gd name="connsiteY176-5418" fmla="*/ 59563 h 1178750"/>
            <a:gd name="connsiteX177-5419" fmla="*/ 4691062 w 5470922"/>
            <a:gd name="connsiteY177-5420" fmla="*/ 95281 h 1178750"/>
            <a:gd name="connsiteX178-5421" fmla="*/ 4738687 w 5470922"/>
            <a:gd name="connsiteY178-5422" fmla="*/ 107188 h 1178750"/>
            <a:gd name="connsiteX179-5423" fmla="*/ 4774406 w 5470922"/>
            <a:gd name="connsiteY179-5424" fmla="*/ 89328 h 1178750"/>
            <a:gd name="connsiteX180-5425" fmla="*/ 4798219 w 5470922"/>
            <a:gd name="connsiteY180-5426" fmla="*/ 53609 h 1178750"/>
            <a:gd name="connsiteX181-5427" fmla="*/ 4804172 w 5470922"/>
            <a:gd name="connsiteY181-5428" fmla="*/ 35750 h 1178750"/>
            <a:gd name="connsiteX182-5429" fmla="*/ 4822031 w 5470922"/>
            <a:gd name="connsiteY182-5430" fmla="*/ 47656 h 1178750"/>
            <a:gd name="connsiteX183-5431" fmla="*/ 4845844 w 5470922"/>
            <a:gd name="connsiteY183-5432" fmla="*/ 89328 h 1178750"/>
            <a:gd name="connsiteX184-5433" fmla="*/ 4863703 w 5470922"/>
            <a:gd name="connsiteY184-5434" fmla="*/ 101234 h 1178750"/>
            <a:gd name="connsiteX185-5435" fmla="*/ 4893469 w 5470922"/>
            <a:gd name="connsiteY185-5436" fmla="*/ 131000 h 1178750"/>
            <a:gd name="connsiteX186-5437" fmla="*/ 4911328 w 5470922"/>
            <a:gd name="connsiteY186-5438" fmla="*/ 119094 h 1178750"/>
            <a:gd name="connsiteX187-5439" fmla="*/ 4935141 w 5470922"/>
            <a:gd name="connsiteY187-5440" fmla="*/ 95281 h 1178750"/>
            <a:gd name="connsiteX188-5441" fmla="*/ 5012531 w 5470922"/>
            <a:gd name="connsiteY188-5442" fmla="*/ 101234 h 1178750"/>
            <a:gd name="connsiteX189-5443" fmla="*/ 5018484 w 5470922"/>
            <a:gd name="connsiteY189-5444" fmla="*/ 119094 h 1178750"/>
            <a:gd name="connsiteX190-5445" fmla="*/ 5024437 w 5470922"/>
            <a:gd name="connsiteY190-5446" fmla="*/ 160766 h 1178750"/>
            <a:gd name="connsiteX191-5447" fmla="*/ 5054203 w 5470922"/>
            <a:gd name="connsiteY191-5448" fmla="*/ 107188 h 1178750"/>
            <a:gd name="connsiteX192-5449" fmla="*/ 5060156 w 5470922"/>
            <a:gd name="connsiteY192-5450" fmla="*/ 59563 h 1178750"/>
            <a:gd name="connsiteX193-5451" fmla="*/ 5078016 w 5470922"/>
            <a:gd name="connsiteY193-5452" fmla="*/ 41703 h 1178750"/>
            <a:gd name="connsiteX194-5453" fmla="*/ 5119687 w 5470922"/>
            <a:gd name="connsiteY194-5454" fmla="*/ 29797 h 1178750"/>
            <a:gd name="connsiteX195-5455" fmla="*/ 5142725 w 5470922"/>
            <a:gd name="connsiteY195-5456" fmla="*/ 22020 h 1178750"/>
            <a:gd name="connsiteX196-5457" fmla="*/ 5169390 w 5470922"/>
            <a:gd name="connsiteY196-5458" fmla="*/ 60331 h 1178750"/>
            <a:gd name="connsiteX197-5459" fmla="*/ 5209249 w 5470922"/>
            <a:gd name="connsiteY197-5460" fmla="*/ 77422 h 1178750"/>
            <a:gd name="connsiteX198-5461" fmla="*/ 5239014 w 5470922"/>
            <a:gd name="connsiteY198-5462" fmla="*/ 131479 h 1178750"/>
            <a:gd name="connsiteX199-5463" fmla="*/ 5246006 w 5470922"/>
            <a:gd name="connsiteY199-5464" fmla="*/ 151164 h 1178750"/>
            <a:gd name="connsiteX200-5465" fmla="*/ 5258686 w 5470922"/>
            <a:gd name="connsiteY200-5466" fmla="*/ 193123 h 1178750"/>
            <a:gd name="connsiteX201-5467" fmla="*/ 5280686 w 5470922"/>
            <a:gd name="connsiteY201-5468" fmla="*/ 174785 h 1178750"/>
            <a:gd name="connsiteX202-5469" fmla="*/ 5301911 w 5470922"/>
            <a:gd name="connsiteY202-5470" fmla="*/ 165471 h 1178750"/>
            <a:gd name="connsiteX203-5471" fmla="*/ 5312265 w 5470922"/>
            <a:gd name="connsiteY203-5472" fmla="*/ 143196 h 1178750"/>
            <a:gd name="connsiteX204-5473" fmla="*/ 5340991 w 5470922"/>
            <a:gd name="connsiteY204-5474" fmla="*/ 125335 h 1178750"/>
            <a:gd name="connsiteX205-5475" fmla="*/ 5309941 w 5470922"/>
            <a:gd name="connsiteY205-5476" fmla="*/ 90674 h 1178750"/>
            <a:gd name="connsiteX206-5477" fmla="*/ 5373610 w 5470922"/>
            <a:gd name="connsiteY206-5478" fmla="*/ 91442 h 1178750"/>
            <a:gd name="connsiteX207-5479" fmla="*/ 5399484 w 5470922"/>
            <a:gd name="connsiteY207-5480" fmla="*/ 77422 h 1178750"/>
            <a:gd name="connsiteX208-5481" fmla="*/ 5381625 w 5470922"/>
            <a:gd name="connsiteY208-5482" fmla="*/ 65516 h 1178750"/>
            <a:gd name="connsiteX209-5483" fmla="*/ 5447109 w 5470922"/>
            <a:gd name="connsiteY209-5484" fmla="*/ 59563 h 1178750"/>
            <a:gd name="connsiteX210-5485" fmla="*/ 5470922 w 5470922"/>
            <a:gd name="connsiteY210-5486" fmla="*/ 65516 h 1178750"/>
            <a:gd name="connsiteX0-5487" fmla="*/ 0 w 5470922"/>
            <a:gd name="connsiteY0-5488" fmla="*/ 1178750 h 1178750"/>
            <a:gd name="connsiteX1-5489" fmla="*/ 29766 w 5470922"/>
            <a:gd name="connsiteY1-5490" fmla="*/ 1160891 h 1178750"/>
            <a:gd name="connsiteX2-5491" fmla="*/ 47625 w 5470922"/>
            <a:gd name="connsiteY2-5492" fmla="*/ 1154938 h 1178750"/>
            <a:gd name="connsiteX3-5493" fmla="*/ 77391 w 5470922"/>
            <a:gd name="connsiteY3-5494" fmla="*/ 1125172 h 1178750"/>
            <a:gd name="connsiteX4-5495" fmla="*/ 95250 w 5470922"/>
            <a:gd name="connsiteY4-5496" fmla="*/ 1113266 h 1178750"/>
            <a:gd name="connsiteX5-5497" fmla="*/ 172641 w 5470922"/>
            <a:gd name="connsiteY5-5498" fmla="*/ 1119219 h 1178750"/>
            <a:gd name="connsiteX6-5499" fmla="*/ 220266 w 5470922"/>
            <a:gd name="connsiteY6-5500" fmla="*/ 1125172 h 1178750"/>
            <a:gd name="connsiteX7-5501" fmla="*/ 232172 w 5470922"/>
            <a:gd name="connsiteY7-5502" fmla="*/ 1107313 h 1178750"/>
            <a:gd name="connsiteX8-5503" fmla="*/ 238125 w 5470922"/>
            <a:gd name="connsiteY8-5504" fmla="*/ 1065641 h 1178750"/>
            <a:gd name="connsiteX9-5505" fmla="*/ 244078 w 5470922"/>
            <a:gd name="connsiteY9-5506" fmla="*/ 1047781 h 1178750"/>
            <a:gd name="connsiteX10-5507" fmla="*/ 279797 w 5470922"/>
            <a:gd name="connsiteY10-5508" fmla="*/ 1023969 h 1178750"/>
            <a:gd name="connsiteX11-5509" fmla="*/ 291703 w 5470922"/>
            <a:gd name="connsiteY11-5510" fmla="*/ 1006109 h 1178750"/>
            <a:gd name="connsiteX12-5511" fmla="*/ 321469 w 5470922"/>
            <a:gd name="connsiteY12-5512" fmla="*/ 976344 h 1178750"/>
            <a:gd name="connsiteX13-5513" fmla="*/ 345281 w 5470922"/>
            <a:gd name="connsiteY13-5514" fmla="*/ 940625 h 1178750"/>
            <a:gd name="connsiteX14-5515" fmla="*/ 357187 w 5470922"/>
            <a:gd name="connsiteY14-5516" fmla="*/ 922766 h 1178750"/>
            <a:gd name="connsiteX15-5517" fmla="*/ 369094 w 5470922"/>
            <a:gd name="connsiteY15-5518" fmla="*/ 910859 h 1178750"/>
            <a:gd name="connsiteX16-5519" fmla="*/ 381000 w 5470922"/>
            <a:gd name="connsiteY16-5520" fmla="*/ 922766 h 1178750"/>
            <a:gd name="connsiteX17-5521" fmla="*/ 386953 w 5470922"/>
            <a:gd name="connsiteY17-5522" fmla="*/ 940625 h 1178750"/>
            <a:gd name="connsiteX18-5523" fmla="*/ 422672 w 5470922"/>
            <a:gd name="connsiteY18-5524" fmla="*/ 958484 h 1178750"/>
            <a:gd name="connsiteX19-5525" fmla="*/ 452437 w 5470922"/>
            <a:gd name="connsiteY19-5526" fmla="*/ 988250 h 1178750"/>
            <a:gd name="connsiteX20-5527" fmla="*/ 488156 w 5470922"/>
            <a:gd name="connsiteY20-5528" fmla="*/ 1000156 h 1178750"/>
            <a:gd name="connsiteX21-5529" fmla="*/ 511969 w 5470922"/>
            <a:gd name="connsiteY21-5530" fmla="*/ 994203 h 1178750"/>
            <a:gd name="connsiteX22-5531" fmla="*/ 559594 w 5470922"/>
            <a:gd name="connsiteY22-5532" fmla="*/ 958484 h 1178750"/>
            <a:gd name="connsiteX23-5533" fmla="*/ 601266 w 5470922"/>
            <a:gd name="connsiteY23-5534" fmla="*/ 964438 h 1178750"/>
            <a:gd name="connsiteX24-5535" fmla="*/ 619125 w 5470922"/>
            <a:gd name="connsiteY24-5536" fmla="*/ 970391 h 1178750"/>
            <a:gd name="connsiteX25-5537" fmla="*/ 631031 w 5470922"/>
            <a:gd name="connsiteY25-5538" fmla="*/ 988250 h 1178750"/>
            <a:gd name="connsiteX26-5539" fmla="*/ 648891 w 5470922"/>
            <a:gd name="connsiteY26-5540" fmla="*/ 1000156 h 1178750"/>
            <a:gd name="connsiteX27-5541" fmla="*/ 666750 w 5470922"/>
            <a:gd name="connsiteY27-5542" fmla="*/ 994203 h 1178750"/>
            <a:gd name="connsiteX28-5543" fmla="*/ 684609 w 5470922"/>
            <a:gd name="connsiteY28-5544" fmla="*/ 982297 h 1178750"/>
            <a:gd name="connsiteX29-5545" fmla="*/ 720328 w 5470922"/>
            <a:gd name="connsiteY29-5546" fmla="*/ 970391 h 1178750"/>
            <a:gd name="connsiteX30-5547" fmla="*/ 744141 w 5470922"/>
            <a:gd name="connsiteY30-5548" fmla="*/ 946578 h 1178750"/>
            <a:gd name="connsiteX31-5549" fmla="*/ 756047 w 5470922"/>
            <a:gd name="connsiteY31-5550" fmla="*/ 928719 h 1178750"/>
            <a:gd name="connsiteX32-5551" fmla="*/ 773906 w 5470922"/>
            <a:gd name="connsiteY32-5552" fmla="*/ 922766 h 1178750"/>
            <a:gd name="connsiteX33-5553" fmla="*/ 863203 w 5470922"/>
            <a:gd name="connsiteY33-5554" fmla="*/ 916813 h 1178750"/>
            <a:gd name="connsiteX34-5555" fmla="*/ 887016 w 5470922"/>
            <a:gd name="connsiteY34-5556" fmla="*/ 869188 h 1178750"/>
            <a:gd name="connsiteX35-5557" fmla="*/ 904875 w 5470922"/>
            <a:gd name="connsiteY35-5558" fmla="*/ 863234 h 1178750"/>
            <a:gd name="connsiteX36-5559" fmla="*/ 952500 w 5470922"/>
            <a:gd name="connsiteY36-5560" fmla="*/ 857281 h 1178750"/>
            <a:gd name="connsiteX37-5561" fmla="*/ 988219 w 5470922"/>
            <a:gd name="connsiteY37-5562" fmla="*/ 833469 h 1178750"/>
            <a:gd name="connsiteX38-5563" fmla="*/ 1006078 w 5470922"/>
            <a:gd name="connsiteY38-5564" fmla="*/ 821563 h 1178750"/>
            <a:gd name="connsiteX39-5565" fmla="*/ 1041797 w 5470922"/>
            <a:gd name="connsiteY39-5566" fmla="*/ 827516 h 1178750"/>
            <a:gd name="connsiteX40-5567" fmla="*/ 1059656 w 5470922"/>
            <a:gd name="connsiteY40-5568" fmla="*/ 833469 h 1178750"/>
            <a:gd name="connsiteX41-5569" fmla="*/ 1101328 w 5470922"/>
            <a:gd name="connsiteY41-5570" fmla="*/ 821563 h 1178750"/>
            <a:gd name="connsiteX42-5571" fmla="*/ 1137047 w 5470922"/>
            <a:gd name="connsiteY42-5572" fmla="*/ 779891 h 1178750"/>
            <a:gd name="connsiteX43-5573" fmla="*/ 1148953 w 5470922"/>
            <a:gd name="connsiteY43-5574" fmla="*/ 756078 h 1178750"/>
            <a:gd name="connsiteX44-5575" fmla="*/ 1154906 w 5470922"/>
            <a:gd name="connsiteY44-5576" fmla="*/ 738219 h 1178750"/>
            <a:gd name="connsiteX45-5577" fmla="*/ 1172766 w 5470922"/>
            <a:gd name="connsiteY45-5578" fmla="*/ 732266 h 1178750"/>
            <a:gd name="connsiteX46-5579" fmla="*/ 1196578 w 5470922"/>
            <a:gd name="connsiteY46-5580" fmla="*/ 738219 h 1178750"/>
            <a:gd name="connsiteX47-5581" fmla="*/ 1214437 w 5470922"/>
            <a:gd name="connsiteY47-5582" fmla="*/ 744172 h 1178750"/>
            <a:gd name="connsiteX48-5583" fmla="*/ 1226344 w 5470922"/>
            <a:gd name="connsiteY48-5584" fmla="*/ 732266 h 1178750"/>
            <a:gd name="connsiteX49-5585" fmla="*/ 1244203 w 5470922"/>
            <a:gd name="connsiteY49-5586" fmla="*/ 726313 h 1178750"/>
            <a:gd name="connsiteX50-5587" fmla="*/ 1273969 w 5470922"/>
            <a:gd name="connsiteY50-5588" fmla="*/ 756078 h 1178750"/>
            <a:gd name="connsiteX51-5589" fmla="*/ 1291828 w 5470922"/>
            <a:gd name="connsiteY51-5590" fmla="*/ 767984 h 1178750"/>
            <a:gd name="connsiteX52-5591" fmla="*/ 1333500 w 5470922"/>
            <a:gd name="connsiteY52-5592" fmla="*/ 803703 h 1178750"/>
            <a:gd name="connsiteX53-5593" fmla="*/ 1351359 w 5470922"/>
            <a:gd name="connsiteY53-5594" fmla="*/ 809656 h 1178750"/>
            <a:gd name="connsiteX54-5595" fmla="*/ 1369219 w 5470922"/>
            <a:gd name="connsiteY54-5596" fmla="*/ 773938 h 1178750"/>
            <a:gd name="connsiteX55-5597" fmla="*/ 1375172 w 5470922"/>
            <a:gd name="connsiteY55-5598" fmla="*/ 714406 h 1178750"/>
            <a:gd name="connsiteX56-5599" fmla="*/ 1393031 w 5470922"/>
            <a:gd name="connsiteY56-5600" fmla="*/ 702500 h 1178750"/>
            <a:gd name="connsiteX57-5601" fmla="*/ 1494234 w 5470922"/>
            <a:gd name="connsiteY57-5602" fmla="*/ 678688 h 1178750"/>
            <a:gd name="connsiteX58-5603" fmla="*/ 1506141 w 5470922"/>
            <a:gd name="connsiteY58-5604" fmla="*/ 666781 h 1178750"/>
            <a:gd name="connsiteX59-5605" fmla="*/ 1524000 w 5470922"/>
            <a:gd name="connsiteY59-5606" fmla="*/ 654875 h 1178750"/>
            <a:gd name="connsiteX60-5607" fmla="*/ 1535906 w 5470922"/>
            <a:gd name="connsiteY60-5608" fmla="*/ 637016 h 1178750"/>
            <a:gd name="connsiteX61-5609" fmla="*/ 1559719 w 5470922"/>
            <a:gd name="connsiteY61-5610" fmla="*/ 613203 h 1178750"/>
            <a:gd name="connsiteX62-5611" fmla="*/ 1565672 w 5470922"/>
            <a:gd name="connsiteY62-5612" fmla="*/ 595344 h 1178750"/>
            <a:gd name="connsiteX63-5613" fmla="*/ 1619250 w 5470922"/>
            <a:gd name="connsiteY63-5614" fmla="*/ 565578 h 1178750"/>
            <a:gd name="connsiteX64-5615" fmla="*/ 1702594 w 5470922"/>
            <a:gd name="connsiteY64-5616" fmla="*/ 571531 h 1178750"/>
            <a:gd name="connsiteX65-5617" fmla="*/ 1720453 w 5470922"/>
            <a:gd name="connsiteY65-5618" fmla="*/ 577484 h 1178750"/>
            <a:gd name="connsiteX66-5619" fmla="*/ 1768078 w 5470922"/>
            <a:gd name="connsiteY66-5620" fmla="*/ 565578 h 1178750"/>
            <a:gd name="connsiteX67-5621" fmla="*/ 1797844 w 5470922"/>
            <a:gd name="connsiteY67-5622" fmla="*/ 541766 h 1178750"/>
            <a:gd name="connsiteX68-5623" fmla="*/ 1779984 w 5470922"/>
            <a:gd name="connsiteY68-5624" fmla="*/ 500094 h 1178750"/>
            <a:gd name="connsiteX69-5625" fmla="*/ 1768078 w 5470922"/>
            <a:gd name="connsiteY69-5626" fmla="*/ 482234 h 1178750"/>
            <a:gd name="connsiteX70-5627" fmla="*/ 1785937 w 5470922"/>
            <a:gd name="connsiteY70-5628" fmla="*/ 464375 h 1178750"/>
            <a:gd name="connsiteX71-5629" fmla="*/ 1839516 w 5470922"/>
            <a:gd name="connsiteY71-5630" fmla="*/ 482234 h 1178750"/>
            <a:gd name="connsiteX72-5631" fmla="*/ 1851422 w 5470922"/>
            <a:gd name="connsiteY72-5632" fmla="*/ 494141 h 1178750"/>
            <a:gd name="connsiteX73-5633" fmla="*/ 1887141 w 5470922"/>
            <a:gd name="connsiteY73-5634" fmla="*/ 512000 h 1178750"/>
            <a:gd name="connsiteX74-5635" fmla="*/ 1934766 w 5470922"/>
            <a:gd name="connsiteY74-5636" fmla="*/ 500094 h 1178750"/>
            <a:gd name="connsiteX75-5637" fmla="*/ 1952625 w 5470922"/>
            <a:gd name="connsiteY75-5638" fmla="*/ 464375 h 1178750"/>
            <a:gd name="connsiteX76-5639" fmla="*/ 1976437 w 5470922"/>
            <a:gd name="connsiteY76-5640" fmla="*/ 452469 h 1178750"/>
            <a:gd name="connsiteX77-5641" fmla="*/ 2047875 w 5470922"/>
            <a:gd name="connsiteY77-5642" fmla="*/ 440563 h 1178750"/>
            <a:gd name="connsiteX78-5643" fmla="*/ 2077641 w 5470922"/>
            <a:gd name="connsiteY78-5644" fmla="*/ 422703 h 1178750"/>
            <a:gd name="connsiteX79-5645" fmla="*/ 2095500 w 5470922"/>
            <a:gd name="connsiteY79-5646" fmla="*/ 416750 h 1178750"/>
            <a:gd name="connsiteX80-5647" fmla="*/ 2125266 w 5470922"/>
            <a:gd name="connsiteY80-5648" fmla="*/ 392938 h 1178750"/>
            <a:gd name="connsiteX81-5649" fmla="*/ 2137172 w 5470922"/>
            <a:gd name="connsiteY81-5650" fmla="*/ 381031 h 1178750"/>
            <a:gd name="connsiteX82-5651" fmla="*/ 2172891 w 5470922"/>
            <a:gd name="connsiteY82-5652" fmla="*/ 369125 h 1178750"/>
            <a:gd name="connsiteX83-5653" fmla="*/ 2190750 w 5470922"/>
            <a:gd name="connsiteY83-5654" fmla="*/ 363172 h 1178750"/>
            <a:gd name="connsiteX84-5655" fmla="*/ 2220516 w 5470922"/>
            <a:gd name="connsiteY84-5656" fmla="*/ 357219 h 1178750"/>
            <a:gd name="connsiteX85-5657" fmla="*/ 2256234 w 5470922"/>
            <a:gd name="connsiteY85-5658" fmla="*/ 345313 h 1178750"/>
            <a:gd name="connsiteX86-5659" fmla="*/ 2274094 w 5470922"/>
            <a:gd name="connsiteY86-5660" fmla="*/ 339359 h 1178750"/>
            <a:gd name="connsiteX87-5661" fmla="*/ 2309812 w 5470922"/>
            <a:gd name="connsiteY87-5662" fmla="*/ 315547 h 1178750"/>
            <a:gd name="connsiteX88-5663" fmla="*/ 2321719 w 5470922"/>
            <a:gd name="connsiteY88-5664" fmla="*/ 297688 h 1178750"/>
            <a:gd name="connsiteX89-5665" fmla="*/ 2357437 w 5470922"/>
            <a:gd name="connsiteY89-5666" fmla="*/ 279828 h 1178750"/>
            <a:gd name="connsiteX90-5667" fmla="*/ 2369344 w 5470922"/>
            <a:gd name="connsiteY90-5668" fmla="*/ 267922 h 1178750"/>
            <a:gd name="connsiteX91-5669" fmla="*/ 2381250 w 5470922"/>
            <a:gd name="connsiteY91-5670" fmla="*/ 250063 h 1178750"/>
            <a:gd name="connsiteX92-5671" fmla="*/ 2416969 w 5470922"/>
            <a:gd name="connsiteY92-5672" fmla="*/ 238156 h 1178750"/>
            <a:gd name="connsiteX93-5673" fmla="*/ 2446734 w 5470922"/>
            <a:gd name="connsiteY93-5674" fmla="*/ 244109 h 1178750"/>
            <a:gd name="connsiteX94-5675" fmla="*/ 2458641 w 5470922"/>
            <a:gd name="connsiteY94-5676" fmla="*/ 256016 h 1178750"/>
            <a:gd name="connsiteX95-5677" fmla="*/ 2494359 w 5470922"/>
            <a:gd name="connsiteY95-5678" fmla="*/ 244109 h 1178750"/>
            <a:gd name="connsiteX96-5679" fmla="*/ 2536031 w 5470922"/>
            <a:gd name="connsiteY96-5680" fmla="*/ 250063 h 1178750"/>
            <a:gd name="connsiteX97-5681" fmla="*/ 2547937 w 5470922"/>
            <a:gd name="connsiteY97-5682" fmla="*/ 267922 h 1178750"/>
            <a:gd name="connsiteX98-5683" fmla="*/ 2559844 w 5470922"/>
            <a:gd name="connsiteY98-5684" fmla="*/ 279828 h 1178750"/>
            <a:gd name="connsiteX99-5685" fmla="*/ 2565797 w 5470922"/>
            <a:gd name="connsiteY99-5686" fmla="*/ 309594 h 1178750"/>
            <a:gd name="connsiteX100-5687" fmla="*/ 2583656 w 5470922"/>
            <a:gd name="connsiteY100-5688" fmla="*/ 315547 h 1178750"/>
            <a:gd name="connsiteX101-5689" fmla="*/ 2619375 w 5470922"/>
            <a:gd name="connsiteY101-5690" fmla="*/ 339359 h 1178750"/>
            <a:gd name="connsiteX102-5691" fmla="*/ 2655094 w 5470922"/>
            <a:gd name="connsiteY102-5692" fmla="*/ 357219 h 1178750"/>
            <a:gd name="connsiteX103-5693" fmla="*/ 2684859 w 5470922"/>
            <a:gd name="connsiteY103-5694" fmla="*/ 428656 h 1178750"/>
            <a:gd name="connsiteX104-5695" fmla="*/ 2708672 w 5470922"/>
            <a:gd name="connsiteY104-5696" fmla="*/ 416750 h 1178750"/>
            <a:gd name="connsiteX105-5697" fmla="*/ 2744391 w 5470922"/>
            <a:gd name="connsiteY105-5698" fmla="*/ 404844 h 1178750"/>
            <a:gd name="connsiteX106-5699" fmla="*/ 2851547 w 5470922"/>
            <a:gd name="connsiteY106-5700" fmla="*/ 422703 h 1178750"/>
            <a:gd name="connsiteX107-5701" fmla="*/ 2887266 w 5470922"/>
            <a:gd name="connsiteY107-5702" fmla="*/ 410797 h 1178750"/>
            <a:gd name="connsiteX108-5703" fmla="*/ 2905125 w 5470922"/>
            <a:gd name="connsiteY108-5704" fmla="*/ 404844 h 1178750"/>
            <a:gd name="connsiteX109-5705" fmla="*/ 2922984 w 5470922"/>
            <a:gd name="connsiteY109-5706" fmla="*/ 392938 h 1178750"/>
            <a:gd name="connsiteX110-5707" fmla="*/ 2976562 w 5470922"/>
            <a:gd name="connsiteY110-5708" fmla="*/ 386984 h 1178750"/>
            <a:gd name="connsiteX111-5709" fmla="*/ 2994422 w 5470922"/>
            <a:gd name="connsiteY111-5710" fmla="*/ 392938 h 1178750"/>
            <a:gd name="connsiteX112-5711" fmla="*/ 3012281 w 5470922"/>
            <a:gd name="connsiteY112-5712" fmla="*/ 404844 h 1178750"/>
            <a:gd name="connsiteX113-5713" fmla="*/ 3030141 w 5470922"/>
            <a:gd name="connsiteY113-5714" fmla="*/ 369125 h 1178750"/>
            <a:gd name="connsiteX114-5715" fmla="*/ 3065859 w 5470922"/>
            <a:gd name="connsiteY114-5716" fmla="*/ 339359 h 1178750"/>
            <a:gd name="connsiteX115-5717" fmla="*/ 3089672 w 5470922"/>
            <a:gd name="connsiteY115-5718" fmla="*/ 333406 h 1178750"/>
            <a:gd name="connsiteX116-5719" fmla="*/ 3208734 w 5470922"/>
            <a:gd name="connsiteY116-5720" fmla="*/ 327453 h 1178750"/>
            <a:gd name="connsiteX117-5721" fmla="*/ 3232547 w 5470922"/>
            <a:gd name="connsiteY117-5722" fmla="*/ 333406 h 1178750"/>
            <a:gd name="connsiteX118-5723" fmla="*/ 3244453 w 5470922"/>
            <a:gd name="connsiteY118-5724" fmla="*/ 345313 h 1178750"/>
            <a:gd name="connsiteX119-5725" fmla="*/ 3280172 w 5470922"/>
            <a:gd name="connsiteY119-5726" fmla="*/ 339359 h 1178750"/>
            <a:gd name="connsiteX120-5727" fmla="*/ 3298031 w 5470922"/>
            <a:gd name="connsiteY120-5728" fmla="*/ 345313 h 1178750"/>
            <a:gd name="connsiteX121-5729" fmla="*/ 3315891 w 5470922"/>
            <a:gd name="connsiteY121-5730" fmla="*/ 381031 h 1178750"/>
            <a:gd name="connsiteX122-5731" fmla="*/ 3345656 w 5470922"/>
            <a:gd name="connsiteY122-5732" fmla="*/ 404844 h 1178750"/>
            <a:gd name="connsiteX123-5733" fmla="*/ 3357562 w 5470922"/>
            <a:gd name="connsiteY123-5734" fmla="*/ 440563 h 1178750"/>
            <a:gd name="connsiteX124-5735" fmla="*/ 3363516 w 5470922"/>
            <a:gd name="connsiteY124-5736" fmla="*/ 458422 h 1178750"/>
            <a:gd name="connsiteX125-5737" fmla="*/ 3399234 w 5470922"/>
            <a:gd name="connsiteY125-5738" fmla="*/ 440563 h 1178750"/>
            <a:gd name="connsiteX126-5739" fmla="*/ 3405187 w 5470922"/>
            <a:gd name="connsiteY126-5740" fmla="*/ 422703 h 1178750"/>
            <a:gd name="connsiteX127-5741" fmla="*/ 3411141 w 5470922"/>
            <a:gd name="connsiteY127-5742" fmla="*/ 369125 h 1178750"/>
            <a:gd name="connsiteX128-5743" fmla="*/ 3423047 w 5470922"/>
            <a:gd name="connsiteY128-5744" fmla="*/ 351266 h 1178750"/>
            <a:gd name="connsiteX129-5745" fmla="*/ 3446859 w 5470922"/>
            <a:gd name="connsiteY129-5746" fmla="*/ 357219 h 1178750"/>
            <a:gd name="connsiteX130-5747" fmla="*/ 3506391 w 5470922"/>
            <a:gd name="connsiteY130-5748" fmla="*/ 363172 h 1178750"/>
            <a:gd name="connsiteX131-5749" fmla="*/ 3500437 w 5470922"/>
            <a:gd name="connsiteY131-5750" fmla="*/ 333406 h 1178750"/>
            <a:gd name="connsiteX132-5751" fmla="*/ 3476625 w 5470922"/>
            <a:gd name="connsiteY132-5752" fmla="*/ 297688 h 1178750"/>
            <a:gd name="connsiteX133-5753" fmla="*/ 3500437 w 5470922"/>
            <a:gd name="connsiteY133-5754" fmla="*/ 291734 h 1178750"/>
            <a:gd name="connsiteX134-5755" fmla="*/ 3530203 w 5470922"/>
            <a:gd name="connsiteY134-5756" fmla="*/ 285781 h 1178750"/>
            <a:gd name="connsiteX135-5757" fmla="*/ 3548062 w 5470922"/>
            <a:gd name="connsiteY135-5758" fmla="*/ 279828 h 1178750"/>
            <a:gd name="connsiteX136-5759" fmla="*/ 3559969 w 5470922"/>
            <a:gd name="connsiteY136-5760" fmla="*/ 261969 h 1178750"/>
            <a:gd name="connsiteX137-5761" fmla="*/ 3589734 w 5470922"/>
            <a:gd name="connsiteY137-5762" fmla="*/ 238156 h 1178750"/>
            <a:gd name="connsiteX138-5763" fmla="*/ 3607594 w 5470922"/>
            <a:gd name="connsiteY138-5764" fmla="*/ 214344 h 1178750"/>
            <a:gd name="connsiteX139-5765" fmla="*/ 3625453 w 5470922"/>
            <a:gd name="connsiteY139-5766" fmla="*/ 196484 h 1178750"/>
            <a:gd name="connsiteX140-5767" fmla="*/ 3649266 w 5470922"/>
            <a:gd name="connsiteY140-5768" fmla="*/ 166719 h 1178750"/>
            <a:gd name="connsiteX141-5769" fmla="*/ 3655219 w 5470922"/>
            <a:gd name="connsiteY141-5770" fmla="*/ 119094 h 1178750"/>
            <a:gd name="connsiteX142-5771" fmla="*/ 3726656 w 5470922"/>
            <a:gd name="connsiteY142-5772" fmla="*/ 95281 h 1178750"/>
            <a:gd name="connsiteX143-5773" fmla="*/ 3827859 w 5470922"/>
            <a:gd name="connsiteY143-5774" fmla="*/ 53609 h 1178750"/>
            <a:gd name="connsiteX144-5775" fmla="*/ 3839766 w 5470922"/>
            <a:gd name="connsiteY144-5776" fmla="*/ 65516 h 1178750"/>
            <a:gd name="connsiteX145-5777" fmla="*/ 3875484 w 5470922"/>
            <a:gd name="connsiteY145-5778" fmla="*/ 89328 h 1178750"/>
            <a:gd name="connsiteX146-5779" fmla="*/ 3893344 w 5470922"/>
            <a:gd name="connsiteY146-5780" fmla="*/ 83375 h 1178750"/>
            <a:gd name="connsiteX147-5781" fmla="*/ 3911203 w 5470922"/>
            <a:gd name="connsiteY147-5782" fmla="*/ 71469 h 1178750"/>
            <a:gd name="connsiteX148-5783" fmla="*/ 3929062 w 5470922"/>
            <a:gd name="connsiteY148-5784" fmla="*/ 77422 h 1178750"/>
            <a:gd name="connsiteX149-5785" fmla="*/ 3976687 w 5470922"/>
            <a:gd name="connsiteY149-5786" fmla="*/ 71469 h 1178750"/>
            <a:gd name="connsiteX150-5787" fmla="*/ 3988594 w 5470922"/>
            <a:gd name="connsiteY150-5788" fmla="*/ 59563 h 1178750"/>
            <a:gd name="connsiteX151-5789" fmla="*/ 4018359 w 5470922"/>
            <a:gd name="connsiteY151-5790" fmla="*/ 95281 h 1178750"/>
            <a:gd name="connsiteX152-5791" fmla="*/ 4065984 w 5470922"/>
            <a:gd name="connsiteY152-5792" fmla="*/ 136953 h 1178750"/>
            <a:gd name="connsiteX153-5793" fmla="*/ 4083844 w 5470922"/>
            <a:gd name="connsiteY153-5794" fmla="*/ 131000 h 1178750"/>
            <a:gd name="connsiteX154-5795" fmla="*/ 4119562 w 5470922"/>
            <a:gd name="connsiteY154-5796" fmla="*/ 107188 h 1178750"/>
            <a:gd name="connsiteX155-5797" fmla="*/ 4125516 w 5470922"/>
            <a:gd name="connsiteY155-5798" fmla="*/ 89328 h 1178750"/>
            <a:gd name="connsiteX156-5799" fmla="*/ 4119562 w 5470922"/>
            <a:gd name="connsiteY156-5800" fmla="*/ 65516 h 1178750"/>
            <a:gd name="connsiteX157-5801" fmla="*/ 4101703 w 5470922"/>
            <a:gd name="connsiteY157-5802" fmla="*/ 29797 h 1178750"/>
            <a:gd name="connsiteX158-5803" fmla="*/ 4107656 w 5470922"/>
            <a:gd name="connsiteY158-5804" fmla="*/ 5984 h 1178750"/>
            <a:gd name="connsiteX159-5805" fmla="*/ 4167187 w 5470922"/>
            <a:gd name="connsiteY159-5806" fmla="*/ 5984 h 1178750"/>
            <a:gd name="connsiteX160-5807" fmla="*/ 4185047 w 5470922"/>
            <a:gd name="connsiteY160-5808" fmla="*/ 11938 h 1178750"/>
            <a:gd name="connsiteX161-5809" fmla="*/ 4244578 w 5470922"/>
            <a:gd name="connsiteY161-5810" fmla="*/ 47656 h 1178750"/>
            <a:gd name="connsiteX162-5811" fmla="*/ 4280297 w 5470922"/>
            <a:gd name="connsiteY162-5812" fmla="*/ 53609 h 1178750"/>
            <a:gd name="connsiteX163-5813" fmla="*/ 4363641 w 5470922"/>
            <a:gd name="connsiteY163-5814" fmla="*/ 41703 h 1178750"/>
            <a:gd name="connsiteX164-5815" fmla="*/ 4381500 w 5470922"/>
            <a:gd name="connsiteY164-5816" fmla="*/ 35750 h 1178750"/>
            <a:gd name="connsiteX165-5817" fmla="*/ 4399359 w 5470922"/>
            <a:gd name="connsiteY165-5818" fmla="*/ 23844 h 1178750"/>
            <a:gd name="connsiteX166-5819" fmla="*/ 4429125 w 5470922"/>
            <a:gd name="connsiteY166-5820" fmla="*/ 35750 h 1178750"/>
            <a:gd name="connsiteX167-5821" fmla="*/ 4446984 w 5470922"/>
            <a:gd name="connsiteY167-5822" fmla="*/ 41703 h 1178750"/>
            <a:gd name="connsiteX168-5823" fmla="*/ 4470797 w 5470922"/>
            <a:gd name="connsiteY168-5824" fmla="*/ 65516 h 1178750"/>
            <a:gd name="connsiteX169-5825" fmla="*/ 4488656 w 5470922"/>
            <a:gd name="connsiteY169-5826" fmla="*/ 107188 h 1178750"/>
            <a:gd name="connsiteX170-5827" fmla="*/ 4506516 w 5470922"/>
            <a:gd name="connsiteY170-5828" fmla="*/ 101234 h 1178750"/>
            <a:gd name="connsiteX171-5829" fmla="*/ 4542234 w 5470922"/>
            <a:gd name="connsiteY171-5830" fmla="*/ 77422 h 1178750"/>
            <a:gd name="connsiteX172-5831" fmla="*/ 4554141 w 5470922"/>
            <a:gd name="connsiteY172-5832" fmla="*/ 65516 h 1178750"/>
            <a:gd name="connsiteX173-5833" fmla="*/ 4589859 w 5470922"/>
            <a:gd name="connsiteY173-5834" fmla="*/ 53609 h 1178750"/>
            <a:gd name="connsiteX174-5835" fmla="*/ 4607719 w 5470922"/>
            <a:gd name="connsiteY174-5836" fmla="*/ 47656 h 1178750"/>
            <a:gd name="connsiteX175-5837" fmla="*/ 4649391 w 5470922"/>
            <a:gd name="connsiteY175-5838" fmla="*/ 29797 h 1178750"/>
            <a:gd name="connsiteX176-5839" fmla="*/ 4667250 w 5470922"/>
            <a:gd name="connsiteY176-5840" fmla="*/ 59563 h 1178750"/>
            <a:gd name="connsiteX177-5841" fmla="*/ 4691062 w 5470922"/>
            <a:gd name="connsiteY177-5842" fmla="*/ 95281 h 1178750"/>
            <a:gd name="connsiteX178-5843" fmla="*/ 4738687 w 5470922"/>
            <a:gd name="connsiteY178-5844" fmla="*/ 107188 h 1178750"/>
            <a:gd name="connsiteX179-5845" fmla="*/ 4774406 w 5470922"/>
            <a:gd name="connsiteY179-5846" fmla="*/ 89328 h 1178750"/>
            <a:gd name="connsiteX180-5847" fmla="*/ 4798219 w 5470922"/>
            <a:gd name="connsiteY180-5848" fmla="*/ 53609 h 1178750"/>
            <a:gd name="connsiteX181-5849" fmla="*/ 4804172 w 5470922"/>
            <a:gd name="connsiteY181-5850" fmla="*/ 35750 h 1178750"/>
            <a:gd name="connsiteX182-5851" fmla="*/ 4822031 w 5470922"/>
            <a:gd name="connsiteY182-5852" fmla="*/ 47656 h 1178750"/>
            <a:gd name="connsiteX183-5853" fmla="*/ 4845844 w 5470922"/>
            <a:gd name="connsiteY183-5854" fmla="*/ 89328 h 1178750"/>
            <a:gd name="connsiteX184-5855" fmla="*/ 4863703 w 5470922"/>
            <a:gd name="connsiteY184-5856" fmla="*/ 101234 h 1178750"/>
            <a:gd name="connsiteX185-5857" fmla="*/ 4893469 w 5470922"/>
            <a:gd name="connsiteY185-5858" fmla="*/ 131000 h 1178750"/>
            <a:gd name="connsiteX186-5859" fmla="*/ 4911328 w 5470922"/>
            <a:gd name="connsiteY186-5860" fmla="*/ 119094 h 1178750"/>
            <a:gd name="connsiteX187-5861" fmla="*/ 4935141 w 5470922"/>
            <a:gd name="connsiteY187-5862" fmla="*/ 95281 h 1178750"/>
            <a:gd name="connsiteX188-5863" fmla="*/ 5012531 w 5470922"/>
            <a:gd name="connsiteY188-5864" fmla="*/ 101234 h 1178750"/>
            <a:gd name="connsiteX189-5865" fmla="*/ 5018484 w 5470922"/>
            <a:gd name="connsiteY189-5866" fmla="*/ 119094 h 1178750"/>
            <a:gd name="connsiteX190-5867" fmla="*/ 5024437 w 5470922"/>
            <a:gd name="connsiteY190-5868" fmla="*/ 160766 h 1178750"/>
            <a:gd name="connsiteX191-5869" fmla="*/ 5054203 w 5470922"/>
            <a:gd name="connsiteY191-5870" fmla="*/ 107188 h 1178750"/>
            <a:gd name="connsiteX192-5871" fmla="*/ 5060156 w 5470922"/>
            <a:gd name="connsiteY192-5872" fmla="*/ 59563 h 1178750"/>
            <a:gd name="connsiteX193-5873" fmla="*/ 5047739 w 5470922"/>
            <a:gd name="connsiteY193-5874" fmla="*/ 41703 h 1178750"/>
            <a:gd name="connsiteX194-5875" fmla="*/ 5119687 w 5470922"/>
            <a:gd name="connsiteY194-5876" fmla="*/ 29797 h 1178750"/>
            <a:gd name="connsiteX195-5877" fmla="*/ 5142725 w 5470922"/>
            <a:gd name="connsiteY195-5878" fmla="*/ 22020 h 1178750"/>
            <a:gd name="connsiteX196-5879" fmla="*/ 5169390 w 5470922"/>
            <a:gd name="connsiteY196-5880" fmla="*/ 60331 h 1178750"/>
            <a:gd name="connsiteX197-5881" fmla="*/ 5209249 w 5470922"/>
            <a:gd name="connsiteY197-5882" fmla="*/ 77422 h 1178750"/>
            <a:gd name="connsiteX198-5883" fmla="*/ 5239014 w 5470922"/>
            <a:gd name="connsiteY198-5884" fmla="*/ 131479 h 1178750"/>
            <a:gd name="connsiteX199-5885" fmla="*/ 5246006 w 5470922"/>
            <a:gd name="connsiteY199-5886" fmla="*/ 151164 h 1178750"/>
            <a:gd name="connsiteX200-5887" fmla="*/ 5258686 w 5470922"/>
            <a:gd name="connsiteY200-5888" fmla="*/ 193123 h 1178750"/>
            <a:gd name="connsiteX201-5889" fmla="*/ 5280686 w 5470922"/>
            <a:gd name="connsiteY201-5890" fmla="*/ 174785 h 1178750"/>
            <a:gd name="connsiteX202-5891" fmla="*/ 5301911 w 5470922"/>
            <a:gd name="connsiteY202-5892" fmla="*/ 165471 h 1178750"/>
            <a:gd name="connsiteX203-5893" fmla="*/ 5312265 w 5470922"/>
            <a:gd name="connsiteY203-5894" fmla="*/ 143196 h 1178750"/>
            <a:gd name="connsiteX204-5895" fmla="*/ 5340991 w 5470922"/>
            <a:gd name="connsiteY204-5896" fmla="*/ 125335 h 1178750"/>
            <a:gd name="connsiteX205-5897" fmla="*/ 5309941 w 5470922"/>
            <a:gd name="connsiteY205-5898" fmla="*/ 90674 h 1178750"/>
            <a:gd name="connsiteX206-5899" fmla="*/ 5373610 w 5470922"/>
            <a:gd name="connsiteY206-5900" fmla="*/ 91442 h 1178750"/>
            <a:gd name="connsiteX207-5901" fmla="*/ 5399484 w 5470922"/>
            <a:gd name="connsiteY207-5902" fmla="*/ 77422 h 1178750"/>
            <a:gd name="connsiteX208-5903" fmla="*/ 5381625 w 5470922"/>
            <a:gd name="connsiteY208-5904" fmla="*/ 65516 h 1178750"/>
            <a:gd name="connsiteX209-5905" fmla="*/ 5447109 w 5470922"/>
            <a:gd name="connsiteY209-5906" fmla="*/ 59563 h 1178750"/>
            <a:gd name="connsiteX210-5907" fmla="*/ 5470922 w 5470922"/>
            <a:gd name="connsiteY210-5908" fmla="*/ 65516 h 1178750"/>
            <a:gd name="connsiteX0-5909" fmla="*/ 0 w 5470922"/>
            <a:gd name="connsiteY0-5910" fmla="*/ 1178750 h 1178750"/>
            <a:gd name="connsiteX1-5911" fmla="*/ 29766 w 5470922"/>
            <a:gd name="connsiteY1-5912" fmla="*/ 1160891 h 1178750"/>
            <a:gd name="connsiteX2-5913" fmla="*/ 47625 w 5470922"/>
            <a:gd name="connsiteY2-5914" fmla="*/ 1154938 h 1178750"/>
            <a:gd name="connsiteX3-5915" fmla="*/ 77391 w 5470922"/>
            <a:gd name="connsiteY3-5916" fmla="*/ 1125172 h 1178750"/>
            <a:gd name="connsiteX4-5917" fmla="*/ 95250 w 5470922"/>
            <a:gd name="connsiteY4-5918" fmla="*/ 1113266 h 1178750"/>
            <a:gd name="connsiteX5-5919" fmla="*/ 172641 w 5470922"/>
            <a:gd name="connsiteY5-5920" fmla="*/ 1119219 h 1178750"/>
            <a:gd name="connsiteX6-5921" fmla="*/ 220266 w 5470922"/>
            <a:gd name="connsiteY6-5922" fmla="*/ 1125172 h 1178750"/>
            <a:gd name="connsiteX7-5923" fmla="*/ 232172 w 5470922"/>
            <a:gd name="connsiteY7-5924" fmla="*/ 1107313 h 1178750"/>
            <a:gd name="connsiteX8-5925" fmla="*/ 238125 w 5470922"/>
            <a:gd name="connsiteY8-5926" fmla="*/ 1065641 h 1178750"/>
            <a:gd name="connsiteX9-5927" fmla="*/ 244078 w 5470922"/>
            <a:gd name="connsiteY9-5928" fmla="*/ 1047781 h 1178750"/>
            <a:gd name="connsiteX10-5929" fmla="*/ 279797 w 5470922"/>
            <a:gd name="connsiteY10-5930" fmla="*/ 1023969 h 1178750"/>
            <a:gd name="connsiteX11-5931" fmla="*/ 291703 w 5470922"/>
            <a:gd name="connsiteY11-5932" fmla="*/ 1006109 h 1178750"/>
            <a:gd name="connsiteX12-5933" fmla="*/ 321469 w 5470922"/>
            <a:gd name="connsiteY12-5934" fmla="*/ 976344 h 1178750"/>
            <a:gd name="connsiteX13-5935" fmla="*/ 345281 w 5470922"/>
            <a:gd name="connsiteY13-5936" fmla="*/ 940625 h 1178750"/>
            <a:gd name="connsiteX14-5937" fmla="*/ 357187 w 5470922"/>
            <a:gd name="connsiteY14-5938" fmla="*/ 922766 h 1178750"/>
            <a:gd name="connsiteX15-5939" fmla="*/ 369094 w 5470922"/>
            <a:gd name="connsiteY15-5940" fmla="*/ 910859 h 1178750"/>
            <a:gd name="connsiteX16-5941" fmla="*/ 381000 w 5470922"/>
            <a:gd name="connsiteY16-5942" fmla="*/ 922766 h 1178750"/>
            <a:gd name="connsiteX17-5943" fmla="*/ 386953 w 5470922"/>
            <a:gd name="connsiteY17-5944" fmla="*/ 940625 h 1178750"/>
            <a:gd name="connsiteX18-5945" fmla="*/ 422672 w 5470922"/>
            <a:gd name="connsiteY18-5946" fmla="*/ 958484 h 1178750"/>
            <a:gd name="connsiteX19-5947" fmla="*/ 452437 w 5470922"/>
            <a:gd name="connsiteY19-5948" fmla="*/ 988250 h 1178750"/>
            <a:gd name="connsiteX20-5949" fmla="*/ 488156 w 5470922"/>
            <a:gd name="connsiteY20-5950" fmla="*/ 1000156 h 1178750"/>
            <a:gd name="connsiteX21-5951" fmla="*/ 511969 w 5470922"/>
            <a:gd name="connsiteY21-5952" fmla="*/ 994203 h 1178750"/>
            <a:gd name="connsiteX22-5953" fmla="*/ 559594 w 5470922"/>
            <a:gd name="connsiteY22-5954" fmla="*/ 958484 h 1178750"/>
            <a:gd name="connsiteX23-5955" fmla="*/ 601266 w 5470922"/>
            <a:gd name="connsiteY23-5956" fmla="*/ 964438 h 1178750"/>
            <a:gd name="connsiteX24-5957" fmla="*/ 619125 w 5470922"/>
            <a:gd name="connsiteY24-5958" fmla="*/ 970391 h 1178750"/>
            <a:gd name="connsiteX25-5959" fmla="*/ 631031 w 5470922"/>
            <a:gd name="connsiteY25-5960" fmla="*/ 988250 h 1178750"/>
            <a:gd name="connsiteX26-5961" fmla="*/ 648891 w 5470922"/>
            <a:gd name="connsiteY26-5962" fmla="*/ 1000156 h 1178750"/>
            <a:gd name="connsiteX27-5963" fmla="*/ 666750 w 5470922"/>
            <a:gd name="connsiteY27-5964" fmla="*/ 994203 h 1178750"/>
            <a:gd name="connsiteX28-5965" fmla="*/ 684609 w 5470922"/>
            <a:gd name="connsiteY28-5966" fmla="*/ 982297 h 1178750"/>
            <a:gd name="connsiteX29-5967" fmla="*/ 720328 w 5470922"/>
            <a:gd name="connsiteY29-5968" fmla="*/ 970391 h 1178750"/>
            <a:gd name="connsiteX30-5969" fmla="*/ 744141 w 5470922"/>
            <a:gd name="connsiteY30-5970" fmla="*/ 946578 h 1178750"/>
            <a:gd name="connsiteX31-5971" fmla="*/ 756047 w 5470922"/>
            <a:gd name="connsiteY31-5972" fmla="*/ 928719 h 1178750"/>
            <a:gd name="connsiteX32-5973" fmla="*/ 773906 w 5470922"/>
            <a:gd name="connsiteY32-5974" fmla="*/ 922766 h 1178750"/>
            <a:gd name="connsiteX33-5975" fmla="*/ 863203 w 5470922"/>
            <a:gd name="connsiteY33-5976" fmla="*/ 916813 h 1178750"/>
            <a:gd name="connsiteX34-5977" fmla="*/ 887016 w 5470922"/>
            <a:gd name="connsiteY34-5978" fmla="*/ 869188 h 1178750"/>
            <a:gd name="connsiteX35-5979" fmla="*/ 904875 w 5470922"/>
            <a:gd name="connsiteY35-5980" fmla="*/ 863234 h 1178750"/>
            <a:gd name="connsiteX36-5981" fmla="*/ 952500 w 5470922"/>
            <a:gd name="connsiteY36-5982" fmla="*/ 857281 h 1178750"/>
            <a:gd name="connsiteX37-5983" fmla="*/ 988219 w 5470922"/>
            <a:gd name="connsiteY37-5984" fmla="*/ 833469 h 1178750"/>
            <a:gd name="connsiteX38-5985" fmla="*/ 1006078 w 5470922"/>
            <a:gd name="connsiteY38-5986" fmla="*/ 821563 h 1178750"/>
            <a:gd name="connsiteX39-5987" fmla="*/ 1041797 w 5470922"/>
            <a:gd name="connsiteY39-5988" fmla="*/ 827516 h 1178750"/>
            <a:gd name="connsiteX40-5989" fmla="*/ 1059656 w 5470922"/>
            <a:gd name="connsiteY40-5990" fmla="*/ 833469 h 1178750"/>
            <a:gd name="connsiteX41-5991" fmla="*/ 1101328 w 5470922"/>
            <a:gd name="connsiteY41-5992" fmla="*/ 821563 h 1178750"/>
            <a:gd name="connsiteX42-5993" fmla="*/ 1137047 w 5470922"/>
            <a:gd name="connsiteY42-5994" fmla="*/ 779891 h 1178750"/>
            <a:gd name="connsiteX43-5995" fmla="*/ 1148953 w 5470922"/>
            <a:gd name="connsiteY43-5996" fmla="*/ 756078 h 1178750"/>
            <a:gd name="connsiteX44-5997" fmla="*/ 1154906 w 5470922"/>
            <a:gd name="connsiteY44-5998" fmla="*/ 738219 h 1178750"/>
            <a:gd name="connsiteX45-5999" fmla="*/ 1172766 w 5470922"/>
            <a:gd name="connsiteY45-6000" fmla="*/ 732266 h 1178750"/>
            <a:gd name="connsiteX46-6001" fmla="*/ 1196578 w 5470922"/>
            <a:gd name="connsiteY46-6002" fmla="*/ 738219 h 1178750"/>
            <a:gd name="connsiteX47-6003" fmla="*/ 1214437 w 5470922"/>
            <a:gd name="connsiteY47-6004" fmla="*/ 744172 h 1178750"/>
            <a:gd name="connsiteX48-6005" fmla="*/ 1226344 w 5470922"/>
            <a:gd name="connsiteY48-6006" fmla="*/ 732266 h 1178750"/>
            <a:gd name="connsiteX49-6007" fmla="*/ 1244203 w 5470922"/>
            <a:gd name="connsiteY49-6008" fmla="*/ 726313 h 1178750"/>
            <a:gd name="connsiteX50-6009" fmla="*/ 1273969 w 5470922"/>
            <a:gd name="connsiteY50-6010" fmla="*/ 756078 h 1178750"/>
            <a:gd name="connsiteX51-6011" fmla="*/ 1291828 w 5470922"/>
            <a:gd name="connsiteY51-6012" fmla="*/ 767984 h 1178750"/>
            <a:gd name="connsiteX52-6013" fmla="*/ 1333500 w 5470922"/>
            <a:gd name="connsiteY52-6014" fmla="*/ 803703 h 1178750"/>
            <a:gd name="connsiteX53-6015" fmla="*/ 1351359 w 5470922"/>
            <a:gd name="connsiteY53-6016" fmla="*/ 809656 h 1178750"/>
            <a:gd name="connsiteX54-6017" fmla="*/ 1369219 w 5470922"/>
            <a:gd name="connsiteY54-6018" fmla="*/ 773938 h 1178750"/>
            <a:gd name="connsiteX55-6019" fmla="*/ 1375172 w 5470922"/>
            <a:gd name="connsiteY55-6020" fmla="*/ 714406 h 1178750"/>
            <a:gd name="connsiteX56-6021" fmla="*/ 1393031 w 5470922"/>
            <a:gd name="connsiteY56-6022" fmla="*/ 702500 h 1178750"/>
            <a:gd name="connsiteX57-6023" fmla="*/ 1494234 w 5470922"/>
            <a:gd name="connsiteY57-6024" fmla="*/ 678688 h 1178750"/>
            <a:gd name="connsiteX58-6025" fmla="*/ 1506141 w 5470922"/>
            <a:gd name="connsiteY58-6026" fmla="*/ 666781 h 1178750"/>
            <a:gd name="connsiteX59-6027" fmla="*/ 1524000 w 5470922"/>
            <a:gd name="connsiteY59-6028" fmla="*/ 654875 h 1178750"/>
            <a:gd name="connsiteX60-6029" fmla="*/ 1535906 w 5470922"/>
            <a:gd name="connsiteY60-6030" fmla="*/ 637016 h 1178750"/>
            <a:gd name="connsiteX61-6031" fmla="*/ 1559719 w 5470922"/>
            <a:gd name="connsiteY61-6032" fmla="*/ 613203 h 1178750"/>
            <a:gd name="connsiteX62-6033" fmla="*/ 1565672 w 5470922"/>
            <a:gd name="connsiteY62-6034" fmla="*/ 595344 h 1178750"/>
            <a:gd name="connsiteX63-6035" fmla="*/ 1619250 w 5470922"/>
            <a:gd name="connsiteY63-6036" fmla="*/ 565578 h 1178750"/>
            <a:gd name="connsiteX64-6037" fmla="*/ 1702594 w 5470922"/>
            <a:gd name="connsiteY64-6038" fmla="*/ 571531 h 1178750"/>
            <a:gd name="connsiteX65-6039" fmla="*/ 1720453 w 5470922"/>
            <a:gd name="connsiteY65-6040" fmla="*/ 577484 h 1178750"/>
            <a:gd name="connsiteX66-6041" fmla="*/ 1768078 w 5470922"/>
            <a:gd name="connsiteY66-6042" fmla="*/ 565578 h 1178750"/>
            <a:gd name="connsiteX67-6043" fmla="*/ 1797844 w 5470922"/>
            <a:gd name="connsiteY67-6044" fmla="*/ 541766 h 1178750"/>
            <a:gd name="connsiteX68-6045" fmla="*/ 1779984 w 5470922"/>
            <a:gd name="connsiteY68-6046" fmla="*/ 500094 h 1178750"/>
            <a:gd name="connsiteX69-6047" fmla="*/ 1768078 w 5470922"/>
            <a:gd name="connsiteY69-6048" fmla="*/ 482234 h 1178750"/>
            <a:gd name="connsiteX70-6049" fmla="*/ 1785937 w 5470922"/>
            <a:gd name="connsiteY70-6050" fmla="*/ 464375 h 1178750"/>
            <a:gd name="connsiteX71-6051" fmla="*/ 1839516 w 5470922"/>
            <a:gd name="connsiteY71-6052" fmla="*/ 482234 h 1178750"/>
            <a:gd name="connsiteX72-6053" fmla="*/ 1851422 w 5470922"/>
            <a:gd name="connsiteY72-6054" fmla="*/ 494141 h 1178750"/>
            <a:gd name="connsiteX73-6055" fmla="*/ 1887141 w 5470922"/>
            <a:gd name="connsiteY73-6056" fmla="*/ 512000 h 1178750"/>
            <a:gd name="connsiteX74-6057" fmla="*/ 1934766 w 5470922"/>
            <a:gd name="connsiteY74-6058" fmla="*/ 500094 h 1178750"/>
            <a:gd name="connsiteX75-6059" fmla="*/ 1952625 w 5470922"/>
            <a:gd name="connsiteY75-6060" fmla="*/ 464375 h 1178750"/>
            <a:gd name="connsiteX76-6061" fmla="*/ 1976437 w 5470922"/>
            <a:gd name="connsiteY76-6062" fmla="*/ 452469 h 1178750"/>
            <a:gd name="connsiteX77-6063" fmla="*/ 2047875 w 5470922"/>
            <a:gd name="connsiteY77-6064" fmla="*/ 440563 h 1178750"/>
            <a:gd name="connsiteX78-6065" fmla="*/ 2077641 w 5470922"/>
            <a:gd name="connsiteY78-6066" fmla="*/ 422703 h 1178750"/>
            <a:gd name="connsiteX79-6067" fmla="*/ 2095500 w 5470922"/>
            <a:gd name="connsiteY79-6068" fmla="*/ 416750 h 1178750"/>
            <a:gd name="connsiteX80-6069" fmla="*/ 2125266 w 5470922"/>
            <a:gd name="connsiteY80-6070" fmla="*/ 392938 h 1178750"/>
            <a:gd name="connsiteX81-6071" fmla="*/ 2137172 w 5470922"/>
            <a:gd name="connsiteY81-6072" fmla="*/ 381031 h 1178750"/>
            <a:gd name="connsiteX82-6073" fmla="*/ 2172891 w 5470922"/>
            <a:gd name="connsiteY82-6074" fmla="*/ 369125 h 1178750"/>
            <a:gd name="connsiteX83-6075" fmla="*/ 2190750 w 5470922"/>
            <a:gd name="connsiteY83-6076" fmla="*/ 363172 h 1178750"/>
            <a:gd name="connsiteX84-6077" fmla="*/ 2220516 w 5470922"/>
            <a:gd name="connsiteY84-6078" fmla="*/ 357219 h 1178750"/>
            <a:gd name="connsiteX85-6079" fmla="*/ 2256234 w 5470922"/>
            <a:gd name="connsiteY85-6080" fmla="*/ 345313 h 1178750"/>
            <a:gd name="connsiteX86-6081" fmla="*/ 2274094 w 5470922"/>
            <a:gd name="connsiteY86-6082" fmla="*/ 339359 h 1178750"/>
            <a:gd name="connsiteX87-6083" fmla="*/ 2309812 w 5470922"/>
            <a:gd name="connsiteY87-6084" fmla="*/ 315547 h 1178750"/>
            <a:gd name="connsiteX88-6085" fmla="*/ 2321719 w 5470922"/>
            <a:gd name="connsiteY88-6086" fmla="*/ 297688 h 1178750"/>
            <a:gd name="connsiteX89-6087" fmla="*/ 2357437 w 5470922"/>
            <a:gd name="connsiteY89-6088" fmla="*/ 279828 h 1178750"/>
            <a:gd name="connsiteX90-6089" fmla="*/ 2369344 w 5470922"/>
            <a:gd name="connsiteY90-6090" fmla="*/ 267922 h 1178750"/>
            <a:gd name="connsiteX91-6091" fmla="*/ 2381250 w 5470922"/>
            <a:gd name="connsiteY91-6092" fmla="*/ 250063 h 1178750"/>
            <a:gd name="connsiteX92-6093" fmla="*/ 2416969 w 5470922"/>
            <a:gd name="connsiteY92-6094" fmla="*/ 238156 h 1178750"/>
            <a:gd name="connsiteX93-6095" fmla="*/ 2446734 w 5470922"/>
            <a:gd name="connsiteY93-6096" fmla="*/ 244109 h 1178750"/>
            <a:gd name="connsiteX94-6097" fmla="*/ 2458641 w 5470922"/>
            <a:gd name="connsiteY94-6098" fmla="*/ 256016 h 1178750"/>
            <a:gd name="connsiteX95-6099" fmla="*/ 2494359 w 5470922"/>
            <a:gd name="connsiteY95-6100" fmla="*/ 244109 h 1178750"/>
            <a:gd name="connsiteX96-6101" fmla="*/ 2536031 w 5470922"/>
            <a:gd name="connsiteY96-6102" fmla="*/ 250063 h 1178750"/>
            <a:gd name="connsiteX97-6103" fmla="*/ 2547937 w 5470922"/>
            <a:gd name="connsiteY97-6104" fmla="*/ 267922 h 1178750"/>
            <a:gd name="connsiteX98-6105" fmla="*/ 2559844 w 5470922"/>
            <a:gd name="connsiteY98-6106" fmla="*/ 279828 h 1178750"/>
            <a:gd name="connsiteX99-6107" fmla="*/ 2565797 w 5470922"/>
            <a:gd name="connsiteY99-6108" fmla="*/ 309594 h 1178750"/>
            <a:gd name="connsiteX100-6109" fmla="*/ 2583656 w 5470922"/>
            <a:gd name="connsiteY100-6110" fmla="*/ 315547 h 1178750"/>
            <a:gd name="connsiteX101-6111" fmla="*/ 2619375 w 5470922"/>
            <a:gd name="connsiteY101-6112" fmla="*/ 339359 h 1178750"/>
            <a:gd name="connsiteX102-6113" fmla="*/ 2655094 w 5470922"/>
            <a:gd name="connsiteY102-6114" fmla="*/ 357219 h 1178750"/>
            <a:gd name="connsiteX103-6115" fmla="*/ 2684859 w 5470922"/>
            <a:gd name="connsiteY103-6116" fmla="*/ 428656 h 1178750"/>
            <a:gd name="connsiteX104-6117" fmla="*/ 2708672 w 5470922"/>
            <a:gd name="connsiteY104-6118" fmla="*/ 416750 h 1178750"/>
            <a:gd name="connsiteX105-6119" fmla="*/ 2744391 w 5470922"/>
            <a:gd name="connsiteY105-6120" fmla="*/ 404844 h 1178750"/>
            <a:gd name="connsiteX106-6121" fmla="*/ 2851547 w 5470922"/>
            <a:gd name="connsiteY106-6122" fmla="*/ 422703 h 1178750"/>
            <a:gd name="connsiteX107-6123" fmla="*/ 2887266 w 5470922"/>
            <a:gd name="connsiteY107-6124" fmla="*/ 410797 h 1178750"/>
            <a:gd name="connsiteX108-6125" fmla="*/ 2905125 w 5470922"/>
            <a:gd name="connsiteY108-6126" fmla="*/ 404844 h 1178750"/>
            <a:gd name="connsiteX109-6127" fmla="*/ 2922984 w 5470922"/>
            <a:gd name="connsiteY109-6128" fmla="*/ 392938 h 1178750"/>
            <a:gd name="connsiteX110-6129" fmla="*/ 2976562 w 5470922"/>
            <a:gd name="connsiteY110-6130" fmla="*/ 386984 h 1178750"/>
            <a:gd name="connsiteX111-6131" fmla="*/ 2994422 w 5470922"/>
            <a:gd name="connsiteY111-6132" fmla="*/ 392938 h 1178750"/>
            <a:gd name="connsiteX112-6133" fmla="*/ 3012281 w 5470922"/>
            <a:gd name="connsiteY112-6134" fmla="*/ 404844 h 1178750"/>
            <a:gd name="connsiteX113-6135" fmla="*/ 3030141 w 5470922"/>
            <a:gd name="connsiteY113-6136" fmla="*/ 369125 h 1178750"/>
            <a:gd name="connsiteX114-6137" fmla="*/ 3065859 w 5470922"/>
            <a:gd name="connsiteY114-6138" fmla="*/ 339359 h 1178750"/>
            <a:gd name="connsiteX115-6139" fmla="*/ 3089672 w 5470922"/>
            <a:gd name="connsiteY115-6140" fmla="*/ 333406 h 1178750"/>
            <a:gd name="connsiteX116-6141" fmla="*/ 3208734 w 5470922"/>
            <a:gd name="connsiteY116-6142" fmla="*/ 327453 h 1178750"/>
            <a:gd name="connsiteX117-6143" fmla="*/ 3232547 w 5470922"/>
            <a:gd name="connsiteY117-6144" fmla="*/ 333406 h 1178750"/>
            <a:gd name="connsiteX118-6145" fmla="*/ 3244453 w 5470922"/>
            <a:gd name="connsiteY118-6146" fmla="*/ 345313 h 1178750"/>
            <a:gd name="connsiteX119-6147" fmla="*/ 3280172 w 5470922"/>
            <a:gd name="connsiteY119-6148" fmla="*/ 339359 h 1178750"/>
            <a:gd name="connsiteX120-6149" fmla="*/ 3298031 w 5470922"/>
            <a:gd name="connsiteY120-6150" fmla="*/ 345313 h 1178750"/>
            <a:gd name="connsiteX121-6151" fmla="*/ 3315891 w 5470922"/>
            <a:gd name="connsiteY121-6152" fmla="*/ 381031 h 1178750"/>
            <a:gd name="connsiteX122-6153" fmla="*/ 3345656 w 5470922"/>
            <a:gd name="connsiteY122-6154" fmla="*/ 404844 h 1178750"/>
            <a:gd name="connsiteX123-6155" fmla="*/ 3357562 w 5470922"/>
            <a:gd name="connsiteY123-6156" fmla="*/ 440563 h 1178750"/>
            <a:gd name="connsiteX124-6157" fmla="*/ 3363516 w 5470922"/>
            <a:gd name="connsiteY124-6158" fmla="*/ 458422 h 1178750"/>
            <a:gd name="connsiteX125-6159" fmla="*/ 3399234 w 5470922"/>
            <a:gd name="connsiteY125-6160" fmla="*/ 440563 h 1178750"/>
            <a:gd name="connsiteX126-6161" fmla="*/ 3405187 w 5470922"/>
            <a:gd name="connsiteY126-6162" fmla="*/ 422703 h 1178750"/>
            <a:gd name="connsiteX127-6163" fmla="*/ 3411141 w 5470922"/>
            <a:gd name="connsiteY127-6164" fmla="*/ 369125 h 1178750"/>
            <a:gd name="connsiteX128-6165" fmla="*/ 3423047 w 5470922"/>
            <a:gd name="connsiteY128-6166" fmla="*/ 351266 h 1178750"/>
            <a:gd name="connsiteX129-6167" fmla="*/ 3446859 w 5470922"/>
            <a:gd name="connsiteY129-6168" fmla="*/ 357219 h 1178750"/>
            <a:gd name="connsiteX130-6169" fmla="*/ 3506391 w 5470922"/>
            <a:gd name="connsiteY130-6170" fmla="*/ 363172 h 1178750"/>
            <a:gd name="connsiteX131-6171" fmla="*/ 3500437 w 5470922"/>
            <a:gd name="connsiteY131-6172" fmla="*/ 333406 h 1178750"/>
            <a:gd name="connsiteX132-6173" fmla="*/ 3476625 w 5470922"/>
            <a:gd name="connsiteY132-6174" fmla="*/ 297688 h 1178750"/>
            <a:gd name="connsiteX133-6175" fmla="*/ 3500437 w 5470922"/>
            <a:gd name="connsiteY133-6176" fmla="*/ 291734 h 1178750"/>
            <a:gd name="connsiteX134-6177" fmla="*/ 3530203 w 5470922"/>
            <a:gd name="connsiteY134-6178" fmla="*/ 285781 h 1178750"/>
            <a:gd name="connsiteX135-6179" fmla="*/ 3548062 w 5470922"/>
            <a:gd name="connsiteY135-6180" fmla="*/ 279828 h 1178750"/>
            <a:gd name="connsiteX136-6181" fmla="*/ 3559969 w 5470922"/>
            <a:gd name="connsiteY136-6182" fmla="*/ 261969 h 1178750"/>
            <a:gd name="connsiteX137-6183" fmla="*/ 3589734 w 5470922"/>
            <a:gd name="connsiteY137-6184" fmla="*/ 238156 h 1178750"/>
            <a:gd name="connsiteX138-6185" fmla="*/ 3607594 w 5470922"/>
            <a:gd name="connsiteY138-6186" fmla="*/ 214344 h 1178750"/>
            <a:gd name="connsiteX139-6187" fmla="*/ 3625453 w 5470922"/>
            <a:gd name="connsiteY139-6188" fmla="*/ 196484 h 1178750"/>
            <a:gd name="connsiteX140-6189" fmla="*/ 3649266 w 5470922"/>
            <a:gd name="connsiteY140-6190" fmla="*/ 166719 h 1178750"/>
            <a:gd name="connsiteX141-6191" fmla="*/ 3655219 w 5470922"/>
            <a:gd name="connsiteY141-6192" fmla="*/ 119094 h 1178750"/>
            <a:gd name="connsiteX142-6193" fmla="*/ 3726656 w 5470922"/>
            <a:gd name="connsiteY142-6194" fmla="*/ 95281 h 1178750"/>
            <a:gd name="connsiteX143-6195" fmla="*/ 3827859 w 5470922"/>
            <a:gd name="connsiteY143-6196" fmla="*/ 53609 h 1178750"/>
            <a:gd name="connsiteX144-6197" fmla="*/ 3839766 w 5470922"/>
            <a:gd name="connsiteY144-6198" fmla="*/ 65516 h 1178750"/>
            <a:gd name="connsiteX145-6199" fmla="*/ 3875484 w 5470922"/>
            <a:gd name="connsiteY145-6200" fmla="*/ 89328 h 1178750"/>
            <a:gd name="connsiteX146-6201" fmla="*/ 3893344 w 5470922"/>
            <a:gd name="connsiteY146-6202" fmla="*/ 83375 h 1178750"/>
            <a:gd name="connsiteX147-6203" fmla="*/ 3911203 w 5470922"/>
            <a:gd name="connsiteY147-6204" fmla="*/ 71469 h 1178750"/>
            <a:gd name="connsiteX148-6205" fmla="*/ 3929062 w 5470922"/>
            <a:gd name="connsiteY148-6206" fmla="*/ 77422 h 1178750"/>
            <a:gd name="connsiteX149-6207" fmla="*/ 3976687 w 5470922"/>
            <a:gd name="connsiteY149-6208" fmla="*/ 71469 h 1178750"/>
            <a:gd name="connsiteX150-6209" fmla="*/ 3988594 w 5470922"/>
            <a:gd name="connsiteY150-6210" fmla="*/ 59563 h 1178750"/>
            <a:gd name="connsiteX151-6211" fmla="*/ 4018359 w 5470922"/>
            <a:gd name="connsiteY151-6212" fmla="*/ 95281 h 1178750"/>
            <a:gd name="connsiteX152-6213" fmla="*/ 4065984 w 5470922"/>
            <a:gd name="connsiteY152-6214" fmla="*/ 136953 h 1178750"/>
            <a:gd name="connsiteX153-6215" fmla="*/ 4083844 w 5470922"/>
            <a:gd name="connsiteY153-6216" fmla="*/ 131000 h 1178750"/>
            <a:gd name="connsiteX154-6217" fmla="*/ 4119562 w 5470922"/>
            <a:gd name="connsiteY154-6218" fmla="*/ 107188 h 1178750"/>
            <a:gd name="connsiteX155-6219" fmla="*/ 4125516 w 5470922"/>
            <a:gd name="connsiteY155-6220" fmla="*/ 89328 h 1178750"/>
            <a:gd name="connsiteX156-6221" fmla="*/ 4119562 w 5470922"/>
            <a:gd name="connsiteY156-6222" fmla="*/ 65516 h 1178750"/>
            <a:gd name="connsiteX157-6223" fmla="*/ 4101703 w 5470922"/>
            <a:gd name="connsiteY157-6224" fmla="*/ 29797 h 1178750"/>
            <a:gd name="connsiteX158-6225" fmla="*/ 4107656 w 5470922"/>
            <a:gd name="connsiteY158-6226" fmla="*/ 5984 h 1178750"/>
            <a:gd name="connsiteX159-6227" fmla="*/ 4167187 w 5470922"/>
            <a:gd name="connsiteY159-6228" fmla="*/ 5984 h 1178750"/>
            <a:gd name="connsiteX160-6229" fmla="*/ 4185047 w 5470922"/>
            <a:gd name="connsiteY160-6230" fmla="*/ 11938 h 1178750"/>
            <a:gd name="connsiteX161-6231" fmla="*/ 4244578 w 5470922"/>
            <a:gd name="connsiteY161-6232" fmla="*/ 47656 h 1178750"/>
            <a:gd name="connsiteX162-6233" fmla="*/ 4280297 w 5470922"/>
            <a:gd name="connsiteY162-6234" fmla="*/ 53609 h 1178750"/>
            <a:gd name="connsiteX163-6235" fmla="*/ 4363641 w 5470922"/>
            <a:gd name="connsiteY163-6236" fmla="*/ 41703 h 1178750"/>
            <a:gd name="connsiteX164-6237" fmla="*/ 4381500 w 5470922"/>
            <a:gd name="connsiteY164-6238" fmla="*/ 35750 h 1178750"/>
            <a:gd name="connsiteX165-6239" fmla="*/ 4399359 w 5470922"/>
            <a:gd name="connsiteY165-6240" fmla="*/ 23844 h 1178750"/>
            <a:gd name="connsiteX166-6241" fmla="*/ 4429125 w 5470922"/>
            <a:gd name="connsiteY166-6242" fmla="*/ 35750 h 1178750"/>
            <a:gd name="connsiteX167-6243" fmla="*/ 4446984 w 5470922"/>
            <a:gd name="connsiteY167-6244" fmla="*/ 41703 h 1178750"/>
            <a:gd name="connsiteX168-6245" fmla="*/ 4470797 w 5470922"/>
            <a:gd name="connsiteY168-6246" fmla="*/ 65516 h 1178750"/>
            <a:gd name="connsiteX169-6247" fmla="*/ 4488656 w 5470922"/>
            <a:gd name="connsiteY169-6248" fmla="*/ 107188 h 1178750"/>
            <a:gd name="connsiteX170-6249" fmla="*/ 4506516 w 5470922"/>
            <a:gd name="connsiteY170-6250" fmla="*/ 101234 h 1178750"/>
            <a:gd name="connsiteX171-6251" fmla="*/ 4542234 w 5470922"/>
            <a:gd name="connsiteY171-6252" fmla="*/ 77422 h 1178750"/>
            <a:gd name="connsiteX172-6253" fmla="*/ 4554141 w 5470922"/>
            <a:gd name="connsiteY172-6254" fmla="*/ 65516 h 1178750"/>
            <a:gd name="connsiteX173-6255" fmla="*/ 4589859 w 5470922"/>
            <a:gd name="connsiteY173-6256" fmla="*/ 53609 h 1178750"/>
            <a:gd name="connsiteX174-6257" fmla="*/ 4607719 w 5470922"/>
            <a:gd name="connsiteY174-6258" fmla="*/ 47656 h 1178750"/>
            <a:gd name="connsiteX175-6259" fmla="*/ 4649391 w 5470922"/>
            <a:gd name="connsiteY175-6260" fmla="*/ 29797 h 1178750"/>
            <a:gd name="connsiteX176-6261" fmla="*/ 4667250 w 5470922"/>
            <a:gd name="connsiteY176-6262" fmla="*/ 59563 h 1178750"/>
            <a:gd name="connsiteX177-6263" fmla="*/ 4691062 w 5470922"/>
            <a:gd name="connsiteY177-6264" fmla="*/ 95281 h 1178750"/>
            <a:gd name="connsiteX178-6265" fmla="*/ 4738687 w 5470922"/>
            <a:gd name="connsiteY178-6266" fmla="*/ 107188 h 1178750"/>
            <a:gd name="connsiteX179-6267" fmla="*/ 4774406 w 5470922"/>
            <a:gd name="connsiteY179-6268" fmla="*/ 89328 h 1178750"/>
            <a:gd name="connsiteX180-6269" fmla="*/ 4798219 w 5470922"/>
            <a:gd name="connsiteY180-6270" fmla="*/ 53609 h 1178750"/>
            <a:gd name="connsiteX181-6271" fmla="*/ 4804172 w 5470922"/>
            <a:gd name="connsiteY181-6272" fmla="*/ 35750 h 1178750"/>
            <a:gd name="connsiteX182-6273" fmla="*/ 4822031 w 5470922"/>
            <a:gd name="connsiteY182-6274" fmla="*/ 47656 h 1178750"/>
            <a:gd name="connsiteX183-6275" fmla="*/ 4845844 w 5470922"/>
            <a:gd name="connsiteY183-6276" fmla="*/ 89328 h 1178750"/>
            <a:gd name="connsiteX184-6277" fmla="*/ 4863703 w 5470922"/>
            <a:gd name="connsiteY184-6278" fmla="*/ 101234 h 1178750"/>
            <a:gd name="connsiteX185-6279" fmla="*/ 4893469 w 5470922"/>
            <a:gd name="connsiteY185-6280" fmla="*/ 131000 h 1178750"/>
            <a:gd name="connsiteX186-6281" fmla="*/ 4911328 w 5470922"/>
            <a:gd name="connsiteY186-6282" fmla="*/ 119094 h 1178750"/>
            <a:gd name="connsiteX187-6283" fmla="*/ 4935141 w 5470922"/>
            <a:gd name="connsiteY187-6284" fmla="*/ 95281 h 1178750"/>
            <a:gd name="connsiteX188-6285" fmla="*/ 5012531 w 5470922"/>
            <a:gd name="connsiteY188-6286" fmla="*/ 101234 h 1178750"/>
            <a:gd name="connsiteX189-6287" fmla="*/ 4951201 w 5470922"/>
            <a:gd name="connsiteY189-6288" fmla="*/ 149339 h 1178750"/>
            <a:gd name="connsiteX190-6289" fmla="*/ 5024437 w 5470922"/>
            <a:gd name="connsiteY190-6290" fmla="*/ 160766 h 1178750"/>
            <a:gd name="connsiteX191-6291" fmla="*/ 5054203 w 5470922"/>
            <a:gd name="connsiteY191-6292" fmla="*/ 107188 h 1178750"/>
            <a:gd name="connsiteX192-6293" fmla="*/ 5060156 w 5470922"/>
            <a:gd name="connsiteY192-6294" fmla="*/ 59563 h 1178750"/>
            <a:gd name="connsiteX193-6295" fmla="*/ 5047739 w 5470922"/>
            <a:gd name="connsiteY193-6296" fmla="*/ 41703 h 1178750"/>
            <a:gd name="connsiteX194-6297" fmla="*/ 5119687 w 5470922"/>
            <a:gd name="connsiteY194-6298" fmla="*/ 29797 h 1178750"/>
            <a:gd name="connsiteX195-6299" fmla="*/ 5142725 w 5470922"/>
            <a:gd name="connsiteY195-6300" fmla="*/ 22020 h 1178750"/>
            <a:gd name="connsiteX196-6301" fmla="*/ 5169390 w 5470922"/>
            <a:gd name="connsiteY196-6302" fmla="*/ 60331 h 1178750"/>
            <a:gd name="connsiteX197-6303" fmla="*/ 5209249 w 5470922"/>
            <a:gd name="connsiteY197-6304" fmla="*/ 77422 h 1178750"/>
            <a:gd name="connsiteX198-6305" fmla="*/ 5239014 w 5470922"/>
            <a:gd name="connsiteY198-6306" fmla="*/ 131479 h 1178750"/>
            <a:gd name="connsiteX199-6307" fmla="*/ 5246006 w 5470922"/>
            <a:gd name="connsiteY199-6308" fmla="*/ 151164 h 1178750"/>
            <a:gd name="connsiteX200-6309" fmla="*/ 5258686 w 5470922"/>
            <a:gd name="connsiteY200-6310" fmla="*/ 193123 h 1178750"/>
            <a:gd name="connsiteX201-6311" fmla="*/ 5280686 w 5470922"/>
            <a:gd name="connsiteY201-6312" fmla="*/ 174785 h 1178750"/>
            <a:gd name="connsiteX202-6313" fmla="*/ 5301911 w 5470922"/>
            <a:gd name="connsiteY202-6314" fmla="*/ 165471 h 1178750"/>
            <a:gd name="connsiteX203-6315" fmla="*/ 5312265 w 5470922"/>
            <a:gd name="connsiteY203-6316" fmla="*/ 143196 h 1178750"/>
            <a:gd name="connsiteX204-6317" fmla="*/ 5340991 w 5470922"/>
            <a:gd name="connsiteY204-6318" fmla="*/ 125335 h 1178750"/>
            <a:gd name="connsiteX205-6319" fmla="*/ 5309941 w 5470922"/>
            <a:gd name="connsiteY205-6320" fmla="*/ 90674 h 1178750"/>
            <a:gd name="connsiteX206-6321" fmla="*/ 5373610 w 5470922"/>
            <a:gd name="connsiteY206-6322" fmla="*/ 91442 h 1178750"/>
            <a:gd name="connsiteX207-6323" fmla="*/ 5399484 w 5470922"/>
            <a:gd name="connsiteY207-6324" fmla="*/ 77422 h 1178750"/>
            <a:gd name="connsiteX208-6325" fmla="*/ 5381625 w 5470922"/>
            <a:gd name="connsiteY208-6326" fmla="*/ 65516 h 1178750"/>
            <a:gd name="connsiteX209-6327" fmla="*/ 5447109 w 5470922"/>
            <a:gd name="connsiteY209-6328" fmla="*/ 59563 h 1178750"/>
            <a:gd name="connsiteX210-6329" fmla="*/ 5470922 w 5470922"/>
            <a:gd name="connsiteY210-6330" fmla="*/ 65516 h 1178750"/>
            <a:gd name="connsiteX0-6331" fmla="*/ 0 w 5470922"/>
            <a:gd name="connsiteY0-6332" fmla="*/ 1178750 h 1178750"/>
            <a:gd name="connsiteX1-6333" fmla="*/ 29766 w 5470922"/>
            <a:gd name="connsiteY1-6334" fmla="*/ 1160891 h 1178750"/>
            <a:gd name="connsiteX2-6335" fmla="*/ 47625 w 5470922"/>
            <a:gd name="connsiteY2-6336" fmla="*/ 1154938 h 1178750"/>
            <a:gd name="connsiteX3-6337" fmla="*/ 77391 w 5470922"/>
            <a:gd name="connsiteY3-6338" fmla="*/ 1125172 h 1178750"/>
            <a:gd name="connsiteX4-6339" fmla="*/ 95250 w 5470922"/>
            <a:gd name="connsiteY4-6340" fmla="*/ 1113266 h 1178750"/>
            <a:gd name="connsiteX5-6341" fmla="*/ 172641 w 5470922"/>
            <a:gd name="connsiteY5-6342" fmla="*/ 1119219 h 1178750"/>
            <a:gd name="connsiteX6-6343" fmla="*/ 220266 w 5470922"/>
            <a:gd name="connsiteY6-6344" fmla="*/ 1125172 h 1178750"/>
            <a:gd name="connsiteX7-6345" fmla="*/ 232172 w 5470922"/>
            <a:gd name="connsiteY7-6346" fmla="*/ 1107313 h 1178750"/>
            <a:gd name="connsiteX8-6347" fmla="*/ 238125 w 5470922"/>
            <a:gd name="connsiteY8-6348" fmla="*/ 1065641 h 1178750"/>
            <a:gd name="connsiteX9-6349" fmla="*/ 244078 w 5470922"/>
            <a:gd name="connsiteY9-6350" fmla="*/ 1047781 h 1178750"/>
            <a:gd name="connsiteX10-6351" fmla="*/ 279797 w 5470922"/>
            <a:gd name="connsiteY10-6352" fmla="*/ 1023969 h 1178750"/>
            <a:gd name="connsiteX11-6353" fmla="*/ 291703 w 5470922"/>
            <a:gd name="connsiteY11-6354" fmla="*/ 1006109 h 1178750"/>
            <a:gd name="connsiteX12-6355" fmla="*/ 321469 w 5470922"/>
            <a:gd name="connsiteY12-6356" fmla="*/ 976344 h 1178750"/>
            <a:gd name="connsiteX13-6357" fmla="*/ 345281 w 5470922"/>
            <a:gd name="connsiteY13-6358" fmla="*/ 940625 h 1178750"/>
            <a:gd name="connsiteX14-6359" fmla="*/ 357187 w 5470922"/>
            <a:gd name="connsiteY14-6360" fmla="*/ 922766 h 1178750"/>
            <a:gd name="connsiteX15-6361" fmla="*/ 369094 w 5470922"/>
            <a:gd name="connsiteY15-6362" fmla="*/ 910859 h 1178750"/>
            <a:gd name="connsiteX16-6363" fmla="*/ 381000 w 5470922"/>
            <a:gd name="connsiteY16-6364" fmla="*/ 922766 h 1178750"/>
            <a:gd name="connsiteX17-6365" fmla="*/ 386953 w 5470922"/>
            <a:gd name="connsiteY17-6366" fmla="*/ 940625 h 1178750"/>
            <a:gd name="connsiteX18-6367" fmla="*/ 422672 w 5470922"/>
            <a:gd name="connsiteY18-6368" fmla="*/ 958484 h 1178750"/>
            <a:gd name="connsiteX19-6369" fmla="*/ 452437 w 5470922"/>
            <a:gd name="connsiteY19-6370" fmla="*/ 988250 h 1178750"/>
            <a:gd name="connsiteX20-6371" fmla="*/ 488156 w 5470922"/>
            <a:gd name="connsiteY20-6372" fmla="*/ 1000156 h 1178750"/>
            <a:gd name="connsiteX21-6373" fmla="*/ 511969 w 5470922"/>
            <a:gd name="connsiteY21-6374" fmla="*/ 994203 h 1178750"/>
            <a:gd name="connsiteX22-6375" fmla="*/ 559594 w 5470922"/>
            <a:gd name="connsiteY22-6376" fmla="*/ 958484 h 1178750"/>
            <a:gd name="connsiteX23-6377" fmla="*/ 601266 w 5470922"/>
            <a:gd name="connsiteY23-6378" fmla="*/ 964438 h 1178750"/>
            <a:gd name="connsiteX24-6379" fmla="*/ 619125 w 5470922"/>
            <a:gd name="connsiteY24-6380" fmla="*/ 970391 h 1178750"/>
            <a:gd name="connsiteX25-6381" fmla="*/ 631031 w 5470922"/>
            <a:gd name="connsiteY25-6382" fmla="*/ 988250 h 1178750"/>
            <a:gd name="connsiteX26-6383" fmla="*/ 648891 w 5470922"/>
            <a:gd name="connsiteY26-6384" fmla="*/ 1000156 h 1178750"/>
            <a:gd name="connsiteX27-6385" fmla="*/ 666750 w 5470922"/>
            <a:gd name="connsiteY27-6386" fmla="*/ 994203 h 1178750"/>
            <a:gd name="connsiteX28-6387" fmla="*/ 684609 w 5470922"/>
            <a:gd name="connsiteY28-6388" fmla="*/ 982297 h 1178750"/>
            <a:gd name="connsiteX29-6389" fmla="*/ 720328 w 5470922"/>
            <a:gd name="connsiteY29-6390" fmla="*/ 970391 h 1178750"/>
            <a:gd name="connsiteX30-6391" fmla="*/ 744141 w 5470922"/>
            <a:gd name="connsiteY30-6392" fmla="*/ 946578 h 1178750"/>
            <a:gd name="connsiteX31-6393" fmla="*/ 756047 w 5470922"/>
            <a:gd name="connsiteY31-6394" fmla="*/ 928719 h 1178750"/>
            <a:gd name="connsiteX32-6395" fmla="*/ 773906 w 5470922"/>
            <a:gd name="connsiteY32-6396" fmla="*/ 922766 h 1178750"/>
            <a:gd name="connsiteX33-6397" fmla="*/ 863203 w 5470922"/>
            <a:gd name="connsiteY33-6398" fmla="*/ 916813 h 1178750"/>
            <a:gd name="connsiteX34-6399" fmla="*/ 887016 w 5470922"/>
            <a:gd name="connsiteY34-6400" fmla="*/ 869188 h 1178750"/>
            <a:gd name="connsiteX35-6401" fmla="*/ 904875 w 5470922"/>
            <a:gd name="connsiteY35-6402" fmla="*/ 863234 h 1178750"/>
            <a:gd name="connsiteX36-6403" fmla="*/ 952500 w 5470922"/>
            <a:gd name="connsiteY36-6404" fmla="*/ 857281 h 1178750"/>
            <a:gd name="connsiteX37-6405" fmla="*/ 988219 w 5470922"/>
            <a:gd name="connsiteY37-6406" fmla="*/ 833469 h 1178750"/>
            <a:gd name="connsiteX38-6407" fmla="*/ 1006078 w 5470922"/>
            <a:gd name="connsiteY38-6408" fmla="*/ 821563 h 1178750"/>
            <a:gd name="connsiteX39-6409" fmla="*/ 1041797 w 5470922"/>
            <a:gd name="connsiteY39-6410" fmla="*/ 827516 h 1178750"/>
            <a:gd name="connsiteX40-6411" fmla="*/ 1059656 w 5470922"/>
            <a:gd name="connsiteY40-6412" fmla="*/ 833469 h 1178750"/>
            <a:gd name="connsiteX41-6413" fmla="*/ 1101328 w 5470922"/>
            <a:gd name="connsiteY41-6414" fmla="*/ 821563 h 1178750"/>
            <a:gd name="connsiteX42-6415" fmla="*/ 1137047 w 5470922"/>
            <a:gd name="connsiteY42-6416" fmla="*/ 779891 h 1178750"/>
            <a:gd name="connsiteX43-6417" fmla="*/ 1148953 w 5470922"/>
            <a:gd name="connsiteY43-6418" fmla="*/ 756078 h 1178750"/>
            <a:gd name="connsiteX44-6419" fmla="*/ 1154906 w 5470922"/>
            <a:gd name="connsiteY44-6420" fmla="*/ 738219 h 1178750"/>
            <a:gd name="connsiteX45-6421" fmla="*/ 1172766 w 5470922"/>
            <a:gd name="connsiteY45-6422" fmla="*/ 732266 h 1178750"/>
            <a:gd name="connsiteX46-6423" fmla="*/ 1196578 w 5470922"/>
            <a:gd name="connsiteY46-6424" fmla="*/ 738219 h 1178750"/>
            <a:gd name="connsiteX47-6425" fmla="*/ 1214437 w 5470922"/>
            <a:gd name="connsiteY47-6426" fmla="*/ 744172 h 1178750"/>
            <a:gd name="connsiteX48-6427" fmla="*/ 1226344 w 5470922"/>
            <a:gd name="connsiteY48-6428" fmla="*/ 732266 h 1178750"/>
            <a:gd name="connsiteX49-6429" fmla="*/ 1244203 w 5470922"/>
            <a:gd name="connsiteY49-6430" fmla="*/ 726313 h 1178750"/>
            <a:gd name="connsiteX50-6431" fmla="*/ 1273969 w 5470922"/>
            <a:gd name="connsiteY50-6432" fmla="*/ 756078 h 1178750"/>
            <a:gd name="connsiteX51-6433" fmla="*/ 1291828 w 5470922"/>
            <a:gd name="connsiteY51-6434" fmla="*/ 767984 h 1178750"/>
            <a:gd name="connsiteX52-6435" fmla="*/ 1333500 w 5470922"/>
            <a:gd name="connsiteY52-6436" fmla="*/ 803703 h 1178750"/>
            <a:gd name="connsiteX53-6437" fmla="*/ 1351359 w 5470922"/>
            <a:gd name="connsiteY53-6438" fmla="*/ 809656 h 1178750"/>
            <a:gd name="connsiteX54-6439" fmla="*/ 1369219 w 5470922"/>
            <a:gd name="connsiteY54-6440" fmla="*/ 773938 h 1178750"/>
            <a:gd name="connsiteX55-6441" fmla="*/ 1375172 w 5470922"/>
            <a:gd name="connsiteY55-6442" fmla="*/ 714406 h 1178750"/>
            <a:gd name="connsiteX56-6443" fmla="*/ 1393031 w 5470922"/>
            <a:gd name="connsiteY56-6444" fmla="*/ 702500 h 1178750"/>
            <a:gd name="connsiteX57-6445" fmla="*/ 1494234 w 5470922"/>
            <a:gd name="connsiteY57-6446" fmla="*/ 678688 h 1178750"/>
            <a:gd name="connsiteX58-6447" fmla="*/ 1506141 w 5470922"/>
            <a:gd name="connsiteY58-6448" fmla="*/ 666781 h 1178750"/>
            <a:gd name="connsiteX59-6449" fmla="*/ 1524000 w 5470922"/>
            <a:gd name="connsiteY59-6450" fmla="*/ 654875 h 1178750"/>
            <a:gd name="connsiteX60-6451" fmla="*/ 1535906 w 5470922"/>
            <a:gd name="connsiteY60-6452" fmla="*/ 637016 h 1178750"/>
            <a:gd name="connsiteX61-6453" fmla="*/ 1559719 w 5470922"/>
            <a:gd name="connsiteY61-6454" fmla="*/ 613203 h 1178750"/>
            <a:gd name="connsiteX62-6455" fmla="*/ 1565672 w 5470922"/>
            <a:gd name="connsiteY62-6456" fmla="*/ 595344 h 1178750"/>
            <a:gd name="connsiteX63-6457" fmla="*/ 1619250 w 5470922"/>
            <a:gd name="connsiteY63-6458" fmla="*/ 565578 h 1178750"/>
            <a:gd name="connsiteX64-6459" fmla="*/ 1702594 w 5470922"/>
            <a:gd name="connsiteY64-6460" fmla="*/ 571531 h 1178750"/>
            <a:gd name="connsiteX65-6461" fmla="*/ 1720453 w 5470922"/>
            <a:gd name="connsiteY65-6462" fmla="*/ 577484 h 1178750"/>
            <a:gd name="connsiteX66-6463" fmla="*/ 1768078 w 5470922"/>
            <a:gd name="connsiteY66-6464" fmla="*/ 565578 h 1178750"/>
            <a:gd name="connsiteX67-6465" fmla="*/ 1797844 w 5470922"/>
            <a:gd name="connsiteY67-6466" fmla="*/ 541766 h 1178750"/>
            <a:gd name="connsiteX68-6467" fmla="*/ 1779984 w 5470922"/>
            <a:gd name="connsiteY68-6468" fmla="*/ 500094 h 1178750"/>
            <a:gd name="connsiteX69-6469" fmla="*/ 1768078 w 5470922"/>
            <a:gd name="connsiteY69-6470" fmla="*/ 482234 h 1178750"/>
            <a:gd name="connsiteX70-6471" fmla="*/ 1785937 w 5470922"/>
            <a:gd name="connsiteY70-6472" fmla="*/ 464375 h 1178750"/>
            <a:gd name="connsiteX71-6473" fmla="*/ 1839516 w 5470922"/>
            <a:gd name="connsiteY71-6474" fmla="*/ 482234 h 1178750"/>
            <a:gd name="connsiteX72-6475" fmla="*/ 1851422 w 5470922"/>
            <a:gd name="connsiteY72-6476" fmla="*/ 494141 h 1178750"/>
            <a:gd name="connsiteX73-6477" fmla="*/ 1887141 w 5470922"/>
            <a:gd name="connsiteY73-6478" fmla="*/ 512000 h 1178750"/>
            <a:gd name="connsiteX74-6479" fmla="*/ 1934766 w 5470922"/>
            <a:gd name="connsiteY74-6480" fmla="*/ 500094 h 1178750"/>
            <a:gd name="connsiteX75-6481" fmla="*/ 1952625 w 5470922"/>
            <a:gd name="connsiteY75-6482" fmla="*/ 464375 h 1178750"/>
            <a:gd name="connsiteX76-6483" fmla="*/ 1976437 w 5470922"/>
            <a:gd name="connsiteY76-6484" fmla="*/ 452469 h 1178750"/>
            <a:gd name="connsiteX77-6485" fmla="*/ 2047875 w 5470922"/>
            <a:gd name="connsiteY77-6486" fmla="*/ 440563 h 1178750"/>
            <a:gd name="connsiteX78-6487" fmla="*/ 2077641 w 5470922"/>
            <a:gd name="connsiteY78-6488" fmla="*/ 422703 h 1178750"/>
            <a:gd name="connsiteX79-6489" fmla="*/ 2095500 w 5470922"/>
            <a:gd name="connsiteY79-6490" fmla="*/ 416750 h 1178750"/>
            <a:gd name="connsiteX80-6491" fmla="*/ 2125266 w 5470922"/>
            <a:gd name="connsiteY80-6492" fmla="*/ 392938 h 1178750"/>
            <a:gd name="connsiteX81-6493" fmla="*/ 2137172 w 5470922"/>
            <a:gd name="connsiteY81-6494" fmla="*/ 381031 h 1178750"/>
            <a:gd name="connsiteX82-6495" fmla="*/ 2172891 w 5470922"/>
            <a:gd name="connsiteY82-6496" fmla="*/ 369125 h 1178750"/>
            <a:gd name="connsiteX83-6497" fmla="*/ 2190750 w 5470922"/>
            <a:gd name="connsiteY83-6498" fmla="*/ 363172 h 1178750"/>
            <a:gd name="connsiteX84-6499" fmla="*/ 2220516 w 5470922"/>
            <a:gd name="connsiteY84-6500" fmla="*/ 357219 h 1178750"/>
            <a:gd name="connsiteX85-6501" fmla="*/ 2256234 w 5470922"/>
            <a:gd name="connsiteY85-6502" fmla="*/ 345313 h 1178750"/>
            <a:gd name="connsiteX86-6503" fmla="*/ 2274094 w 5470922"/>
            <a:gd name="connsiteY86-6504" fmla="*/ 339359 h 1178750"/>
            <a:gd name="connsiteX87-6505" fmla="*/ 2309812 w 5470922"/>
            <a:gd name="connsiteY87-6506" fmla="*/ 315547 h 1178750"/>
            <a:gd name="connsiteX88-6507" fmla="*/ 2321719 w 5470922"/>
            <a:gd name="connsiteY88-6508" fmla="*/ 297688 h 1178750"/>
            <a:gd name="connsiteX89-6509" fmla="*/ 2357437 w 5470922"/>
            <a:gd name="connsiteY89-6510" fmla="*/ 279828 h 1178750"/>
            <a:gd name="connsiteX90-6511" fmla="*/ 2369344 w 5470922"/>
            <a:gd name="connsiteY90-6512" fmla="*/ 267922 h 1178750"/>
            <a:gd name="connsiteX91-6513" fmla="*/ 2381250 w 5470922"/>
            <a:gd name="connsiteY91-6514" fmla="*/ 250063 h 1178750"/>
            <a:gd name="connsiteX92-6515" fmla="*/ 2416969 w 5470922"/>
            <a:gd name="connsiteY92-6516" fmla="*/ 238156 h 1178750"/>
            <a:gd name="connsiteX93-6517" fmla="*/ 2446734 w 5470922"/>
            <a:gd name="connsiteY93-6518" fmla="*/ 244109 h 1178750"/>
            <a:gd name="connsiteX94-6519" fmla="*/ 2458641 w 5470922"/>
            <a:gd name="connsiteY94-6520" fmla="*/ 256016 h 1178750"/>
            <a:gd name="connsiteX95-6521" fmla="*/ 2494359 w 5470922"/>
            <a:gd name="connsiteY95-6522" fmla="*/ 244109 h 1178750"/>
            <a:gd name="connsiteX96-6523" fmla="*/ 2536031 w 5470922"/>
            <a:gd name="connsiteY96-6524" fmla="*/ 250063 h 1178750"/>
            <a:gd name="connsiteX97-6525" fmla="*/ 2547937 w 5470922"/>
            <a:gd name="connsiteY97-6526" fmla="*/ 267922 h 1178750"/>
            <a:gd name="connsiteX98-6527" fmla="*/ 2559844 w 5470922"/>
            <a:gd name="connsiteY98-6528" fmla="*/ 279828 h 1178750"/>
            <a:gd name="connsiteX99-6529" fmla="*/ 2565797 w 5470922"/>
            <a:gd name="connsiteY99-6530" fmla="*/ 309594 h 1178750"/>
            <a:gd name="connsiteX100-6531" fmla="*/ 2583656 w 5470922"/>
            <a:gd name="connsiteY100-6532" fmla="*/ 315547 h 1178750"/>
            <a:gd name="connsiteX101-6533" fmla="*/ 2619375 w 5470922"/>
            <a:gd name="connsiteY101-6534" fmla="*/ 339359 h 1178750"/>
            <a:gd name="connsiteX102-6535" fmla="*/ 2655094 w 5470922"/>
            <a:gd name="connsiteY102-6536" fmla="*/ 357219 h 1178750"/>
            <a:gd name="connsiteX103-6537" fmla="*/ 2684859 w 5470922"/>
            <a:gd name="connsiteY103-6538" fmla="*/ 428656 h 1178750"/>
            <a:gd name="connsiteX104-6539" fmla="*/ 2708672 w 5470922"/>
            <a:gd name="connsiteY104-6540" fmla="*/ 416750 h 1178750"/>
            <a:gd name="connsiteX105-6541" fmla="*/ 2744391 w 5470922"/>
            <a:gd name="connsiteY105-6542" fmla="*/ 404844 h 1178750"/>
            <a:gd name="connsiteX106-6543" fmla="*/ 2851547 w 5470922"/>
            <a:gd name="connsiteY106-6544" fmla="*/ 422703 h 1178750"/>
            <a:gd name="connsiteX107-6545" fmla="*/ 2887266 w 5470922"/>
            <a:gd name="connsiteY107-6546" fmla="*/ 410797 h 1178750"/>
            <a:gd name="connsiteX108-6547" fmla="*/ 2905125 w 5470922"/>
            <a:gd name="connsiteY108-6548" fmla="*/ 404844 h 1178750"/>
            <a:gd name="connsiteX109-6549" fmla="*/ 2922984 w 5470922"/>
            <a:gd name="connsiteY109-6550" fmla="*/ 392938 h 1178750"/>
            <a:gd name="connsiteX110-6551" fmla="*/ 2976562 w 5470922"/>
            <a:gd name="connsiteY110-6552" fmla="*/ 386984 h 1178750"/>
            <a:gd name="connsiteX111-6553" fmla="*/ 2994422 w 5470922"/>
            <a:gd name="connsiteY111-6554" fmla="*/ 392938 h 1178750"/>
            <a:gd name="connsiteX112-6555" fmla="*/ 3012281 w 5470922"/>
            <a:gd name="connsiteY112-6556" fmla="*/ 404844 h 1178750"/>
            <a:gd name="connsiteX113-6557" fmla="*/ 3030141 w 5470922"/>
            <a:gd name="connsiteY113-6558" fmla="*/ 369125 h 1178750"/>
            <a:gd name="connsiteX114-6559" fmla="*/ 3065859 w 5470922"/>
            <a:gd name="connsiteY114-6560" fmla="*/ 339359 h 1178750"/>
            <a:gd name="connsiteX115-6561" fmla="*/ 3089672 w 5470922"/>
            <a:gd name="connsiteY115-6562" fmla="*/ 333406 h 1178750"/>
            <a:gd name="connsiteX116-6563" fmla="*/ 3208734 w 5470922"/>
            <a:gd name="connsiteY116-6564" fmla="*/ 327453 h 1178750"/>
            <a:gd name="connsiteX117-6565" fmla="*/ 3232547 w 5470922"/>
            <a:gd name="connsiteY117-6566" fmla="*/ 333406 h 1178750"/>
            <a:gd name="connsiteX118-6567" fmla="*/ 3244453 w 5470922"/>
            <a:gd name="connsiteY118-6568" fmla="*/ 345313 h 1178750"/>
            <a:gd name="connsiteX119-6569" fmla="*/ 3280172 w 5470922"/>
            <a:gd name="connsiteY119-6570" fmla="*/ 339359 h 1178750"/>
            <a:gd name="connsiteX120-6571" fmla="*/ 3298031 w 5470922"/>
            <a:gd name="connsiteY120-6572" fmla="*/ 345313 h 1178750"/>
            <a:gd name="connsiteX121-6573" fmla="*/ 3315891 w 5470922"/>
            <a:gd name="connsiteY121-6574" fmla="*/ 381031 h 1178750"/>
            <a:gd name="connsiteX122-6575" fmla="*/ 3345656 w 5470922"/>
            <a:gd name="connsiteY122-6576" fmla="*/ 404844 h 1178750"/>
            <a:gd name="connsiteX123-6577" fmla="*/ 3357562 w 5470922"/>
            <a:gd name="connsiteY123-6578" fmla="*/ 440563 h 1178750"/>
            <a:gd name="connsiteX124-6579" fmla="*/ 3363516 w 5470922"/>
            <a:gd name="connsiteY124-6580" fmla="*/ 458422 h 1178750"/>
            <a:gd name="connsiteX125-6581" fmla="*/ 3399234 w 5470922"/>
            <a:gd name="connsiteY125-6582" fmla="*/ 440563 h 1178750"/>
            <a:gd name="connsiteX126-6583" fmla="*/ 3405187 w 5470922"/>
            <a:gd name="connsiteY126-6584" fmla="*/ 422703 h 1178750"/>
            <a:gd name="connsiteX127-6585" fmla="*/ 3411141 w 5470922"/>
            <a:gd name="connsiteY127-6586" fmla="*/ 369125 h 1178750"/>
            <a:gd name="connsiteX128-6587" fmla="*/ 3423047 w 5470922"/>
            <a:gd name="connsiteY128-6588" fmla="*/ 351266 h 1178750"/>
            <a:gd name="connsiteX129-6589" fmla="*/ 3446859 w 5470922"/>
            <a:gd name="connsiteY129-6590" fmla="*/ 357219 h 1178750"/>
            <a:gd name="connsiteX130-6591" fmla="*/ 3506391 w 5470922"/>
            <a:gd name="connsiteY130-6592" fmla="*/ 363172 h 1178750"/>
            <a:gd name="connsiteX131-6593" fmla="*/ 3500437 w 5470922"/>
            <a:gd name="connsiteY131-6594" fmla="*/ 333406 h 1178750"/>
            <a:gd name="connsiteX132-6595" fmla="*/ 3476625 w 5470922"/>
            <a:gd name="connsiteY132-6596" fmla="*/ 297688 h 1178750"/>
            <a:gd name="connsiteX133-6597" fmla="*/ 3500437 w 5470922"/>
            <a:gd name="connsiteY133-6598" fmla="*/ 291734 h 1178750"/>
            <a:gd name="connsiteX134-6599" fmla="*/ 3530203 w 5470922"/>
            <a:gd name="connsiteY134-6600" fmla="*/ 285781 h 1178750"/>
            <a:gd name="connsiteX135-6601" fmla="*/ 3548062 w 5470922"/>
            <a:gd name="connsiteY135-6602" fmla="*/ 279828 h 1178750"/>
            <a:gd name="connsiteX136-6603" fmla="*/ 3559969 w 5470922"/>
            <a:gd name="connsiteY136-6604" fmla="*/ 261969 h 1178750"/>
            <a:gd name="connsiteX137-6605" fmla="*/ 3589734 w 5470922"/>
            <a:gd name="connsiteY137-6606" fmla="*/ 238156 h 1178750"/>
            <a:gd name="connsiteX138-6607" fmla="*/ 3607594 w 5470922"/>
            <a:gd name="connsiteY138-6608" fmla="*/ 214344 h 1178750"/>
            <a:gd name="connsiteX139-6609" fmla="*/ 3625453 w 5470922"/>
            <a:gd name="connsiteY139-6610" fmla="*/ 196484 h 1178750"/>
            <a:gd name="connsiteX140-6611" fmla="*/ 3649266 w 5470922"/>
            <a:gd name="connsiteY140-6612" fmla="*/ 166719 h 1178750"/>
            <a:gd name="connsiteX141-6613" fmla="*/ 3655219 w 5470922"/>
            <a:gd name="connsiteY141-6614" fmla="*/ 119094 h 1178750"/>
            <a:gd name="connsiteX142-6615" fmla="*/ 3726656 w 5470922"/>
            <a:gd name="connsiteY142-6616" fmla="*/ 95281 h 1178750"/>
            <a:gd name="connsiteX143-6617" fmla="*/ 3827859 w 5470922"/>
            <a:gd name="connsiteY143-6618" fmla="*/ 53609 h 1178750"/>
            <a:gd name="connsiteX144-6619" fmla="*/ 3839766 w 5470922"/>
            <a:gd name="connsiteY144-6620" fmla="*/ 65516 h 1178750"/>
            <a:gd name="connsiteX145-6621" fmla="*/ 3875484 w 5470922"/>
            <a:gd name="connsiteY145-6622" fmla="*/ 89328 h 1178750"/>
            <a:gd name="connsiteX146-6623" fmla="*/ 3893344 w 5470922"/>
            <a:gd name="connsiteY146-6624" fmla="*/ 83375 h 1178750"/>
            <a:gd name="connsiteX147-6625" fmla="*/ 3911203 w 5470922"/>
            <a:gd name="connsiteY147-6626" fmla="*/ 71469 h 1178750"/>
            <a:gd name="connsiteX148-6627" fmla="*/ 3929062 w 5470922"/>
            <a:gd name="connsiteY148-6628" fmla="*/ 77422 h 1178750"/>
            <a:gd name="connsiteX149-6629" fmla="*/ 3976687 w 5470922"/>
            <a:gd name="connsiteY149-6630" fmla="*/ 71469 h 1178750"/>
            <a:gd name="connsiteX150-6631" fmla="*/ 3988594 w 5470922"/>
            <a:gd name="connsiteY150-6632" fmla="*/ 59563 h 1178750"/>
            <a:gd name="connsiteX151-6633" fmla="*/ 4018359 w 5470922"/>
            <a:gd name="connsiteY151-6634" fmla="*/ 95281 h 1178750"/>
            <a:gd name="connsiteX152-6635" fmla="*/ 4065984 w 5470922"/>
            <a:gd name="connsiteY152-6636" fmla="*/ 136953 h 1178750"/>
            <a:gd name="connsiteX153-6637" fmla="*/ 4083844 w 5470922"/>
            <a:gd name="connsiteY153-6638" fmla="*/ 131000 h 1178750"/>
            <a:gd name="connsiteX154-6639" fmla="*/ 4119562 w 5470922"/>
            <a:gd name="connsiteY154-6640" fmla="*/ 107188 h 1178750"/>
            <a:gd name="connsiteX155-6641" fmla="*/ 4125516 w 5470922"/>
            <a:gd name="connsiteY155-6642" fmla="*/ 89328 h 1178750"/>
            <a:gd name="connsiteX156-6643" fmla="*/ 4119562 w 5470922"/>
            <a:gd name="connsiteY156-6644" fmla="*/ 65516 h 1178750"/>
            <a:gd name="connsiteX157-6645" fmla="*/ 4101703 w 5470922"/>
            <a:gd name="connsiteY157-6646" fmla="*/ 29797 h 1178750"/>
            <a:gd name="connsiteX158-6647" fmla="*/ 4107656 w 5470922"/>
            <a:gd name="connsiteY158-6648" fmla="*/ 5984 h 1178750"/>
            <a:gd name="connsiteX159-6649" fmla="*/ 4167187 w 5470922"/>
            <a:gd name="connsiteY159-6650" fmla="*/ 5984 h 1178750"/>
            <a:gd name="connsiteX160-6651" fmla="*/ 4185047 w 5470922"/>
            <a:gd name="connsiteY160-6652" fmla="*/ 11938 h 1178750"/>
            <a:gd name="connsiteX161-6653" fmla="*/ 4244578 w 5470922"/>
            <a:gd name="connsiteY161-6654" fmla="*/ 47656 h 1178750"/>
            <a:gd name="connsiteX162-6655" fmla="*/ 4280297 w 5470922"/>
            <a:gd name="connsiteY162-6656" fmla="*/ 53609 h 1178750"/>
            <a:gd name="connsiteX163-6657" fmla="*/ 4363641 w 5470922"/>
            <a:gd name="connsiteY163-6658" fmla="*/ 41703 h 1178750"/>
            <a:gd name="connsiteX164-6659" fmla="*/ 4381500 w 5470922"/>
            <a:gd name="connsiteY164-6660" fmla="*/ 35750 h 1178750"/>
            <a:gd name="connsiteX165-6661" fmla="*/ 4399359 w 5470922"/>
            <a:gd name="connsiteY165-6662" fmla="*/ 23844 h 1178750"/>
            <a:gd name="connsiteX166-6663" fmla="*/ 4429125 w 5470922"/>
            <a:gd name="connsiteY166-6664" fmla="*/ 35750 h 1178750"/>
            <a:gd name="connsiteX167-6665" fmla="*/ 4446984 w 5470922"/>
            <a:gd name="connsiteY167-6666" fmla="*/ 41703 h 1178750"/>
            <a:gd name="connsiteX168-6667" fmla="*/ 4470797 w 5470922"/>
            <a:gd name="connsiteY168-6668" fmla="*/ 65516 h 1178750"/>
            <a:gd name="connsiteX169-6669" fmla="*/ 4488656 w 5470922"/>
            <a:gd name="connsiteY169-6670" fmla="*/ 107188 h 1178750"/>
            <a:gd name="connsiteX170-6671" fmla="*/ 4506516 w 5470922"/>
            <a:gd name="connsiteY170-6672" fmla="*/ 101234 h 1178750"/>
            <a:gd name="connsiteX171-6673" fmla="*/ 4542234 w 5470922"/>
            <a:gd name="connsiteY171-6674" fmla="*/ 77422 h 1178750"/>
            <a:gd name="connsiteX172-6675" fmla="*/ 4554141 w 5470922"/>
            <a:gd name="connsiteY172-6676" fmla="*/ 65516 h 1178750"/>
            <a:gd name="connsiteX173-6677" fmla="*/ 4589859 w 5470922"/>
            <a:gd name="connsiteY173-6678" fmla="*/ 53609 h 1178750"/>
            <a:gd name="connsiteX174-6679" fmla="*/ 4607719 w 5470922"/>
            <a:gd name="connsiteY174-6680" fmla="*/ 47656 h 1178750"/>
            <a:gd name="connsiteX175-6681" fmla="*/ 4649391 w 5470922"/>
            <a:gd name="connsiteY175-6682" fmla="*/ 29797 h 1178750"/>
            <a:gd name="connsiteX176-6683" fmla="*/ 4667250 w 5470922"/>
            <a:gd name="connsiteY176-6684" fmla="*/ 59563 h 1178750"/>
            <a:gd name="connsiteX177-6685" fmla="*/ 4691062 w 5470922"/>
            <a:gd name="connsiteY177-6686" fmla="*/ 95281 h 1178750"/>
            <a:gd name="connsiteX178-6687" fmla="*/ 4738687 w 5470922"/>
            <a:gd name="connsiteY178-6688" fmla="*/ 107188 h 1178750"/>
            <a:gd name="connsiteX179-6689" fmla="*/ 4774406 w 5470922"/>
            <a:gd name="connsiteY179-6690" fmla="*/ 89328 h 1178750"/>
            <a:gd name="connsiteX180-6691" fmla="*/ 4798219 w 5470922"/>
            <a:gd name="connsiteY180-6692" fmla="*/ 53609 h 1178750"/>
            <a:gd name="connsiteX181-6693" fmla="*/ 4804172 w 5470922"/>
            <a:gd name="connsiteY181-6694" fmla="*/ 35750 h 1178750"/>
            <a:gd name="connsiteX182-6695" fmla="*/ 4822031 w 5470922"/>
            <a:gd name="connsiteY182-6696" fmla="*/ 47656 h 1178750"/>
            <a:gd name="connsiteX183-6697" fmla="*/ 4845844 w 5470922"/>
            <a:gd name="connsiteY183-6698" fmla="*/ 89328 h 1178750"/>
            <a:gd name="connsiteX184-6699" fmla="*/ 4863703 w 5470922"/>
            <a:gd name="connsiteY184-6700" fmla="*/ 101234 h 1178750"/>
            <a:gd name="connsiteX185-6701" fmla="*/ 4893469 w 5470922"/>
            <a:gd name="connsiteY185-6702" fmla="*/ 131000 h 1178750"/>
            <a:gd name="connsiteX186-6703" fmla="*/ 4911328 w 5470922"/>
            <a:gd name="connsiteY186-6704" fmla="*/ 119094 h 1178750"/>
            <a:gd name="connsiteX187-6705" fmla="*/ 4935141 w 5470922"/>
            <a:gd name="connsiteY187-6706" fmla="*/ 95281 h 1178750"/>
            <a:gd name="connsiteX188-6707" fmla="*/ 5012531 w 5470922"/>
            <a:gd name="connsiteY188-6708" fmla="*/ 101234 h 1178750"/>
            <a:gd name="connsiteX189-6709" fmla="*/ 4941108 w 5470922"/>
            <a:gd name="connsiteY189-6710" fmla="*/ 203108 h 1178750"/>
            <a:gd name="connsiteX190-6711" fmla="*/ 5024437 w 5470922"/>
            <a:gd name="connsiteY190-6712" fmla="*/ 160766 h 1178750"/>
            <a:gd name="connsiteX191-6713" fmla="*/ 5054203 w 5470922"/>
            <a:gd name="connsiteY191-6714" fmla="*/ 107188 h 1178750"/>
            <a:gd name="connsiteX192-6715" fmla="*/ 5060156 w 5470922"/>
            <a:gd name="connsiteY192-6716" fmla="*/ 59563 h 1178750"/>
            <a:gd name="connsiteX193-6717" fmla="*/ 5047739 w 5470922"/>
            <a:gd name="connsiteY193-6718" fmla="*/ 41703 h 1178750"/>
            <a:gd name="connsiteX194-6719" fmla="*/ 5119687 w 5470922"/>
            <a:gd name="connsiteY194-6720" fmla="*/ 29797 h 1178750"/>
            <a:gd name="connsiteX195-6721" fmla="*/ 5142725 w 5470922"/>
            <a:gd name="connsiteY195-6722" fmla="*/ 22020 h 1178750"/>
            <a:gd name="connsiteX196-6723" fmla="*/ 5169390 w 5470922"/>
            <a:gd name="connsiteY196-6724" fmla="*/ 60331 h 1178750"/>
            <a:gd name="connsiteX197-6725" fmla="*/ 5209249 w 5470922"/>
            <a:gd name="connsiteY197-6726" fmla="*/ 77422 h 1178750"/>
            <a:gd name="connsiteX198-6727" fmla="*/ 5239014 w 5470922"/>
            <a:gd name="connsiteY198-6728" fmla="*/ 131479 h 1178750"/>
            <a:gd name="connsiteX199-6729" fmla="*/ 5246006 w 5470922"/>
            <a:gd name="connsiteY199-6730" fmla="*/ 151164 h 1178750"/>
            <a:gd name="connsiteX200-6731" fmla="*/ 5258686 w 5470922"/>
            <a:gd name="connsiteY200-6732" fmla="*/ 193123 h 1178750"/>
            <a:gd name="connsiteX201-6733" fmla="*/ 5280686 w 5470922"/>
            <a:gd name="connsiteY201-6734" fmla="*/ 174785 h 1178750"/>
            <a:gd name="connsiteX202-6735" fmla="*/ 5301911 w 5470922"/>
            <a:gd name="connsiteY202-6736" fmla="*/ 165471 h 1178750"/>
            <a:gd name="connsiteX203-6737" fmla="*/ 5312265 w 5470922"/>
            <a:gd name="connsiteY203-6738" fmla="*/ 143196 h 1178750"/>
            <a:gd name="connsiteX204-6739" fmla="*/ 5340991 w 5470922"/>
            <a:gd name="connsiteY204-6740" fmla="*/ 125335 h 1178750"/>
            <a:gd name="connsiteX205-6741" fmla="*/ 5309941 w 5470922"/>
            <a:gd name="connsiteY205-6742" fmla="*/ 90674 h 1178750"/>
            <a:gd name="connsiteX206-6743" fmla="*/ 5373610 w 5470922"/>
            <a:gd name="connsiteY206-6744" fmla="*/ 91442 h 1178750"/>
            <a:gd name="connsiteX207-6745" fmla="*/ 5399484 w 5470922"/>
            <a:gd name="connsiteY207-6746" fmla="*/ 77422 h 1178750"/>
            <a:gd name="connsiteX208-6747" fmla="*/ 5381625 w 5470922"/>
            <a:gd name="connsiteY208-6748" fmla="*/ 65516 h 1178750"/>
            <a:gd name="connsiteX209-6749" fmla="*/ 5447109 w 5470922"/>
            <a:gd name="connsiteY209-6750" fmla="*/ 59563 h 1178750"/>
            <a:gd name="connsiteX210-6751" fmla="*/ 5470922 w 5470922"/>
            <a:gd name="connsiteY210-6752" fmla="*/ 65516 h 1178750"/>
            <a:gd name="connsiteX0-6753" fmla="*/ 0 w 5470922"/>
            <a:gd name="connsiteY0-6754" fmla="*/ 1178750 h 1178750"/>
            <a:gd name="connsiteX1-6755" fmla="*/ 29766 w 5470922"/>
            <a:gd name="connsiteY1-6756" fmla="*/ 1160891 h 1178750"/>
            <a:gd name="connsiteX2-6757" fmla="*/ 47625 w 5470922"/>
            <a:gd name="connsiteY2-6758" fmla="*/ 1154938 h 1178750"/>
            <a:gd name="connsiteX3-6759" fmla="*/ 77391 w 5470922"/>
            <a:gd name="connsiteY3-6760" fmla="*/ 1125172 h 1178750"/>
            <a:gd name="connsiteX4-6761" fmla="*/ 95250 w 5470922"/>
            <a:gd name="connsiteY4-6762" fmla="*/ 1113266 h 1178750"/>
            <a:gd name="connsiteX5-6763" fmla="*/ 172641 w 5470922"/>
            <a:gd name="connsiteY5-6764" fmla="*/ 1119219 h 1178750"/>
            <a:gd name="connsiteX6-6765" fmla="*/ 220266 w 5470922"/>
            <a:gd name="connsiteY6-6766" fmla="*/ 1125172 h 1178750"/>
            <a:gd name="connsiteX7-6767" fmla="*/ 232172 w 5470922"/>
            <a:gd name="connsiteY7-6768" fmla="*/ 1107313 h 1178750"/>
            <a:gd name="connsiteX8-6769" fmla="*/ 238125 w 5470922"/>
            <a:gd name="connsiteY8-6770" fmla="*/ 1065641 h 1178750"/>
            <a:gd name="connsiteX9-6771" fmla="*/ 244078 w 5470922"/>
            <a:gd name="connsiteY9-6772" fmla="*/ 1047781 h 1178750"/>
            <a:gd name="connsiteX10-6773" fmla="*/ 279797 w 5470922"/>
            <a:gd name="connsiteY10-6774" fmla="*/ 1023969 h 1178750"/>
            <a:gd name="connsiteX11-6775" fmla="*/ 291703 w 5470922"/>
            <a:gd name="connsiteY11-6776" fmla="*/ 1006109 h 1178750"/>
            <a:gd name="connsiteX12-6777" fmla="*/ 321469 w 5470922"/>
            <a:gd name="connsiteY12-6778" fmla="*/ 976344 h 1178750"/>
            <a:gd name="connsiteX13-6779" fmla="*/ 345281 w 5470922"/>
            <a:gd name="connsiteY13-6780" fmla="*/ 940625 h 1178750"/>
            <a:gd name="connsiteX14-6781" fmla="*/ 357187 w 5470922"/>
            <a:gd name="connsiteY14-6782" fmla="*/ 922766 h 1178750"/>
            <a:gd name="connsiteX15-6783" fmla="*/ 369094 w 5470922"/>
            <a:gd name="connsiteY15-6784" fmla="*/ 910859 h 1178750"/>
            <a:gd name="connsiteX16-6785" fmla="*/ 381000 w 5470922"/>
            <a:gd name="connsiteY16-6786" fmla="*/ 922766 h 1178750"/>
            <a:gd name="connsiteX17-6787" fmla="*/ 386953 w 5470922"/>
            <a:gd name="connsiteY17-6788" fmla="*/ 940625 h 1178750"/>
            <a:gd name="connsiteX18-6789" fmla="*/ 422672 w 5470922"/>
            <a:gd name="connsiteY18-6790" fmla="*/ 958484 h 1178750"/>
            <a:gd name="connsiteX19-6791" fmla="*/ 452437 w 5470922"/>
            <a:gd name="connsiteY19-6792" fmla="*/ 988250 h 1178750"/>
            <a:gd name="connsiteX20-6793" fmla="*/ 488156 w 5470922"/>
            <a:gd name="connsiteY20-6794" fmla="*/ 1000156 h 1178750"/>
            <a:gd name="connsiteX21-6795" fmla="*/ 511969 w 5470922"/>
            <a:gd name="connsiteY21-6796" fmla="*/ 994203 h 1178750"/>
            <a:gd name="connsiteX22-6797" fmla="*/ 559594 w 5470922"/>
            <a:gd name="connsiteY22-6798" fmla="*/ 958484 h 1178750"/>
            <a:gd name="connsiteX23-6799" fmla="*/ 601266 w 5470922"/>
            <a:gd name="connsiteY23-6800" fmla="*/ 964438 h 1178750"/>
            <a:gd name="connsiteX24-6801" fmla="*/ 619125 w 5470922"/>
            <a:gd name="connsiteY24-6802" fmla="*/ 970391 h 1178750"/>
            <a:gd name="connsiteX25-6803" fmla="*/ 631031 w 5470922"/>
            <a:gd name="connsiteY25-6804" fmla="*/ 988250 h 1178750"/>
            <a:gd name="connsiteX26-6805" fmla="*/ 648891 w 5470922"/>
            <a:gd name="connsiteY26-6806" fmla="*/ 1000156 h 1178750"/>
            <a:gd name="connsiteX27-6807" fmla="*/ 666750 w 5470922"/>
            <a:gd name="connsiteY27-6808" fmla="*/ 994203 h 1178750"/>
            <a:gd name="connsiteX28-6809" fmla="*/ 684609 w 5470922"/>
            <a:gd name="connsiteY28-6810" fmla="*/ 982297 h 1178750"/>
            <a:gd name="connsiteX29-6811" fmla="*/ 720328 w 5470922"/>
            <a:gd name="connsiteY29-6812" fmla="*/ 970391 h 1178750"/>
            <a:gd name="connsiteX30-6813" fmla="*/ 744141 w 5470922"/>
            <a:gd name="connsiteY30-6814" fmla="*/ 946578 h 1178750"/>
            <a:gd name="connsiteX31-6815" fmla="*/ 756047 w 5470922"/>
            <a:gd name="connsiteY31-6816" fmla="*/ 928719 h 1178750"/>
            <a:gd name="connsiteX32-6817" fmla="*/ 773906 w 5470922"/>
            <a:gd name="connsiteY32-6818" fmla="*/ 922766 h 1178750"/>
            <a:gd name="connsiteX33-6819" fmla="*/ 863203 w 5470922"/>
            <a:gd name="connsiteY33-6820" fmla="*/ 916813 h 1178750"/>
            <a:gd name="connsiteX34-6821" fmla="*/ 887016 w 5470922"/>
            <a:gd name="connsiteY34-6822" fmla="*/ 869188 h 1178750"/>
            <a:gd name="connsiteX35-6823" fmla="*/ 904875 w 5470922"/>
            <a:gd name="connsiteY35-6824" fmla="*/ 863234 h 1178750"/>
            <a:gd name="connsiteX36-6825" fmla="*/ 952500 w 5470922"/>
            <a:gd name="connsiteY36-6826" fmla="*/ 857281 h 1178750"/>
            <a:gd name="connsiteX37-6827" fmla="*/ 988219 w 5470922"/>
            <a:gd name="connsiteY37-6828" fmla="*/ 833469 h 1178750"/>
            <a:gd name="connsiteX38-6829" fmla="*/ 1006078 w 5470922"/>
            <a:gd name="connsiteY38-6830" fmla="*/ 821563 h 1178750"/>
            <a:gd name="connsiteX39-6831" fmla="*/ 1041797 w 5470922"/>
            <a:gd name="connsiteY39-6832" fmla="*/ 827516 h 1178750"/>
            <a:gd name="connsiteX40-6833" fmla="*/ 1059656 w 5470922"/>
            <a:gd name="connsiteY40-6834" fmla="*/ 833469 h 1178750"/>
            <a:gd name="connsiteX41-6835" fmla="*/ 1101328 w 5470922"/>
            <a:gd name="connsiteY41-6836" fmla="*/ 821563 h 1178750"/>
            <a:gd name="connsiteX42-6837" fmla="*/ 1137047 w 5470922"/>
            <a:gd name="connsiteY42-6838" fmla="*/ 779891 h 1178750"/>
            <a:gd name="connsiteX43-6839" fmla="*/ 1148953 w 5470922"/>
            <a:gd name="connsiteY43-6840" fmla="*/ 756078 h 1178750"/>
            <a:gd name="connsiteX44-6841" fmla="*/ 1154906 w 5470922"/>
            <a:gd name="connsiteY44-6842" fmla="*/ 738219 h 1178750"/>
            <a:gd name="connsiteX45-6843" fmla="*/ 1172766 w 5470922"/>
            <a:gd name="connsiteY45-6844" fmla="*/ 732266 h 1178750"/>
            <a:gd name="connsiteX46-6845" fmla="*/ 1196578 w 5470922"/>
            <a:gd name="connsiteY46-6846" fmla="*/ 738219 h 1178750"/>
            <a:gd name="connsiteX47-6847" fmla="*/ 1214437 w 5470922"/>
            <a:gd name="connsiteY47-6848" fmla="*/ 744172 h 1178750"/>
            <a:gd name="connsiteX48-6849" fmla="*/ 1226344 w 5470922"/>
            <a:gd name="connsiteY48-6850" fmla="*/ 732266 h 1178750"/>
            <a:gd name="connsiteX49-6851" fmla="*/ 1244203 w 5470922"/>
            <a:gd name="connsiteY49-6852" fmla="*/ 726313 h 1178750"/>
            <a:gd name="connsiteX50-6853" fmla="*/ 1273969 w 5470922"/>
            <a:gd name="connsiteY50-6854" fmla="*/ 756078 h 1178750"/>
            <a:gd name="connsiteX51-6855" fmla="*/ 1291828 w 5470922"/>
            <a:gd name="connsiteY51-6856" fmla="*/ 767984 h 1178750"/>
            <a:gd name="connsiteX52-6857" fmla="*/ 1333500 w 5470922"/>
            <a:gd name="connsiteY52-6858" fmla="*/ 803703 h 1178750"/>
            <a:gd name="connsiteX53-6859" fmla="*/ 1351359 w 5470922"/>
            <a:gd name="connsiteY53-6860" fmla="*/ 809656 h 1178750"/>
            <a:gd name="connsiteX54-6861" fmla="*/ 1369219 w 5470922"/>
            <a:gd name="connsiteY54-6862" fmla="*/ 773938 h 1178750"/>
            <a:gd name="connsiteX55-6863" fmla="*/ 1375172 w 5470922"/>
            <a:gd name="connsiteY55-6864" fmla="*/ 714406 h 1178750"/>
            <a:gd name="connsiteX56-6865" fmla="*/ 1393031 w 5470922"/>
            <a:gd name="connsiteY56-6866" fmla="*/ 702500 h 1178750"/>
            <a:gd name="connsiteX57-6867" fmla="*/ 1494234 w 5470922"/>
            <a:gd name="connsiteY57-6868" fmla="*/ 678688 h 1178750"/>
            <a:gd name="connsiteX58-6869" fmla="*/ 1506141 w 5470922"/>
            <a:gd name="connsiteY58-6870" fmla="*/ 666781 h 1178750"/>
            <a:gd name="connsiteX59-6871" fmla="*/ 1524000 w 5470922"/>
            <a:gd name="connsiteY59-6872" fmla="*/ 654875 h 1178750"/>
            <a:gd name="connsiteX60-6873" fmla="*/ 1535906 w 5470922"/>
            <a:gd name="connsiteY60-6874" fmla="*/ 637016 h 1178750"/>
            <a:gd name="connsiteX61-6875" fmla="*/ 1559719 w 5470922"/>
            <a:gd name="connsiteY61-6876" fmla="*/ 613203 h 1178750"/>
            <a:gd name="connsiteX62-6877" fmla="*/ 1565672 w 5470922"/>
            <a:gd name="connsiteY62-6878" fmla="*/ 595344 h 1178750"/>
            <a:gd name="connsiteX63-6879" fmla="*/ 1619250 w 5470922"/>
            <a:gd name="connsiteY63-6880" fmla="*/ 565578 h 1178750"/>
            <a:gd name="connsiteX64-6881" fmla="*/ 1702594 w 5470922"/>
            <a:gd name="connsiteY64-6882" fmla="*/ 571531 h 1178750"/>
            <a:gd name="connsiteX65-6883" fmla="*/ 1720453 w 5470922"/>
            <a:gd name="connsiteY65-6884" fmla="*/ 577484 h 1178750"/>
            <a:gd name="connsiteX66-6885" fmla="*/ 1768078 w 5470922"/>
            <a:gd name="connsiteY66-6886" fmla="*/ 565578 h 1178750"/>
            <a:gd name="connsiteX67-6887" fmla="*/ 1797844 w 5470922"/>
            <a:gd name="connsiteY67-6888" fmla="*/ 541766 h 1178750"/>
            <a:gd name="connsiteX68-6889" fmla="*/ 1779984 w 5470922"/>
            <a:gd name="connsiteY68-6890" fmla="*/ 500094 h 1178750"/>
            <a:gd name="connsiteX69-6891" fmla="*/ 1768078 w 5470922"/>
            <a:gd name="connsiteY69-6892" fmla="*/ 482234 h 1178750"/>
            <a:gd name="connsiteX70-6893" fmla="*/ 1785937 w 5470922"/>
            <a:gd name="connsiteY70-6894" fmla="*/ 464375 h 1178750"/>
            <a:gd name="connsiteX71-6895" fmla="*/ 1839516 w 5470922"/>
            <a:gd name="connsiteY71-6896" fmla="*/ 482234 h 1178750"/>
            <a:gd name="connsiteX72-6897" fmla="*/ 1851422 w 5470922"/>
            <a:gd name="connsiteY72-6898" fmla="*/ 494141 h 1178750"/>
            <a:gd name="connsiteX73-6899" fmla="*/ 1887141 w 5470922"/>
            <a:gd name="connsiteY73-6900" fmla="*/ 512000 h 1178750"/>
            <a:gd name="connsiteX74-6901" fmla="*/ 1934766 w 5470922"/>
            <a:gd name="connsiteY74-6902" fmla="*/ 500094 h 1178750"/>
            <a:gd name="connsiteX75-6903" fmla="*/ 1952625 w 5470922"/>
            <a:gd name="connsiteY75-6904" fmla="*/ 464375 h 1178750"/>
            <a:gd name="connsiteX76-6905" fmla="*/ 1976437 w 5470922"/>
            <a:gd name="connsiteY76-6906" fmla="*/ 452469 h 1178750"/>
            <a:gd name="connsiteX77-6907" fmla="*/ 2047875 w 5470922"/>
            <a:gd name="connsiteY77-6908" fmla="*/ 440563 h 1178750"/>
            <a:gd name="connsiteX78-6909" fmla="*/ 2077641 w 5470922"/>
            <a:gd name="connsiteY78-6910" fmla="*/ 422703 h 1178750"/>
            <a:gd name="connsiteX79-6911" fmla="*/ 2095500 w 5470922"/>
            <a:gd name="connsiteY79-6912" fmla="*/ 416750 h 1178750"/>
            <a:gd name="connsiteX80-6913" fmla="*/ 2125266 w 5470922"/>
            <a:gd name="connsiteY80-6914" fmla="*/ 392938 h 1178750"/>
            <a:gd name="connsiteX81-6915" fmla="*/ 2137172 w 5470922"/>
            <a:gd name="connsiteY81-6916" fmla="*/ 381031 h 1178750"/>
            <a:gd name="connsiteX82-6917" fmla="*/ 2172891 w 5470922"/>
            <a:gd name="connsiteY82-6918" fmla="*/ 369125 h 1178750"/>
            <a:gd name="connsiteX83-6919" fmla="*/ 2190750 w 5470922"/>
            <a:gd name="connsiteY83-6920" fmla="*/ 363172 h 1178750"/>
            <a:gd name="connsiteX84-6921" fmla="*/ 2220516 w 5470922"/>
            <a:gd name="connsiteY84-6922" fmla="*/ 357219 h 1178750"/>
            <a:gd name="connsiteX85-6923" fmla="*/ 2256234 w 5470922"/>
            <a:gd name="connsiteY85-6924" fmla="*/ 345313 h 1178750"/>
            <a:gd name="connsiteX86-6925" fmla="*/ 2274094 w 5470922"/>
            <a:gd name="connsiteY86-6926" fmla="*/ 339359 h 1178750"/>
            <a:gd name="connsiteX87-6927" fmla="*/ 2309812 w 5470922"/>
            <a:gd name="connsiteY87-6928" fmla="*/ 315547 h 1178750"/>
            <a:gd name="connsiteX88-6929" fmla="*/ 2321719 w 5470922"/>
            <a:gd name="connsiteY88-6930" fmla="*/ 297688 h 1178750"/>
            <a:gd name="connsiteX89-6931" fmla="*/ 2357437 w 5470922"/>
            <a:gd name="connsiteY89-6932" fmla="*/ 279828 h 1178750"/>
            <a:gd name="connsiteX90-6933" fmla="*/ 2369344 w 5470922"/>
            <a:gd name="connsiteY90-6934" fmla="*/ 267922 h 1178750"/>
            <a:gd name="connsiteX91-6935" fmla="*/ 2381250 w 5470922"/>
            <a:gd name="connsiteY91-6936" fmla="*/ 250063 h 1178750"/>
            <a:gd name="connsiteX92-6937" fmla="*/ 2416969 w 5470922"/>
            <a:gd name="connsiteY92-6938" fmla="*/ 238156 h 1178750"/>
            <a:gd name="connsiteX93-6939" fmla="*/ 2446734 w 5470922"/>
            <a:gd name="connsiteY93-6940" fmla="*/ 244109 h 1178750"/>
            <a:gd name="connsiteX94-6941" fmla="*/ 2458641 w 5470922"/>
            <a:gd name="connsiteY94-6942" fmla="*/ 256016 h 1178750"/>
            <a:gd name="connsiteX95-6943" fmla="*/ 2494359 w 5470922"/>
            <a:gd name="connsiteY95-6944" fmla="*/ 244109 h 1178750"/>
            <a:gd name="connsiteX96-6945" fmla="*/ 2536031 w 5470922"/>
            <a:gd name="connsiteY96-6946" fmla="*/ 250063 h 1178750"/>
            <a:gd name="connsiteX97-6947" fmla="*/ 2547937 w 5470922"/>
            <a:gd name="connsiteY97-6948" fmla="*/ 267922 h 1178750"/>
            <a:gd name="connsiteX98-6949" fmla="*/ 2559844 w 5470922"/>
            <a:gd name="connsiteY98-6950" fmla="*/ 279828 h 1178750"/>
            <a:gd name="connsiteX99-6951" fmla="*/ 2565797 w 5470922"/>
            <a:gd name="connsiteY99-6952" fmla="*/ 309594 h 1178750"/>
            <a:gd name="connsiteX100-6953" fmla="*/ 2583656 w 5470922"/>
            <a:gd name="connsiteY100-6954" fmla="*/ 315547 h 1178750"/>
            <a:gd name="connsiteX101-6955" fmla="*/ 2619375 w 5470922"/>
            <a:gd name="connsiteY101-6956" fmla="*/ 339359 h 1178750"/>
            <a:gd name="connsiteX102-6957" fmla="*/ 2655094 w 5470922"/>
            <a:gd name="connsiteY102-6958" fmla="*/ 357219 h 1178750"/>
            <a:gd name="connsiteX103-6959" fmla="*/ 2684859 w 5470922"/>
            <a:gd name="connsiteY103-6960" fmla="*/ 428656 h 1178750"/>
            <a:gd name="connsiteX104-6961" fmla="*/ 2708672 w 5470922"/>
            <a:gd name="connsiteY104-6962" fmla="*/ 416750 h 1178750"/>
            <a:gd name="connsiteX105-6963" fmla="*/ 2744391 w 5470922"/>
            <a:gd name="connsiteY105-6964" fmla="*/ 404844 h 1178750"/>
            <a:gd name="connsiteX106-6965" fmla="*/ 2851547 w 5470922"/>
            <a:gd name="connsiteY106-6966" fmla="*/ 422703 h 1178750"/>
            <a:gd name="connsiteX107-6967" fmla="*/ 2887266 w 5470922"/>
            <a:gd name="connsiteY107-6968" fmla="*/ 410797 h 1178750"/>
            <a:gd name="connsiteX108-6969" fmla="*/ 2905125 w 5470922"/>
            <a:gd name="connsiteY108-6970" fmla="*/ 404844 h 1178750"/>
            <a:gd name="connsiteX109-6971" fmla="*/ 2922984 w 5470922"/>
            <a:gd name="connsiteY109-6972" fmla="*/ 392938 h 1178750"/>
            <a:gd name="connsiteX110-6973" fmla="*/ 2976562 w 5470922"/>
            <a:gd name="connsiteY110-6974" fmla="*/ 386984 h 1178750"/>
            <a:gd name="connsiteX111-6975" fmla="*/ 2994422 w 5470922"/>
            <a:gd name="connsiteY111-6976" fmla="*/ 392938 h 1178750"/>
            <a:gd name="connsiteX112-6977" fmla="*/ 3012281 w 5470922"/>
            <a:gd name="connsiteY112-6978" fmla="*/ 404844 h 1178750"/>
            <a:gd name="connsiteX113-6979" fmla="*/ 3030141 w 5470922"/>
            <a:gd name="connsiteY113-6980" fmla="*/ 369125 h 1178750"/>
            <a:gd name="connsiteX114-6981" fmla="*/ 3065859 w 5470922"/>
            <a:gd name="connsiteY114-6982" fmla="*/ 339359 h 1178750"/>
            <a:gd name="connsiteX115-6983" fmla="*/ 3089672 w 5470922"/>
            <a:gd name="connsiteY115-6984" fmla="*/ 333406 h 1178750"/>
            <a:gd name="connsiteX116-6985" fmla="*/ 3208734 w 5470922"/>
            <a:gd name="connsiteY116-6986" fmla="*/ 327453 h 1178750"/>
            <a:gd name="connsiteX117-6987" fmla="*/ 3232547 w 5470922"/>
            <a:gd name="connsiteY117-6988" fmla="*/ 333406 h 1178750"/>
            <a:gd name="connsiteX118-6989" fmla="*/ 3244453 w 5470922"/>
            <a:gd name="connsiteY118-6990" fmla="*/ 345313 h 1178750"/>
            <a:gd name="connsiteX119-6991" fmla="*/ 3280172 w 5470922"/>
            <a:gd name="connsiteY119-6992" fmla="*/ 339359 h 1178750"/>
            <a:gd name="connsiteX120-6993" fmla="*/ 3298031 w 5470922"/>
            <a:gd name="connsiteY120-6994" fmla="*/ 345313 h 1178750"/>
            <a:gd name="connsiteX121-6995" fmla="*/ 3315891 w 5470922"/>
            <a:gd name="connsiteY121-6996" fmla="*/ 381031 h 1178750"/>
            <a:gd name="connsiteX122-6997" fmla="*/ 3345656 w 5470922"/>
            <a:gd name="connsiteY122-6998" fmla="*/ 404844 h 1178750"/>
            <a:gd name="connsiteX123-6999" fmla="*/ 3357562 w 5470922"/>
            <a:gd name="connsiteY123-7000" fmla="*/ 440563 h 1178750"/>
            <a:gd name="connsiteX124-7001" fmla="*/ 3363516 w 5470922"/>
            <a:gd name="connsiteY124-7002" fmla="*/ 458422 h 1178750"/>
            <a:gd name="connsiteX125-7003" fmla="*/ 3399234 w 5470922"/>
            <a:gd name="connsiteY125-7004" fmla="*/ 440563 h 1178750"/>
            <a:gd name="connsiteX126-7005" fmla="*/ 3405187 w 5470922"/>
            <a:gd name="connsiteY126-7006" fmla="*/ 422703 h 1178750"/>
            <a:gd name="connsiteX127-7007" fmla="*/ 3411141 w 5470922"/>
            <a:gd name="connsiteY127-7008" fmla="*/ 369125 h 1178750"/>
            <a:gd name="connsiteX128-7009" fmla="*/ 3423047 w 5470922"/>
            <a:gd name="connsiteY128-7010" fmla="*/ 351266 h 1178750"/>
            <a:gd name="connsiteX129-7011" fmla="*/ 3446859 w 5470922"/>
            <a:gd name="connsiteY129-7012" fmla="*/ 357219 h 1178750"/>
            <a:gd name="connsiteX130-7013" fmla="*/ 3506391 w 5470922"/>
            <a:gd name="connsiteY130-7014" fmla="*/ 363172 h 1178750"/>
            <a:gd name="connsiteX131-7015" fmla="*/ 3500437 w 5470922"/>
            <a:gd name="connsiteY131-7016" fmla="*/ 333406 h 1178750"/>
            <a:gd name="connsiteX132-7017" fmla="*/ 3476625 w 5470922"/>
            <a:gd name="connsiteY132-7018" fmla="*/ 297688 h 1178750"/>
            <a:gd name="connsiteX133-7019" fmla="*/ 3500437 w 5470922"/>
            <a:gd name="connsiteY133-7020" fmla="*/ 291734 h 1178750"/>
            <a:gd name="connsiteX134-7021" fmla="*/ 3530203 w 5470922"/>
            <a:gd name="connsiteY134-7022" fmla="*/ 285781 h 1178750"/>
            <a:gd name="connsiteX135-7023" fmla="*/ 3548062 w 5470922"/>
            <a:gd name="connsiteY135-7024" fmla="*/ 279828 h 1178750"/>
            <a:gd name="connsiteX136-7025" fmla="*/ 3559969 w 5470922"/>
            <a:gd name="connsiteY136-7026" fmla="*/ 261969 h 1178750"/>
            <a:gd name="connsiteX137-7027" fmla="*/ 3589734 w 5470922"/>
            <a:gd name="connsiteY137-7028" fmla="*/ 238156 h 1178750"/>
            <a:gd name="connsiteX138-7029" fmla="*/ 3607594 w 5470922"/>
            <a:gd name="connsiteY138-7030" fmla="*/ 214344 h 1178750"/>
            <a:gd name="connsiteX139-7031" fmla="*/ 3625453 w 5470922"/>
            <a:gd name="connsiteY139-7032" fmla="*/ 196484 h 1178750"/>
            <a:gd name="connsiteX140-7033" fmla="*/ 3649266 w 5470922"/>
            <a:gd name="connsiteY140-7034" fmla="*/ 166719 h 1178750"/>
            <a:gd name="connsiteX141-7035" fmla="*/ 3655219 w 5470922"/>
            <a:gd name="connsiteY141-7036" fmla="*/ 119094 h 1178750"/>
            <a:gd name="connsiteX142-7037" fmla="*/ 3726656 w 5470922"/>
            <a:gd name="connsiteY142-7038" fmla="*/ 95281 h 1178750"/>
            <a:gd name="connsiteX143-7039" fmla="*/ 3827859 w 5470922"/>
            <a:gd name="connsiteY143-7040" fmla="*/ 53609 h 1178750"/>
            <a:gd name="connsiteX144-7041" fmla="*/ 3839766 w 5470922"/>
            <a:gd name="connsiteY144-7042" fmla="*/ 65516 h 1178750"/>
            <a:gd name="connsiteX145-7043" fmla="*/ 3875484 w 5470922"/>
            <a:gd name="connsiteY145-7044" fmla="*/ 89328 h 1178750"/>
            <a:gd name="connsiteX146-7045" fmla="*/ 3893344 w 5470922"/>
            <a:gd name="connsiteY146-7046" fmla="*/ 83375 h 1178750"/>
            <a:gd name="connsiteX147-7047" fmla="*/ 3911203 w 5470922"/>
            <a:gd name="connsiteY147-7048" fmla="*/ 71469 h 1178750"/>
            <a:gd name="connsiteX148-7049" fmla="*/ 3929062 w 5470922"/>
            <a:gd name="connsiteY148-7050" fmla="*/ 77422 h 1178750"/>
            <a:gd name="connsiteX149-7051" fmla="*/ 3976687 w 5470922"/>
            <a:gd name="connsiteY149-7052" fmla="*/ 71469 h 1178750"/>
            <a:gd name="connsiteX150-7053" fmla="*/ 3988594 w 5470922"/>
            <a:gd name="connsiteY150-7054" fmla="*/ 59563 h 1178750"/>
            <a:gd name="connsiteX151-7055" fmla="*/ 4018359 w 5470922"/>
            <a:gd name="connsiteY151-7056" fmla="*/ 95281 h 1178750"/>
            <a:gd name="connsiteX152-7057" fmla="*/ 4065984 w 5470922"/>
            <a:gd name="connsiteY152-7058" fmla="*/ 136953 h 1178750"/>
            <a:gd name="connsiteX153-7059" fmla="*/ 4083844 w 5470922"/>
            <a:gd name="connsiteY153-7060" fmla="*/ 131000 h 1178750"/>
            <a:gd name="connsiteX154-7061" fmla="*/ 4119562 w 5470922"/>
            <a:gd name="connsiteY154-7062" fmla="*/ 107188 h 1178750"/>
            <a:gd name="connsiteX155-7063" fmla="*/ 4125516 w 5470922"/>
            <a:gd name="connsiteY155-7064" fmla="*/ 89328 h 1178750"/>
            <a:gd name="connsiteX156-7065" fmla="*/ 4119562 w 5470922"/>
            <a:gd name="connsiteY156-7066" fmla="*/ 65516 h 1178750"/>
            <a:gd name="connsiteX157-7067" fmla="*/ 4101703 w 5470922"/>
            <a:gd name="connsiteY157-7068" fmla="*/ 29797 h 1178750"/>
            <a:gd name="connsiteX158-7069" fmla="*/ 4107656 w 5470922"/>
            <a:gd name="connsiteY158-7070" fmla="*/ 5984 h 1178750"/>
            <a:gd name="connsiteX159-7071" fmla="*/ 4167187 w 5470922"/>
            <a:gd name="connsiteY159-7072" fmla="*/ 5984 h 1178750"/>
            <a:gd name="connsiteX160-7073" fmla="*/ 4185047 w 5470922"/>
            <a:gd name="connsiteY160-7074" fmla="*/ 11938 h 1178750"/>
            <a:gd name="connsiteX161-7075" fmla="*/ 4244578 w 5470922"/>
            <a:gd name="connsiteY161-7076" fmla="*/ 47656 h 1178750"/>
            <a:gd name="connsiteX162-7077" fmla="*/ 4280297 w 5470922"/>
            <a:gd name="connsiteY162-7078" fmla="*/ 53609 h 1178750"/>
            <a:gd name="connsiteX163-7079" fmla="*/ 4363641 w 5470922"/>
            <a:gd name="connsiteY163-7080" fmla="*/ 41703 h 1178750"/>
            <a:gd name="connsiteX164-7081" fmla="*/ 4381500 w 5470922"/>
            <a:gd name="connsiteY164-7082" fmla="*/ 35750 h 1178750"/>
            <a:gd name="connsiteX165-7083" fmla="*/ 4399359 w 5470922"/>
            <a:gd name="connsiteY165-7084" fmla="*/ 23844 h 1178750"/>
            <a:gd name="connsiteX166-7085" fmla="*/ 4429125 w 5470922"/>
            <a:gd name="connsiteY166-7086" fmla="*/ 35750 h 1178750"/>
            <a:gd name="connsiteX167-7087" fmla="*/ 4446984 w 5470922"/>
            <a:gd name="connsiteY167-7088" fmla="*/ 41703 h 1178750"/>
            <a:gd name="connsiteX168-7089" fmla="*/ 4470797 w 5470922"/>
            <a:gd name="connsiteY168-7090" fmla="*/ 65516 h 1178750"/>
            <a:gd name="connsiteX169-7091" fmla="*/ 4488656 w 5470922"/>
            <a:gd name="connsiteY169-7092" fmla="*/ 107188 h 1178750"/>
            <a:gd name="connsiteX170-7093" fmla="*/ 4506516 w 5470922"/>
            <a:gd name="connsiteY170-7094" fmla="*/ 101234 h 1178750"/>
            <a:gd name="connsiteX171-7095" fmla="*/ 4542234 w 5470922"/>
            <a:gd name="connsiteY171-7096" fmla="*/ 77422 h 1178750"/>
            <a:gd name="connsiteX172-7097" fmla="*/ 4554141 w 5470922"/>
            <a:gd name="connsiteY172-7098" fmla="*/ 65516 h 1178750"/>
            <a:gd name="connsiteX173-7099" fmla="*/ 4589859 w 5470922"/>
            <a:gd name="connsiteY173-7100" fmla="*/ 53609 h 1178750"/>
            <a:gd name="connsiteX174-7101" fmla="*/ 4607719 w 5470922"/>
            <a:gd name="connsiteY174-7102" fmla="*/ 47656 h 1178750"/>
            <a:gd name="connsiteX175-7103" fmla="*/ 4649391 w 5470922"/>
            <a:gd name="connsiteY175-7104" fmla="*/ 29797 h 1178750"/>
            <a:gd name="connsiteX176-7105" fmla="*/ 4667250 w 5470922"/>
            <a:gd name="connsiteY176-7106" fmla="*/ 59563 h 1178750"/>
            <a:gd name="connsiteX177-7107" fmla="*/ 4691062 w 5470922"/>
            <a:gd name="connsiteY177-7108" fmla="*/ 95281 h 1178750"/>
            <a:gd name="connsiteX178-7109" fmla="*/ 4738687 w 5470922"/>
            <a:gd name="connsiteY178-7110" fmla="*/ 107188 h 1178750"/>
            <a:gd name="connsiteX179-7111" fmla="*/ 4774406 w 5470922"/>
            <a:gd name="connsiteY179-7112" fmla="*/ 89328 h 1178750"/>
            <a:gd name="connsiteX180-7113" fmla="*/ 4798219 w 5470922"/>
            <a:gd name="connsiteY180-7114" fmla="*/ 53609 h 1178750"/>
            <a:gd name="connsiteX181-7115" fmla="*/ 4804172 w 5470922"/>
            <a:gd name="connsiteY181-7116" fmla="*/ 35750 h 1178750"/>
            <a:gd name="connsiteX182-7117" fmla="*/ 4822031 w 5470922"/>
            <a:gd name="connsiteY182-7118" fmla="*/ 47656 h 1178750"/>
            <a:gd name="connsiteX183-7119" fmla="*/ 4845844 w 5470922"/>
            <a:gd name="connsiteY183-7120" fmla="*/ 89328 h 1178750"/>
            <a:gd name="connsiteX184-7121" fmla="*/ 4863703 w 5470922"/>
            <a:gd name="connsiteY184-7122" fmla="*/ 101234 h 1178750"/>
            <a:gd name="connsiteX185-7123" fmla="*/ 4893469 w 5470922"/>
            <a:gd name="connsiteY185-7124" fmla="*/ 131000 h 1178750"/>
            <a:gd name="connsiteX186-7125" fmla="*/ 4911328 w 5470922"/>
            <a:gd name="connsiteY186-7126" fmla="*/ 119094 h 1178750"/>
            <a:gd name="connsiteX187-7127" fmla="*/ 4935141 w 5470922"/>
            <a:gd name="connsiteY187-7128" fmla="*/ 95281 h 1178750"/>
            <a:gd name="connsiteX188-7129" fmla="*/ 4931792 w 5470922"/>
            <a:gd name="connsiteY188-7130" fmla="*/ 131479 h 1178750"/>
            <a:gd name="connsiteX189-7131" fmla="*/ 4941108 w 5470922"/>
            <a:gd name="connsiteY189-7132" fmla="*/ 203108 h 1178750"/>
            <a:gd name="connsiteX190-7133" fmla="*/ 5024437 w 5470922"/>
            <a:gd name="connsiteY190-7134" fmla="*/ 160766 h 1178750"/>
            <a:gd name="connsiteX191-7135" fmla="*/ 5054203 w 5470922"/>
            <a:gd name="connsiteY191-7136" fmla="*/ 107188 h 1178750"/>
            <a:gd name="connsiteX192-7137" fmla="*/ 5060156 w 5470922"/>
            <a:gd name="connsiteY192-7138" fmla="*/ 59563 h 1178750"/>
            <a:gd name="connsiteX193-7139" fmla="*/ 5047739 w 5470922"/>
            <a:gd name="connsiteY193-7140" fmla="*/ 41703 h 1178750"/>
            <a:gd name="connsiteX194-7141" fmla="*/ 5119687 w 5470922"/>
            <a:gd name="connsiteY194-7142" fmla="*/ 29797 h 1178750"/>
            <a:gd name="connsiteX195-7143" fmla="*/ 5142725 w 5470922"/>
            <a:gd name="connsiteY195-7144" fmla="*/ 22020 h 1178750"/>
            <a:gd name="connsiteX196-7145" fmla="*/ 5169390 w 5470922"/>
            <a:gd name="connsiteY196-7146" fmla="*/ 60331 h 1178750"/>
            <a:gd name="connsiteX197-7147" fmla="*/ 5209249 w 5470922"/>
            <a:gd name="connsiteY197-7148" fmla="*/ 77422 h 1178750"/>
            <a:gd name="connsiteX198-7149" fmla="*/ 5239014 w 5470922"/>
            <a:gd name="connsiteY198-7150" fmla="*/ 131479 h 1178750"/>
            <a:gd name="connsiteX199-7151" fmla="*/ 5246006 w 5470922"/>
            <a:gd name="connsiteY199-7152" fmla="*/ 151164 h 1178750"/>
            <a:gd name="connsiteX200-7153" fmla="*/ 5258686 w 5470922"/>
            <a:gd name="connsiteY200-7154" fmla="*/ 193123 h 1178750"/>
            <a:gd name="connsiteX201-7155" fmla="*/ 5280686 w 5470922"/>
            <a:gd name="connsiteY201-7156" fmla="*/ 174785 h 1178750"/>
            <a:gd name="connsiteX202-7157" fmla="*/ 5301911 w 5470922"/>
            <a:gd name="connsiteY202-7158" fmla="*/ 165471 h 1178750"/>
            <a:gd name="connsiteX203-7159" fmla="*/ 5312265 w 5470922"/>
            <a:gd name="connsiteY203-7160" fmla="*/ 143196 h 1178750"/>
            <a:gd name="connsiteX204-7161" fmla="*/ 5340991 w 5470922"/>
            <a:gd name="connsiteY204-7162" fmla="*/ 125335 h 1178750"/>
            <a:gd name="connsiteX205-7163" fmla="*/ 5309941 w 5470922"/>
            <a:gd name="connsiteY205-7164" fmla="*/ 90674 h 1178750"/>
            <a:gd name="connsiteX206-7165" fmla="*/ 5373610 w 5470922"/>
            <a:gd name="connsiteY206-7166" fmla="*/ 91442 h 1178750"/>
            <a:gd name="connsiteX207-7167" fmla="*/ 5399484 w 5470922"/>
            <a:gd name="connsiteY207-7168" fmla="*/ 77422 h 1178750"/>
            <a:gd name="connsiteX208-7169" fmla="*/ 5381625 w 5470922"/>
            <a:gd name="connsiteY208-7170" fmla="*/ 65516 h 1178750"/>
            <a:gd name="connsiteX209-7171" fmla="*/ 5447109 w 5470922"/>
            <a:gd name="connsiteY209-7172" fmla="*/ 59563 h 1178750"/>
            <a:gd name="connsiteX210-7173" fmla="*/ 5470922 w 5470922"/>
            <a:gd name="connsiteY210-7174" fmla="*/ 65516 h 1178750"/>
            <a:gd name="connsiteX0-7175" fmla="*/ 0 w 5470922"/>
            <a:gd name="connsiteY0-7176" fmla="*/ 1178750 h 1178750"/>
            <a:gd name="connsiteX1-7177" fmla="*/ 29766 w 5470922"/>
            <a:gd name="connsiteY1-7178" fmla="*/ 1160891 h 1178750"/>
            <a:gd name="connsiteX2-7179" fmla="*/ 47625 w 5470922"/>
            <a:gd name="connsiteY2-7180" fmla="*/ 1154938 h 1178750"/>
            <a:gd name="connsiteX3-7181" fmla="*/ 77391 w 5470922"/>
            <a:gd name="connsiteY3-7182" fmla="*/ 1125172 h 1178750"/>
            <a:gd name="connsiteX4-7183" fmla="*/ 95250 w 5470922"/>
            <a:gd name="connsiteY4-7184" fmla="*/ 1113266 h 1178750"/>
            <a:gd name="connsiteX5-7185" fmla="*/ 172641 w 5470922"/>
            <a:gd name="connsiteY5-7186" fmla="*/ 1119219 h 1178750"/>
            <a:gd name="connsiteX6-7187" fmla="*/ 220266 w 5470922"/>
            <a:gd name="connsiteY6-7188" fmla="*/ 1125172 h 1178750"/>
            <a:gd name="connsiteX7-7189" fmla="*/ 232172 w 5470922"/>
            <a:gd name="connsiteY7-7190" fmla="*/ 1107313 h 1178750"/>
            <a:gd name="connsiteX8-7191" fmla="*/ 238125 w 5470922"/>
            <a:gd name="connsiteY8-7192" fmla="*/ 1065641 h 1178750"/>
            <a:gd name="connsiteX9-7193" fmla="*/ 244078 w 5470922"/>
            <a:gd name="connsiteY9-7194" fmla="*/ 1047781 h 1178750"/>
            <a:gd name="connsiteX10-7195" fmla="*/ 279797 w 5470922"/>
            <a:gd name="connsiteY10-7196" fmla="*/ 1023969 h 1178750"/>
            <a:gd name="connsiteX11-7197" fmla="*/ 291703 w 5470922"/>
            <a:gd name="connsiteY11-7198" fmla="*/ 1006109 h 1178750"/>
            <a:gd name="connsiteX12-7199" fmla="*/ 321469 w 5470922"/>
            <a:gd name="connsiteY12-7200" fmla="*/ 976344 h 1178750"/>
            <a:gd name="connsiteX13-7201" fmla="*/ 345281 w 5470922"/>
            <a:gd name="connsiteY13-7202" fmla="*/ 940625 h 1178750"/>
            <a:gd name="connsiteX14-7203" fmla="*/ 357187 w 5470922"/>
            <a:gd name="connsiteY14-7204" fmla="*/ 922766 h 1178750"/>
            <a:gd name="connsiteX15-7205" fmla="*/ 369094 w 5470922"/>
            <a:gd name="connsiteY15-7206" fmla="*/ 910859 h 1178750"/>
            <a:gd name="connsiteX16-7207" fmla="*/ 381000 w 5470922"/>
            <a:gd name="connsiteY16-7208" fmla="*/ 922766 h 1178750"/>
            <a:gd name="connsiteX17-7209" fmla="*/ 386953 w 5470922"/>
            <a:gd name="connsiteY17-7210" fmla="*/ 940625 h 1178750"/>
            <a:gd name="connsiteX18-7211" fmla="*/ 422672 w 5470922"/>
            <a:gd name="connsiteY18-7212" fmla="*/ 958484 h 1178750"/>
            <a:gd name="connsiteX19-7213" fmla="*/ 452437 w 5470922"/>
            <a:gd name="connsiteY19-7214" fmla="*/ 988250 h 1178750"/>
            <a:gd name="connsiteX20-7215" fmla="*/ 488156 w 5470922"/>
            <a:gd name="connsiteY20-7216" fmla="*/ 1000156 h 1178750"/>
            <a:gd name="connsiteX21-7217" fmla="*/ 511969 w 5470922"/>
            <a:gd name="connsiteY21-7218" fmla="*/ 994203 h 1178750"/>
            <a:gd name="connsiteX22-7219" fmla="*/ 559594 w 5470922"/>
            <a:gd name="connsiteY22-7220" fmla="*/ 958484 h 1178750"/>
            <a:gd name="connsiteX23-7221" fmla="*/ 601266 w 5470922"/>
            <a:gd name="connsiteY23-7222" fmla="*/ 964438 h 1178750"/>
            <a:gd name="connsiteX24-7223" fmla="*/ 619125 w 5470922"/>
            <a:gd name="connsiteY24-7224" fmla="*/ 970391 h 1178750"/>
            <a:gd name="connsiteX25-7225" fmla="*/ 631031 w 5470922"/>
            <a:gd name="connsiteY25-7226" fmla="*/ 988250 h 1178750"/>
            <a:gd name="connsiteX26-7227" fmla="*/ 648891 w 5470922"/>
            <a:gd name="connsiteY26-7228" fmla="*/ 1000156 h 1178750"/>
            <a:gd name="connsiteX27-7229" fmla="*/ 666750 w 5470922"/>
            <a:gd name="connsiteY27-7230" fmla="*/ 994203 h 1178750"/>
            <a:gd name="connsiteX28-7231" fmla="*/ 684609 w 5470922"/>
            <a:gd name="connsiteY28-7232" fmla="*/ 982297 h 1178750"/>
            <a:gd name="connsiteX29-7233" fmla="*/ 720328 w 5470922"/>
            <a:gd name="connsiteY29-7234" fmla="*/ 970391 h 1178750"/>
            <a:gd name="connsiteX30-7235" fmla="*/ 744141 w 5470922"/>
            <a:gd name="connsiteY30-7236" fmla="*/ 946578 h 1178750"/>
            <a:gd name="connsiteX31-7237" fmla="*/ 756047 w 5470922"/>
            <a:gd name="connsiteY31-7238" fmla="*/ 928719 h 1178750"/>
            <a:gd name="connsiteX32-7239" fmla="*/ 773906 w 5470922"/>
            <a:gd name="connsiteY32-7240" fmla="*/ 922766 h 1178750"/>
            <a:gd name="connsiteX33-7241" fmla="*/ 863203 w 5470922"/>
            <a:gd name="connsiteY33-7242" fmla="*/ 916813 h 1178750"/>
            <a:gd name="connsiteX34-7243" fmla="*/ 887016 w 5470922"/>
            <a:gd name="connsiteY34-7244" fmla="*/ 869188 h 1178750"/>
            <a:gd name="connsiteX35-7245" fmla="*/ 904875 w 5470922"/>
            <a:gd name="connsiteY35-7246" fmla="*/ 863234 h 1178750"/>
            <a:gd name="connsiteX36-7247" fmla="*/ 952500 w 5470922"/>
            <a:gd name="connsiteY36-7248" fmla="*/ 857281 h 1178750"/>
            <a:gd name="connsiteX37-7249" fmla="*/ 988219 w 5470922"/>
            <a:gd name="connsiteY37-7250" fmla="*/ 833469 h 1178750"/>
            <a:gd name="connsiteX38-7251" fmla="*/ 1006078 w 5470922"/>
            <a:gd name="connsiteY38-7252" fmla="*/ 821563 h 1178750"/>
            <a:gd name="connsiteX39-7253" fmla="*/ 1041797 w 5470922"/>
            <a:gd name="connsiteY39-7254" fmla="*/ 827516 h 1178750"/>
            <a:gd name="connsiteX40-7255" fmla="*/ 1059656 w 5470922"/>
            <a:gd name="connsiteY40-7256" fmla="*/ 833469 h 1178750"/>
            <a:gd name="connsiteX41-7257" fmla="*/ 1101328 w 5470922"/>
            <a:gd name="connsiteY41-7258" fmla="*/ 821563 h 1178750"/>
            <a:gd name="connsiteX42-7259" fmla="*/ 1137047 w 5470922"/>
            <a:gd name="connsiteY42-7260" fmla="*/ 779891 h 1178750"/>
            <a:gd name="connsiteX43-7261" fmla="*/ 1148953 w 5470922"/>
            <a:gd name="connsiteY43-7262" fmla="*/ 756078 h 1178750"/>
            <a:gd name="connsiteX44-7263" fmla="*/ 1154906 w 5470922"/>
            <a:gd name="connsiteY44-7264" fmla="*/ 738219 h 1178750"/>
            <a:gd name="connsiteX45-7265" fmla="*/ 1172766 w 5470922"/>
            <a:gd name="connsiteY45-7266" fmla="*/ 732266 h 1178750"/>
            <a:gd name="connsiteX46-7267" fmla="*/ 1196578 w 5470922"/>
            <a:gd name="connsiteY46-7268" fmla="*/ 738219 h 1178750"/>
            <a:gd name="connsiteX47-7269" fmla="*/ 1214437 w 5470922"/>
            <a:gd name="connsiteY47-7270" fmla="*/ 744172 h 1178750"/>
            <a:gd name="connsiteX48-7271" fmla="*/ 1226344 w 5470922"/>
            <a:gd name="connsiteY48-7272" fmla="*/ 732266 h 1178750"/>
            <a:gd name="connsiteX49-7273" fmla="*/ 1244203 w 5470922"/>
            <a:gd name="connsiteY49-7274" fmla="*/ 726313 h 1178750"/>
            <a:gd name="connsiteX50-7275" fmla="*/ 1273969 w 5470922"/>
            <a:gd name="connsiteY50-7276" fmla="*/ 756078 h 1178750"/>
            <a:gd name="connsiteX51-7277" fmla="*/ 1291828 w 5470922"/>
            <a:gd name="connsiteY51-7278" fmla="*/ 767984 h 1178750"/>
            <a:gd name="connsiteX52-7279" fmla="*/ 1333500 w 5470922"/>
            <a:gd name="connsiteY52-7280" fmla="*/ 803703 h 1178750"/>
            <a:gd name="connsiteX53-7281" fmla="*/ 1351359 w 5470922"/>
            <a:gd name="connsiteY53-7282" fmla="*/ 809656 h 1178750"/>
            <a:gd name="connsiteX54-7283" fmla="*/ 1369219 w 5470922"/>
            <a:gd name="connsiteY54-7284" fmla="*/ 773938 h 1178750"/>
            <a:gd name="connsiteX55-7285" fmla="*/ 1375172 w 5470922"/>
            <a:gd name="connsiteY55-7286" fmla="*/ 714406 h 1178750"/>
            <a:gd name="connsiteX56-7287" fmla="*/ 1393031 w 5470922"/>
            <a:gd name="connsiteY56-7288" fmla="*/ 702500 h 1178750"/>
            <a:gd name="connsiteX57-7289" fmla="*/ 1494234 w 5470922"/>
            <a:gd name="connsiteY57-7290" fmla="*/ 678688 h 1178750"/>
            <a:gd name="connsiteX58-7291" fmla="*/ 1506141 w 5470922"/>
            <a:gd name="connsiteY58-7292" fmla="*/ 666781 h 1178750"/>
            <a:gd name="connsiteX59-7293" fmla="*/ 1524000 w 5470922"/>
            <a:gd name="connsiteY59-7294" fmla="*/ 654875 h 1178750"/>
            <a:gd name="connsiteX60-7295" fmla="*/ 1535906 w 5470922"/>
            <a:gd name="connsiteY60-7296" fmla="*/ 637016 h 1178750"/>
            <a:gd name="connsiteX61-7297" fmla="*/ 1559719 w 5470922"/>
            <a:gd name="connsiteY61-7298" fmla="*/ 613203 h 1178750"/>
            <a:gd name="connsiteX62-7299" fmla="*/ 1565672 w 5470922"/>
            <a:gd name="connsiteY62-7300" fmla="*/ 595344 h 1178750"/>
            <a:gd name="connsiteX63-7301" fmla="*/ 1619250 w 5470922"/>
            <a:gd name="connsiteY63-7302" fmla="*/ 565578 h 1178750"/>
            <a:gd name="connsiteX64-7303" fmla="*/ 1702594 w 5470922"/>
            <a:gd name="connsiteY64-7304" fmla="*/ 571531 h 1178750"/>
            <a:gd name="connsiteX65-7305" fmla="*/ 1720453 w 5470922"/>
            <a:gd name="connsiteY65-7306" fmla="*/ 577484 h 1178750"/>
            <a:gd name="connsiteX66-7307" fmla="*/ 1768078 w 5470922"/>
            <a:gd name="connsiteY66-7308" fmla="*/ 565578 h 1178750"/>
            <a:gd name="connsiteX67-7309" fmla="*/ 1797844 w 5470922"/>
            <a:gd name="connsiteY67-7310" fmla="*/ 541766 h 1178750"/>
            <a:gd name="connsiteX68-7311" fmla="*/ 1779984 w 5470922"/>
            <a:gd name="connsiteY68-7312" fmla="*/ 500094 h 1178750"/>
            <a:gd name="connsiteX69-7313" fmla="*/ 1768078 w 5470922"/>
            <a:gd name="connsiteY69-7314" fmla="*/ 482234 h 1178750"/>
            <a:gd name="connsiteX70-7315" fmla="*/ 1785937 w 5470922"/>
            <a:gd name="connsiteY70-7316" fmla="*/ 464375 h 1178750"/>
            <a:gd name="connsiteX71-7317" fmla="*/ 1839516 w 5470922"/>
            <a:gd name="connsiteY71-7318" fmla="*/ 482234 h 1178750"/>
            <a:gd name="connsiteX72-7319" fmla="*/ 1851422 w 5470922"/>
            <a:gd name="connsiteY72-7320" fmla="*/ 494141 h 1178750"/>
            <a:gd name="connsiteX73-7321" fmla="*/ 1887141 w 5470922"/>
            <a:gd name="connsiteY73-7322" fmla="*/ 512000 h 1178750"/>
            <a:gd name="connsiteX74-7323" fmla="*/ 1934766 w 5470922"/>
            <a:gd name="connsiteY74-7324" fmla="*/ 500094 h 1178750"/>
            <a:gd name="connsiteX75-7325" fmla="*/ 1952625 w 5470922"/>
            <a:gd name="connsiteY75-7326" fmla="*/ 464375 h 1178750"/>
            <a:gd name="connsiteX76-7327" fmla="*/ 1976437 w 5470922"/>
            <a:gd name="connsiteY76-7328" fmla="*/ 452469 h 1178750"/>
            <a:gd name="connsiteX77-7329" fmla="*/ 2047875 w 5470922"/>
            <a:gd name="connsiteY77-7330" fmla="*/ 440563 h 1178750"/>
            <a:gd name="connsiteX78-7331" fmla="*/ 2077641 w 5470922"/>
            <a:gd name="connsiteY78-7332" fmla="*/ 422703 h 1178750"/>
            <a:gd name="connsiteX79-7333" fmla="*/ 2095500 w 5470922"/>
            <a:gd name="connsiteY79-7334" fmla="*/ 416750 h 1178750"/>
            <a:gd name="connsiteX80-7335" fmla="*/ 2125266 w 5470922"/>
            <a:gd name="connsiteY80-7336" fmla="*/ 392938 h 1178750"/>
            <a:gd name="connsiteX81-7337" fmla="*/ 2137172 w 5470922"/>
            <a:gd name="connsiteY81-7338" fmla="*/ 381031 h 1178750"/>
            <a:gd name="connsiteX82-7339" fmla="*/ 2172891 w 5470922"/>
            <a:gd name="connsiteY82-7340" fmla="*/ 369125 h 1178750"/>
            <a:gd name="connsiteX83-7341" fmla="*/ 2190750 w 5470922"/>
            <a:gd name="connsiteY83-7342" fmla="*/ 363172 h 1178750"/>
            <a:gd name="connsiteX84-7343" fmla="*/ 2220516 w 5470922"/>
            <a:gd name="connsiteY84-7344" fmla="*/ 357219 h 1178750"/>
            <a:gd name="connsiteX85-7345" fmla="*/ 2256234 w 5470922"/>
            <a:gd name="connsiteY85-7346" fmla="*/ 345313 h 1178750"/>
            <a:gd name="connsiteX86-7347" fmla="*/ 2274094 w 5470922"/>
            <a:gd name="connsiteY86-7348" fmla="*/ 339359 h 1178750"/>
            <a:gd name="connsiteX87-7349" fmla="*/ 2309812 w 5470922"/>
            <a:gd name="connsiteY87-7350" fmla="*/ 315547 h 1178750"/>
            <a:gd name="connsiteX88-7351" fmla="*/ 2321719 w 5470922"/>
            <a:gd name="connsiteY88-7352" fmla="*/ 297688 h 1178750"/>
            <a:gd name="connsiteX89-7353" fmla="*/ 2357437 w 5470922"/>
            <a:gd name="connsiteY89-7354" fmla="*/ 279828 h 1178750"/>
            <a:gd name="connsiteX90-7355" fmla="*/ 2369344 w 5470922"/>
            <a:gd name="connsiteY90-7356" fmla="*/ 267922 h 1178750"/>
            <a:gd name="connsiteX91-7357" fmla="*/ 2381250 w 5470922"/>
            <a:gd name="connsiteY91-7358" fmla="*/ 250063 h 1178750"/>
            <a:gd name="connsiteX92-7359" fmla="*/ 2416969 w 5470922"/>
            <a:gd name="connsiteY92-7360" fmla="*/ 238156 h 1178750"/>
            <a:gd name="connsiteX93-7361" fmla="*/ 2446734 w 5470922"/>
            <a:gd name="connsiteY93-7362" fmla="*/ 244109 h 1178750"/>
            <a:gd name="connsiteX94-7363" fmla="*/ 2458641 w 5470922"/>
            <a:gd name="connsiteY94-7364" fmla="*/ 256016 h 1178750"/>
            <a:gd name="connsiteX95-7365" fmla="*/ 2494359 w 5470922"/>
            <a:gd name="connsiteY95-7366" fmla="*/ 244109 h 1178750"/>
            <a:gd name="connsiteX96-7367" fmla="*/ 2536031 w 5470922"/>
            <a:gd name="connsiteY96-7368" fmla="*/ 250063 h 1178750"/>
            <a:gd name="connsiteX97-7369" fmla="*/ 2547937 w 5470922"/>
            <a:gd name="connsiteY97-7370" fmla="*/ 267922 h 1178750"/>
            <a:gd name="connsiteX98-7371" fmla="*/ 2559844 w 5470922"/>
            <a:gd name="connsiteY98-7372" fmla="*/ 279828 h 1178750"/>
            <a:gd name="connsiteX99-7373" fmla="*/ 2565797 w 5470922"/>
            <a:gd name="connsiteY99-7374" fmla="*/ 309594 h 1178750"/>
            <a:gd name="connsiteX100-7375" fmla="*/ 2583656 w 5470922"/>
            <a:gd name="connsiteY100-7376" fmla="*/ 315547 h 1178750"/>
            <a:gd name="connsiteX101-7377" fmla="*/ 2619375 w 5470922"/>
            <a:gd name="connsiteY101-7378" fmla="*/ 339359 h 1178750"/>
            <a:gd name="connsiteX102-7379" fmla="*/ 2655094 w 5470922"/>
            <a:gd name="connsiteY102-7380" fmla="*/ 357219 h 1178750"/>
            <a:gd name="connsiteX103-7381" fmla="*/ 2684859 w 5470922"/>
            <a:gd name="connsiteY103-7382" fmla="*/ 428656 h 1178750"/>
            <a:gd name="connsiteX104-7383" fmla="*/ 2708672 w 5470922"/>
            <a:gd name="connsiteY104-7384" fmla="*/ 416750 h 1178750"/>
            <a:gd name="connsiteX105-7385" fmla="*/ 2744391 w 5470922"/>
            <a:gd name="connsiteY105-7386" fmla="*/ 404844 h 1178750"/>
            <a:gd name="connsiteX106-7387" fmla="*/ 2851547 w 5470922"/>
            <a:gd name="connsiteY106-7388" fmla="*/ 422703 h 1178750"/>
            <a:gd name="connsiteX107-7389" fmla="*/ 2887266 w 5470922"/>
            <a:gd name="connsiteY107-7390" fmla="*/ 410797 h 1178750"/>
            <a:gd name="connsiteX108-7391" fmla="*/ 2905125 w 5470922"/>
            <a:gd name="connsiteY108-7392" fmla="*/ 404844 h 1178750"/>
            <a:gd name="connsiteX109-7393" fmla="*/ 2922984 w 5470922"/>
            <a:gd name="connsiteY109-7394" fmla="*/ 392938 h 1178750"/>
            <a:gd name="connsiteX110-7395" fmla="*/ 2976562 w 5470922"/>
            <a:gd name="connsiteY110-7396" fmla="*/ 386984 h 1178750"/>
            <a:gd name="connsiteX111-7397" fmla="*/ 2994422 w 5470922"/>
            <a:gd name="connsiteY111-7398" fmla="*/ 392938 h 1178750"/>
            <a:gd name="connsiteX112-7399" fmla="*/ 3012281 w 5470922"/>
            <a:gd name="connsiteY112-7400" fmla="*/ 404844 h 1178750"/>
            <a:gd name="connsiteX113-7401" fmla="*/ 3030141 w 5470922"/>
            <a:gd name="connsiteY113-7402" fmla="*/ 369125 h 1178750"/>
            <a:gd name="connsiteX114-7403" fmla="*/ 3065859 w 5470922"/>
            <a:gd name="connsiteY114-7404" fmla="*/ 339359 h 1178750"/>
            <a:gd name="connsiteX115-7405" fmla="*/ 3089672 w 5470922"/>
            <a:gd name="connsiteY115-7406" fmla="*/ 333406 h 1178750"/>
            <a:gd name="connsiteX116-7407" fmla="*/ 3208734 w 5470922"/>
            <a:gd name="connsiteY116-7408" fmla="*/ 327453 h 1178750"/>
            <a:gd name="connsiteX117-7409" fmla="*/ 3232547 w 5470922"/>
            <a:gd name="connsiteY117-7410" fmla="*/ 333406 h 1178750"/>
            <a:gd name="connsiteX118-7411" fmla="*/ 3244453 w 5470922"/>
            <a:gd name="connsiteY118-7412" fmla="*/ 345313 h 1178750"/>
            <a:gd name="connsiteX119-7413" fmla="*/ 3280172 w 5470922"/>
            <a:gd name="connsiteY119-7414" fmla="*/ 339359 h 1178750"/>
            <a:gd name="connsiteX120-7415" fmla="*/ 3298031 w 5470922"/>
            <a:gd name="connsiteY120-7416" fmla="*/ 345313 h 1178750"/>
            <a:gd name="connsiteX121-7417" fmla="*/ 3315891 w 5470922"/>
            <a:gd name="connsiteY121-7418" fmla="*/ 381031 h 1178750"/>
            <a:gd name="connsiteX122-7419" fmla="*/ 3345656 w 5470922"/>
            <a:gd name="connsiteY122-7420" fmla="*/ 404844 h 1178750"/>
            <a:gd name="connsiteX123-7421" fmla="*/ 3357562 w 5470922"/>
            <a:gd name="connsiteY123-7422" fmla="*/ 440563 h 1178750"/>
            <a:gd name="connsiteX124-7423" fmla="*/ 3363516 w 5470922"/>
            <a:gd name="connsiteY124-7424" fmla="*/ 458422 h 1178750"/>
            <a:gd name="connsiteX125-7425" fmla="*/ 3399234 w 5470922"/>
            <a:gd name="connsiteY125-7426" fmla="*/ 440563 h 1178750"/>
            <a:gd name="connsiteX126-7427" fmla="*/ 3405187 w 5470922"/>
            <a:gd name="connsiteY126-7428" fmla="*/ 422703 h 1178750"/>
            <a:gd name="connsiteX127-7429" fmla="*/ 3411141 w 5470922"/>
            <a:gd name="connsiteY127-7430" fmla="*/ 369125 h 1178750"/>
            <a:gd name="connsiteX128-7431" fmla="*/ 3423047 w 5470922"/>
            <a:gd name="connsiteY128-7432" fmla="*/ 351266 h 1178750"/>
            <a:gd name="connsiteX129-7433" fmla="*/ 3446859 w 5470922"/>
            <a:gd name="connsiteY129-7434" fmla="*/ 357219 h 1178750"/>
            <a:gd name="connsiteX130-7435" fmla="*/ 3506391 w 5470922"/>
            <a:gd name="connsiteY130-7436" fmla="*/ 363172 h 1178750"/>
            <a:gd name="connsiteX131-7437" fmla="*/ 3500437 w 5470922"/>
            <a:gd name="connsiteY131-7438" fmla="*/ 333406 h 1178750"/>
            <a:gd name="connsiteX132-7439" fmla="*/ 3476625 w 5470922"/>
            <a:gd name="connsiteY132-7440" fmla="*/ 297688 h 1178750"/>
            <a:gd name="connsiteX133-7441" fmla="*/ 3500437 w 5470922"/>
            <a:gd name="connsiteY133-7442" fmla="*/ 291734 h 1178750"/>
            <a:gd name="connsiteX134-7443" fmla="*/ 3530203 w 5470922"/>
            <a:gd name="connsiteY134-7444" fmla="*/ 285781 h 1178750"/>
            <a:gd name="connsiteX135-7445" fmla="*/ 3548062 w 5470922"/>
            <a:gd name="connsiteY135-7446" fmla="*/ 279828 h 1178750"/>
            <a:gd name="connsiteX136-7447" fmla="*/ 3559969 w 5470922"/>
            <a:gd name="connsiteY136-7448" fmla="*/ 261969 h 1178750"/>
            <a:gd name="connsiteX137-7449" fmla="*/ 3589734 w 5470922"/>
            <a:gd name="connsiteY137-7450" fmla="*/ 238156 h 1178750"/>
            <a:gd name="connsiteX138-7451" fmla="*/ 3607594 w 5470922"/>
            <a:gd name="connsiteY138-7452" fmla="*/ 214344 h 1178750"/>
            <a:gd name="connsiteX139-7453" fmla="*/ 3625453 w 5470922"/>
            <a:gd name="connsiteY139-7454" fmla="*/ 196484 h 1178750"/>
            <a:gd name="connsiteX140-7455" fmla="*/ 3649266 w 5470922"/>
            <a:gd name="connsiteY140-7456" fmla="*/ 166719 h 1178750"/>
            <a:gd name="connsiteX141-7457" fmla="*/ 3655219 w 5470922"/>
            <a:gd name="connsiteY141-7458" fmla="*/ 119094 h 1178750"/>
            <a:gd name="connsiteX142-7459" fmla="*/ 3726656 w 5470922"/>
            <a:gd name="connsiteY142-7460" fmla="*/ 95281 h 1178750"/>
            <a:gd name="connsiteX143-7461" fmla="*/ 3827859 w 5470922"/>
            <a:gd name="connsiteY143-7462" fmla="*/ 53609 h 1178750"/>
            <a:gd name="connsiteX144-7463" fmla="*/ 3839766 w 5470922"/>
            <a:gd name="connsiteY144-7464" fmla="*/ 65516 h 1178750"/>
            <a:gd name="connsiteX145-7465" fmla="*/ 3875484 w 5470922"/>
            <a:gd name="connsiteY145-7466" fmla="*/ 89328 h 1178750"/>
            <a:gd name="connsiteX146-7467" fmla="*/ 3893344 w 5470922"/>
            <a:gd name="connsiteY146-7468" fmla="*/ 83375 h 1178750"/>
            <a:gd name="connsiteX147-7469" fmla="*/ 3911203 w 5470922"/>
            <a:gd name="connsiteY147-7470" fmla="*/ 71469 h 1178750"/>
            <a:gd name="connsiteX148-7471" fmla="*/ 3929062 w 5470922"/>
            <a:gd name="connsiteY148-7472" fmla="*/ 77422 h 1178750"/>
            <a:gd name="connsiteX149-7473" fmla="*/ 3976687 w 5470922"/>
            <a:gd name="connsiteY149-7474" fmla="*/ 71469 h 1178750"/>
            <a:gd name="connsiteX150-7475" fmla="*/ 3988594 w 5470922"/>
            <a:gd name="connsiteY150-7476" fmla="*/ 59563 h 1178750"/>
            <a:gd name="connsiteX151-7477" fmla="*/ 4018359 w 5470922"/>
            <a:gd name="connsiteY151-7478" fmla="*/ 95281 h 1178750"/>
            <a:gd name="connsiteX152-7479" fmla="*/ 4065984 w 5470922"/>
            <a:gd name="connsiteY152-7480" fmla="*/ 136953 h 1178750"/>
            <a:gd name="connsiteX153-7481" fmla="*/ 4083844 w 5470922"/>
            <a:gd name="connsiteY153-7482" fmla="*/ 131000 h 1178750"/>
            <a:gd name="connsiteX154-7483" fmla="*/ 4119562 w 5470922"/>
            <a:gd name="connsiteY154-7484" fmla="*/ 107188 h 1178750"/>
            <a:gd name="connsiteX155-7485" fmla="*/ 4125516 w 5470922"/>
            <a:gd name="connsiteY155-7486" fmla="*/ 89328 h 1178750"/>
            <a:gd name="connsiteX156-7487" fmla="*/ 4119562 w 5470922"/>
            <a:gd name="connsiteY156-7488" fmla="*/ 65516 h 1178750"/>
            <a:gd name="connsiteX157-7489" fmla="*/ 4101703 w 5470922"/>
            <a:gd name="connsiteY157-7490" fmla="*/ 29797 h 1178750"/>
            <a:gd name="connsiteX158-7491" fmla="*/ 4107656 w 5470922"/>
            <a:gd name="connsiteY158-7492" fmla="*/ 5984 h 1178750"/>
            <a:gd name="connsiteX159-7493" fmla="*/ 4167187 w 5470922"/>
            <a:gd name="connsiteY159-7494" fmla="*/ 5984 h 1178750"/>
            <a:gd name="connsiteX160-7495" fmla="*/ 4185047 w 5470922"/>
            <a:gd name="connsiteY160-7496" fmla="*/ 11938 h 1178750"/>
            <a:gd name="connsiteX161-7497" fmla="*/ 4244578 w 5470922"/>
            <a:gd name="connsiteY161-7498" fmla="*/ 47656 h 1178750"/>
            <a:gd name="connsiteX162-7499" fmla="*/ 4280297 w 5470922"/>
            <a:gd name="connsiteY162-7500" fmla="*/ 53609 h 1178750"/>
            <a:gd name="connsiteX163-7501" fmla="*/ 4363641 w 5470922"/>
            <a:gd name="connsiteY163-7502" fmla="*/ 41703 h 1178750"/>
            <a:gd name="connsiteX164-7503" fmla="*/ 4381500 w 5470922"/>
            <a:gd name="connsiteY164-7504" fmla="*/ 35750 h 1178750"/>
            <a:gd name="connsiteX165-7505" fmla="*/ 4399359 w 5470922"/>
            <a:gd name="connsiteY165-7506" fmla="*/ 23844 h 1178750"/>
            <a:gd name="connsiteX166-7507" fmla="*/ 4429125 w 5470922"/>
            <a:gd name="connsiteY166-7508" fmla="*/ 35750 h 1178750"/>
            <a:gd name="connsiteX167-7509" fmla="*/ 4446984 w 5470922"/>
            <a:gd name="connsiteY167-7510" fmla="*/ 41703 h 1178750"/>
            <a:gd name="connsiteX168-7511" fmla="*/ 4470797 w 5470922"/>
            <a:gd name="connsiteY168-7512" fmla="*/ 65516 h 1178750"/>
            <a:gd name="connsiteX169-7513" fmla="*/ 4488656 w 5470922"/>
            <a:gd name="connsiteY169-7514" fmla="*/ 107188 h 1178750"/>
            <a:gd name="connsiteX170-7515" fmla="*/ 4506516 w 5470922"/>
            <a:gd name="connsiteY170-7516" fmla="*/ 101234 h 1178750"/>
            <a:gd name="connsiteX171-7517" fmla="*/ 4542234 w 5470922"/>
            <a:gd name="connsiteY171-7518" fmla="*/ 77422 h 1178750"/>
            <a:gd name="connsiteX172-7519" fmla="*/ 4554141 w 5470922"/>
            <a:gd name="connsiteY172-7520" fmla="*/ 65516 h 1178750"/>
            <a:gd name="connsiteX173-7521" fmla="*/ 4589859 w 5470922"/>
            <a:gd name="connsiteY173-7522" fmla="*/ 53609 h 1178750"/>
            <a:gd name="connsiteX174-7523" fmla="*/ 4607719 w 5470922"/>
            <a:gd name="connsiteY174-7524" fmla="*/ 47656 h 1178750"/>
            <a:gd name="connsiteX175-7525" fmla="*/ 4649391 w 5470922"/>
            <a:gd name="connsiteY175-7526" fmla="*/ 29797 h 1178750"/>
            <a:gd name="connsiteX176-7527" fmla="*/ 4667250 w 5470922"/>
            <a:gd name="connsiteY176-7528" fmla="*/ 59563 h 1178750"/>
            <a:gd name="connsiteX177-7529" fmla="*/ 4691062 w 5470922"/>
            <a:gd name="connsiteY177-7530" fmla="*/ 95281 h 1178750"/>
            <a:gd name="connsiteX178-7531" fmla="*/ 4738687 w 5470922"/>
            <a:gd name="connsiteY178-7532" fmla="*/ 107188 h 1178750"/>
            <a:gd name="connsiteX179-7533" fmla="*/ 4774406 w 5470922"/>
            <a:gd name="connsiteY179-7534" fmla="*/ 89328 h 1178750"/>
            <a:gd name="connsiteX180-7535" fmla="*/ 4798219 w 5470922"/>
            <a:gd name="connsiteY180-7536" fmla="*/ 53609 h 1178750"/>
            <a:gd name="connsiteX181-7537" fmla="*/ 4804172 w 5470922"/>
            <a:gd name="connsiteY181-7538" fmla="*/ 35750 h 1178750"/>
            <a:gd name="connsiteX182-7539" fmla="*/ 4822031 w 5470922"/>
            <a:gd name="connsiteY182-7540" fmla="*/ 47656 h 1178750"/>
            <a:gd name="connsiteX183-7541" fmla="*/ 4845844 w 5470922"/>
            <a:gd name="connsiteY183-7542" fmla="*/ 89328 h 1178750"/>
            <a:gd name="connsiteX184-7543" fmla="*/ 4863703 w 5470922"/>
            <a:gd name="connsiteY184-7544" fmla="*/ 101234 h 1178750"/>
            <a:gd name="connsiteX185-7545" fmla="*/ 4893469 w 5470922"/>
            <a:gd name="connsiteY185-7546" fmla="*/ 131000 h 1178750"/>
            <a:gd name="connsiteX186-7547" fmla="*/ 4911328 w 5470922"/>
            <a:gd name="connsiteY186-7548" fmla="*/ 119094 h 1178750"/>
            <a:gd name="connsiteX187-7549" fmla="*/ 4935141 w 5470922"/>
            <a:gd name="connsiteY187-7550" fmla="*/ 95281 h 1178750"/>
            <a:gd name="connsiteX188-7551" fmla="*/ 4931792 w 5470922"/>
            <a:gd name="connsiteY188-7552" fmla="*/ 131479 h 1178750"/>
            <a:gd name="connsiteX189-7553" fmla="*/ 4974749 w 5470922"/>
            <a:gd name="connsiteY189-7554" fmla="*/ 142618 h 1178750"/>
            <a:gd name="connsiteX190-7555" fmla="*/ 5024437 w 5470922"/>
            <a:gd name="connsiteY190-7556" fmla="*/ 160766 h 1178750"/>
            <a:gd name="connsiteX191-7557" fmla="*/ 5054203 w 5470922"/>
            <a:gd name="connsiteY191-7558" fmla="*/ 107188 h 1178750"/>
            <a:gd name="connsiteX192-7559" fmla="*/ 5060156 w 5470922"/>
            <a:gd name="connsiteY192-7560" fmla="*/ 59563 h 1178750"/>
            <a:gd name="connsiteX193-7561" fmla="*/ 5047739 w 5470922"/>
            <a:gd name="connsiteY193-7562" fmla="*/ 41703 h 1178750"/>
            <a:gd name="connsiteX194-7563" fmla="*/ 5119687 w 5470922"/>
            <a:gd name="connsiteY194-7564" fmla="*/ 29797 h 1178750"/>
            <a:gd name="connsiteX195-7565" fmla="*/ 5142725 w 5470922"/>
            <a:gd name="connsiteY195-7566" fmla="*/ 22020 h 1178750"/>
            <a:gd name="connsiteX196-7567" fmla="*/ 5169390 w 5470922"/>
            <a:gd name="connsiteY196-7568" fmla="*/ 60331 h 1178750"/>
            <a:gd name="connsiteX197-7569" fmla="*/ 5209249 w 5470922"/>
            <a:gd name="connsiteY197-7570" fmla="*/ 77422 h 1178750"/>
            <a:gd name="connsiteX198-7571" fmla="*/ 5239014 w 5470922"/>
            <a:gd name="connsiteY198-7572" fmla="*/ 131479 h 1178750"/>
            <a:gd name="connsiteX199-7573" fmla="*/ 5246006 w 5470922"/>
            <a:gd name="connsiteY199-7574" fmla="*/ 151164 h 1178750"/>
            <a:gd name="connsiteX200-7575" fmla="*/ 5258686 w 5470922"/>
            <a:gd name="connsiteY200-7576" fmla="*/ 193123 h 1178750"/>
            <a:gd name="connsiteX201-7577" fmla="*/ 5280686 w 5470922"/>
            <a:gd name="connsiteY201-7578" fmla="*/ 174785 h 1178750"/>
            <a:gd name="connsiteX202-7579" fmla="*/ 5301911 w 5470922"/>
            <a:gd name="connsiteY202-7580" fmla="*/ 165471 h 1178750"/>
            <a:gd name="connsiteX203-7581" fmla="*/ 5312265 w 5470922"/>
            <a:gd name="connsiteY203-7582" fmla="*/ 143196 h 1178750"/>
            <a:gd name="connsiteX204-7583" fmla="*/ 5340991 w 5470922"/>
            <a:gd name="connsiteY204-7584" fmla="*/ 125335 h 1178750"/>
            <a:gd name="connsiteX205-7585" fmla="*/ 5309941 w 5470922"/>
            <a:gd name="connsiteY205-7586" fmla="*/ 90674 h 1178750"/>
            <a:gd name="connsiteX206-7587" fmla="*/ 5373610 w 5470922"/>
            <a:gd name="connsiteY206-7588" fmla="*/ 91442 h 1178750"/>
            <a:gd name="connsiteX207-7589" fmla="*/ 5399484 w 5470922"/>
            <a:gd name="connsiteY207-7590" fmla="*/ 77422 h 1178750"/>
            <a:gd name="connsiteX208-7591" fmla="*/ 5381625 w 5470922"/>
            <a:gd name="connsiteY208-7592" fmla="*/ 65516 h 1178750"/>
            <a:gd name="connsiteX209-7593" fmla="*/ 5447109 w 5470922"/>
            <a:gd name="connsiteY209-7594" fmla="*/ 59563 h 1178750"/>
            <a:gd name="connsiteX210-7595" fmla="*/ 5470922 w 5470922"/>
            <a:gd name="connsiteY210-7596" fmla="*/ 65516 h 1178750"/>
            <a:gd name="connsiteX0-7597" fmla="*/ 0 w 5470922"/>
            <a:gd name="connsiteY0-7598" fmla="*/ 1178750 h 1178750"/>
            <a:gd name="connsiteX1-7599" fmla="*/ 29766 w 5470922"/>
            <a:gd name="connsiteY1-7600" fmla="*/ 1160891 h 1178750"/>
            <a:gd name="connsiteX2-7601" fmla="*/ 47625 w 5470922"/>
            <a:gd name="connsiteY2-7602" fmla="*/ 1154938 h 1178750"/>
            <a:gd name="connsiteX3-7603" fmla="*/ 77391 w 5470922"/>
            <a:gd name="connsiteY3-7604" fmla="*/ 1125172 h 1178750"/>
            <a:gd name="connsiteX4-7605" fmla="*/ 95250 w 5470922"/>
            <a:gd name="connsiteY4-7606" fmla="*/ 1113266 h 1178750"/>
            <a:gd name="connsiteX5-7607" fmla="*/ 172641 w 5470922"/>
            <a:gd name="connsiteY5-7608" fmla="*/ 1119219 h 1178750"/>
            <a:gd name="connsiteX6-7609" fmla="*/ 220266 w 5470922"/>
            <a:gd name="connsiteY6-7610" fmla="*/ 1125172 h 1178750"/>
            <a:gd name="connsiteX7-7611" fmla="*/ 232172 w 5470922"/>
            <a:gd name="connsiteY7-7612" fmla="*/ 1107313 h 1178750"/>
            <a:gd name="connsiteX8-7613" fmla="*/ 238125 w 5470922"/>
            <a:gd name="connsiteY8-7614" fmla="*/ 1065641 h 1178750"/>
            <a:gd name="connsiteX9-7615" fmla="*/ 244078 w 5470922"/>
            <a:gd name="connsiteY9-7616" fmla="*/ 1047781 h 1178750"/>
            <a:gd name="connsiteX10-7617" fmla="*/ 279797 w 5470922"/>
            <a:gd name="connsiteY10-7618" fmla="*/ 1023969 h 1178750"/>
            <a:gd name="connsiteX11-7619" fmla="*/ 291703 w 5470922"/>
            <a:gd name="connsiteY11-7620" fmla="*/ 1006109 h 1178750"/>
            <a:gd name="connsiteX12-7621" fmla="*/ 321469 w 5470922"/>
            <a:gd name="connsiteY12-7622" fmla="*/ 976344 h 1178750"/>
            <a:gd name="connsiteX13-7623" fmla="*/ 345281 w 5470922"/>
            <a:gd name="connsiteY13-7624" fmla="*/ 940625 h 1178750"/>
            <a:gd name="connsiteX14-7625" fmla="*/ 357187 w 5470922"/>
            <a:gd name="connsiteY14-7626" fmla="*/ 922766 h 1178750"/>
            <a:gd name="connsiteX15-7627" fmla="*/ 369094 w 5470922"/>
            <a:gd name="connsiteY15-7628" fmla="*/ 910859 h 1178750"/>
            <a:gd name="connsiteX16-7629" fmla="*/ 381000 w 5470922"/>
            <a:gd name="connsiteY16-7630" fmla="*/ 922766 h 1178750"/>
            <a:gd name="connsiteX17-7631" fmla="*/ 386953 w 5470922"/>
            <a:gd name="connsiteY17-7632" fmla="*/ 940625 h 1178750"/>
            <a:gd name="connsiteX18-7633" fmla="*/ 422672 w 5470922"/>
            <a:gd name="connsiteY18-7634" fmla="*/ 958484 h 1178750"/>
            <a:gd name="connsiteX19-7635" fmla="*/ 452437 w 5470922"/>
            <a:gd name="connsiteY19-7636" fmla="*/ 988250 h 1178750"/>
            <a:gd name="connsiteX20-7637" fmla="*/ 488156 w 5470922"/>
            <a:gd name="connsiteY20-7638" fmla="*/ 1000156 h 1178750"/>
            <a:gd name="connsiteX21-7639" fmla="*/ 511969 w 5470922"/>
            <a:gd name="connsiteY21-7640" fmla="*/ 994203 h 1178750"/>
            <a:gd name="connsiteX22-7641" fmla="*/ 559594 w 5470922"/>
            <a:gd name="connsiteY22-7642" fmla="*/ 958484 h 1178750"/>
            <a:gd name="connsiteX23-7643" fmla="*/ 601266 w 5470922"/>
            <a:gd name="connsiteY23-7644" fmla="*/ 964438 h 1178750"/>
            <a:gd name="connsiteX24-7645" fmla="*/ 619125 w 5470922"/>
            <a:gd name="connsiteY24-7646" fmla="*/ 970391 h 1178750"/>
            <a:gd name="connsiteX25-7647" fmla="*/ 631031 w 5470922"/>
            <a:gd name="connsiteY25-7648" fmla="*/ 988250 h 1178750"/>
            <a:gd name="connsiteX26-7649" fmla="*/ 648891 w 5470922"/>
            <a:gd name="connsiteY26-7650" fmla="*/ 1000156 h 1178750"/>
            <a:gd name="connsiteX27-7651" fmla="*/ 666750 w 5470922"/>
            <a:gd name="connsiteY27-7652" fmla="*/ 994203 h 1178750"/>
            <a:gd name="connsiteX28-7653" fmla="*/ 684609 w 5470922"/>
            <a:gd name="connsiteY28-7654" fmla="*/ 982297 h 1178750"/>
            <a:gd name="connsiteX29-7655" fmla="*/ 720328 w 5470922"/>
            <a:gd name="connsiteY29-7656" fmla="*/ 970391 h 1178750"/>
            <a:gd name="connsiteX30-7657" fmla="*/ 744141 w 5470922"/>
            <a:gd name="connsiteY30-7658" fmla="*/ 946578 h 1178750"/>
            <a:gd name="connsiteX31-7659" fmla="*/ 756047 w 5470922"/>
            <a:gd name="connsiteY31-7660" fmla="*/ 928719 h 1178750"/>
            <a:gd name="connsiteX32-7661" fmla="*/ 773906 w 5470922"/>
            <a:gd name="connsiteY32-7662" fmla="*/ 922766 h 1178750"/>
            <a:gd name="connsiteX33-7663" fmla="*/ 863203 w 5470922"/>
            <a:gd name="connsiteY33-7664" fmla="*/ 916813 h 1178750"/>
            <a:gd name="connsiteX34-7665" fmla="*/ 887016 w 5470922"/>
            <a:gd name="connsiteY34-7666" fmla="*/ 869188 h 1178750"/>
            <a:gd name="connsiteX35-7667" fmla="*/ 904875 w 5470922"/>
            <a:gd name="connsiteY35-7668" fmla="*/ 863234 h 1178750"/>
            <a:gd name="connsiteX36-7669" fmla="*/ 952500 w 5470922"/>
            <a:gd name="connsiteY36-7670" fmla="*/ 857281 h 1178750"/>
            <a:gd name="connsiteX37-7671" fmla="*/ 988219 w 5470922"/>
            <a:gd name="connsiteY37-7672" fmla="*/ 833469 h 1178750"/>
            <a:gd name="connsiteX38-7673" fmla="*/ 1006078 w 5470922"/>
            <a:gd name="connsiteY38-7674" fmla="*/ 821563 h 1178750"/>
            <a:gd name="connsiteX39-7675" fmla="*/ 1041797 w 5470922"/>
            <a:gd name="connsiteY39-7676" fmla="*/ 827516 h 1178750"/>
            <a:gd name="connsiteX40-7677" fmla="*/ 1059656 w 5470922"/>
            <a:gd name="connsiteY40-7678" fmla="*/ 833469 h 1178750"/>
            <a:gd name="connsiteX41-7679" fmla="*/ 1101328 w 5470922"/>
            <a:gd name="connsiteY41-7680" fmla="*/ 821563 h 1178750"/>
            <a:gd name="connsiteX42-7681" fmla="*/ 1137047 w 5470922"/>
            <a:gd name="connsiteY42-7682" fmla="*/ 779891 h 1178750"/>
            <a:gd name="connsiteX43-7683" fmla="*/ 1148953 w 5470922"/>
            <a:gd name="connsiteY43-7684" fmla="*/ 756078 h 1178750"/>
            <a:gd name="connsiteX44-7685" fmla="*/ 1154906 w 5470922"/>
            <a:gd name="connsiteY44-7686" fmla="*/ 738219 h 1178750"/>
            <a:gd name="connsiteX45-7687" fmla="*/ 1172766 w 5470922"/>
            <a:gd name="connsiteY45-7688" fmla="*/ 732266 h 1178750"/>
            <a:gd name="connsiteX46-7689" fmla="*/ 1196578 w 5470922"/>
            <a:gd name="connsiteY46-7690" fmla="*/ 738219 h 1178750"/>
            <a:gd name="connsiteX47-7691" fmla="*/ 1214437 w 5470922"/>
            <a:gd name="connsiteY47-7692" fmla="*/ 744172 h 1178750"/>
            <a:gd name="connsiteX48-7693" fmla="*/ 1226344 w 5470922"/>
            <a:gd name="connsiteY48-7694" fmla="*/ 732266 h 1178750"/>
            <a:gd name="connsiteX49-7695" fmla="*/ 1244203 w 5470922"/>
            <a:gd name="connsiteY49-7696" fmla="*/ 726313 h 1178750"/>
            <a:gd name="connsiteX50-7697" fmla="*/ 1273969 w 5470922"/>
            <a:gd name="connsiteY50-7698" fmla="*/ 756078 h 1178750"/>
            <a:gd name="connsiteX51-7699" fmla="*/ 1291828 w 5470922"/>
            <a:gd name="connsiteY51-7700" fmla="*/ 767984 h 1178750"/>
            <a:gd name="connsiteX52-7701" fmla="*/ 1333500 w 5470922"/>
            <a:gd name="connsiteY52-7702" fmla="*/ 803703 h 1178750"/>
            <a:gd name="connsiteX53-7703" fmla="*/ 1351359 w 5470922"/>
            <a:gd name="connsiteY53-7704" fmla="*/ 809656 h 1178750"/>
            <a:gd name="connsiteX54-7705" fmla="*/ 1369219 w 5470922"/>
            <a:gd name="connsiteY54-7706" fmla="*/ 773938 h 1178750"/>
            <a:gd name="connsiteX55-7707" fmla="*/ 1375172 w 5470922"/>
            <a:gd name="connsiteY55-7708" fmla="*/ 714406 h 1178750"/>
            <a:gd name="connsiteX56-7709" fmla="*/ 1393031 w 5470922"/>
            <a:gd name="connsiteY56-7710" fmla="*/ 702500 h 1178750"/>
            <a:gd name="connsiteX57-7711" fmla="*/ 1494234 w 5470922"/>
            <a:gd name="connsiteY57-7712" fmla="*/ 678688 h 1178750"/>
            <a:gd name="connsiteX58-7713" fmla="*/ 1506141 w 5470922"/>
            <a:gd name="connsiteY58-7714" fmla="*/ 666781 h 1178750"/>
            <a:gd name="connsiteX59-7715" fmla="*/ 1524000 w 5470922"/>
            <a:gd name="connsiteY59-7716" fmla="*/ 654875 h 1178750"/>
            <a:gd name="connsiteX60-7717" fmla="*/ 1535906 w 5470922"/>
            <a:gd name="connsiteY60-7718" fmla="*/ 637016 h 1178750"/>
            <a:gd name="connsiteX61-7719" fmla="*/ 1559719 w 5470922"/>
            <a:gd name="connsiteY61-7720" fmla="*/ 613203 h 1178750"/>
            <a:gd name="connsiteX62-7721" fmla="*/ 1565672 w 5470922"/>
            <a:gd name="connsiteY62-7722" fmla="*/ 595344 h 1178750"/>
            <a:gd name="connsiteX63-7723" fmla="*/ 1619250 w 5470922"/>
            <a:gd name="connsiteY63-7724" fmla="*/ 565578 h 1178750"/>
            <a:gd name="connsiteX64-7725" fmla="*/ 1702594 w 5470922"/>
            <a:gd name="connsiteY64-7726" fmla="*/ 571531 h 1178750"/>
            <a:gd name="connsiteX65-7727" fmla="*/ 1720453 w 5470922"/>
            <a:gd name="connsiteY65-7728" fmla="*/ 577484 h 1178750"/>
            <a:gd name="connsiteX66-7729" fmla="*/ 1768078 w 5470922"/>
            <a:gd name="connsiteY66-7730" fmla="*/ 565578 h 1178750"/>
            <a:gd name="connsiteX67-7731" fmla="*/ 1797844 w 5470922"/>
            <a:gd name="connsiteY67-7732" fmla="*/ 541766 h 1178750"/>
            <a:gd name="connsiteX68-7733" fmla="*/ 1779984 w 5470922"/>
            <a:gd name="connsiteY68-7734" fmla="*/ 500094 h 1178750"/>
            <a:gd name="connsiteX69-7735" fmla="*/ 1768078 w 5470922"/>
            <a:gd name="connsiteY69-7736" fmla="*/ 482234 h 1178750"/>
            <a:gd name="connsiteX70-7737" fmla="*/ 1785937 w 5470922"/>
            <a:gd name="connsiteY70-7738" fmla="*/ 464375 h 1178750"/>
            <a:gd name="connsiteX71-7739" fmla="*/ 1839516 w 5470922"/>
            <a:gd name="connsiteY71-7740" fmla="*/ 482234 h 1178750"/>
            <a:gd name="connsiteX72-7741" fmla="*/ 1851422 w 5470922"/>
            <a:gd name="connsiteY72-7742" fmla="*/ 494141 h 1178750"/>
            <a:gd name="connsiteX73-7743" fmla="*/ 1887141 w 5470922"/>
            <a:gd name="connsiteY73-7744" fmla="*/ 512000 h 1178750"/>
            <a:gd name="connsiteX74-7745" fmla="*/ 1934766 w 5470922"/>
            <a:gd name="connsiteY74-7746" fmla="*/ 500094 h 1178750"/>
            <a:gd name="connsiteX75-7747" fmla="*/ 1952625 w 5470922"/>
            <a:gd name="connsiteY75-7748" fmla="*/ 464375 h 1178750"/>
            <a:gd name="connsiteX76-7749" fmla="*/ 1976437 w 5470922"/>
            <a:gd name="connsiteY76-7750" fmla="*/ 452469 h 1178750"/>
            <a:gd name="connsiteX77-7751" fmla="*/ 2047875 w 5470922"/>
            <a:gd name="connsiteY77-7752" fmla="*/ 440563 h 1178750"/>
            <a:gd name="connsiteX78-7753" fmla="*/ 2077641 w 5470922"/>
            <a:gd name="connsiteY78-7754" fmla="*/ 422703 h 1178750"/>
            <a:gd name="connsiteX79-7755" fmla="*/ 2095500 w 5470922"/>
            <a:gd name="connsiteY79-7756" fmla="*/ 416750 h 1178750"/>
            <a:gd name="connsiteX80-7757" fmla="*/ 2125266 w 5470922"/>
            <a:gd name="connsiteY80-7758" fmla="*/ 392938 h 1178750"/>
            <a:gd name="connsiteX81-7759" fmla="*/ 2137172 w 5470922"/>
            <a:gd name="connsiteY81-7760" fmla="*/ 381031 h 1178750"/>
            <a:gd name="connsiteX82-7761" fmla="*/ 2172891 w 5470922"/>
            <a:gd name="connsiteY82-7762" fmla="*/ 369125 h 1178750"/>
            <a:gd name="connsiteX83-7763" fmla="*/ 2190750 w 5470922"/>
            <a:gd name="connsiteY83-7764" fmla="*/ 363172 h 1178750"/>
            <a:gd name="connsiteX84-7765" fmla="*/ 2220516 w 5470922"/>
            <a:gd name="connsiteY84-7766" fmla="*/ 357219 h 1178750"/>
            <a:gd name="connsiteX85-7767" fmla="*/ 2256234 w 5470922"/>
            <a:gd name="connsiteY85-7768" fmla="*/ 345313 h 1178750"/>
            <a:gd name="connsiteX86-7769" fmla="*/ 2274094 w 5470922"/>
            <a:gd name="connsiteY86-7770" fmla="*/ 339359 h 1178750"/>
            <a:gd name="connsiteX87-7771" fmla="*/ 2309812 w 5470922"/>
            <a:gd name="connsiteY87-7772" fmla="*/ 315547 h 1178750"/>
            <a:gd name="connsiteX88-7773" fmla="*/ 2321719 w 5470922"/>
            <a:gd name="connsiteY88-7774" fmla="*/ 297688 h 1178750"/>
            <a:gd name="connsiteX89-7775" fmla="*/ 2357437 w 5470922"/>
            <a:gd name="connsiteY89-7776" fmla="*/ 279828 h 1178750"/>
            <a:gd name="connsiteX90-7777" fmla="*/ 2369344 w 5470922"/>
            <a:gd name="connsiteY90-7778" fmla="*/ 267922 h 1178750"/>
            <a:gd name="connsiteX91-7779" fmla="*/ 2381250 w 5470922"/>
            <a:gd name="connsiteY91-7780" fmla="*/ 250063 h 1178750"/>
            <a:gd name="connsiteX92-7781" fmla="*/ 2416969 w 5470922"/>
            <a:gd name="connsiteY92-7782" fmla="*/ 238156 h 1178750"/>
            <a:gd name="connsiteX93-7783" fmla="*/ 2446734 w 5470922"/>
            <a:gd name="connsiteY93-7784" fmla="*/ 244109 h 1178750"/>
            <a:gd name="connsiteX94-7785" fmla="*/ 2458641 w 5470922"/>
            <a:gd name="connsiteY94-7786" fmla="*/ 256016 h 1178750"/>
            <a:gd name="connsiteX95-7787" fmla="*/ 2494359 w 5470922"/>
            <a:gd name="connsiteY95-7788" fmla="*/ 244109 h 1178750"/>
            <a:gd name="connsiteX96-7789" fmla="*/ 2536031 w 5470922"/>
            <a:gd name="connsiteY96-7790" fmla="*/ 250063 h 1178750"/>
            <a:gd name="connsiteX97-7791" fmla="*/ 2547937 w 5470922"/>
            <a:gd name="connsiteY97-7792" fmla="*/ 267922 h 1178750"/>
            <a:gd name="connsiteX98-7793" fmla="*/ 2559844 w 5470922"/>
            <a:gd name="connsiteY98-7794" fmla="*/ 279828 h 1178750"/>
            <a:gd name="connsiteX99-7795" fmla="*/ 2565797 w 5470922"/>
            <a:gd name="connsiteY99-7796" fmla="*/ 309594 h 1178750"/>
            <a:gd name="connsiteX100-7797" fmla="*/ 2583656 w 5470922"/>
            <a:gd name="connsiteY100-7798" fmla="*/ 315547 h 1178750"/>
            <a:gd name="connsiteX101-7799" fmla="*/ 2619375 w 5470922"/>
            <a:gd name="connsiteY101-7800" fmla="*/ 339359 h 1178750"/>
            <a:gd name="connsiteX102-7801" fmla="*/ 2655094 w 5470922"/>
            <a:gd name="connsiteY102-7802" fmla="*/ 357219 h 1178750"/>
            <a:gd name="connsiteX103-7803" fmla="*/ 2684859 w 5470922"/>
            <a:gd name="connsiteY103-7804" fmla="*/ 428656 h 1178750"/>
            <a:gd name="connsiteX104-7805" fmla="*/ 2708672 w 5470922"/>
            <a:gd name="connsiteY104-7806" fmla="*/ 416750 h 1178750"/>
            <a:gd name="connsiteX105-7807" fmla="*/ 2744391 w 5470922"/>
            <a:gd name="connsiteY105-7808" fmla="*/ 404844 h 1178750"/>
            <a:gd name="connsiteX106-7809" fmla="*/ 2851547 w 5470922"/>
            <a:gd name="connsiteY106-7810" fmla="*/ 422703 h 1178750"/>
            <a:gd name="connsiteX107-7811" fmla="*/ 2887266 w 5470922"/>
            <a:gd name="connsiteY107-7812" fmla="*/ 410797 h 1178750"/>
            <a:gd name="connsiteX108-7813" fmla="*/ 2905125 w 5470922"/>
            <a:gd name="connsiteY108-7814" fmla="*/ 404844 h 1178750"/>
            <a:gd name="connsiteX109-7815" fmla="*/ 2922984 w 5470922"/>
            <a:gd name="connsiteY109-7816" fmla="*/ 392938 h 1178750"/>
            <a:gd name="connsiteX110-7817" fmla="*/ 2976562 w 5470922"/>
            <a:gd name="connsiteY110-7818" fmla="*/ 386984 h 1178750"/>
            <a:gd name="connsiteX111-7819" fmla="*/ 2994422 w 5470922"/>
            <a:gd name="connsiteY111-7820" fmla="*/ 392938 h 1178750"/>
            <a:gd name="connsiteX112-7821" fmla="*/ 3012281 w 5470922"/>
            <a:gd name="connsiteY112-7822" fmla="*/ 404844 h 1178750"/>
            <a:gd name="connsiteX113-7823" fmla="*/ 3030141 w 5470922"/>
            <a:gd name="connsiteY113-7824" fmla="*/ 369125 h 1178750"/>
            <a:gd name="connsiteX114-7825" fmla="*/ 3065859 w 5470922"/>
            <a:gd name="connsiteY114-7826" fmla="*/ 339359 h 1178750"/>
            <a:gd name="connsiteX115-7827" fmla="*/ 3089672 w 5470922"/>
            <a:gd name="connsiteY115-7828" fmla="*/ 333406 h 1178750"/>
            <a:gd name="connsiteX116-7829" fmla="*/ 3208734 w 5470922"/>
            <a:gd name="connsiteY116-7830" fmla="*/ 327453 h 1178750"/>
            <a:gd name="connsiteX117-7831" fmla="*/ 3232547 w 5470922"/>
            <a:gd name="connsiteY117-7832" fmla="*/ 333406 h 1178750"/>
            <a:gd name="connsiteX118-7833" fmla="*/ 3244453 w 5470922"/>
            <a:gd name="connsiteY118-7834" fmla="*/ 345313 h 1178750"/>
            <a:gd name="connsiteX119-7835" fmla="*/ 3280172 w 5470922"/>
            <a:gd name="connsiteY119-7836" fmla="*/ 339359 h 1178750"/>
            <a:gd name="connsiteX120-7837" fmla="*/ 3298031 w 5470922"/>
            <a:gd name="connsiteY120-7838" fmla="*/ 345313 h 1178750"/>
            <a:gd name="connsiteX121-7839" fmla="*/ 3315891 w 5470922"/>
            <a:gd name="connsiteY121-7840" fmla="*/ 381031 h 1178750"/>
            <a:gd name="connsiteX122-7841" fmla="*/ 3345656 w 5470922"/>
            <a:gd name="connsiteY122-7842" fmla="*/ 404844 h 1178750"/>
            <a:gd name="connsiteX123-7843" fmla="*/ 3357562 w 5470922"/>
            <a:gd name="connsiteY123-7844" fmla="*/ 440563 h 1178750"/>
            <a:gd name="connsiteX124-7845" fmla="*/ 3363516 w 5470922"/>
            <a:gd name="connsiteY124-7846" fmla="*/ 458422 h 1178750"/>
            <a:gd name="connsiteX125-7847" fmla="*/ 3399234 w 5470922"/>
            <a:gd name="connsiteY125-7848" fmla="*/ 440563 h 1178750"/>
            <a:gd name="connsiteX126-7849" fmla="*/ 3405187 w 5470922"/>
            <a:gd name="connsiteY126-7850" fmla="*/ 422703 h 1178750"/>
            <a:gd name="connsiteX127-7851" fmla="*/ 3411141 w 5470922"/>
            <a:gd name="connsiteY127-7852" fmla="*/ 369125 h 1178750"/>
            <a:gd name="connsiteX128-7853" fmla="*/ 3423047 w 5470922"/>
            <a:gd name="connsiteY128-7854" fmla="*/ 351266 h 1178750"/>
            <a:gd name="connsiteX129-7855" fmla="*/ 3446859 w 5470922"/>
            <a:gd name="connsiteY129-7856" fmla="*/ 357219 h 1178750"/>
            <a:gd name="connsiteX130-7857" fmla="*/ 3506391 w 5470922"/>
            <a:gd name="connsiteY130-7858" fmla="*/ 363172 h 1178750"/>
            <a:gd name="connsiteX131-7859" fmla="*/ 3500437 w 5470922"/>
            <a:gd name="connsiteY131-7860" fmla="*/ 333406 h 1178750"/>
            <a:gd name="connsiteX132-7861" fmla="*/ 3476625 w 5470922"/>
            <a:gd name="connsiteY132-7862" fmla="*/ 297688 h 1178750"/>
            <a:gd name="connsiteX133-7863" fmla="*/ 3500437 w 5470922"/>
            <a:gd name="connsiteY133-7864" fmla="*/ 291734 h 1178750"/>
            <a:gd name="connsiteX134-7865" fmla="*/ 3530203 w 5470922"/>
            <a:gd name="connsiteY134-7866" fmla="*/ 285781 h 1178750"/>
            <a:gd name="connsiteX135-7867" fmla="*/ 3548062 w 5470922"/>
            <a:gd name="connsiteY135-7868" fmla="*/ 279828 h 1178750"/>
            <a:gd name="connsiteX136-7869" fmla="*/ 3559969 w 5470922"/>
            <a:gd name="connsiteY136-7870" fmla="*/ 261969 h 1178750"/>
            <a:gd name="connsiteX137-7871" fmla="*/ 3589734 w 5470922"/>
            <a:gd name="connsiteY137-7872" fmla="*/ 238156 h 1178750"/>
            <a:gd name="connsiteX138-7873" fmla="*/ 3607594 w 5470922"/>
            <a:gd name="connsiteY138-7874" fmla="*/ 214344 h 1178750"/>
            <a:gd name="connsiteX139-7875" fmla="*/ 3625453 w 5470922"/>
            <a:gd name="connsiteY139-7876" fmla="*/ 196484 h 1178750"/>
            <a:gd name="connsiteX140-7877" fmla="*/ 3649266 w 5470922"/>
            <a:gd name="connsiteY140-7878" fmla="*/ 166719 h 1178750"/>
            <a:gd name="connsiteX141-7879" fmla="*/ 3655219 w 5470922"/>
            <a:gd name="connsiteY141-7880" fmla="*/ 119094 h 1178750"/>
            <a:gd name="connsiteX142-7881" fmla="*/ 3726656 w 5470922"/>
            <a:gd name="connsiteY142-7882" fmla="*/ 95281 h 1178750"/>
            <a:gd name="connsiteX143-7883" fmla="*/ 3827859 w 5470922"/>
            <a:gd name="connsiteY143-7884" fmla="*/ 53609 h 1178750"/>
            <a:gd name="connsiteX144-7885" fmla="*/ 3839766 w 5470922"/>
            <a:gd name="connsiteY144-7886" fmla="*/ 65516 h 1178750"/>
            <a:gd name="connsiteX145-7887" fmla="*/ 3875484 w 5470922"/>
            <a:gd name="connsiteY145-7888" fmla="*/ 89328 h 1178750"/>
            <a:gd name="connsiteX146-7889" fmla="*/ 3893344 w 5470922"/>
            <a:gd name="connsiteY146-7890" fmla="*/ 83375 h 1178750"/>
            <a:gd name="connsiteX147-7891" fmla="*/ 3911203 w 5470922"/>
            <a:gd name="connsiteY147-7892" fmla="*/ 71469 h 1178750"/>
            <a:gd name="connsiteX148-7893" fmla="*/ 3929062 w 5470922"/>
            <a:gd name="connsiteY148-7894" fmla="*/ 77422 h 1178750"/>
            <a:gd name="connsiteX149-7895" fmla="*/ 3976687 w 5470922"/>
            <a:gd name="connsiteY149-7896" fmla="*/ 71469 h 1178750"/>
            <a:gd name="connsiteX150-7897" fmla="*/ 3988594 w 5470922"/>
            <a:gd name="connsiteY150-7898" fmla="*/ 59563 h 1178750"/>
            <a:gd name="connsiteX151-7899" fmla="*/ 4018359 w 5470922"/>
            <a:gd name="connsiteY151-7900" fmla="*/ 95281 h 1178750"/>
            <a:gd name="connsiteX152-7901" fmla="*/ 4065984 w 5470922"/>
            <a:gd name="connsiteY152-7902" fmla="*/ 136953 h 1178750"/>
            <a:gd name="connsiteX153-7903" fmla="*/ 4083844 w 5470922"/>
            <a:gd name="connsiteY153-7904" fmla="*/ 131000 h 1178750"/>
            <a:gd name="connsiteX154-7905" fmla="*/ 4119562 w 5470922"/>
            <a:gd name="connsiteY154-7906" fmla="*/ 107188 h 1178750"/>
            <a:gd name="connsiteX155-7907" fmla="*/ 4125516 w 5470922"/>
            <a:gd name="connsiteY155-7908" fmla="*/ 89328 h 1178750"/>
            <a:gd name="connsiteX156-7909" fmla="*/ 4119562 w 5470922"/>
            <a:gd name="connsiteY156-7910" fmla="*/ 65516 h 1178750"/>
            <a:gd name="connsiteX157-7911" fmla="*/ 4101703 w 5470922"/>
            <a:gd name="connsiteY157-7912" fmla="*/ 29797 h 1178750"/>
            <a:gd name="connsiteX158-7913" fmla="*/ 4107656 w 5470922"/>
            <a:gd name="connsiteY158-7914" fmla="*/ 5984 h 1178750"/>
            <a:gd name="connsiteX159-7915" fmla="*/ 4167187 w 5470922"/>
            <a:gd name="connsiteY159-7916" fmla="*/ 5984 h 1178750"/>
            <a:gd name="connsiteX160-7917" fmla="*/ 4185047 w 5470922"/>
            <a:gd name="connsiteY160-7918" fmla="*/ 11938 h 1178750"/>
            <a:gd name="connsiteX161-7919" fmla="*/ 4244578 w 5470922"/>
            <a:gd name="connsiteY161-7920" fmla="*/ 47656 h 1178750"/>
            <a:gd name="connsiteX162-7921" fmla="*/ 4280297 w 5470922"/>
            <a:gd name="connsiteY162-7922" fmla="*/ 53609 h 1178750"/>
            <a:gd name="connsiteX163-7923" fmla="*/ 4363641 w 5470922"/>
            <a:gd name="connsiteY163-7924" fmla="*/ 41703 h 1178750"/>
            <a:gd name="connsiteX164-7925" fmla="*/ 4381500 w 5470922"/>
            <a:gd name="connsiteY164-7926" fmla="*/ 35750 h 1178750"/>
            <a:gd name="connsiteX165-7927" fmla="*/ 4399359 w 5470922"/>
            <a:gd name="connsiteY165-7928" fmla="*/ 23844 h 1178750"/>
            <a:gd name="connsiteX166-7929" fmla="*/ 4429125 w 5470922"/>
            <a:gd name="connsiteY166-7930" fmla="*/ 35750 h 1178750"/>
            <a:gd name="connsiteX167-7931" fmla="*/ 4446984 w 5470922"/>
            <a:gd name="connsiteY167-7932" fmla="*/ 41703 h 1178750"/>
            <a:gd name="connsiteX168-7933" fmla="*/ 4470797 w 5470922"/>
            <a:gd name="connsiteY168-7934" fmla="*/ 65516 h 1178750"/>
            <a:gd name="connsiteX169-7935" fmla="*/ 4488656 w 5470922"/>
            <a:gd name="connsiteY169-7936" fmla="*/ 107188 h 1178750"/>
            <a:gd name="connsiteX170-7937" fmla="*/ 4506516 w 5470922"/>
            <a:gd name="connsiteY170-7938" fmla="*/ 101234 h 1178750"/>
            <a:gd name="connsiteX171-7939" fmla="*/ 4542234 w 5470922"/>
            <a:gd name="connsiteY171-7940" fmla="*/ 77422 h 1178750"/>
            <a:gd name="connsiteX172-7941" fmla="*/ 4554141 w 5470922"/>
            <a:gd name="connsiteY172-7942" fmla="*/ 65516 h 1178750"/>
            <a:gd name="connsiteX173-7943" fmla="*/ 4589859 w 5470922"/>
            <a:gd name="connsiteY173-7944" fmla="*/ 53609 h 1178750"/>
            <a:gd name="connsiteX174-7945" fmla="*/ 4607719 w 5470922"/>
            <a:gd name="connsiteY174-7946" fmla="*/ 47656 h 1178750"/>
            <a:gd name="connsiteX175-7947" fmla="*/ 4649391 w 5470922"/>
            <a:gd name="connsiteY175-7948" fmla="*/ 29797 h 1178750"/>
            <a:gd name="connsiteX176-7949" fmla="*/ 4667250 w 5470922"/>
            <a:gd name="connsiteY176-7950" fmla="*/ 59563 h 1178750"/>
            <a:gd name="connsiteX177-7951" fmla="*/ 4691062 w 5470922"/>
            <a:gd name="connsiteY177-7952" fmla="*/ 95281 h 1178750"/>
            <a:gd name="connsiteX178-7953" fmla="*/ 4738687 w 5470922"/>
            <a:gd name="connsiteY178-7954" fmla="*/ 107188 h 1178750"/>
            <a:gd name="connsiteX179-7955" fmla="*/ 4774406 w 5470922"/>
            <a:gd name="connsiteY179-7956" fmla="*/ 89328 h 1178750"/>
            <a:gd name="connsiteX180-7957" fmla="*/ 4798219 w 5470922"/>
            <a:gd name="connsiteY180-7958" fmla="*/ 53609 h 1178750"/>
            <a:gd name="connsiteX181-7959" fmla="*/ 4804172 w 5470922"/>
            <a:gd name="connsiteY181-7960" fmla="*/ 35750 h 1178750"/>
            <a:gd name="connsiteX182-7961" fmla="*/ 4822031 w 5470922"/>
            <a:gd name="connsiteY182-7962" fmla="*/ 47656 h 1178750"/>
            <a:gd name="connsiteX183-7963" fmla="*/ 4845844 w 5470922"/>
            <a:gd name="connsiteY183-7964" fmla="*/ 89328 h 1178750"/>
            <a:gd name="connsiteX184-7965" fmla="*/ 4863703 w 5470922"/>
            <a:gd name="connsiteY184-7966" fmla="*/ 101234 h 1178750"/>
            <a:gd name="connsiteX185-7967" fmla="*/ 4893469 w 5470922"/>
            <a:gd name="connsiteY185-7968" fmla="*/ 131000 h 1178750"/>
            <a:gd name="connsiteX186-7969" fmla="*/ 4911328 w 5470922"/>
            <a:gd name="connsiteY186-7970" fmla="*/ 119094 h 1178750"/>
            <a:gd name="connsiteX187-7971" fmla="*/ 4935141 w 5470922"/>
            <a:gd name="connsiteY187-7972" fmla="*/ 95281 h 1178750"/>
            <a:gd name="connsiteX188-7973" fmla="*/ 4931792 w 5470922"/>
            <a:gd name="connsiteY188-7974" fmla="*/ 131479 h 1178750"/>
            <a:gd name="connsiteX189-7975" fmla="*/ 4974749 w 5470922"/>
            <a:gd name="connsiteY189-7976" fmla="*/ 142618 h 1178750"/>
            <a:gd name="connsiteX190-7977" fmla="*/ 5017708 w 5470922"/>
            <a:gd name="connsiteY190-7978" fmla="*/ 127160 h 1178750"/>
            <a:gd name="connsiteX191-7979" fmla="*/ 5054203 w 5470922"/>
            <a:gd name="connsiteY191-7980" fmla="*/ 107188 h 1178750"/>
            <a:gd name="connsiteX192-7981" fmla="*/ 5060156 w 5470922"/>
            <a:gd name="connsiteY192-7982" fmla="*/ 59563 h 1178750"/>
            <a:gd name="connsiteX193-7983" fmla="*/ 5047739 w 5470922"/>
            <a:gd name="connsiteY193-7984" fmla="*/ 41703 h 1178750"/>
            <a:gd name="connsiteX194-7985" fmla="*/ 5119687 w 5470922"/>
            <a:gd name="connsiteY194-7986" fmla="*/ 29797 h 1178750"/>
            <a:gd name="connsiteX195-7987" fmla="*/ 5142725 w 5470922"/>
            <a:gd name="connsiteY195-7988" fmla="*/ 22020 h 1178750"/>
            <a:gd name="connsiteX196-7989" fmla="*/ 5169390 w 5470922"/>
            <a:gd name="connsiteY196-7990" fmla="*/ 60331 h 1178750"/>
            <a:gd name="connsiteX197-7991" fmla="*/ 5209249 w 5470922"/>
            <a:gd name="connsiteY197-7992" fmla="*/ 77422 h 1178750"/>
            <a:gd name="connsiteX198-7993" fmla="*/ 5239014 w 5470922"/>
            <a:gd name="connsiteY198-7994" fmla="*/ 131479 h 1178750"/>
            <a:gd name="connsiteX199-7995" fmla="*/ 5246006 w 5470922"/>
            <a:gd name="connsiteY199-7996" fmla="*/ 151164 h 1178750"/>
            <a:gd name="connsiteX200-7997" fmla="*/ 5258686 w 5470922"/>
            <a:gd name="connsiteY200-7998" fmla="*/ 193123 h 1178750"/>
            <a:gd name="connsiteX201-7999" fmla="*/ 5280686 w 5470922"/>
            <a:gd name="connsiteY201-8000" fmla="*/ 174785 h 1178750"/>
            <a:gd name="connsiteX202-8001" fmla="*/ 5301911 w 5470922"/>
            <a:gd name="connsiteY202-8002" fmla="*/ 165471 h 1178750"/>
            <a:gd name="connsiteX203-8003" fmla="*/ 5312265 w 5470922"/>
            <a:gd name="connsiteY203-8004" fmla="*/ 143196 h 1178750"/>
            <a:gd name="connsiteX204-8005" fmla="*/ 5340991 w 5470922"/>
            <a:gd name="connsiteY204-8006" fmla="*/ 125335 h 1178750"/>
            <a:gd name="connsiteX205-8007" fmla="*/ 5309941 w 5470922"/>
            <a:gd name="connsiteY205-8008" fmla="*/ 90674 h 1178750"/>
            <a:gd name="connsiteX206-8009" fmla="*/ 5373610 w 5470922"/>
            <a:gd name="connsiteY206-8010" fmla="*/ 91442 h 1178750"/>
            <a:gd name="connsiteX207-8011" fmla="*/ 5399484 w 5470922"/>
            <a:gd name="connsiteY207-8012" fmla="*/ 77422 h 1178750"/>
            <a:gd name="connsiteX208-8013" fmla="*/ 5381625 w 5470922"/>
            <a:gd name="connsiteY208-8014" fmla="*/ 65516 h 1178750"/>
            <a:gd name="connsiteX209-8015" fmla="*/ 5447109 w 5470922"/>
            <a:gd name="connsiteY209-8016" fmla="*/ 59563 h 1178750"/>
            <a:gd name="connsiteX210-8017" fmla="*/ 5470922 w 5470922"/>
            <a:gd name="connsiteY210-8018" fmla="*/ 65516 h 1178750"/>
            <a:gd name="connsiteX0-8019" fmla="*/ 0 w 5470922"/>
            <a:gd name="connsiteY0-8020" fmla="*/ 1178750 h 1178750"/>
            <a:gd name="connsiteX1-8021" fmla="*/ 29766 w 5470922"/>
            <a:gd name="connsiteY1-8022" fmla="*/ 1160891 h 1178750"/>
            <a:gd name="connsiteX2-8023" fmla="*/ 47625 w 5470922"/>
            <a:gd name="connsiteY2-8024" fmla="*/ 1154938 h 1178750"/>
            <a:gd name="connsiteX3-8025" fmla="*/ 77391 w 5470922"/>
            <a:gd name="connsiteY3-8026" fmla="*/ 1125172 h 1178750"/>
            <a:gd name="connsiteX4-8027" fmla="*/ 95250 w 5470922"/>
            <a:gd name="connsiteY4-8028" fmla="*/ 1113266 h 1178750"/>
            <a:gd name="connsiteX5-8029" fmla="*/ 172641 w 5470922"/>
            <a:gd name="connsiteY5-8030" fmla="*/ 1119219 h 1178750"/>
            <a:gd name="connsiteX6-8031" fmla="*/ 220266 w 5470922"/>
            <a:gd name="connsiteY6-8032" fmla="*/ 1125172 h 1178750"/>
            <a:gd name="connsiteX7-8033" fmla="*/ 232172 w 5470922"/>
            <a:gd name="connsiteY7-8034" fmla="*/ 1107313 h 1178750"/>
            <a:gd name="connsiteX8-8035" fmla="*/ 238125 w 5470922"/>
            <a:gd name="connsiteY8-8036" fmla="*/ 1065641 h 1178750"/>
            <a:gd name="connsiteX9-8037" fmla="*/ 244078 w 5470922"/>
            <a:gd name="connsiteY9-8038" fmla="*/ 1047781 h 1178750"/>
            <a:gd name="connsiteX10-8039" fmla="*/ 279797 w 5470922"/>
            <a:gd name="connsiteY10-8040" fmla="*/ 1023969 h 1178750"/>
            <a:gd name="connsiteX11-8041" fmla="*/ 291703 w 5470922"/>
            <a:gd name="connsiteY11-8042" fmla="*/ 1006109 h 1178750"/>
            <a:gd name="connsiteX12-8043" fmla="*/ 321469 w 5470922"/>
            <a:gd name="connsiteY12-8044" fmla="*/ 976344 h 1178750"/>
            <a:gd name="connsiteX13-8045" fmla="*/ 345281 w 5470922"/>
            <a:gd name="connsiteY13-8046" fmla="*/ 940625 h 1178750"/>
            <a:gd name="connsiteX14-8047" fmla="*/ 357187 w 5470922"/>
            <a:gd name="connsiteY14-8048" fmla="*/ 922766 h 1178750"/>
            <a:gd name="connsiteX15-8049" fmla="*/ 369094 w 5470922"/>
            <a:gd name="connsiteY15-8050" fmla="*/ 910859 h 1178750"/>
            <a:gd name="connsiteX16-8051" fmla="*/ 381000 w 5470922"/>
            <a:gd name="connsiteY16-8052" fmla="*/ 922766 h 1178750"/>
            <a:gd name="connsiteX17-8053" fmla="*/ 386953 w 5470922"/>
            <a:gd name="connsiteY17-8054" fmla="*/ 940625 h 1178750"/>
            <a:gd name="connsiteX18-8055" fmla="*/ 422672 w 5470922"/>
            <a:gd name="connsiteY18-8056" fmla="*/ 958484 h 1178750"/>
            <a:gd name="connsiteX19-8057" fmla="*/ 452437 w 5470922"/>
            <a:gd name="connsiteY19-8058" fmla="*/ 988250 h 1178750"/>
            <a:gd name="connsiteX20-8059" fmla="*/ 488156 w 5470922"/>
            <a:gd name="connsiteY20-8060" fmla="*/ 1000156 h 1178750"/>
            <a:gd name="connsiteX21-8061" fmla="*/ 511969 w 5470922"/>
            <a:gd name="connsiteY21-8062" fmla="*/ 994203 h 1178750"/>
            <a:gd name="connsiteX22-8063" fmla="*/ 559594 w 5470922"/>
            <a:gd name="connsiteY22-8064" fmla="*/ 958484 h 1178750"/>
            <a:gd name="connsiteX23-8065" fmla="*/ 601266 w 5470922"/>
            <a:gd name="connsiteY23-8066" fmla="*/ 964438 h 1178750"/>
            <a:gd name="connsiteX24-8067" fmla="*/ 619125 w 5470922"/>
            <a:gd name="connsiteY24-8068" fmla="*/ 970391 h 1178750"/>
            <a:gd name="connsiteX25-8069" fmla="*/ 631031 w 5470922"/>
            <a:gd name="connsiteY25-8070" fmla="*/ 988250 h 1178750"/>
            <a:gd name="connsiteX26-8071" fmla="*/ 648891 w 5470922"/>
            <a:gd name="connsiteY26-8072" fmla="*/ 1000156 h 1178750"/>
            <a:gd name="connsiteX27-8073" fmla="*/ 666750 w 5470922"/>
            <a:gd name="connsiteY27-8074" fmla="*/ 994203 h 1178750"/>
            <a:gd name="connsiteX28-8075" fmla="*/ 684609 w 5470922"/>
            <a:gd name="connsiteY28-8076" fmla="*/ 982297 h 1178750"/>
            <a:gd name="connsiteX29-8077" fmla="*/ 720328 w 5470922"/>
            <a:gd name="connsiteY29-8078" fmla="*/ 970391 h 1178750"/>
            <a:gd name="connsiteX30-8079" fmla="*/ 744141 w 5470922"/>
            <a:gd name="connsiteY30-8080" fmla="*/ 946578 h 1178750"/>
            <a:gd name="connsiteX31-8081" fmla="*/ 756047 w 5470922"/>
            <a:gd name="connsiteY31-8082" fmla="*/ 928719 h 1178750"/>
            <a:gd name="connsiteX32-8083" fmla="*/ 773906 w 5470922"/>
            <a:gd name="connsiteY32-8084" fmla="*/ 922766 h 1178750"/>
            <a:gd name="connsiteX33-8085" fmla="*/ 863203 w 5470922"/>
            <a:gd name="connsiteY33-8086" fmla="*/ 916813 h 1178750"/>
            <a:gd name="connsiteX34-8087" fmla="*/ 887016 w 5470922"/>
            <a:gd name="connsiteY34-8088" fmla="*/ 869188 h 1178750"/>
            <a:gd name="connsiteX35-8089" fmla="*/ 904875 w 5470922"/>
            <a:gd name="connsiteY35-8090" fmla="*/ 863234 h 1178750"/>
            <a:gd name="connsiteX36-8091" fmla="*/ 952500 w 5470922"/>
            <a:gd name="connsiteY36-8092" fmla="*/ 857281 h 1178750"/>
            <a:gd name="connsiteX37-8093" fmla="*/ 988219 w 5470922"/>
            <a:gd name="connsiteY37-8094" fmla="*/ 833469 h 1178750"/>
            <a:gd name="connsiteX38-8095" fmla="*/ 1006078 w 5470922"/>
            <a:gd name="connsiteY38-8096" fmla="*/ 821563 h 1178750"/>
            <a:gd name="connsiteX39-8097" fmla="*/ 1041797 w 5470922"/>
            <a:gd name="connsiteY39-8098" fmla="*/ 827516 h 1178750"/>
            <a:gd name="connsiteX40-8099" fmla="*/ 1059656 w 5470922"/>
            <a:gd name="connsiteY40-8100" fmla="*/ 833469 h 1178750"/>
            <a:gd name="connsiteX41-8101" fmla="*/ 1101328 w 5470922"/>
            <a:gd name="connsiteY41-8102" fmla="*/ 821563 h 1178750"/>
            <a:gd name="connsiteX42-8103" fmla="*/ 1137047 w 5470922"/>
            <a:gd name="connsiteY42-8104" fmla="*/ 779891 h 1178750"/>
            <a:gd name="connsiteX43-8105" fmla="*/ 1148953 w 5470922"/>
            <a:gd name="connsiteY43-8106" fmla="*/ 756078 h 1178750"/>
            <a:gd name="connsiteX44-8107" fmla="*/ 1154906 w 5470922"/>
            <a:gd name="connsiteY44-8108" fmla="*/ 738219 h 1178750"/>
            <a:gd name="connsiteX45-8109" fmla="*/ 1172766 w 5470922"/>
            <a:gd name="connsiteY45-8110" fmla="*/ 732266 h 1178750"/>
            <a:gd name="connsiteX46-8111" fmla="*/ 1196578 w 5470922"/>
            <a:gd name="connsiteY46-8112" fmla="*/ 738219 h 1178750"/>
            <a:gd name="connsiteX47-8113" fmla="*/ 1214437 w 5470922"/>
            <a:gd name="connsiteY47-8114" fmla="*/ 744172 h 1178750"/>
            <a:gd name="connsiteX48-8115" fmla="*/ 1226344 w 5470922"/>
            <a:gd name="connsiteY48-8116" fmla="*/ 732266 h 1178750"/>
            <a:gd name="connsiteX49-8117" fmla="*/ 1244203 w 5470922"/>
            <a:gd name="connsiteY49-8118" fmla="*/ 726313 h 1178750"/>
            <a:gd name="connsiteX50-8119" fmla="*/ 1273969 w 5470922"/>
            <a:gd name="connsiteY50-8120" fmla="*/ 756078 h 1178750"/>
            <a:gd name="connsiteX51-8121" fmla="*/ 1291828 w 5470922"/>
            <a:gd name="connsiteY51-8122" fmla="*/ 767984 h 1178750"/>
            <a:gd name="connsiteX52-8123" fmla="*/ 1333500 w 5470922"/>
            <a:gd name="connsiteY52-8124" fmla="*/ 803703 h 1178750"/>
            <a:gd name="connsiteX53-8125" fmla="*/ 1351359 w 5470922"/>
            <a:gd name="connsiteY53-8126" fmla="*/ 809656 h 1178750"/>
            <a:gd name="connsiteX54-8127" fmla="*/ 1369219 w 5470922"/>
            <a:gd name="connsiteY54-8128" fmla="*/ 773938 h 1178750"/>
            <a:gd name="connsiteX55-8129" fmla="*/ 1375172 w 5470922"/>
            <a:gd name="connsiteY55-8130" fmla="*/ 714406 h 1178750"/>
            <a:gd name="connsiteX56-8131" fmla="*/ 1393031 w 5470922"/>
            <a:gd name="connsiteY56-8132" fmla="*/ 702500 h 1178750"/>
            <a:gd name="connsiteX57-8133" fmla="*/ 1494234 w 5470922"/>
            <a:gd name="connsiteY57-8134" fmla="*/ 678688 h 1178750"/>
            <a:gd name="connsiteX58-8135" fmla="*/ 1506141 w 5470922"/>
            <a:gd name="connsiteY58-8136" fmla="*/ 666781 h 1178750"/>
            <a:gd name="connsiteX59-8137" fmla="*/ 1524000 w 5470922"/>
            <a:gd name="connsiteY59-8138" fmla="*/ 654875 h 1178750"/>
            <a:gd name="connsiteX60-8139" fmla="*/ 1535906 w 5470922"/>
            <a:gd name="connsiteY60-8140" fmla="*/ 637016 h 1178750"/>
            <a:gd name="connsiteX61-8141" fmla="*/ 1559719 w 5470922"/>
            <a:gd name="connsiteY61-8142" fmla="*/ 613203 h 1178750"/>
            <a:gd name="connsiteX62-8143" fmla="*/ 1565672 w 5470922"/>
            <a:gd name="connsiteY62-8144" fmla="*/ 595344 h 1178750"/>
            <a:gd name="connsiteX63-8145" fmla="*/ 1619250 w 5470922"/>
            <a:gd name="connsiteY63-8146" fmla="*/ 565578 h 1178750"/>
            <a:gd name="connsiteX64-8147" fmla="*/ 1702594 w 5470922"/>
            <a:gd name="connsiteY64-8148" fmla="*/ 571531 h 1178750"/>
            <a:gd name="connsiteX65-8149" fmla="*/ 1720453 w 5470922"/>
            <a:gd name="connsiteY65-8150" fmla="*/ 577484 h 1178750"/>
            <a:gd name="connsiteX66-8151" fmla="*/ 1768078 w 5470922"/>
            <a:gd name="connsiteY66-8152" fmla="*/ 565578 h 1178750"/>
            <a:gd name="connsiteX67-8153" fmla="*/ 1797844 w 5470922"/>
            <a:gd name="connsiteY67-8154" fmla="*/ 541766 h 1178750"/>
            <a:gd name="connsiteX68-8155" fmla="*/ 1779984 w 5470922"/>
            <a:gd name="connsiteY68-8156" fmla="*/ 500094 h 1178750"/>
            <a:gd name="connsiteX69-8157" fmla="*/ 1768078 w 5470922"/>
            <a:gd name="connsiteY69-8158" fmla="*/ 482234 h 1178750"/>
            <a:gd name="connsiteX70-8159" fmla="*/ 1785937 w 5470922"/>
            <a:gd name="connsiteY70-8160" fmla="*/ 464375 h 1178750"/>
            <a:gd name="connsiteX71-8161" fmla="*/ 1839516 w 5470922"/>
            <a:gd name="connsiteY71-8162" fmla="*/ 482234 h 1178750"/>
            <a:gd name="connsiteX72-8163" fmla="*/ 1851422 w 5470922"/>
            <a:gd name="connsiteY72-8164" fmla="*/ 494141 h 1178750"/>
            <a:gd name="connsiteX73-8165" fmla="*/ 1887141 w 5470922"/>
            <a:gd name="connsiteY73-8166" fmla="*/ 512000 h 1178750"/>
            <a:gd name="connsiteX74-8167" fmla="*/ 1934766 w 5470922"/>
            <a:gd name="connsiteY74-8168" fmla="*/ 500094 h 1178750"/>
            <a:gd name="connsiteX75-8169" fmla="*/ 1952625 w 5470922"/>
            <a:gd name="connsiteY75-8170" fmla="*/ 464375 h 1178750"/>
            <a:gd name="connsiteX76-8171" fmla="*/ 1976437 w 5470922"/>
            <a:gd name="connsiteY76-8172" fmla="*/ 452469 h 1178750"/>
            <a:gd name="connsiteX77-8173" fmla="*/ 2047875 w 5470922"/>
            <a:gd name="connsiteY77-8174" fmla="*/ 440563 h 1178750"/>
            <a:gd name="connsiteX78-8175" fmla="*/ 2077641 w 5470922"/>
            <a:gd name="connsiteY78-8176" fmla="*/ 422703 h 1178750"/>
            <a:gd name="connsiteX79-8177" fmla="*/ 2095500 w 5470922"/>
            <a:gd name="connsiteY79-8178" fmla="*/ 416750 h 1178750"/>
            <a:gd name="connsiteX80-8179" fmla="*/ 2125266 w 5470922"/>
            <a:gd name="connsiteY80-8180" fmla="*/ 392938 h 1178750"/>
            <a:gd name="connsiteX81-8181" fmla="*/ 2137172 w 5470922"/>
            <a:gd name="connsiteY81-8182" fmla="*/ 381031 h 1178750"/>
            <a:gd name="connsiteX82-8183" fmla="*/ 2172891 w 5470922"/>
            <a:gd name="connsiteY82-8184" fmla="*/ 369125 h 1178750"/>
            <a:gd name="connsiteX83-8185" fmla="*/ 2190750 w 5470922"/>
            <a:gd name="connsiteY83-8186" fmla="*/ 363172 h 1178750"/>
            <a:gd name="connsiteX84-8187" fmla="*/ 2220516 w 5470922"/>
            <a:gd name="connsiteY84-8188" fmla="*/ 357219 h 1178750"/>
            <a:gd name="connsiteX85-8189" fmla="*/ 2256234 w 5470922"/>
            <a:gd name="connsiteY85-8190" fmla="*/ 345313 h 1178750"/>
            <a:gd name="connsiteX86-8191" fmla="*/ 2274094 w 5470922"/>
            <a:gd name="connsiteY86-8192" fmla="*/ 339359 h 1178750"/>
            <a:gd name="connsiteX87-8193" fmla="*/ 2309812 w 5470922"/>
            <a:gd name="connsiteY87-8194" fmla="*/ 315547 h 1178750"/>
            <a:gd name="connsiteX88-8195" fmla="*/ 2321719 w 5470922"/>
            <a:gd name="connsiteY88-8196" fmla="*/ 297688 h 1178750"/>
            <a:gd name="connsiteX89-8197" fmla="*/ 2357437 w 5470922"/>
            <a:gd name="connsiteY89-8198" fmla="*/ 279828 h 1178750"/>
            <a:gd name="connsiteX90-8199" fmla="*/ 2369344 w 5470922"/>
            <a:gd name="connsiteY90-8200" fmla="*/ 267922 h 1178750"/>
            <a:gd name="connsiteX91-8201" fmla="*/ 2381250 w 5470922"/>
            <a:gd name="connsiteY91-8202" fmla="*/ 250063 h 1178750"/>
            <a:gd name="connsiteX92-8203" fmla="*/ 2416969 w 5470922"/>
            <a:gd name="connsiteY92-8204" fmla="*/ 238156 h 1178750"/>
            <a:gd name="connsiteX93-8205" fmla="*/ 2446734 w 5470922"/>
            <a:gd name="connsiteY93-8206" fmla="*/ 244109 h 1178750"/>
            <a:gd name="connsiteX94-8207" fmla="*/ 2458641 w 5470922"/>
            <a:gd name="connsiteY94-8208" fmla="*/ 256016 h 1178750"/>
            <a:gd name="connsiteX95-8209" fmla="*/ 2494359 w 5470922"/>
            <a:gd name="connsiteY95-8210" fmla="*/ 244109 h 1178750"/>
            <a:gd name="connsiteX96-8211" fmla="*/ 2536031 w 5470922"/>
            <a:gd name="connsiteY96-8212" fmla="*/ 250063 h 1178750"/>
            <a:gd name="connsiteX97-8213" fmla="*/ 2547937 w 5470922"/>
            <a:gd name="connsiteY97-8214" fmla="*/ 267922 h 1178750"/>
            <a:gd name="connsiteX98-8215" fmla="*/ 2559844 w 5470922"/>
            <a:gd name="connsiteY98-8216" fmla="*/ 279828 h 1178750"/>
            <a:gd name="connsiteX99-8217" fmla="*/ 2565797 w 5470922"/>
            <a:gd name="connsiteY99-8218" fmla="*/ 309594 h 1178750"/>
            <a:gd name="connsiteX100-8219" fmla="*/ 2583656 w 5470922"/>
            <a:gd name="connsiteY100-8220" fmla="*/ 315547 h 1178750"/>
            <a:gd name="connsiteX101-8221" fmla="*/ 2619375 w 5470922"/>
            <a:gd name="connsiteY101-8222" fmla="*/ 339359 h 1178750"/>
            <a:gd name="connsiteX102-8223" fmla="*/ 2655094 w 5470922"/>
            <a:gd name="connsiteY102-8224" fmla="*/ 357219 h 1178750"/>
            <a:gd name="connsiteX103-8225" fmla="*/ 2684859 w 5470922"/>
            <a:gd name="connsiteY103-8226" fmla="*/ 428656 h 1178750"/>
            <a:gd name="connsiteX104-8227" fmla="*/ 2708672 w 5470922"/>
            <a:gd name="connsiteY104-8228" fmla="*/ 416750 h 1178750"/>
            <a:gd name="connsiteX105-8229" fmla="*/ 2744391 w 5470922"/>
            <a:gd name="connsiteY105-8230" fmla="*/ 404844 h 1178750"/>
            <a:gd name="connsiteX106-8231" fmla="*/ 2851547 w 5470922"/>
            <a:gd name="connsiteY106-8232" fmla="*/ 422703 h 1178750"/>
            <a:gd name="connsiteX107-8233" fmla="*/ 2887266 w 5470922"/>
            <a:gd name="connsiteY107-8234" fmla="*/ 410797 h 1178750"/>
            <a:gd name="connsiteX108-8235" fmla="*/ 2905125 w 5470922"/>
            <a:gd name="connsiteY108-8236" fmla="*/ 404844 h 1178750"/>
            <a:gd name="connsiteX109-8237" fmla="*/ 2922984 w 5470922"/>
            <a:gd name="connsiteY109-8238" fmla="*/ 392938 h 1178750"/>
            <a:gd name="connsiteX110-8239" fmla="*/ 2976562 w 5470922"/>
            <a:gd name="connsiteY110-8240" fmla="*/ 386984 h 1178750"/>
            <a:gd name="connsiteX111-8241" fmla="*/ 2994422 w 5470922"/>
            <a:gd name="connsiteY111-8242" fmla="*/ 392938 h 1178750"/>
            <a:gd name="connsiteX112-8243" fmla="*/ 3012281 w 5470922"/>
            <a:gd name="connsiteY112-8244" fmla="*/ 404844 h 1178750"/>
            <a:gd name="connsiteX113-8245" fmla="*/ 3030141 w 5470922"/>
            <a:gd name="connsiteY113-8246" fmla="*/ 369125 h 1178750"/>
            <a:gd name="connsiteX114-8247" fmla="*/ 3065859 w 5470922"/>
            <a:gd name="connsiteY114-8248" fmla="*/ 339359 h 1178750"/>
            <a:gd name="connsiteX115-8249" fmla="*/ 3089672 w 5470922"/>
            <a:gd name="connsiteY115-8250" fmla="*/ 333406 h 1178750"/>
            <a:gd name="connsiteX116-8251" fmla="*/ 3208734 w 5470922"/>
            <a:gd name="connsiteY116-8252" fmla="*/ 327453 h 1178750"/>
            <a:gd name="connsiteX117-8253" fmla="*/ 3232547 w 5470922"/>
            <a:gd name="connsiteY117-8254" fmla="*/ 333406 h 1178750"/>
            <a:gd name="connsiteX118-8255" fmla="*/ 3244453 w 5470922"/>
            <a:gd name="connsiteY118-8256" fmla="*/ 345313 h 1178750"/>
            <a:gd name="connsiteX119-8257" fmla="*/ 3280172 w 5470922"/>
            <a:gd name="connsiteY119-8258" fmla="*/ 339359 h 1178750"/>
            <a:gd name="connsiteX120-8259" fmla="*/ 3298031 w 5470922"/>
            <a:gd name="connsiteY120-8260" fmla="*/ 345313 h 1178750"/>
            <a:gd name="connsiteX121-8261" fmla="*/ 3315891 w 5470922"/>
            <a:gd name="connsiteY121-8262" fmla="*/ 381031 h 1178750"/>
            <a:gd name="connsiteX122-8263" fmla="*/ 3345656 w 5470922"/>
            <a:gd name="connsiteY122-8264" fmla="*/ 404844 h 1178750"/>
            <a:gd name="connsiteX123-8265" fmla="*/ 3357562 w 5470922"/>
            <a:gd name="connsiteY123-8266" fmla="*/ 440563 h 1178750"/>
            <a:gd name="connsiteX124-8267" fmla="*/ 3363516 w 5470922"/>
            <a:gd name="connsiteY124-8268" fmla="*/ 458422 h 1178750"/>
            <a:gd name="connsiteX125-8269" fmla="*/ 3399234 w 5470922"/>
            <a:gd name="connsiteY125-8270" fmla="*/ 440563 h 1178750"/>
            <a:gd name="connsiteX126-8271" fmla="*/ 3405187 w 5470922"/>
            <a:gd name="connsiteY126-8272" fmla="*/ 422703 h 1178750"/>
            <a:gd name="connsiteX127-8273" fmla="*/ 3411141 w 5470922"/>
            <a:gd name="connsiteY127-8274" fmla="*/ 369125 h 1178750"/>
            <a:gd name="connsiteX128-8275" fmla="*/ 3423047 w 5470922"/>
            <a:gd name="connsiteY128-8276" fmla="*/ 351266 h 1178750"/>
            <a:gd name="connsiteX129-8277" fmla="*/ 3446859 w 5470922"/>
            <a:gd name="connsiteY129-8278" fmla="*/ 357219 h 1178750"/>
            <a:gd name="connsiteX130-8279" fmla="*/ 3506391 w 5470922"/>
            <a:gd name="connsiteY130-8280" fmla="*/ 363172 h 1178750"/>
            <a:gd name="connsiteX131-8281" fmla="*/ 3500437 w 5470922"/>
            <a:gd name="connsiteY131-8282" fmla="*/ 333406 h 1178750"/>
            <a:gd name="connsiteX132-8283" fmla="*/ 3476625 w 5470922"/>
            <a:gd name="connsiteY132-8284" fmla="*/ 297688 h 1178750"/>
            <a:gd name="connsiteX133-8285" fmla="*/ 3500437 w 5470922"/>
            <a:gd name="connsiteY133-8286" fmla="*/ 291734 h 1178750"/>
            <a:gd name="connsiteX134-8287" fmla="*/ 3530203 w 5470922"/>
            <a:gd name="connsiteY134-8288" fmla="*/ 285781 h 1178750"/>
            <a:gd name="connsiteX135-8289" fmla="*/ 3548062 w 5470922"/>
            <a:gd name="connsiteY135-8290" fmla="*/ 279828 h 1178750"/>
            <a:gd name="connsiteX136-8291" fmla="*/ 3559969 w 5470922"/>
            <a:gd name="connsiteY136-8292" fmla="*/ 261969 h 1178750"/>
            <a:gd name="connsiteX137-8293" fmla="*/ 3589734 w 5470922"/>
            <a:gd name="connsiteY137-8294" fmla="*/ 238156 h 1178750"/>
            <a:gd name="connsiteX138-8295" fmla="*/ 3607594 w 5470922"/>
            <a:gd name="connsiteY138-8296" fmla="*/ 214344 h 1178750"/>
            <a:gd name="connsiteX139-8297" fmla="*/ 3625453 w 5470922"/>
            <a:gd name="connsiteY139-8298" fmla="*/ 196484 h 1178750"/>
            <a:gd name="connsiteX140-8299" fmla="*/ 3649266 w 5470922"/>
            <a:gd name="connsiteY140-8300" fmla="*/ 166719 h 1178750"/>
            <a:gd name="connsiteX141-8301" fmla="*/ 3655219 w 5470922"/>
            <a:gd name="connsiteY141-8302" fmla="*/ 119094 h 1178750"/>
            <a:gd name="connsiteX142-8303" fmla="*/ 3726656 w 5470922"/>
            <a:gd name="connsiteY142-8304" fmla="*/ 95281 h 1178750"/>
            <a:gd name="connsiteX143-8305" fmla="*/ 3827859 w 5470922"/>
            <a:gd name="connsiteY143-8306" fmla="*/ 53609 h 1178750"/>
            <a:gd name="connsiteX144-8307" fmla="*/ 3839766 w 5470922"/>
            <a:gd name="connsiteY144-8308" fmla="*/ 65516 h 1178750"/>
            <a:gd name="connsiteX145-8309" fmla="*/ 3875484 w 5470922"/>
            <a:gd name="connsiteY145-8310" fmla="*/ 89328 h 1178750"/>
            <a:gd name="connsiteX146-8311" fmla="*/ 3893344 w 5470922"/>
            <a:gd name="connsiteY146-8312" fmla="*/ 83375 h 1178750"/>
            <a:gd name="connsiteX147-8313" fmla="*/ 3911203 w 5470922"/>
            <a:gd name="connsiteY147-8314" fmla="*/ 71469 h 1178750"/>
            <a:gd name="connsiteX148-8315" fmla="*/ 3929062 w 5470922"/>
            <a:gd name="connsiteY148-8316" fmla="*/ 77422 h 1178750"/>
            <a:gd name="connsiteX149-8317" fmla="*/ 3976687 w 5470922"/>
            <a:gd name="connsiteY149-8318" fmla="*/ 71469 h 1178750"/>
            <a:gd name="connsiteX150-8319" fmla="*/ 3988594 w 5470922"/>
            <a:gd name="connsiteY150-8320" fmla="*/ 59563 h 1178750"/>
            <a:gd name="connsiteX151-8321" fmla="*/ 4018359 w 5470922"/>
            <a:gd name="connsiteY151-8322" fmla="*/ 95281 h 1178750"/>
            <a:gd name="connsiteX152-8323" fmla="*/ 4065984 w 5470922"/>
            <a:gd name="connsiteY152-8324" fmla="*/ 136953 h 1178750"/>
            <a:gd name="connsiteX153-8325" fmla="*/ 4083844 w 5470922"/>
            <a:gd name="connsiteY153-8326" fmla="*/ 131000 h 1178750"/>
            <a:gd name="connsiteX154-8327" fmla="*/ 4119562 w 5470922"/>
            <a:gd name="connsiteY154-8328" fmla="*/ 107188 h 1178750"/>
            <a:gd name="connsiteX155-8329" fmla="*/ 4125516 w 5470922"/>
            <a:gd name="connsiteY155-8330" fmla="*/ 89328 h 1178750"/>
            <a:gd name="connsiteX156-8331" fmla="*/ 4119562 w 5470922"/>
            <a:gd name="connsiteY156-8332" fmla="*/ 65516 h 1178750"/>
            <a:gd name="connsiteX157-8333" fmla="*/ 4101703 w 5470922"/>
            <a:gd name="connsiteY157-8334" fmla="*/ 29797 h 1178750"/>
            <a:gd name="connsiteX158-8335" fmla="*/ 4107656 w 5470922"/>
            <a:gd name="connsiteY158-8336" fmla="*/ 5984 h 1178750"/>
            <a:gd name="connsiteX159-8337" fmla="*/ 4167187 w 5470922"/>
            <a:gd name="connsiteY159-8338" fmla="*/ 5984 h 1178750"/>
            <a:gd name="connsiteX160-8339" fmla="*/ 4185047 w 5470922"/>
            <a:gd name="connsiteY160-8340" fmla="*/ 11938 h 1178750"/>
            <a:gd name="connsiteX161-8341" fmla="*/ 4244578 w 5470922"/>
            <a:gd name="connsiteY161-8342" fmla="*/ 47656 h 1178750"/>
            <a:gd name="connsiteX162-8343" fmla="*/ 4280297 w 5470922"/>
            <a:gd name="connsiteY162-8344" fmla="*/ 53609 h 1178750"/>
            <a:gd name="connsiteX163-8345" fmla="*/ 4363641 w 5470922"/>
            <a:gd name="connsiteY163-8346" fmla="*/ 41703 h 1178750"/>
            <a:gd name="connsiteX164-8347" fmla="*/ 4381500 w 5470922"/>
            <a:gd name="connsiteY164-8348" fmla="*/ 35750 h 1178750"/>
            <a:gd name="connsiteX165-8349" fmla="*/ 4399359 w 5470922"/>
            <a:gd name="connsiteY165-8350" fmla="*/ 23844 h 1178750"/>
            <a:gd name="connsiteX166-8351" fmla="*/ 4429125 w 5470922"/>
            <a:gd name="connsiteY166-8352" fmla="*/ 35750 h 1178750"/>
            <a:gd name="connsiteX167-8353" fmla="*/ 4446984 w 5470922"/>
            <a:gd name="connsiteY167-8354" fmla="*/ 41703 h 1178750"/>
            <a:gd name="connsiteX168-8355" fmla="*/ 4470797 w 5470922"/>
            <a:gd name="connsiteY168-8356" fmla="*/ 65516 h 1178750"/>
            <a:gd name="connsiteX169-8357" fmla="*/ 4488656 w 5470922"/>
            <a:gd name="connsiteY169-8358" fmla="*/ 107188 h 1178750"/>
            <a:gd name="connsiteX170-8359" fmla="*/ 4506516 w 5470922"/>
            <a:gd name="connsiteY170-8360" fmla="*/ 101234 h 1178750"/>
            <a:gd name="connsiteX171-8361" fmla="*/ 4542234 w 5470922"/>
            <a:gd name="connsiteY171-8362" fmla="*/ 77422 h 1178750"/>
            <a:gd name="connsiteX172-8363" fmla="*/ 4554141 w 5470922"/>
            <a:gd name="connsiteY172-8364" fmla="*/ 65516 h 1178750"/>
            <a:gd name="connsiteX173-8365" fmla="*/ 4589859 w 5470922"/>
            <a:gd name="connsiteY173-8366" fmla="*/ 53609 h 1178750"/>
            <a:gd name="connsiteX174-8367" fmla="*/ 4607719 w 5470922"/>
            <a:gd name="connsiteY174-8368" fmla="*/ 47656 h 1178750"/>
            <a:gd name="connsiteX175-8369" fmla="*/ 4649391 w 5470922"/>
            <a:gd name="connsiteY175-8370" fmla="*/ 29797 h 1178750"/>
            <a:gd name="connsiteX176-8371" fmla="*/ 4667250 w 5470922"/>
            <a:gd name="connsiteY176-8372" fmla="*/ 59563 h 1178750"/>
            <a:gd name="connsiteX177-8373" fmla="*/ 4691062 w 5470922"/>
            <a:gd name="connsiteY177-8374" fmla="*/ 95281 h 1178750"/>
            <a:gd name="connsiteX178-8375" fmla="*/ 4738687 w 5470922"/>
            <a:gd name="connsiteY178-8376" fmla="*/ 107188 h 1178750"/>
            <a:gd name="connsiteX179-8377" fmla="*/ 4774406 w 5470922"/>
            <a:gd name="connsiteY179-8378" fmla="*/ 89328 h 1178750"/>
            <a:gd name="connsiteX180-8379" fmla="*/ 4798219 w 5470922"/>
            <a:gd name="connsiteY180-8380" fmla="*/ 53609 h 1178750"/>
            <a:gd name="connsiteX181-8381" fmla="*/ 4804172 w 5470922"/>
            <a:gd name="connsiteY181-8382" fmla="*/ 35750 h 1178750"/>
            <a:gd name="connsiteX182-8383" fmla="*/ 4822031 w 5470922"/>
            <a:gd name="connsiteY182-8384" fmla="*/ 47656 h 1178750"/>
            <a:gd name="connsiteX183-8385" fmla="*/ 4845844 w 5470922"/>
            <a:gd name="connsiteY183-8386" fmla="*/ 89328 h 1178750"/>
            <a:gd name="connsiteX184-8387" fmla="*/ 4863703 w 5470922"/>
            <a:gd name="connsiteY184-8388" fmla="*/ 101234 h 1178750"/>
            <a:gd name="connsiteX185-8389" fmla="*/ 4893469 w 5470922"/>
            <a:gd name="connsiteY185-8390" fmla="*/ 131000 h 1178750"/>
            <a:gd name="connsiteX186-8391" fmla="*/ 4911328 w 5470922"/>
            <a:gd name="connsiteY186-8392" fmla="*/ 119094 h 1178750"/>
            <a:gd name="connsiteX187-8393" fmla="*/ 4935141 w 5470922"/>
            <a:gd name="connsiteY187-8394" fmla="*/ 95281 h 1178750"/>
            <a:gd name="connsiteX188-8395" fmla="*/ 4931792 w 5470922"/>
            <a:gd name="connsiteY188-8396" fmla="*/ 131479 h 1178750"/>
            <a:gd name="connsiteX189-8397" fmla="*/ 4974749 w 5470922"/>
            <a:gd name="connsiteY189-8398" fmla="*/ 142618 h 1178750"/>
            <a:gd name="connsiteX190-8399" fmla="*/ 5017708 w 5470922"/>
            <a:gd name="connsiteY190-8400" fmla="*/ 127160 h 1178750"/>
            <a:gd name="connsiteX191-8401" fmla="*/ 5020562 w 5470922"/>
            <a:gd name="connsiteY191-8402" fmla="*/ 90385 h 1178750"/>
            <a:gd name="connsiteX192-8403" fmla="*/ 5060156 w 5470922"/>
            <a:gd name="connsiteY192-8404" fmla="*/ 59563 h 1178750"/>
            <a:gd name="connsiteX193-8405" fmla="*/ 5047739 w 5470922"/>
            <a:gd name="connsiteY193-8406" fmla="*/ 41703 h 1178750"/>
            <a:gd name="connsiteX194-8407" fmla="*/ 5119687 w 5470922"/>
            <a:gd name="connsiteY194-8408" fmla="*/ 29797 h 1178750"/>
            <a:gd name="connsiteX195-8409" fmla="*/ 5142725 w 5470922"/>
            <a:gd name="connsiteY195-8410" fmla="*/ 22020 h 1178750"/>
            <a:gd name="connsiteX196-8411" fmla="*/ 5169390 w 5470922"/>
            <a:gd name="connsiteY196-8412" fmla="*/ 60331 h 1178750"/>
            <a:gd name="connsiteX197-8413" fmla="*/ 5209249 w 5470922"/>
            <a:gd name="connsiteY197-8414" fmla="*/ 77422 h 1178750"/>
            <a:gd name="connsiteX198-8415" fmla="*/ 5239014 w 5470922"/>
            <a:gd name="connsiteY198-8416" fmla="*/ 131479 h 1178750"/>
            <a:gd name="connsiteX199-8417" fmla="*/ 5246006 w 5470922"/>
            <a:gd name="connsiteY199-8418" fmla="*/ 151164 h 1178750"/>
            <a:gd name="connsiteX200-8419" fmla="*/ 5258686 w 5470922"/>
            <a:gd name="connsiteY200-8420" fmla="*/ 193123 h 1178750"/>
            <a:gd name="connsiteX201-8421" fmla="*/ 5280686 w 5470922"/>
            <a:gd name="connsiteY201-8422" fmla="*/ 174785 h 1178750"/>
            <a:gd name="connsiteX202-8423" fmla="*/ 5301911 w 5470922"/>
            <a:gd name="connsiteY202-8424" fmla="*/ 165471 h 1178750"/>
            <a:gd name="connsiteX203-8425" fmla="*/ 5312265 w 5470922"/>
            <a:gd name="connsiteY203-8426" fmla="*/ 143196 h 1178750"/>
            <a:gd name="connsiteX204-8427" fmla="*/ 5340991 w 5470922"/>
            <a:gd name="connsiteY204-8428" fmla="*/ 125335 h 1178750"/>
            <a:gd name="connsiteX205-8429" fmla="*/ 5309941 w 5470922"/>
            <a:gd name="connsiteY205-8430" fmla="*/ 90674 h 1178750"/>
            <a:gd name="connsiteX206-8431" fmla="*/ 5373610 w 5470922"/>
            <a:gd name="connsiteY206-8432" fmla="*/ 91442 h 1178750"/>
            <a:gd name="connsiteX207-8433" fmla="*/ 5399484 w 5470922"/>
            <a:gd name="connsiteY207-8434" fmla="*/ 77422 h 1178750"/>
            <a:gd name="connsiteX208-8435" fmla="*/ 5381625 w 5470922"/>
            <a:gd name="connsiteY208-8436" fmla="*/ 65516 h 1178750"/>
            <a:gd name="connsiteX209-8437" fmla="*/ 5447109 w 5470922"/>
            <a:gd name="connsiteY209-8438" fmla="*/ 59563 h 1178750"/>
            <a:gd name="connsiteX210-8439" fmla="*/ 5470922 w 5470922"/>
            <a:gd name="connsiteY210-8440" fmla="*/ 65516 h 1178750"/>
            <a:gd name="connsiteX0-8441" fmla="*/ 0 w 5470922"/>
            <a:gd name="connsiteY0-8442" fmla="*/ 1178750 h 1178750"/>
            <a:gd name="connsiteX1-8443" fmla="*/ 29766 w 5470922"/>
            <a:gd name="connsiteY1-8444" fmla="*/ 1160891 h 1178750"/>
            <a:gd name="connsiteX2-8445" fmla="*/ 47625 w 5470922"/>
            <a:gd name="connsiteY2-8446" fmla="*/ 1154938 h 1178750"/>
            <a:gd name="connsiteX3-8447" fmla="*/ 77391 w 5470922"/>
            <a:gd name="connsiteY3-8448" fmla="*/ 1125172 h 1178750"/>
            <a:gd name="connsiteX4-8449" fmla="*/ 95250 w 5470922"/>
            <a:gd name="connsiteY4-8450" fmla="*/ 1113266 h 1178750"/>
            <a:gd name="connsiteX5-8451" fmla="*/ 172641 w 5470922"/>
            <a:gd name="connsiteY5-8452" fmla="*/ 1119219 h 1178750"/>
            <a:gd name="connsiteX6-8453" fmla="*/ 220266 w 5470922"/>
            <a:gd name="connsiteY6-8454" fmla="*/ 1125172 h 1178750"/>
            <a:gd name="connsiteX7-8455" fmla="*/ 232172 w 5470922"/>
            <a:gd name="connsiteY7-8456" fmla="*/ 1107313 h 1178750"/>
            <a:gd name="connsiteX8-8457" fmla="*/ 238125 w 5470922"/>
            <a:gd name="connsiteY8-8458" fmla="*/ 1065641 h 1178750"/>
            <a:gd name="connsiteX9-8459" fmla="*/ 244078 w 5470922"/>
            <a:gd name="connsiteY9-8460" fmla="*/ 1047781 h 1178750"/>
            <a:gd name="connsiteX10-8461" fmla="*/ 279797 w 5470922"/>
            <a:gd name="connsiteY10-8462" fmla="*/ 1023969 h 1178750"/>
            <a:gd name="connsiteX11-8463" fmla="*/ 291703 w 5470922"/>
            <a:gd name="connsiteY11-8464" fmla="*/ 1006109 h 1178750"/>
            <a:gd name="connsiteX12-8465" fmla="*/ 321469 w 5470922"/>
            <a:gd name="connsiteY12-8466" fmla="*/ 976344 h 1178750"/>
            <a:gd name="connsiteX13-8467" fmla="*/ 345281 w 5470922"/>
            <a:gd name="connsiteY13-8468" fmla="*/ 940625 h 1178750"/>
            <a:gd name="connsiteX14-8469" fmla="*/ 357187 w 5470922"/>
            <a:gd name="connsiteY14-8470" fmla="*/ 922766 h 1178750"/>
            <a:gd name="connsiteX15-8471" fmla="*/ 369094 w 5470922"/>
            <a:gd name="connsiteY15-8472" fmla="*/ 910859 h 1178750"/>
            <a:gd name="connsiteX16-8473" fmla="*/ 381000 w 5470922"/>
            <a:gd name="connsiteY16-8474" fmla="*/ 922766 h 1178750"/>
            <a:gd name="connsiteX17-8475" fmla="*/ 386953 w 5470922"/>
            <a:gd name="connsiteY17-8476" fmla="*/ 940625 h 1178750"/>
            <a:gd name="connsiteX18-8477" fmla="*/ 422672 w 5470922"/>
            <a:gd name="connsiteY18-8478" fmla="*/ 958484 h 1178750"/>
            <a:gd name="connsiteX19-8479" fmla="*/ 452437 w 5470922"/>
            <a:gd name="connsiteY19-8480" fmla="*/ 988250 h 1178750"/>
            <a:gd name="connsiteX20-8481" fmla="*/ 488156 w 5470922"/>
            <a:gd name="connsiteY20-8482" fmla="*/ 1000156 h 1178750"/>
            <a:gd name="connsiteX21-8483" fmla="*/ 511969 w 5470922"/>
            <a:gd name="connsiteY21-8484" fmla="*/ 994203 h 1178750"/>
            <a:gd name="connsiteX22-8485" fmla="*/ 559594 w 5470922"/>
            <a:gd name="connsiteY22-8486" fmla="*/ 958484 h 1178750"/>
            <a:gd name="connsiteX23-8487" fmla="*/ 601266 w 5470922"/>
            <a:gd name="connsiteY23-8488" fmla="*/ 964438 h 1178750"/>
            <a:gd name="connsiteX24-8489" fmla="*/ 619125 w 5470922"/>
            <a:gd name="connsiteY24-8490" fmla="*/ 970391 h 1178750"/>
            <a:gd name="connsiteX25-8491" fmla="*/ 631031 w 5470922"/>
            <a:gd name="connsiteY25-8492" fmla="*/ 988250 h 1178750"/>
            <a:gd name="connsiteX26-8493" fmla="*/ 648891 w 5470922"/>
            <a:gd name="connsiteY26-8494" fmla="*/ 1000156 h 1178750"/>
            <a:gd name="connsiteX27-8495" fmla="*/ 666750 w 5470922"/>
            <a:gd name="connsiteY27-8496" fmla="*/ 994203 h 1178750"/>
            <a:gd name="connsiteX28-8497" fmla="*/ 684609 w 5470922"/>
            <a:gd name="connsiteY28-8498" fmla="*/ 982297 h 1178750"/>
            <a:gd name="connsiteX29-8499" fmla="*/ 720328 w 5470922"/>
            <a:gd name="connsiteY29-8500" fmla="*/ 970391 h 1178750"/>
            <a:gd name="connsiteX30-8501" fmla="*/ 744141 w 5470922"/>
            <a:gd name="connsiteY30-8502" fmla="*/ 946578 h 1178750"/>
            <a:gd name="connsiteX31-8503" fmla="*/ 756047 w 5470922"/>
            <a:gd name="connsiteY31-8504" fmla="*/ 928719 h 1178750"/>
            <a:gd name="connsiteX32-8505" fmla="*/ 773906 w 5470922"/>
            <a:gd name="connsiteY32-8506" fmla="*/ 922766 h 1178750"/>
            <a:gd name="connsiteX33-8507" fmla="*/ 863203 w 5470922"/>
            <a:gd name="connsiteY33-8508" fmla="*/ 916813 h 1178750"/>
            <a:gd name="connsiteX34-8509" fmla="*/ 887016 w 5470922"/>
            <a:gd name="connsiteY34-8510" fmla="*/ 869188 h 1178750"/>
            <a:gd name="connsiteX35-8511" fmla="*/ 904875 w 5470922"/>
            <a:gd name="connsiteY35-8512" fmla="*/ 863234 h 1178750"/>
            <a:gd name="connsiteX36-8513" fmla="*/ 952500 w 5470922"/>
            <a:gd name="connsiteY36-8514" fmla="*/ 857281 h 1178750"/>
            <a:gd name="connsiteX37-8515" fmla="*/ 988219 w 5470922"/>
            <a:gd name="connsiteY37-8516" fmla="*/ 833469 h 1178750"/>
            <a:gd name="connsiteX38-8517" fmla="*/ 1006078 w 5470922"/>
            <a:gd name="connsiteY38-8518" fmla="*/ 821563 h 1178750"/>
            <a:gd name="connsiteX39-8519" fmla="*/ 1041797 w 5470922"/>
            <a:gd name="connsiteY39-8520" fmla="*/ 827516 h 1178750"/>
            <a:gd name="connsiteX40-8521" fmla="*/ 1059656 w 5470922"/>
            <a:gd name="connsiteY40-8522" fmla="*/ 833469 h 1178750"/>
            <a:gd name="connsiteX41-8523" fmla="*/ 1101328 w 5470922"/>
            <a:gd name="connsiteY41-8524" fmla="*/ 821563 h 1178750"/>
            <a:gd name="connsiteX42-8525" fmla="*/ 1137047 w 5470922"/>
            <a:gd name="connsiteY42-8526" fmla="*/ 779891 h 1178750"/>
            <a:gd name="connsiteX43-8527" fmla="*/ 1148953 w 5470922"/>
            <a:gd name="connsiteY43-8528" fmla="*/ 756078 h 1178750"/>
            <a:gd name="connsiteX44-8529" fmla="*/ 1154906 w 5470922"/>
            <a:gd name="connsiteY44-8530" fmla="*/ 738219 h 1178750"/>
            <a:gd name="connsiteX45-8531" fmla="*/ 1172766 w 5470922"/>
            <a:gd name="connsiteY45-8532" fmla="*/ 732266 h 1178750"/>
            <a:gd name="connsiteX46-8533" fmla="*/ 1196578 w 5470922"/>
            <a:gd name="connsiteY46-8534" fmla="*/ 738219 h 1178750"/>
            <a:gd name="connsiteX47-8535" fmla="*/ 1214437 w 5470922"/>
            <a:gd name="connsiteY47-8536" fmla="*/ 744172 h 1178750"/>
            <a:gd name="connsiteX48-8537" fmla="*/ 1226344 w 5470922"/>
            <a:gd name="connsiteY48-8538" fmla="*/ 732266 h 1178750"/>
            <a:gd name="connsiteX49-8539" fmla="*/ 1244203 w 5470922"/>
            <a:gd name="connsiteY49-8540" fmla="*/ 726313 h 1178750"/>
            <a:gd name="connsiteX50-8541" fmla="*/ 1273969 w 5470922"/>
            <a:gd name="connsiteY50-8542" fmla="*/ 756078 h 1178750"/>
            <a:gd name="connsiteX51-8543" fmla="*/ 1291828 w 5470922"/>
            <a:gd name="connsiteY51-8544" fmla="*/ 767984 h 1178750"/>
            <a:gd name="connsiteX52-8545" fmla="*/ 1333500 w 5470922"/>
            <a:gd name="connsiteY52-8546" fmla="*/ 803703 h 1178750"/>
            <a:gd name="connsiteX53-8547" fmla="*/ 1351359 w 5470922"/>
            <a:gd name="connsiteY53-8548" fmla="*/ 809656 h 1178750"/>
            <a:gd name="connsiteX54-8549" fmla="*/ 1369219 w 5470922"/>
            <a:gd name="connsiteY54-8550" fmla="*/ 773938 h 1178750"/>
            <a:gd name="connsiteX55-8551" fmla="*/ 1375172 w 5470922"/>
            <a:gd name="connsiteY55-8552" fmla="*/ 714406 h 1178750"/>
            <a:gd name="connsiteX56-8553" fmla="*/ 1393031 w 5470922"/>
            <a:gd name="connsiteY56-8554" fmla="*/ 702500 h 1178750"/>
            <a:gd name="connsiteX57-8555" fmla="*/ 1494234 w 5470922"/>
            <a:gd name="connsiteY57-8556" fmla="*/ 678688 h 1178750"/>
            <a:gd name="connsiteX58-8557" fmla="*/ 1506141 w 5470922"/>
            <a:gd name="connsiteY58-8558" fmla="*/ 666781 h 1178750"/>
            <a:gd name="connsiteX59-8559" fmla="*/ 1524000 w 5470922"/>
            <a:gd name="connsiteY59-8560" fmla="*/ 654875 h 1178750"/>
            <a:gd name="connsiteX60-8561" fmla="*/ 1535906 w 5470922"/>
            <a:gd name="connsiteY60-8562" fmla="*/ 637016 h 1178750"/>
            <a:gd name="connsiteX61-8563" fmla="*/ 1559719 w 5470922"/>
            <a:gd name="connsiteY61-8564" fmla="*/ 613203 h 1178750"/>
            <a:gd name="connsiteX62-8565" fmla="*/ 1565672 w 5470922"/>
            <a:gd name="connsiteY62-8566" fmla="*/ 595344 h 1178750"/>
            <a:gd name="connsiteX63-8567" fmla="*/ 1619250 w 5470922"/>
            <a:gd name="connsiteY63-8568" fmla="*/ 565578 h 1178750"/>
            <a:gd name="connsiteX64-8569" fmla="*/ 1702594 w 5470922"/>
            <a:gd name="connsiteY64-8570" fmla="*/ 571531 h 1178750"/>
            <a:gd name="connsiteX65-8571" fmla="*/ 1720453 w 5470922"/>
            <a:gd name="connsiteY65-8572" fmla="*/ 577484 h 1178750"/>
            <a:gd name="connsiteX66-8573" fmla="*/ 1768078 w 5470922"/>
            <a:gd name="connsiteY66-8574" fmla="*/ 565578 h 1178750"/>
            <a:gd name="connsiteX67-8575" fmla="*/ 1797844 w 5470922"/>
            <a:gd name="connsiteY67-8576" fmla="*/ 541766 h 1178750"/>
            <a:gd name="connsiteX68-8577" fmla="*/ 1779984 w 5470922"/>
            <a:gd name="connsiteY68-8578" fmla="*/ 500094 h 1178750"/>
            <a:gd name="connsiteX69-8579" fmla="*/ 1768078 w 5470922"/>
            <a:gd name="connsiteY69-8580" fmla="*/ 482234 h 1178750"/>
            <a:gd name="connsiteX70-8581" fmla="*/ 1785937 w 5470922"/>
            <a:gd name="connsiteY70-8582" fmla="*/ 464375 h 1178750"/>
            <a:gd name="connsiteX71-8583" fmla="*/ 1839516 w 5470922"/>
            <a:gd name="connsiteY71-8584" fmla="*/ 482234 h 1178750"/>
            <a:gd name="connsiteX72-8585" fmla="*/ 1851422 w 5470922"/>
            <a:gd name="connsiteY72-8586" fmla="*/ 494141 h 1178750"/>
            <a:gd name="connsiteX73-8587" fmla="*/ 1887141 w 5470922"/>
            <a:gd name="connsiteY73-8588" fmla="*/ 512000 h 1178750"/>
            <a:gd name="connsiteX74-8589" fmla="*/ 1934766 w 5470922"/>
            <a:gd name="connsiteY74-8590" fmla="*/ 500094 h 1178750"/>
            <a:gd name="connsiteX75-8591" fmla="*/ 1952625 w 5470922"/>
            <a:gd name="connsiteY75-8592" fmla="*/ 464375 h 1178750"/>
            <a:gd name="connsiteX76-8593" fmla="*/ 1976437 w 5470922"/>
            <a:gd name="connsiteY76-8594" fmla="*/ 452469 h 1178750"/>
            <a:gd name="connsiteX77-8595" fmla="*/ 2047875 w 5470922"/>
            <a:gd name="connsiteY77-8596" fmla="*/ 440563 h 1178750"/>
            <a:gd name="connsiteX78-8597" fmla="*/ 2077641 w 5470922"/>
            <a:gd name="connsiteY78-8598" fmla="*/ 422703 h 1178750"/>
            <a:gd name="connsiteX79-8599" fmla="*/ 2095500 w 5470922"/>
            <a:gd name="connsiteY79-8600" fmla="*/ 416750 h 1178750"/>
            <a:gd name="connsiteX80-8601" fmla="*/ 2125266 w 5470922"/>
            <a:gd name="connsiteY80-8602" fmla="*/ 392938 h 1178750"/>
            <a:gd name="connsiteX81-8603" fmla="*/ 2137172 w 5470922"/>
            <a:gd name="connsiteY81-8604" fmla="*/ 381031 h 1178750"/>
            <a:gd name="connsiteX82-8605" fmla="*/ 2172891 w 5470922"/>
            <a:gd name="connsiteY82-8606" fmla="*/ 369125 h 1178750"/>
            <a:gd name="connsiteX83-8607" fmla="*/ 2190750 w 5470922"/>
            <a:gd name="connsiteY83-8608" fmla="*/ 363172 h 1178750"/>
            <a:gd name="connsiteX84-8609" fmla="*/ 2220516 w 5470922"/>
            <a:gd name="connsiteY84-8610" fmla="*/ 357219 h 1178750"/>
            <a:gd name="connsiteX85-8611" fmla="*/ 2256234 w 5470922"/>
            <a:gd name="connsiteY85-8612" fmla="*/ 345313 h 1178750"/>
            <a:gd name="connsiteX86-8613" fmla="*/ 2274094 w 5470922"/>
            <a:gd name="connsiteY86-8614" fmla="*/ 339359 h 1178750"/>
            <a:gd name="connsiteX87-8615" fmla="*/ 2309812 w 5470922"/>
            <a:gd name="connsiteY87-8616" fmla="*/ 315547 h 1178750"/>
            <a:gd name="connsiteX88-8617" fmla="*/ 2321719 w 5470922"/>
            <a:gd name="connsiteY88-8618" fmla="*/ 297688 h 1178750"/>
            <a:gd name="connsiteX89-8619" fmla="*/ 2357437 w 5470922"/>
            <a:gd name="connsiteY89-8620" fmla="*/ 279828 h 1178750"/>
            <a:gd name="connsiteX90-8621" fmla="*/ 2369344 w 5470922"/>
            <a:gd name="connsiteY90-8622" fmla="*/ 267922 h 1178750"/>
            <a:gd name="connsiteX91-8623" fmla="*/ 2381250 w 5470922"/>
            <a:gd name="connsiteY91-8624" fmla="*/ 250063 h 1178750"/>
            <a:gd name="connsiteX92-8625" fmla="*/ 2416969 w 5470922"/>
            <a:gd name="connsiteY92-8626" fmla="*/ 238156 h 1178750"/>
            <a:gd name="connsiteX93-8627" fmla="*/ 2446734 w 5470922"/>
            <a:gd name="connsiteY93-8628" fmla="*/ 244109 h 1178750"/>
            <a:gd name="connsiteX94-8629" fmla="*/ 2458641 w 5470922"/>
            <a:gd name="connsiteY94-8630" fmla="*/ 256016 h 1178750"/>
            <a:gd name="connsiteX95-8631" fmla="*/ 2494359 w 5470922"/>
            <a:gd name="connsiteY95-8632" fmla="*/ 244109 h 1178750"/>
            <a:gd name="connsiteX96-8633" fmla="*/ 2536031 w 5470922"/>
            <a:gd name="connsiteY96-8634" fmla="*/ 250063 h 1178750"/>
            <a:gd name="connsiteX97-8635" fmla="*/ 2547937 w 5470922"/>
            <a:gd name="connsiteY97-8636" fmla="*/ 267922 h 1178750"/>
            <a:gd name="connsiteX98-8637" fmla="*/ 2559844 w 5470922"/>
            <a:gd name="connsiteY98-8638" fmla="*/ 279828 h 1178750"/>
            <a:gd name="connsiteX99-8639" fmla="*/ 2565797 w 5470922"/>
            <a:gd name="connsiteY99-8640" fmla="*/ 309594 h 1178750"/>
            <a:gd name="connsiteX100-8641" fmla="*/ 2583656 w 5470922"/>
            <a:gd name="connsiteY100-8642" fmla="*/ 315547 h 1178750"/>
            <a:gd name="connsiteX101-8643" fmla="*/ 2619375 w 5470922"/>
            <a:gd name="connsiteY101-8644" fmla="*/ 339359 h 1178750"/>
            <a:gd name="connsiteX102-8645" fmla="*/ 2655094 w 5470922"/>
            <a:gd name="connsiteY102-8646" fmla="*/ 357219 h 1178750"/>
            <a:gd name="connsiteX103-8647" fmla="*/ 2684859 w 5470922"/>
            <a:gd name="connsiteY103-8648" fmla="*/ 428656 h 1178750"/>
            <a:gd name="connsiteX104-8649" fmla="*/ 2708672 w 5470922"/>
            <a:gd name="connsiteY104-8650" fmla="*/ 416750 h 1178750"/>
            <a:gd name="connsiteX105-8651" fmla="*/ 2744391 w 5470922"/>
            <a:gd name="connsiteY105-8652" fmla="*/ 404844 h 1178750"/>
            <a:gd name="connsiteX106-8653" fmla="*/ 2851547 w 5470922"/>
            <a:gd name="connsiteY106-8654" fmla="*/ 422703 h 1178750"/>
            <a:gd name="connsiteX107-8655" fmla="*/ 2887266 w 5470922"/>
            <a:gd name="connsiteY107-8656" fmla="*/ 410797 h 1178750"/>
            <a:gd name="connsiteX108-8657" fmla="*/ 2905125 w 5470922"/>
            <a:gd name="connsiteY108-8658" fmla="*/ 404844 h 1178750"/>
            <a:gd name="connsiteX109-8659" fmla="*/ 2922984 w 5470922"/>
            <a:gd name="connsiteY109-8660" fmla="*/ 392938 h 1178750"/>
            <a:gd name="connsiteX110-8661" fmla="*/ 2976562 w 5470922"/>
            <a:gd name="connsiteY110-8662" fmla="*/ 386984 h 1178750"/>
            <a:gd name="connsiteX111-8663" fmla="*/ 2994422 w 5470922"/>
            <a:gd name="connsiteY111-8664" fmla="*/ 392938 h 1178750"/>
            <a:gd name="connsiteX112-8665" fmla="*/ 3012281 w 5470922"/>
            <a:gd name="connsiteY112-8666" fmla="*/ 404844 h 1178750"/>
            <a:gd name="connsiteX113-8667" fmla="*/ 3030141 w 5470922"/>
            <a:gd name="connsiteY113-8668" fmla="*/ 369125 h 1178750"/>
            <a:gd name="connsiteX114-8669" fmla="*/ 3065859 w 5470922"/>
            <a:gd name="connsiteY114-8670" fmla="*/ 339359 h 1178750"/>
            <a:gd name="connsiteX115-8671" fmla="*/ 3089672 w 5470922"/>
            <a:gd name="connsiteY115-8672" fmla="*/ 333406 h 1178750"/>
            <a:gd name="connsiteX116-8673" fmla="*/ 3168365 w 5470922"/>
            <a:gd name="connsiteY116-8674" fmla="*/ 337534 h 1178750"/>
            <a:gd name="connsiteX117-8675" fmla="*/ 3232547 w 5470922"/>
            <a:gd name="connsiteY117-8676" fmla="*/ 333406 h 1178750"/>
            <a:gd name="connsiteX118-8677" fmla="*/ 3244453 w 5470922"/>
            <a:gd name="connsiteY118-8678" fmla="*/ 345313 h 1178750"/>
            <a:gd name="connsiteX119-8679" fmla="*/ 3280172 w 5470922"/>
            <a:gd name="connsiteY119-8680" fmla="*/ 339359 h 1178750"/>
            <a:gd name="connsiteX120-8681" fmla="*/ 3298031 w 5470922"/>
            <a:gd name="connsiteY120-8682" fmla="*/ 345313 h 1178750"/>
            <a:gd name="connsiteX121-8683" fmla="*/ 3315891 w 5470922"/>
            <a:gd name="connsiteY121-8684" fmla="*/ 381031 h 1178750"/>
            <a:gd name="connsiteX122-8685" fmla="*/ 3345656 w 5470922"/>
            <a:gd name="connsiteY122-8686" fmla="*/ 404844 h 1178750"/>
            <a:gd name="connsiteX123-8687" fmla="*/ 3357562 w 5470922"/>
            <a:gd name="connsiteY123-8688" fmla="*/ 440563 h 1178750"/>
            <a:gd name="connsiteX124-8689" fmla="*/ 3363516 w 5470922"/>
            <a:gd name="connsiteY124-8690" fmla="*/ 458422 h 1178750"/>
            <a:gd name="connsiteX125-8691" fmla="*/ 3399234 w 5470922"/>
            <a:gd name="connsiteY125-8692" fmla="*/ 440563 h 1178750"/>
            <a:gd name="connsiteX126-8693" fmla="*/ 3405187 w 5470922"/>
            <a:gd name="connsiteY126-8694" fmla="*/ 422703 h 1178750"/>
            <a:gd name="connsiteX127-8695" fmla="*/ 3411141 w 5470922"/>
            <a:gd name="connsiteY127-8696" fmla="*/ 369125 h 1178750"/>
            <a:gd name="connsiteX128-8697" fmla="*/ 3423047 w 5470922"/>
            <a:gd name="connsiteY128-8698" fmla="*/ 351266 h 1178750"/>
            <a:gd name="connsiteX129-8699" fmla="*/ 3446859 w 5470922"/>
            <a:gd name="connsiteY129-8700" fmla="*/ 357219 h 1178750"/>
            <a:gd name="connsiteX130-8701" fmla="*/ 3506391 w 5470922"/>
            <a:gd name="connsiteY130-8702" fmla="*/ 363172 h 1178750"/>
            <a:gd name="connsiteX131-8703" fmla="*/ 3500437 w 5470922"/>
            <a:gd name="connsiteY131-8704" fmla="*/ 333406 h 1178750"/>
            <a:gd name="connsiteX132-8705" fmla="*/ 3476625 w 5470922"/>
            <a:gd name="connsiteY132-8706" fmla="*/ 297688 h 1178750"/>
            <a:gd name="connsiteX133-8707" fmla="*/ 3500437 w 5470922"/>
            <a:gd name="connsiteY133-8708" fmla="*/ 291734 h 1178750"/>
            <a:gd name="connsiteX134-8709" fmla="*/ 3530203 w 5470922"/>
            <a:gd name="connsiteY134-8710" fmla="*/ 285781 h 1178750"/>
            <a:gd name="connsiteX135-8711" fmla="*/ 3548062 w 5470922"/>
            <a:gd name="connsiteY135-8712" fmla="*/ 279828 h 1178750"/>
            <a:gd name="connsiteX136-8713" fmla="*/ 3559969 w 5470922"/>
            <a:gd name="connsiteY136-8714" fmla="*/ 261969 h 1178750"/>
            <a:gd name="connsiteX137-8715" fmla="*/ 3589734 w 5470922"/>
            <a:gd name="connsiteY137-8716" fmla="*/ 238156 h 1178750"/>
            <a:gd name="connsiteX138-8717" fmla="*/ 3607594 w 5470922"/>
            <a:gd name="connsiteY138-8718" fmla="*/ 214344 h 1178750"/>
            <a:gd name="connsiteX139-8719" fmla="*/ 3625453 w 5470922"/>
            <a:gd name="connsiteY139-8720" fmla="*/ 196484 h 1178750"/>
            <a:gd name="connsiteX140-8721" fmla="*/ 3649266 w 5470922"/>
            <a:gd name="connsiteY140-8722" fmla="*/ 166719 h 1178750"/>
            <a:gd name="connsiteX141-8723" fmla="*/ 3655219 w 5470922"/>
            <a:gd name="connsiteY141-8724" fmla="*/ 119094 h 1178750"/>
            <a:gd name="connsiteX142-8725" fmla="*/ 3726656 w 5470922"/>
            <a:gd name="connsiteY142-8726" fmla="*/ 95281 h 1178750"/>
            <a:gd name="connsiteX143-8727" fmla="*/ 3827859 w 5470922"/>
            <a:gd name="connsiteY143-8728" fmla="*/ 53609 h 1178750"/>
            <a:gd name="connsiteX144-8729" fmla="*/ 3839766 w 5470922"/>
            <a:gd name="connsiteY144-8730" fmla="*/ 65516 h 1178750"/>
            <a:gd name="connsiteX145-8731" fmla="*/ 3875484 w 5470922"/>
            <a:gd name="connsiteY145-8732" fmla="*/ 89328 h 1178750"/>
            <a:gd name="connsiteX146-8733" fmla="*/ 3893344 w 5470922"/>
            <a:gd name="connsiteY146-8734" fmla="*/ 83375 h 1178750"/>
            <a:gd name="connsiteX147-8735" fmla="*/ 3911203 w 5470922"/>
            <a:gd name="connsiteY147-8736" fmla="*/ 71469 h 1178750"/>
            <a:gd name="connsiteX148-8737" fmla="*/ 3929062 w 5470922"/>
            <a:gd name="connsiteY148-8738" fmla="*/ 77422 h 1178750"/>
            <a:gd name="connsiteX149-8739" fmla="*/ 3976687 w 5470922"/>
            <a:gd name="connsiteY149-8740" fmla="*/ 71469 h 1178750"/>
            <a:gd name="connsiteX150-8741" fmla="*/ 3988594 w 5470922"/>
            <a:gd name="connsiteY150-8742" fmla="*/ 59563 h 1178750"/>
            <a:gd name="connsiteX151-8743" fmla="*/ 4018359 w 5470922"/>
            <a:gd name="connsiteY151-8744" fmla="*/ 95281 h 1178750"/>
            <a:gd name="connsiteX152-8745" fmla="*/ 4065984 w 5470922"/>
            <a:gd name="connsiteY152-8746" fmla="*/ 136953 h 1178750"/>
            <a:gd name="connsiteX153-8747" fmla="*/ 4083844 w 5470922"/>
            <a:gd name="connsiteY153-8748" fmla="*/ 131000 h 1178750"/>
            <a:gd name="connsiteX154-8749" fmla="*/ 4119562 w 5470922"/>
            <a:gd name="connsiteY154-8750" fmla="*/ 107188 h 1178750"/>
            <a:gd name="connsiteX155-8751" fmla="*/ 4125516 w 5470922"/>
            <a:gd name="connsiteY155-8752" fmla="*/ 89328 h 1178750"/>
            <a:gd name="connsiteX156-8753" fmla="*/ 4119562 w 5470922"/>
            <a:gd name="connsiteY156-8754" fmla="*/ 65516 h 1178750"/>
            <a:gd name="connsiteX157-8755" fmla="*/ 4101703 w 5470922"/>
            <a:gd name="connsiteY157-8756" fmla="*/ 29797 h 1178750"/>
            <a:gd name="connsiteX158-8757" fmla="*/ 4107656 w 5470922"/>
            <a:gd name="connsiteY158-8758" fmla="*/ 5984 h 1178750"/>
            <a:gd name="connsiteX159-8759" fmla="*/ 4167187 w 5470922"/>
            <a:gd name="connsiteY159-8760" fmla="*/ 5984 h 1178750"/>
            <a:gd name="connsiteX160-8761" fmla="*/ 4185047 w 5470922"/>
            <a:gd name="connsiteY160-8762" fmla="*/ 11938 h 1178750"/>
            <a:gd name="connsiteX161-8763" fmla="*/ 4244578 w 5470922"/>
            <a:gd name="connsiteY161-8764" fmla="*/ 47656 h 1178750"/>
            <a:gd name="connsiteX162-8765" fmla="*/ 4280297 w 5470922"/>
            <a:gd name="connsiteY162-8766" fmla="*/ 53609 h 1178750"/>
            <a:gd name="connsiteX163-8767" fmla="*/ 4363641 w 5470922"/>
            <a:gd name="connsiteY163-8768" fmla="*/ 41703 h 1178750"/>
            <a:gd name="connsiteX164-8769" fmla="*/ 4381500 w 5470922"/>
            <a:gd name="connsiteY164-8770" fmla="*/ 35750 h 1178750"/>
            <a:gd name="connsiteX165-8771" fmla="*/ 4399359 w 5470922"/>
            <a:gd name="connsiteY165-8772" fmla="*/ 23844 h 1178750"/>
            <a:gd name="connsiteX166-8773" fmla="*/ 4429125 w 5470922"/>
            <a:gd name="connsiteY166-8774" fmla="*/ 35750 h 1178750"/>
            <a:gd name="connsiteX167-8775" fmla="*/ 4446984 w 5470922"/>
            <a:gd name="connsiteY167-8776" fmla="*/ 41703 h 1178750"/>
            <a:gd name="connsiteX168-8777" fmla="*/ 4470797 w 5470922"/>
            <a:gd name="connsiteY168-8778" fmla="*/ 65516 h 1178750"/>
            <a:gd name="connsiteX169-8779" fmla="*/ 4488656 w 5470922"/>
            <a:gd name="connsiteY169-8780" fmla="*/ 107188 h 1178750"/>
            <a:gd name="connsiteX170-8781" fmla="*/ 4506516 w 5470922"/>
            <a:gd name="connsiteY170-8782" fmla="*/ 101234 h 1178750"/>
            <a:gd name="connsiteX171-8783" fmla="*/ 4542234 w 5470922"/>
            <a:gd name="connsiteY171-8784" fmla="*/ 77422 h 1178750"/>
            <a:gd name="connsiteX172-8785" fmla="*/ 4554141 w 5470922"/>
            <a:gd name="connsiteY172-8786" fmla="*/ 65516 h 1178750"/>
            <a:gd name="connsiteX173-8787" fmla="*/ 4589859 w 5470922"/>
            <a:gd name="connsiteY173-8788" fmla="*/ 53609 h 1178750"/>
            <a:gd name="connsiteX174-8789" fmla="*/ 4607719 w 5470922"/>
            <a:gd name="connsiteY174-8790" fmla="*/ 47656 h 1178750"/>
            <a:gd name="connsiteX175-8791" fmla="*/ 4649391 w 5470922"/>
            <a:gd name="connsiteY175-8792" fmla="*/ 29797 h 1178750"/>
            <a:gd name="connsiteX176-8793" fmla="*/ 4667250 w 5470922"/>
            <a:gd name="connsiteY176-8794" fmla="*/ 59563 h 1178750"/>
            <a:gd name="connsiteX177-8795" fmla="*/ 4691062 w 5470922"/>
            <a:gd name="connsiteY177-8796" fmla="*/ 95281 h 1178750"/>
            <a:gd name="connsiteX178-8797" fmla="*/ 4738687 w 5470922"/>
            <a:gd name="connsiteY178-8798" fmla="*/ 107188 h 1178750"/>
            <a:gd name="connsiteX179-8799" fmla="*/ 4774406 w 5470922"/>
            <a:gd name="connsiteY179-8800" fmla="*/ 89328 h 1178750"/>
            <a:gd name="connsiteX180-8801" fmla="*/ 4798219 w 5470922"/>
            <a:gd name="connsiteY180-8802" fmla="*/ 53609 h 1178750"/>
            <a:gd name="connsiteX181-8803" fmla="*/ 4804172 w 5470922"/>
            <a:gd name="connsiteY181-8804" fmla="*/ 35750 h 1178750"/>
            <a:gd name="connsiteX182-8805" fmla="*/ 4822031 w 5470922"/>
            <a:gd name="connsiteY182-8806" fmla="*/ 47656 h 1178750"/>
            <a:gd name="connsiteX183-8807" fmla="*/ 4845844 w 5470922"/>
            <a:gd name="connsiteY183-8808" fmla="*/ 89328 h 1178750"/>
            <a:gd name="connsiteX184-8809" fmla="*/ 4863703 w 5470922"/>
            <a:gd name="connsiteY184-8810" fmla="*/ 101234 h 1178750"/>
            <a:gd name="connsiteX185-8811" fmla="*/ 4893469 w 5470922"/>
            <a:gd name="connsiteY185-8812" fmla="*/ 131000 h 1178750"/>
            <a:gd name="connsiteX186-8813" fmla="*/ 4911328 w 5470922"/>
            <a:gd name="connsiteY186-8814" fmla="*/ 119094 h 1178750"/>
            <a:gd name="connsiteX187-8815" fmla="*/ 4935141 w 5470922"/>
            <a:gd name="connsiteY187-8816" fmla="*/ 95281 h 1178750"/>
            <a:gd name="connsiteX188-8817" fmla="*/ 4931792 w 5470922"/>
            <a:gd name="connsiteY188-8818" fmla="*/ 131479 h 1178750"/>
            <a:gd name="connsiteX189-8819" fmla="*/ 4974749 w 5470922"/>
            <a:gd name="connsiteY189-8820" fmla="*/ 142618 h 1178750"/>
            <a:gd name="connsiteX190-8821" fmla="*/ 5017708 w 5470922"/>
            <a:gd name="connsiteY190-8822" fmla="*/ 127160 h 1178750"/>
            <a:gd name="connsiteX191-8823" fmla="*/ 5020562 w 5470922"/>
            <a:gd name="connsiteY191-8824" fmla="*/ 90385 h 1178750"/>
            <a:gd name="connsiteX192-8825" fmla="*/ 5060156 w 5470922"/>
            <a:gd name="connsiteY192-8826" fmla="*/ 59563 h 1178750"/>
            <a:gd name="connsiteX193-8827" fmla="*/ 5047739 w 5470922"/>
            <a:gd name="connsiteY193-8828" fmla="*/ 41703 h 1178750"/>
            <a:gd name="connsiteX194-8829" fmla="*/ 5119687 w 5470922"/>
            <a:gd name="connsiteY194-8830" fmla="*/ 29797 h 1178750"/>
            <a:gd name="connsiteX195-8831" fmla="*/ 5142725 w 5470922"/>
            <a:gd name="connsiteY195-8832" fmla="*/ 22020 h 1178750"/>
            <a:gd name="connsiteX196-8833" fmla="*/ 5169390 w 5470922"/>
            <a:gd name="connsiteY196-8834" fmla="*/ 60331 h 1178750"/>
            <a:gd name="connsiteX197-8835" fmla="*/ 5209249 w 5470922"/>
            <a:gd name="connsiteY197-8836" fmla="*/ 77422 h 1178750"/>
            <a:gd name="connsiteX198-8837" fmla="*/ 5239014 w 5470922"/>
            <a:gd name="connsiteY198-8838" fmla="*/ 131479 h 1178750"/>
            <a:gd name="connsiteX199-8839" fmla="*/ 5246006 w 5470922"/>
            <a:gd name="connsiteY199-8840" fmla="*/ 151164 h 1178750"/>
            <a:gd name="connsiteX200-8841" fmla="*/ 5258686 w 5470922"/>
            <a:gd name="connsiteY200-8842" fmla="*/ 193123 h 1178750"/>
            <a:gd name="connsiteX201-8843" fmla="*/ 5280686 w 5470922"/>
            <a:gd name="connsiteY201-8844" fmla="*/ 174785 h 1178750"/>
            <a:gd name="connsiteX202-8845" fmla="*/ 5301911 w 5470922"/>
            <a:gd name="connsiteY202-8846" fmla="*/ 165471 h 1178750"/>
            <a:gd name="connsiteX203-8847" fmla="*/ 5312265 w 5470922"/>
            <a:gd name="connsiteY203-8848" fmla="*/ 143196 h 1178750"/>
            <a:gd name="connsiteX204-8849" fmla="*/ 5340991 w 5470922"/>
            <a:gd name="connsiteY204-8850" fmla="*/ 125335 h 1178750"/>
            <a:gd name="connsiteX205-8851" fmla="*/ 5309941 w 5470922"/>
            <a:gd name="connsiteY205-8852" fmla="*/ 90674 h 1178750"/>
            <a:gd name="connsiteX206-8853" fmla="*/ 5373610 w 5470922"/>
            <a:gd name="connsiteY206-8854" fmla="*/ 91442 h 1178750"/>
            <a:gd name="connsiteX207-8855" fmla="*/ 5399484 w 5470922"/>
            <a:gd name="connsiteY207-8856" fmla="*/ 77422 h 1178750"/>
            <a:gd name="connsiteX208-8857" fmla="*/ 5381625 w 5470922"/>
            <a:gd name="connsiteY208-8858" fmla="*/ 65516 h 1178750"/>
            <a:gd name="connsiteX209-8859" fmla="*/ 5447109 w 5470922"/>
            <a:gd name="connsiteY209-8860" fmla="*/ 59563 h 1178750"/>
            <a:gd name="connsiteX210-8861" fmla="*/ 5470922 w 5470922"/>
            <a:gd name="connsiteY210-8862" fmla="*/ 65516 h 1178750"/>
            <a:gd name="connsiteX0-8863" fmla="*/ 0 w 5470922"/>
            <a:gd name="connsiteY0-8864" fmla="*/ 1178750 h 1178750"/>
            <a:gd name="connsiteX1-8865" fmla="*/ 29766 w 5470922"/>
            <a:gd name="connsiteY1-8866" fmla="*/ 1160891 h 1178750"/>
            <a:gd name="connsiteX2-8867" fmla="*/ 47625 w 5470922"/>
            <a:gd name="connsiteY2-8868" fmla="*/ 1154938 h 1178750"/>
            <a:gd name="connsiteX3-8869" fmla="*/ 77391 w 5470922"/>
            <a:gd name="connsiteY3-8870" fmla="*/ 1125172 h 1178750"/>
            <a:gd name="connsiteX4-8871" fmla="*/ 95250 w 5470922"/>
            <a:gd name="connsiteY4-8872" fmla="*/ 1113266 h 1178750"/>
            <a:gd name="connsiteX5-8873" fmla="*/ 172641 w 5470922"/>
            <a:gd name="connsiteY5-8874" fmla="*/ 1119219 h 1178750"/>
            <a:gd name="connsiteX6-8875" fmla="*/ 220266 w 5470922"/>
            <a:gd name="connsiteY6-8876" fmla="*/ 1125172 h 1178750"/>
            <a:gd name="connsiteX7-8877" fmla="*/ 232172 w 5470922"/>
            <a:gd name="connsiteY7-8878" fmla="*/ 1107313 h 1178750"/>
            <a:gd name="connsiteX8-8879" fmla="*/ 238125 w 5470922"/>
            <a:gd name="connsiteY8-8880" fmla="*/ 1065641 h 1178750"/>
            <a:gd name="connsiteX9-8881" fmla="*/ 244078 w 5470922"/>
            <a:gd name="connsiteY9-8882" fmla="*/ 1047781 h 1178750"/>
            <a:gd name="connsiteX10-8883" fmla="*/ 279797 w 5470922"/>
            <a:gd name="connsiteY10-8884" fmla="*/ 1023969 h 1178750"/>
            <a:gd name="connsiteX11-8885" fmla="*/ 291703 w 5470922"/>
            <a:gd name="connsiteY11-8886" fmla="*/ 1006109 h 1178750"/>
            <a:gd name="connsiteX12-8887" fmla="*/ 321469 w 5470922"/>
            <a:gd name="connsiteY12-8888" fmla="*/ 976344 h 1178750"/>
            <a:gd name="connsiteX13-8889" fmla="*/ 345281 w 5470922"/>
            <a:gd name="connsiteY13-8890" fmla="*/ 940625 h 1178750"/>
            <a:gd name="connsiteX14-8891" fmla="*/ 357187 w 5470922"/>
            <a:gd name="connsiteY14-8892" fmla="*/ 922766 h 1178750"/>
            <a:gd name="connsiteX15-8893" fmla="*/ 369094 w 5470922"/>
            <a:gd name="connsiteY15-8894" fmla="*/ 910859 h 1178750"/>
            <a:gd name="connsiteX16-8895" fmla="*/ 381000 w 5470922"/>
            <a:gd name="connsiteY16-8896" fmla="*/ 922766 h 1178750"/>
            <a:gd name="connsiteX17-8897" fmla="*/ 386953 w 5470922"/>
            <a:gd name="connsiteY17-8898" fmla="*/ 940625 h 1178750"/>
            <a:gd name="connsiteX18-8899" fmla="*/ 422672 w 5470922"/>
            <a:gd name="connsiteY18-8900" fmla="*/ 958484 h 1178750"/>
            <a:gd name="connsiteX19-8901" fmla="*/ 452437 w 5470922"/>
            <a:gd name="connsiteY19-8902" fmla="*/ 988250 h 1178750"/>
            <a:gd name="connsiteX20-8903" fmla="*/ 488156 w 5470922"/>
            <a:gd name="connsiteY20-8904" fmla="*/ 1000156 h 1178750"/>
            <a:gd name="connsiteX21-8905" fmla="*/ 511969 w 5470922"/>
            <a:gd name="connsiteY21-8906" fmla="*/ 994203 h 1178750"/>
            <a:gd name="connsiteX22-8907" fmla="*/ 559594 w 5470922"/>
            <a:gd name="connsiteY22-8908" fmla="*/ 958484 h 1178750"/>
            <a:gd name="connsiteX23-8909" fmla="*/ 601266 w 5470922"/>
            <a:gd name="connsiteY23-8910" fmla="*/ 964438 h 1178750"/>
            <a:gd name="connsiteX24-8911" fmla="*/ 619125 w 5470922"/>
            <a:gd name="connsiteY24-8912" fmla="*/ 970391 h 1178750"/>
            <a:gd name="connsiteX25-8913" fmla="*/ 631031 w 5470922"/>
            <a:gd name="connsiteY25-8914" fmla="*/ 988250 h 1178750"/>
            <a:gd name="connsiteX26-8915" fmla="*/ 648891 w 5470922"/>
            <a:gd name="connsiteY26-8916" fmla="*/ 1000156 h 1178750"/>
            <a:gd name="connsiteX27-8917" fmla="*/ 666750 w 5470922"/>
            <a:gd name="connsiteY27-8918" fmla="*/ 994203 h 1178750"/>
            <a:gd name="connsiteX28-8919" fmla="*/ 684609 w 5470922"/>
            <a:gd name="connsiteY28-8920" fmla="*/ 982297 h 1178750"/>
            <a:gd name="connsiteX29-8921" fmla="*/ 720328 w 5470922"/>
            <a:gd name="connsiteY29-8922" fmla="*/ 970391 h 1178750"/>
            <a:gd name="connsiteX30-8923" fmla="*/ 744141 w 5470922"/>
            <a:gd name="connsiteY30-8924" fmla="*/ 946578 h 1178750"/>
            <a:gd name="connsiteX31-8925" fmla="*/ 756047 w 5470922"/>
            <a:gd name="connsiteY31-8926" fmla="*/ 928719 h 1178750"/>
            <a:gd name="connsiteX32-8927" fmla="*/ 773906 w 5470922"/>
            <a:gd name="connsiteY32-8928" fmla="*/ 922766 h 1178750"/>
            <a:gd name="connsiteX33-8929" fmla="*/ 863203 w 5470922"/>
            <a:gd name="connsiteY33-8930" fmla="*/ 916813 h 1178750"/>
            <a:gd name="connsiteX34-8931" fmla="*/ 887016 w 5470922"/>
            <a:gd name="connsiteY34-8932" fmla="*/ 869188 h 1178750"/>
            <a:gd name="connsiteX35-8933" fmla="*/ 904875 w 5470922"/>
            <a:gd name="connsiteY35-8934" fmla="*/ 863234 h 1178750"/>
            <a:gd name="connsiteX36-8935" fmla="*/ 952500 w 5470922"/>
            <a:gd name="connsiteY36-8936" fmla="*/ 857281 h 1178750"/>
            <a:gd name="connsiteX37-8937" fmla="*/ 988219 w 5470922"/>
            <a:gd name="connsiteY37-8938" fmla="*/ 833469 h 1178750"/>
            <a:gd name="connsiteX38-8939" fmla="*/ 1006078 w 5470922"/>
            <a:gd name="connsiteY38-8940" fmla="*/ 821563 h 1178750"/>
            <a:gd name="connsiteX39-8941" fmla="*/ 1041797 w 5470922"/>
            <a:gd name="connsiteY39-8942" fmla="*/ 827516 h 1178750"/>
            <a:gd name="connsiteX40-8943" fmla="*/ 1059656 w 5470922"/>
            <a:gd name="connsiteY40-8944" fmla="*/ 833469 h 1178750"/>
            <a:gd name="connsiteX41-8945" fmla="*/ 1101328 w 5470922"/>
            <a:gd name="connsiteY41-8946" fmla="*/ 821563 h 1178750"/>
            <a:gd name="connsiteX42-8947" fmla="*/ 1137047 w 5470922"/>
            <a:gd name="connsiteY42-8948" fmla="*/ 779891 h 1178750"/>
            <a:gd name="connsiteX43-8949" fmla="*/ 1148953 w 5470922"/>
            <a:gd name="connsiteY43-8950" fmla="*/ 756078 h 1178750"/>
            <a:gd name="connsiteX44-8951" fmla="*/ 1154906 w 5470922"/>
            <a:gd name="connsiteY44-8952" fmla="*/ 738219 h 1178750"/>
            <a:gd name="connsiteX45-8953" fmla="*/ 1172766 w 5470922"/>
            <a:gd name="connsiteY45-8954" fmla="*/ 732266 h 1178750"/>
            <a:gd name="connsiteX46-8955" fmla="*/ 1196578 w 5470922"/>
            <a:gd name="connsiteY46-8956" fmla="*/ 738219 h 1178750"/>
            <a:gd name="connsiteX47-8957" fmla="*/ 1214437 w 5470922"/>
            <a:gd name="connsiteY47-8958" fmla="*/ 744172 h 1178750"/>
            <a:gd name="connsiteX48-8959" fmla="*/ 1226344 w 5470922"/>
            <a:gd name="connsiteY48-8960" fmla="*/ 732266 h 1178750"/>
            <a:gd name="connsiteX49-8961" fmla="*/ 1244203 w 5470922"/>
            <a:gd name="connsiteY49-8962" fmla="*/ 726313 h 1178750"/>
            <a:gd name="connsiteX50-8963" fmla="*/ 1273969 w 5470922"/>
            <a:gd name="connsiteY50-8964" fmla="*/ 756078 h 1178750"/>
            <a:gd name="connsiteX51-8965" fmla="*/ 1291828 w 5470922"/>
            <a:gd name="connsiteY51-8966" fmla="*/ 767984 h 1178750"/>
            <a:gd name="connsiteX52-8967" fmla="*/ 1333500 w 5470922"/>
            <a:gd name="connsiteY52-8968" fmla="*/ 803703 h 1178750"/>
            <a:gd name="connsiteX53-8969" fmla="*/ 1351359 w 5470922"/>
            <a:gd name="connsiteY53-8970" fmla="*/ 809656 h 1178750"/>
            <a:gd name="connsiteX54-8971" fmla="*/ 1369219 w 5470922"/>
            <a:gd name="connsiteY54-8972" fmla="*/ 773938 h 1178750"/>
            <a:gd name="connsiteX55-8973" fmla="*/ 1375172 w 5470922"/>
            <a:gd name="connsiteY55-8974" fmla="*/ 714406 h 1178750"/>
            <a:gd name="connsiteX56-8975" fmla="*/ 1393031 w 5470922"/>
            <a:gd name="connsiteY56-8976" fmla="*/ 702500 h 1178750"/>
            <a:gd name="connsiteX57-8977" fmla="*/ 1494234 w 5470922"/>
            <a:gd name="connsiteY57-8978" fmla="*/ 678688 h 1178750"/>
            <a:gd name="connsiteX58-8979" fmla="*/ 1506141 w 5470922"/>
            <a:gd name="connsiteY58-8980" fmla="*/ 666781 h 1178750"/>
            <a:gd name="connsiteX59-8981" fmla="*/ 1524000 w 5470922"/>
            <a:gd name="connsiteY59-8982" fmla="*/ 654875 h 1178750"/>
            <a:gd name="connsiteX60-8983" fmla="*/ 1535906 w 5470922"/>
            <a:gd name="connsiteY60-8984" fmla="*/ 637016 h 1178750"/>
            <a:gd name="connsiteX61-8985" fmla="*/ 1559719 w 5470922"/>
            <a:gd name="connsiteY61-8986" fmla="*/ 613203 h 1178750"/>
            <a:gd name="connsiteX62-8987" fmla="*/ 1565672 w 5470922"/>
            <a:gd name="connsiteY62-8988" fmla="*/ 595344 h 1178750"/>
            <a:gd name="connsiteX63-8989" fmla="*/ 1619250 w 5470922"/>
            <a:gd name="connsiteY63-8990" fmla="*/ 565578 h 1178750"/>
            <a:gd name="connsiteX64-8991" fmla="*/ 1702594 w 5470922"/>
            <a:gd name="connsiteY64-8992" fmla="*/ 571531 h 1178750"/>
            <a:gd name="connsiteX65-8993" fmla="*/ 1720453 w 5470922"/>
            <a:gd name="connsiteY65-8994" fmla="*/ 577484 h 1178750"/>
            <a:gd name="connsiteX66-8995" fmla="*/ 1768078 w 5470922"/>
            <a:gd name="connsiteY66-8996" fmla="*/ 565578 h 1178750"/>
            <a:gd name="connsiteX67-8997" fmla="*/ 1797844 w 5470922"/>
            <a:gd name="connsiteY67-8998" fmla="*/ 541766 h 1178750"/>
            <a:gd name="connsiteX68-8999" fmla="*/ 1779984 w 5470922"/>
            <a:gd name="connsiteY68-9000" fmla="*/ 500094 h 1178750"/>
            <a:gd name="connsiteX69-9001" fmla="*/ 1768078 w 5470922"/>
            <a:gd name="connsiteY69-9002" fmla="*/ 482234 h 1178750"/>
            <a:gd name="connsiteX70-9003" fmla="*/ 1785937 w 5470922"/>
            <a:gd name="connsiteY70-9004" fmla="*/ 464375 h 1178750"/>
            <a:gd name="connsiteX71-9005" fmla="*/ 1839516 w 5470922"/>
            <a:gd name="connsiteY71-9006" fmla="*/ 482234 h 1178750"/>
            <a:gd name="connsiteX72-9007" fmla="*/ 1851422 w 5470922"/>
            <a:gd name="connsiteY72-9008" fmla="*/ 494141 h 1178750"/>
            <a:gd name="connsiteX73-9009" fmla="*/ 1887141 w 5470922"/>
            <a:gd name="connsiteY73-9010" fmla="*/ 512000 h 1178750"/>
            <a:gd name="connsiteX74-9011" fmla="*/ 1934766 w 5470922"/>
            <a:gd name="connsiteY74-9012" fmla="*/ 500094 h 1178750"/>
            <a:gd name="connsiteX75-9013" fmla="*/ 1952625 w 5470922"/>
            <a:gd name="connsiteY75-9014" fmla="*/ 464375 h 1178750"/>
            <a:gd name="connsiteX76-9015" fmla="*/ 1976437 w 5470922"/>
            <a:gd name="connsiteY76-9016" fmla="*/ 452469 h 1178750"/>
            <a:gd name="connsiteX77-9017" fmla="*/ 2047875 w 5470922"/>
            <a:gd name="connsiteY77-9018" fmla="*/ 440563 h 1178750"/>
            <a:gd name="connsiteX78-9019" fmla="*/ 2077641 w 5470922"/>
            <a:gd name="connsiteY78-9020" fmla="*/ 422703 h 1178750"/>
            <a:gd name="connsiteX79-9021" fmla="*/ 2095500 w 5470922"/>
            <a:gd name="connsiteY79-9022" fmla="*/ 416750 h 1178750"/>
            <a:gd name="connsiteX80-9023" fmla="*/ 2125266 w 5470922"/>
            <a:gd name="connsiteY80-9024" fmla="*/ 392938 h 1178750"/>
            <a:gd name="connsiteX81-9025" fmla="*/ 2137172 w 5470922"/>
            <a:gd name="connsiteY81-9026" fmla="*/ 381031 h 1178750"/>
            <a:gd name="connsiteX82-9027" fmla="*/ 2172891 w 5470922"/>
            <a:gd name="connsiteY82-9028" fmla="*/ 369125 h 1178750"/>
            <a:gd name="connsiteX83-9029" fmla="*/ 2190750 w 5470922"/>
            <a:gd name="connsiteY83-9030" fmla="*/ 363172 h 1178750"/>
            <a:gd name="connsiteX84-9031" fmla="*/ 2220516 w 5470922"/>
            <a:gd name="connsiteY84-9032" fmla="*/ 357219 h 1178750"/>
            <a:gd name="connsiteX85-9033" fmla="*/ 2256234 w 5470922"/>
            <a:gd name="connsiteY85-9034" fmla="*/ 345313 h 1178750"/>
            <a:gd name="connsiteX86-9035" fmla="*/ 2274094 w 5470922"/>
            <a:gd name="connsiteY86-9036" fmla="*/ 339359 h 1178750"/>
            <a:gd name="connsiteX87-9037" fmla="*/ 2309812 w 5470922"/>
            <a:gd name="connsiteY87-9038" fmla="*/ 315547 h 1178750"/>
            <a:gd name="connsiteX88-9039" fmla="*/ 2321719 w 5470922"/>
            <a:gd name="connsiteY88-9040" fmla="*/ 297688 h 1178750"/>
            <a:gd name="connsiteX89-9041" fmla="*/ 2357437 w 5470922"/>
            <a:gd name="connsiteY89-9042" fmla="*/ 279828 h 1178750"/>
            <a:gd name="connsiteX90-9043" fmla="*/ 2369344 w 5470922"/>
            <a:gd name="connsiteY90-9044" fmla="*/ 267922 h 1178750"/>
            <a:gd name="connsiteX91-9045" fmla="*/ 2381250 w 5470922"/>
            <a:gd name="connsiteY91-9046" fmla="*/ 250063 h 1178750"/>
            <a:gd name="connsiteX92-9047" fmla="*/ 2416969 w 5470922"/>
            <a:gd name="connsiteY92-9048" fmla="*/ 238156 h 1178750"/>
            <a:gd name="connsiteX93-9049" fmla="*/ 2446734 w 5470922"/>
            <a:gd name="connsiteY93-9050" fmla="*/ 244109 h 1178750"/>
            <a:gd name="connsiteX94-9051" fmla="*/ 2458641 w 5470922"/>
            <a:gd name="connsiteY94-9052" fmla="*/ 256016 h 1178750"/>
            <a:gd name="connsiteX95-9053" fmla="*/ 2494359 w 5470922"/>
            <a:gd name="connsiteY95-9054" fmla="*/ 244109 h 1178750"/>
            <a:gd name="connsiteX96-9055" fmla="*/ 2536031 w 5470922"/>
            <a:gd name="connsiteY96-9056" fmla="*/ 250063 h 1178750"/>
            <a:gd name="connsiteX97-9057" fmla="*/ 2547937 w 5470922"/>
            <a:gd name="connsiteY97-9058" fmla="*/ 267922 h 1178750"/>
            <a:gd name="connsiteX98-9059" fmla="*/ 2559844 w 5470922"/>
            <a:gd name="connsiteY98-9060" fmla="*/ 279828 h 1178750"/>
            <a:gd name="connsiteX99-9061" fmla="*/ 2565797 w 5470922"/>
            <a:gd name="connsiteY99-9062" fmla="*/ 309594 h 1178750"/>
            <a:gd name="connsiteX100-9063" fmla="*/ 2583656 w 5470922"/>
            <a:gd name="connsiteY100-9064" fmla="*/ 315547 h 1178750"/>
            <a:gd name="connsiteX101-9065" fmla="*/ 2619375 w 5470922"/>
            <a:gd name="connsiteY101-9066" fmla="*/ 339359 h 1178750"/>
            <a:gd name="connsiteX102-9067" fmla="*/ 2655094 w 5470922"/>
            <a:gd name="connsiteY102-9068" fmla="*/ 357219 h 1178750"/>
            <a:gd name="connsiteX103-9069" fmla="*/ 2684859 w 5470922"/>
            <a:gd name="connsiteY103-9070" fmla="*/ 428656 h 1178750"/>
            <a:gd name="connsiteX104-9071" fmla="*/ 2708672 w 5470922"/>
            <a:gd name="connsiteY104-9072" fmla="*/ 416750 h 1178750"/>
            <a:gd name="connsiteX105-9073" fmla="*/ 2744391 w 5470922"/>
            <a:gd name="connsiteY105-9074" fmla="*/ 404844 h 1178750"/>
            <a:gd name="connsiteX106-9075" fmla="*/ 2851547 w 5470922"/>
            <a:gd name="connsiteY106-9076" fmla="*/ 422703 h 1178750"/>
            <a:gd name="connsiteX107-9077" fmla="*/ 2887266 w 5470922"/>
            <a:gd name="connsiteY107-9078" fmla="*/ 410797 h 1178750"/>
            <a:gd name="connsiteX108-9079" fmla="*/ 2905125 w 5470922"/>
            <a:gd name="connsiteY108-9080" fmla="*/ 404844 h 1178750"/>
            <a:gd name="connsiteX109-9081" fmla="*/ 2922984 w 5470922"/>
            <a:gd name="connsiteY109-9082" fmla="*/ 392938 h 1178750"/>
            <a:gd name="connsiteX110-9083" fmla="*/ 2976562 w 5470922"/>
            <a:gd name="connsiteY110-9084" fmla="*/ 386984 h 1178750"/>
            <a:gd name="connsiteX111-9085" fmla="*/ 2994422 w 5470922"/>
            <a:gd name="connsiteY111-9086" fmla="*/ 392938 h 1178750"/>
            <a:gd name="connsiteX112-9087" fmla="*/ 3012281 w 5470922"/>
            <a:gd name="connsiteY112-9088" fmla="*/ 404844 h 1178750"/>
            <a:gd name="connsiteX113-9089" fmla="*/ 3030141 w 5470922"/>
            <a:gd name="connsiteY113-9090" fmla="*/ 369125 h 1178750"/>
            <a:gd name="connsiteX114-9091" fmla="*/ 3065859 w 5470922"/>
            <a:gd name="connsiteY114-9092" fmla="*/ 339359 h 1178750"/>
            <a:gd name="connsiteX115-9093" fmla="*/ 3089672 w 5470922"/>
            <a:gd name="connsiteY115-9094" fmla="*/ 333406 h 1178750"/>
            <a:gd name="connsiteX116-9095" fmla="*/ 3168365 w 5470922"/>
            <a:gd name="connsiteY116-9096" fmla="*/ 337534 h 1178750"/>
            <a:gd name="connsiteX117-9097" fmla="*/ 3232547 w 5470922"/>
            <a:gd name="connsiteY117-9098" fmla="*/ 333406 h 1178750"/>
            <a:gd name="connsiteX118-9099" fmla="*/ 3244453 w 5470922"/>
            <a:gd name="connsiteY118-9100" fmla="*/ 345313 h 1178750"/>
            <a:gd name="connsiteX119-9101" fmla="*/ 3270079 w 5470922"/>
            <a:gd name="connsiteY119-9102" fmla="*/ 383046 h 1178750"/>
            <a:gd name="connsiteX120-9103" fmla="*/ 3298031 w 5470922"/>
            <a:gd name="connsiteY120-9104" fmla="*/ 345313 h 1178750"/>
            <a:gd name="connsiteX121-9105" fmla="*/ 3315891 w 5470922"/>
            <a:gd name="connsiteY121-9106" fmla="*/ 381031 h 1178750"/>
            <a:gd name="connsiteX122-9107" fmla="*/ 3345656 w 5470922"/>
            <a:gd name="connsiteY122-9108" fmla="*/ 404844 h 1178750"/>
            <a:gd name="connsiteX123-9109" fmla="*/ 3357562 w 5470922"/>
            <a:gd name="connsiteY123-9110" fmla="*/ 440563 h 1178750"/>
            <a:gd name="connsiteX124-9111" fmla="*/ 3363516 w 5470922"/>
            <a:gd name="connsiteY124-9112" fmla="*/ 458422 h 1178750"/>
            <a:gd name="connsiteX125-9113" fmla="*/ 3399234 w 5470922"/>
            <a:gd name="connsiteY125-9114" fmla="*/ 440563 h 1178750"/>
            <a:gd name="connsiteX126-9115" fmla="*/ 3405187 w 5470922"/>
            <a:gd name="connsiteY126-9116" fmla="*/ 422703 h 1178750"/>
            <a:gd name="connsiteX127-9117" fmla="*/ 3411141 w 5470922"/>
            <a:gd name="connsiteY127-9118" fmla="*/ 369125 h 1178750"/>
            <a:gd name="connsiteX128-9119" fmla="*/ 3423047 w 5470922"/>
            <a:gd name="connsiteY128-9120" fmla="*/ 351266 h 1178750"/>
            <a:gd name="connsiteX129-9121" fmla="*/ 3446859 w 5470922"/>
            <a:gd name="connsiteY129-9122" fmla="*/ 357219 h 1178750"/>
            <a:gd name="connsiteX130-9123" fmla="*/ 3506391 w 5470922"/>
            <a:gd name="connsiteY130-9124" fmla="*/ 363172 h 1178750"/>
            <a:gd name="connsiteX131-9125" fmla="*/ 3500437 w 5470922"/>
            <a:gd name="connsiteY131-9126" fmla="*/ 333406 h 1178750"/>
            <a:gd name="connsiteX132-9127" fmla="*/ 3476625 w 5470922"/>
            <a:gd name="connsiteY132-9128" fmla="*/ 297688 h 1178750"/>
            <a:gd name="connsiteX133-9129" fmla="*/ 3500437 w 5470922"/>
            <a:gd name="connsiteY133-9130" fmla="*/ 291734 h 1178750"/>
            <a:gd name="connsiteX134-9131" fmla="*/ 3530203 w 5470922"/>
            <a:gd name="connsiteY134-9132" fmla="*/ 285781 h 1178750"/>
            <a:gd name="connsiteX135-9133" fmla="*/ 3548062 w 5470922"/>
            <a:gd name="connsiteY135-9134" fmla="*/ 279828 h 1178750"/>
            <a:gd name="connsiteX136-9135" fmla="*/ 3559969 w 5470922"/>
            <a:gd name="connsiteY136-9136" fmla="*/ 261969 h 1178750"/>
            <a:gd name="connsiteX137-9137" fmla="*/ 3589734 w 5470922"/>
            <a:gd name="connsiteY137-9138" fmla="*/ 238156 h 1178750"/>
            <a:gd name="connsiteX138-9139" fmla="*/ 3607594 w 5470922"/>
            <a:gd name="connsiteY138-9140" fmla="*/ 214344 h 1178750"/>
            <a:gd name="connsiteX139-9141" fmla="*/ 3625453 w 5470922"/>
            <a:gd name="connsiteY139-9142" fmla="*/ 196484 h 1178750"/>
            <a:gd name="connsiteX140-9143" fmla="*/ 3649266 w 5470922"/>
            <a:gd name="connsiteY140-9144" fmla="*/ 166719 h 1178750"/>
            <a:gd name="connsiteX141-9145" fmla="*/ 3655219 w 5470922"/>
            <a:gd name="connsiteY141-9146" fmla="*/ 119094 h 1178750"/>
            <a:gd name="connsiteX142-9147" fmla="*/ 3726656 w 5470922"/>
            <a:gd name="connsiteY142-9148" fmla="*/ 95281 h 1178750"/>
            <a:gd name="connsiteX143-9149" fmla="*/ 3827859 w 5470922"/>
            <a:gd name="connsiteY143-9150" fmla="*/ 53609 h 1178750"/>
            <a:gd name="connsiteX144-9151" fmla="*/ 3839766 w 5470922"/>
            <a:gd name="connsiteY144-9152" fmla="*/ 65516 h 1178750"/>
            <a:gd name="connsiteX145-9153" fmla="*/ 3875484 w 5470922"/>
            <a:gd name="connsiteY145-9154" fmla="*/ 89328 h 1178750"/>
            <a:gd name="connsiteX146-9155" fmla="*/ 3893344 w 5470922"/>
            <a:gd name="connsiteY146-9156" fmla="*/ 83375 h 1178750"/>
            <a:gd name="connsiteX147-9157" fmla="*/ 3911203 w 5470922"/>
            <a:gd name="connsiteY147-9158" fmla="*/ 71469 h 1178750"/>
            <a:gd name="connsiteX148-9159" fmla="*/ 3929062 w 5470922"/>
            <a:gd name="connsiteY148-9160" fmla="*/ 77422 h 1178750"/>
            <a:gd name="connsiteX149-9161" fmla="*/ 3976687 w 5470922"/>
            <a:gd name="connsiteY149-9162" fmla="*/ 71469 h 1178750"/>
            <a:gd name="connsiteX150-9163" fmla="*/ 3988594 w 5470922"/>
            <a:gd name="connsiteY150-9164" fmla="*/ 59563 h 1178750"/>
            <a:gd name="connsiteX151-9165" fmla="*/ 4018359 w 5470922"/>
            <a:gd name="connsiteY151-9166" fmla="*/ 95281 h 1178750"/>
            <a:gd name="connsiteX152-9167" fmla="*/ 4065984 w 5470922"/>
            <a:gd name="connsiteY152-9168" fmla="*/ 136953 h 1178750"/>
            <a:gd name="connsiteX153-9169" fmla="*/ 4083844 w 5470922"/>
            <a:gd name="connsiteY153-9170" fmla="*/ 131000 h 1178750"/>
            <a:gd name="connsiteX154-9171" fmla="*/ 4119562 w 5470922"/>
            <a:gd name="connsiteY154-9172" fmla="*/ 107188 h 1178750"/>
            <a:gd name="connsiteX155-9173" fmla="*/ 4125516 w 5470922"/>
            <a:gd name="connsiteY155-9174" fmla="*/ 89328 h 1178750"/>
            <a:gd name="connsiteX156-9175" fmla="*/ 4119562 w 5470922"/>
            <a:gd name="connsiteY156-9176" fmla="*/ 65516 h 1178750"/>
            <a:gd name="connsiteX157-9177" fmla="*/ 4101703 w 5470922"/>
            <a:gd name="connsiteY157-9178" fmla="*/ 29797 h 1178750"/>
            <a:gd name="connsiteX158-9179" fmla="*/ 4107656 w 5470922"/>
            <a:gd name="connsiteY158-9180" fmla="*/ 5984 h 1178750"/>
            <a:gd name="connsiteX159-9181" fmla="*/ 4167187 w 5470922"/>
            <a:gd name="connsiteY159-9182" fmla="*/ 5984 h 1178750"/>
            <a:gd name="connsiteX160-9183" fmla="*/ 4185047 w 5470922"/>
            <a:gd name="connsiteY160-9184" fmla="*/ 11938 h 1178750"/>
            <a:gd name="connsiteX161-9185" fmla="*/ 4244578 w 5470922"/>
            <a:gd name="connsiteY161-9186" fmla="*/ 47656 h 1178750"/>
            <a:gd name="connsiteX162-9187" fmla="*/ 4280297 w 5470922"/>
            <a:gd name="connsiteY162-9188" fmla="*/ 53609 h 1178750"/>
            <a:gd name="connsiteX163-9189" fmla="*/ 4363641 w 5470922"/>
            <a:gd name="connsiteY163-9190" fmla="*/ 41703 h 1178750"/>
            <a:gd name="connsiteX164-9191" fmla="*/ 4381500 w 5470922"/>
            <a:gd name="connsiteY164-9192" fmla="*/ 35750 h 1178750"/>
            <a:gd name="connsiteX165-9193" fmla="*/ 4399359 w 5470922"/>
            <a:gd name="connsiteY165-9194" fmla="*/ 23844 h 1178750"/>
            <a:gd name="connsiteX166-9195" fmla="*/ 4429125 w 5470922"/>
            <a:gd name="connsiteY166-9196" fmla="*/ 35750 h 1178750"/>
            <a:gd name="connsiteX167-9197" fmla="*/ 4446984 w 5470922"/>
            <a:gd name="connsiteY167-9198" fmla="*/ 41703 h 1178750"/>
            <a:gd name="connsiteX168-9199" fmla="*/ 4470797 w 5470922"/>
            <a:gd name="connsiteY168-9200" fmla="*/ 65516 h 1178750"/>
            <a:gd name="connsiteX169-9201" fmla="*/ 4488656 w 5470922"/>
            <a:gd name="connsiteY169-9202" fmla="*/ 107188 h 1178750"/>
            <a:gd name="connsiteX170-9203" fmla="*/ 4506516 w 5470922"/>
            <a:gd name="connsiteY170-9204" fmla="*/ 101234 h 1178750"/>
            <a:gd name="connsiteX171-9205" fmla="*/ 4542234 w 5470922"/>
            <a:gd name="connsiteY171-9206" fmla="*/ 77422 h 1178750"/>
            <a:gd name="connsiteX172-9207" fmla="*/ 4554141 w 5470922"/>
            <a:gd name="connsiteY172-9208" fmla="*/ 65516 h 1178750"/>
            <a:gd name="connsiteX173-9209" fmla="*/ 4589859 w 5470922"/>
            <a:gd name="connsiteY173-9210" fmla="*/ 53609 h 1178750"/>
            <a:gd name="connsiteX174-9211" fmla="*/ 4607719 w 5470922"/>
            <a:gd name="connsiteY174-9212" fmla="*/ 47656 h 1178750"/>
            <a:gd name="connsiteX175-9213" fmla="*/ 4649391 w 5470922"/>
            <a:gd name="connsiteY175-9214" fmla="*/ 29797 h 1178750"/>
            <a:gd name="connsiteX176-9215" fmla="*/ 4667250 w 5470922"/>
            <a:gd name="connsiteY176-9216" fmla="*/ 59563 h 1178750"/>
            <a:gd name="connsiteX177-9217" fmla="*/ 4691062 w 5470922"/>
            <a:gd name="connsiteY177-9218" fmla="*/ 95281 h 1178750"/>
            <a:gd name="connsiteX178-9219" fmla="*/ 4738687 w 5470922"/>
            <a:gd name="connsiteY178-9220" fmla="*/ 107188 h 1178750"/>
            <a:gd name="connsiteX179-9221" fmla="*/ 4774406 w 5470922"/>
            <a:gd name="connsiteY179-9222" fmla="*/ 89328 h 1178750"/>
            <a:gd name="connsiteX180-9223" fmla="*/ 4798219 w 5470922"/>
            <a:gd name="connsiteY180-9224" fmla="*/ 53609 h 1178750"/>
            <a:gd name="connsiteX181-9225" fmla="*/ 4804172 w 5470922"/>
            <a:gd name="connsiteY181-9226" fmla="*/ 35750 h 1178750"/>
            <a:gd name="connsiteX182-9227" fmla="*/ 4822031 w 5470922"/>
            <a:gd name="connsiteY182-9228" fmla="*/ 47656 h 1178750"/>
            <a:gd name="connsiteX183-9229" fmla="*/ 4845844 w 5470922"/>
            <a:gd name="connsiteY183-9230" fmla="*/ 89328 h 1178750"/>
            <a:gd name="connsiteX184-9231" fmla="*/ 4863703 w 5470922"/>
            <a:gd name="connsiteY184-9232" fmla="*/ 101234 h 1178750"/>
            <a:gd name="connsiteX185-9233" fmla="*/ 4893469 w 5470922"/>
            <a:gd name="connsiteY185-9234" fmla="*/ 131000 h 1178750"/>
            <a:gd name="connsiteX186-9235" fmla="*/ 4911328 w 5470922"/>
            <a:gd name="connsiteY186-9236" fmla="*/ 119094 h 1178750"/>
            <a:gd name="connsiteX187-9237" fmla="*/ 4935141 w 5470922"/>
            <a:gd name="connsiteY187-9238" fmla="*/ 95281 h 1178750"/>
            <a:gd name="connsiteX188-9239" fmla="*/ 4931792 w 5470922"/>
            <a:gd name="connsiteY188-9240" fmla="*/ 131479 h 1178750"/>
            <a:gd name="connsiteX189-9241" fmla="*/ 4974749 w 5470922"/>
            <a:gd name="connsiteY189-9242" fmla="*/ 142618 h 1178750"/>
            <a:gd name="connsiteX190-9243" fmla="*/ 5017708 w 5470922"/>
            <a:gd name="connsiteY190-9244" fmla="*/ 127160 h 1178750"/>
            <a:gd name="connsiteX191-9245" fmla="*/ 5020562 w 5470922"/>
            <a:gd name="connsiteY191-9246" fmla="*/ 90385 h 1178750"/>
            <a:gd name="connsiteX192-9247" fmla="*/ 5060156 w 5470922"/>
            <a:gd name="connsiteY192-9248" fmla="*/ 59563 h 1178750"/>
            <a:gd name="connsiteX193-9249" fmla="*/ 5047739 w 5470922"/>
            <a:gd name="connsiteY193-9250" fmla="*/ 41703 h 1178750"/>
            <a:gd name="connsiteX194-9251" fmla="*/ 5119687 w 5470922"/>
            <a:gd name="connsiteY194-9252" fmla="*/ 29797 h 1178750"/>
            <a:gd name="connsiteX195-9253" fmla="*/ 5142725 w 5470922"/>
            <a:gd name="connsiteY195-9254" fmla="*/ 22020 h 1178750"/>
            <a:gd name="connsiteX196-9255" fmla="*/ 5169390 w 5470922"/>
            <a:gd name="connsiteY196-9256" fmla="*/ 60331 h 1178750"/>
            <a:gd name="connsiteX197-9257" fmla="*/ 5209249 w 5470922"/>
            <a:gd name="connsiteY197-9258" fmla="*/ 77422 h 1178750"/>
            <a:gd name="connsiteX198-9259" fmla="*/ 5239014 w 5470922"/>
            <a:gd name="connsiteY198-9260" fmla="*/ 131479 h 1178750"/>
            <a:gd name="connsiteX199-9261" fmla="*/ 5246006 w 5470922"/>
            <a:gd name="connsiteY199-9262" fmla="*/ 151164 h 1178750"/>
            <a:gd name="connsiteX200-9263" fmla="*/ 5258686 w 5470922"/>
            <a:gd name="connsiteY200-9264" fmla="*/ 193123 h 1178750"/>
            <a:gd name="connsiteX201-9265" fmla="*/ 5280686 w 5470922"/>
            <a:gd name="connsiteY201-9266" fmla="*/ 174785 h 1178750"/>
            <a:gd name="connsiteX202-9267" fmla="*/ 5301911 w 5470922"/>
            <a:gd name="connsiteY202-9268" fmla="*/ 165471 h 1178750"/>
            <a:gd name="connsiteX203-9269" fmla="*/ 5312265 w 5470922"/>
            <a:gd name="connsiteY203-9270" fmla="*/ 143196 h 1178750"/>
            <a:gd name="connsiteX204-9271" fmla="*/ 5340991 w 5470922"/>
            <a:gd name="connsiteY204-9272" fmla="*/ 125335 h 1178750"/>
            <a:gd name="connsiteX205-9273" fmla="*/ 5309941 w 5470922"/>
            <a:gd name="connsiteY205-9274" fmla="*/ 90674 h 1178750"/>
            <a:gd name="connsiteX206-9275" fmla="*/ 5373610 w 5470922"/>
            <a:gd name="connsiteY206-9276" fmla="*/ 91442 h 1178750"/>
            <a:gd name="connsiteX207-9277" fmla="*/ 5399484 w 5470922"/>
            <a:gd name="connsiteY207-9278" fmla="*/ 77422 h 1178750"/>
            <a:gd name="connsiteX208-9279" fmla="*/ 5381625 w 5470922"/>
            <a:gd name="connsiteY208-9280" fmla="*/ 65516 h 1178750"/>
            <a:gd name="connsiteX209-9281" fmla="*/ 5447109 w 5470922"/>
            <a:gd name="connsiteY209-9282" fmla="*/ 59563 h 1178750"/>
            <a:gd name="connsiteX210-9283" fmla="*/ 5470922 w 5470922"/>
            <a:gd name="connsiteY210-9284" fmla="*/ 65516 h 1178750"/>
            <a:gd name="connsiteX0-9285" fmla="*/ 0 w 5470922"/>
            <a:gd name="connsiteY0-9286" fmla="*/ 1178750 h 1178750"/>
            <a:gd name="connsiteX1-9287" fmla="*/ 29766 w 5470922"/>
            <a:gd name="connsiteY1-9288" fmla="*/ 1160891 h 1178750"/>
            <a:gd name="connsiteX2-9289" fmla="*/ 47625 w 5470922"/>
            <a:gd name="connsiteY2-9290" fmla="*/ 1154938 h 1178750"/>
            <a:gd name="connsiteX3-9291" fmla="*/ 77391 w 5470922"/>
            <a:gd name="connsiteY3-9292" fmla="*/ 1125172 h 1178750"/>
            <a:gd name="connsiteX4-9293" fmla="*/ 95250 w 5470922"/>
            <a:gd name="connsiteY4-9294" fmla="*/ 1113266 h 1178750"/>
            <a:gd name="connsiteX5-9295" fmla="*/ 172641 w 5470922"/>
            <a:gd name="connsiteY5-9296" fmla="*/ 1119219 h 1178750"/>
            <a:gd name="connsiteX6-9297" fmla="*/ 220266 w 5470922"/>
            <a:gd name="connsiteY6-9298" fmla="*/ 1125172 h 1178750"/>
            <a:gd name="connsiteX7-9299" fmla="*/ 232172 w 5470922"/>
            <a:gd name="connsiteY7-9300" fmla="*/ 1107313 h 1178750"/>
            <a:gd name="connsiteX8-9301" fmla="*/ 238125 w 5470922"/>
            <a:gd name="connsiteY8-9302" fmla="*/ 1065641 h 1178750"/>
            <a:gd name="connsiteX9-9303" fmla="*/ 244078 w 5470922"/>
            <a:gd name="connsiteY9-9304" fmla="*/ 1047781 h 1178750"/>
            <a:gd name="connsiteX10-9305" fmla="*/ 279797 w 5470922"/>
            <a:gd name="connsiteY10-9306" fmla="*/ 1023969 h 1178750"/>
            <a:gd name="connsiteX11-9307" fmla="*/ 291703 w 5470922"/>
            <a:gd name="connsiteY11-9308" fmla="*/ 1006109 h 1178750"/>
            <a:gd name="connsiteX12-9309" fmla="*/ 321469 w 5470922"/>
            <a:gd name="connsiteY12-9310" fmla="*/ 976344 h 1178750"/>
            <a:gd name="connsiteX13-9311" fmla="*/ 345281 w 5470922"/>
            <a:gd name="connsiteY13-9312" fmla="*/ 940625 h 1178750"/>
            <a:gd name="connsiteX14-9313" fmla="*/ 357187 w 5470922"/>
            <a:gd name="connsiteY14-9314" fmla="*/ 922766 h 1178750"/>
            <a:gd name="connsiteX15-9315" fmla="*/ 369094 w 5470922"/>
            <a:gd name="connsiteY15-9316" fmla="*/ 910859 h 1178750"/>
            <a:gd name="connsiteX16-9317" fmla="*/ 381000 w 5470922"/>
            <a:gd name="connsiteY16-9318" fmla="*/ 922766 h 1178750"/>
            <a:gd name="connsiteX17-9319" fmla="*/ 386953 w 5470922"/>
            <a:gd name="connsiteY17-9320" fmla="*/ 940625 h 1178750"/>
            <a:gd name="connsiteX18-9321" fmla="*/ 422672 w 5470922"/>
            <a:gd name="connsiteY18-9322" fmla="*/ 958484 h 1178750"/>
            <a:gd name="connsiteX19-9323" fmla="*/ 452437 w 5470922"/>
            <a:gd name="connsiteY19-9324" fmla="*/ 988250 h 1178750"/>
            <a:gd name="connsiteX20-9325" fmla="*/ 488156 w 5470922"/>
            <a:gd name="connsiteY20-9326" fmla="*/ 1000156 h 1178750"/>
            <a:gd name="connsiteX21-9327" fmla="*/ 511969 w 5470922"/>
            <a:gd name="connsiteY21-9328" fmla="*/ 994203 h 1178750"/>
            <a:gd name="connsiteX22-9329" fmla="*/ 559594 w 5470922"/>
            <a:gd name="connsiteY22-9330" fmla="*/ 958484 h 1178750"/>
            <a:gd name="connsiteX23-9331" fmla="*/ 601266 w 5470922"/>
            <a:gd name="connsiteY23-9332" fmla="*/ 964438 h 1178750"/>
            <a:gd name="connsiteX24-9333" fmla="*/ 619125 w 5470922"/>
            <a:gd name="connsiteY24-9334" fmla="*/ 970391 h 1178750"/>
            <a:gd name="connsiteX25-9335" fmla="*/ 631031 w 5470922"/>
            <a:gd name="connsiteY25-9336" fmla="*/ 988250 h 1178750"/>
            <a:gd name="connsiteX26-9337" fmla="*/ 648891 w 5470922"/>
            <a:gd name="connsiteY26-9338" fmla="*/ 1000156 h 1178750"/>
            <a:gd name="connsiteX27-9339" fmla="*/ 666750 w 5470922"/>
            <a:gd name="connsiteY27-9340" fmla="*/ 994203 h 1178750"/>
            <a:gd name="connsiteX28-9341" fmla="*/ 684609 w 5470922"/>
            <a:gd name="connsiteY28-9342" fmla="*/ 982297 h 1178750"/>
            <a:gd name="connsiteX29-9343" fmla="*/ 720328 w 5470922"/>
            <a:gd name="connsiteY29-9344" fmla="*/ 970391 h 1178750"/>
            <a:gd name="connsiteX30-9345" fmla="*/ 744141 w 5470922"/>
            <a:gd name="connsiteY30-9346" fmla="*/ 946578 h 1178750"/>
            <a:gd name="connsiteX31-9347" fmla="*/ 756047 w 5470922"/>
            <a:gd name="connsiteY31-9348" fmla="*/ 928719 h 1178750"/>
            <a:gd name="connsiteX32-9349" fmla="*/ 773906 w 5470922"/>
            <a:gd name="connsiteY32-9350" fmla="*/ 922766 h 1178750"/>
            <a:gd name="connsiteX33-9351" fmla="*/ 863203 w 5470922"/>
            <a:gd name="connsiteY33-9352" fmla="*/ 916813 h 1178750"/>
            <a:gd name="connsiteX34-9353" fmla="*/ 887016 w 5470922"/>
            <a:gd name="connsiteY34-9354" fmla="*/ 869188 h 1178750"/>
            <a:gd name="connsiteX35-9355" fmla="*/ 904875 w 5470922"/>
            <a:gd name="connsiteY35-9356" fmla="*/ 863234 h 1178750"/>
            <a:gd name="connsiteX36-9357" fmla="*/ 952500 w 5470922"/>
            <a:gd name="connsiteY36-9358" fmla="*/ 857281 h 1178750"/>
            <a:gd name="connsiteX37-9359" fmla="*/ 988219 w 5470922"/>
            <a:gd name="connsiteY37-9360" fmla="*/ 833469 h 1178750"/>
            <a:gd name="connsiteX38-9361" fmla="*/ 1006078 w 5470922"/>
            <a:gd name="connsiteY38-9362" fmla="*/ 821563 h 1178750"/>
            <a:gd name="connsiteX39-9363" fmla="*/ 1041797 w 5470922"/>
            <a:gd name="connsiteY39-9364" fmla="*/ 827516 h 1178750"/>
            <a:gd name="connsiteX40-9365" fmla="*/ 1059656 w 5470922"/>
            <a:gd name="connsiteY40-9366" fmla="*/ 833469 h 1178750"/>
            <a:gd name="connsiteX41-9367" fmla="*/ 1101328 w 5470922"/>
            <a:gd name="connsiteY41-9368" fmla="*/ 821563 h 1178750"/>
            <a:gd name="connsiteX42-9369" fmla="*/ 1137047 w 5470922"/>
            <a:gd name="connsiteY42-9370" fmla="*/ 779891 h 1178750"/>
            <a:gd name="connsiteX43-9371" fmla="*/ 1148953 w 5470922"/>
            <a:gd name="connsiteY43-9372" fmla="*/ 756078 h 1178750"/>
            <a:gd name="connsiteX44-9373" fmla="*/ 1154906 w 5470922"/>
            <a:gd name="connsiteY44-9374" fmla="*/ 738219 h 1178750"/>
            <a:gd name="connsiteX45-9375" fmla="*/ 1172766 w 5470922"/>
            <a:gd name="connsiteY45-9376" fmla="*/ 732266 h 1178750"/>
            <a:gd name="connsiteX46-9377" fmla="*/ 1196578 w 5470922"/>
            <a:gd name="connsiteY46-9378" fmla="*/ 738219 h 1178750"/>
            <a:gd name="connsiteX47-9379" fmla="*/ 1214437 w 5470922"/>
            <a:gd name="connsiteY47-9380" fmla="*/ 744172 h 1178750"/>
            <a:gd name="connsiteX48-9381" fmla="*/ 1226344 w 5470922"/>
            <a:gd name="connsiteY48-9382" fmla="*/ 732266 h 1178750"/>
            <a:gd name="connsiteX49-9383" fmla="*/ 1244203 w 5470922"/>
            <a:gd name="connsiteY49-9384" fmla="*/ 726313 h 1178750"/>
            <a:gd name="connsiteX50-9385" fmla="*/ 1273969 w 5470922"/>
            <a:gd name="connsiteY50-9386" fmla="*/ 756078 h 1178750"/>
            <a:gd name="connsiteX51-9387" fmla="*/ 1291828 w 5470922"/>
            <a:gd name="connsiteY51-9388" fmla="*/ 767984 h 1178750"/>
            <a:gd name="connsiteX52-9389" fmla="*/ 1333500 w 5470922"/>
            <a:gd name="connsiteY52-9390" fmla="*/ 803703 h 1178750"/>
            <a:gd name="connsiteX53-9391" fmla="*/ 1351359 w 5470922"/>
            <a:gd name="connsiteY53-9392" fmla="*/ 809656 h 1178750"/>
            <a:gd name="connsiteX54-9393" fmla="*/ 1369219 w 5470922"/>
            <a:gd name="connsiteY54-9394" fmla="*/ 773938 h 1178750"/>
            <a:gd name="connsiteX55-9395" fmla="*/ 1375172 w 5470922"/>
            <a:gd name="connsiteY55-9396" fmla="*/ 714406 h 1178750"/>
            <a:gd name="connsiteX56-9397" fmla="*/ 1393031 w 5470922"/>
            <a:gd name="connsiteY56-9398" fmla="*/ 702500 h 1178750"/>
            <a:gd name="connsiteX57-9399" fmla="*/ 1494234 w 5470922"/>
            <a:gd name="connsiteY57-9400" fmla="*/ 678688 h 1178750"/>
            <a:gd name="connsiteX58-9401" fmla="*/ 1506141 w 5470922"/>
            <a:gd name="connsiteY58-9402" fmla="*/ 666781 h 1178750"/>
            <a:gd name="connsiteX59-9403" fmla="*/ 1524000 w 5470922"/>
            <a:gd name="connsiteY59-9404" fmla="*/ 654875 h 1178750"/>
            <a:gd name="connsiteX60-9405" fmla="*/ 1535906 w 5470922"/>
            <a:gd name="connsiteY60-9406" fmla="*/ 637016 h 1178750"/>
            <a:gd name="connsiteX61-9407" fmla="*/ 1559719 w 5470922"/>
            <a:gd name="connsiteY61-9408" fmla="*/ 613203 h 1178750"/>
            <a:gd name="connsiteX62-9409" fmla="*/ 1565672 w 5470922"/>
            <a:gd name="connsiteY62-9410" fmla="*/ 595344 h 1178750"/>
            <a:gd name="connsiteX63-9411" fmla="*/ 1619250 w 5470922"/>
            <a:gd name="connsiteY63-9412" fmla="*/ 565578 h 1178750"/>
            <a:gd name="connsiteX64-9413" fmla="*/ 1702594 w 5470922"/>
            <a:gd name="connsiteY64-9414" fmla="*/ 571531 h 1178750"/>
            <a:gd name="connsiteX65-9415" fmla="*/ 1720453 w 5470922"/>
            <a:gd name="connsiteY65-9416" fmla="*/ 577484 h 1178750"/>
            <a:gd name="connsiteX66-9417" fmla="*/ 1768078 w 5470922"/>
            <a:gd name="connsiteY66-9418" fmla="*/ 565578 h 1178750"/>
            <a:gd name="connsiteX67-9419" fmla="*/ 1797844 w 5470922"/>
            <a:gd name="connsiteY67-9420" fmla="*/ 541766 h 1178750"/>
            <a:gd name="connsiteX68-9421" fmla="*/ 1779984 w 5470922"/>
            <a:gd name="connsiteY68-9422" fmla="*/ 500094 h 1178750"/>
            <a:gd name="connsiteX69-9423" fmla="*/ 1768078 w 5470922"/>
            <a:gd name="connsiteY69-9424" fmla="*/ 482234 h 1178750"/>
            <a:gd name="connsiteX70-9425" fmla="*/ 1785937 w 5470922"/>
            <a:gd name="connsiteY70-9426" fmla="*/ 464375 h 1178750"/>
            <a:gd name="connsiteX71-9427" fmla="*/ 1839516 w 5470922"/>
            <a:gd name="connsiteY71-9428" fmla="*/ 482234 h 1178750"/>
            <a:gd name="connsiteX72-9429" fmla="*/ 1851422 w 5470922"/>
            <a:gd name="connsiteY72-9430" fmla="*/ 494141 h 1178750"/>
            <a:gd name="connsiteX73-9431" fmla="*/ 1887141 w 5470922"/>
            <a:gd name="connsiteY73-9432" fmla="*/ 512000 h 1178750"/>
            <a:gd name="connsiteX74-9433" fmla="*/ 1934766 w 5470922"/>
            <a:gd name="connsiteY74-9434" fmla="*/ 500094 h 1178750"/>
            <a:gd name="connsiteX75-9435" fmla="*/ 1952625 w 5470922"/>
            <a:gd name="connsiteY75-9436" fmla="*/ 464375 h 1178750"/>
            <a:gd name="connsiteX76-9437" fmla="*/ 1976437 w 5470922"/>
            <a:gd name="connsiteY76-9438" fmla="*/ 452469 h 1178750"/>
            <a:gd name="connsiteX77-9439" fmla="*/ 2047875 w 5470922"/>
            <a:gd name="connsiteY77-9440" fmla="*/ 440563 h 1178750"/>
            <a:gd name="connsiteX78-9441" fmla="*/ 2077641 w 5470922"/>
            <a:gd name="connsiteY78-9442" fmla="*/ 422703 h 1178750"/>
            <a:gd name="connsiteX79-9443" fmla="*/ 2095500 w 5470922"/>
            <a:gd name="connsiteY79-9444" fmla="*/ 416750 h 1178750"/>
            <a:gd name="connsiteX80-9445" fmla="*/ 2125266 w 5470922"/>
            <a:gd name="connsiteY80-9446" fmla="*/ 392938 h 1178750"/>
            <a:gd name="connsiteX81-9447" fmla="*/ 2137172 w 5470922"/>
            <a:gd name="connsiteY81-9448" fmla="*/ 381031 h 1178750"/>
            <a:gd name="connsiteX82-9449" fmla="*/ 2172891 w 5470922"/>
            <a:gd name="connsiteY82-9450" fmla="*/ 369125 h 1178750"/>
            <a:gd name="connsiteX83-9451" fmla="*/ 2190750 w 5470922"/>
            <a:gd name="connsiteY83-9452" fmla="*/ 363172 h 1178750"/>
            <a:gd name="connsiteX84-9453" fmla="*/ 2220516 w 5470922"/>
            <a:gd name="connsiteY84-9454" fmla="*/ 357219 h 1178750"/>
            <a:gd name="connsiteX85-9455" fmla="*/ 2256234 w 5470922"/>
            <a:gd name="connsiteY85-9456" fmla="*/ 345313 h 1178750"/>
            <a:gd name="connsiteX86-9457" fmla="*/ 2274094 w 5470922"/>
            <a:gd name="connsiteY86-9458" fmla="*/ 339359 h 1178750"/>
            <a:gd name="connsiteX87-9459" fmla="*/ 2309812 w 5470922"/>
            <a:gd name="connsiteY87-9460" fmla="*/ 315547 h 1178750"/>
            <a:gd name="connsiteX88-9461" fmla="*/ 2321719 w 5470922"/>
            <a:gd name="connsiteY88-9462" fmla="*/ 297688 h 1178750"/>
            <a:gd name="connsiteX89-9463" fmla="*/ 2357437 w 5470922"/>
            <a:gd name="connsiteY89-9464" fmla="*/ 279828 h 1178750"/>
            <a:gd name="connsiteX90-9465" fmla="*/ 2369344 w 5470922"/>
            <a:gd name="connsiteY90-9466" fmla="*/ 267922 h 1178750"/>
            <a:gd name="connsiteX91-9467" fmla="*/ 2381250 w 5470922"/>
            <a:gd name="connsiteY91-9468" fmla="*/ 250063 h 1178750"/>
            <a:gd name="connsiteX92-9469" fmla="*/ 2416969 w 5470922"/>
            <a:gd name="connsiteY92-9470" fmla="*/ 238156 h 1178750"/>
            <a:gd name="connsiteX93-9471" fmla="*/ 2446734 w 5470922"/>
            <a:gd name="connsiteY93-9472" fmla="*/ 244109 h 1178750"/>
            <a:gd name="connsiteX94-9473" fmla="*/ 2458641 w 5470922"/>
            <a:gd name="connsiteY94-9474" fmla="*/ 256016 h 1178750"/>
            <a:gd name="connsiteX95-9475" fmla="*/ 2494359 w 5470922"/>
            <a:gd name="connsiteY95-9476" fmla="*/ 244109 h 1178750"/>
            <a:gd name="connsiteX96-9477" fmla="*/ 2536031 w 5470922"/>
            <a:gd name="connsiteY96-9478" fmla="*/ 250063 h 1178750"/>
            <a:gd name="connsiteX97-9479" fmla="*/ 2547937 w 5470922"/>
            <a:gd name="connsiteY97-9480" fmla="*/ 267922 h 1178750"/>
            <a:gd name="connsiteX98-9481" fmla="*/ 2559844 w 5470922"/>
            <a:gd name="connsiteY98-9482" fmla="*/ 279828 h 1178750"/>
            <a:gd name="connsiteX99-9483" fmla="*/ 2565797 w 5470922"/>
            <a:gd name="connsiteY99-9484" fmla="*/ 309594 h 1178750"/>
            <a:gd name="connsiteX100-9485" fmla="*/ 2583656 w 5470922"/>
            <a:gd name="connsiteY100-9486" fmla="*/ 315547 h 1178750"/>
            <a:gd name="connsiteX101-9487" fmla="*/ 2619375 w 5470922"/>
            <a:gd name="connsiteY101-9488" fmla="*/ 339359 h 1178750"/>
            <a:gd name="connsiteX102-9489" fmla="*/ 2655094 w 5470922"/>
            <a:gd name="connsiteY102-9490" fmla="*/ 357219 h 1178750"/>
            <a:gd name="connsiteX103-9491" fmla="*/ 2684859 w 5470922"/>
            <a:gd name="connsiteY103-9492" fmla="*/ 428656 h 1178750"/>
            <a:gd name="connsiteX104-9493" fmla="*/ 2708672 w 5470922"/>
            <a:gd name="connsiteY104-9494" fmla="*/ 416750 h 1178750"/>
            <a:gd name="connsiteX105-9495" fmla="*/ 2744391 w 5470922"/>
            <a:gd name="connsiteY105-9496" fmla="*/ 404844 h 1178750"/>
            <a:gd name="connsiteX106-9497" fmla="*/ 2851547 w 5470922"/>
            <a:gd name="connsiteY106-9498" fmla="*/ 422703 h 1178750"/>
            <a:gd name="connsiteX107-9499" fmla="*/ 2887266 w 5470922"/>
            <a:gd name="connsiteY107-9500" fmla="*/ 410797 h 1178750"/>
            <a:gd name="connsiteX108-9501" fmla="*/ 2905125 w 5470922"/>
            <a:gd name="connsiteY108-9502" fmla="*/ 404844 h 1178750"/>
            <a:gd name="connsiteX109-9503" fmla="*/ 2922984 w 5470922"/>
            <a:gd name="connsiteY109-9504" fmla="*/ 392938 h 1178750"/>
            <a:gd name="connsiteX110-9505" fmla="*/ 2976562 w 5470922"/>
            <a:gd name="connsiteY110-9506" fmla="*/ 386984 h 1178750"/>
            <a:gd name="connsiteX111-9507" fmla="*/ 2994422 w 5470922"/>
            <a:gd name="connsiteY111-9508" fmla="*/ 392938 h 1178750"/>
            <a:gd name="connsiteX112-9509" fmla="*/ 3012281 w 5470922"/>
            <a:gd name="connsiteY112-9510" fmla="*/ 404844 h 1178750"/>
            <a:gd name="connsiteX113-9511" fmla="*/ 3030141 w 5470922"/>
            <a:gd name="connsiteY113-9512" fmla="*/ 369125 h 1178750"/>
            <a:gd name="connsiteX114-9513" fmla="*/ 3065859 w 5470922"/>
            <a:gd name="connsiteY114-9514" fmla="*/ 339359 h 1178750"/>
            <a:gd name="connsiteX115-9515" fmla="*/ 3089672 w 5470922"/>
            <a:gd name="connsiteY115-9516" fmla="*/ 333406 h 1178750"/>
            <a:gd name="connsiteX116-9517" fmla="*/ 3168365 w 5470922"/>
            <a:gd name="connsiteY116-9518" fmla="*/ 337534 h 1178750"/>
            <a:gd name="connsiteX117-9519" fmla="*/ 3232547 w 5470922"/>
            <a:gd name="connsiteY117-9520" fmla="*/ 333406 h 1178750"/>
            <a:gd name="connsiteX118-9521" fmla="*/ 3244453 w 5470922"/>
            <a:gd name="connsiteY118-9522" fmla="*/ 345313 h 1178750"/>
            <a:gd name="connsiteX119-9523" fmla="*/ 3270079 w 5470922"/>
            <a:gd name="connsiteY119-9524" fmla="*/ 383046 h 1178750"/>
            <a:gd name="connsiteX120-9525" fmla="*/ 3315891 w 5470922"/>
            <a:gd name="connsiteY120-9526" fmla="*/ 381031 h 1178750"/>
            <a:gd name="connsiteX121-9527" fmla="*/ 3345656 w 5470922"/>
            <a:gd name="connsiteY121-9528" fmla="*/ 404844 h 1178750"/>
            <a:gd name="connsiteX122-9529" fmla="*/ 3357562 w 5470922"/>
            <a:gd name="connsiteY122-9530" fmla="*/ 440563 h 1178750"/>
            <a:gd name="connsiteX123-9531" fmla="*/ 3363516 w 5470922"/>
            <a:gd name="connsiteY123-9532" fmla="*/ 458422 h 1178750"/>
            <a:gd name="connsiteX124-9533" fmla="*/ 3399234 w 5470922"/>
            <a:gd name="connsiteY124-9534" fmla="*/ 440563 h 1178750"/>
            <a:gd name="connsiteX125-9535" fmla="*/ 3405187 w 5470922"/>
            <a:gd name="connsiteY125-9536" fmla="*/ 422703 h 1178750"/>
            <a:gd name="connsiteX126-9537" fmla="*/ 3411141 w 5470922"/>
            <a:gd name="connsiteY126-9538" fmla="*/ 369125 h 1178750"/>
            <a:gd name="connsiteX127-9539" fmla="*/ 3423047 w 5470922"/>
            <a:gd name="connsiteY127-9540" fmla="*/ 351266 h 1178750"/>
            <a:gd name="connsiteX128-9541" fmla="*/ 3446859 w 5470922"/>
            <a:gd name="connsiteY128-9542" fmla="*/ 357219 h 1178750"/>
            <a:gd name="connsiteX129-9543" fmla="*/ 3506391 w 5470922"/>
            <a:gd name="connsiteY129-9544" fmla="*/ 363172 h 1178750"/>
            <a:gd name="connsiteX130-9545" fmla="*/ 3500437 w 5470922"/>
            <a:gd name="connsiteY130-9546" fmla="*/ 333406 h 1178750"/>
            <a:gd name="connsiteX131-9547" fmla="*/ 3476625 w 5470922"/>
            <a:gd name="connsiteY131-9548" fmla="*/ 297688 h 1178750"/>
            <a:gd name="connsiteX132-9549" fmla="*/ 3500437 w 5470922"/>
            <a:gd name="connsiteY132-9550" fmla="*/ 291734 h 1178750"/>
            <a:gd name="connsiteX133-9551" fmla="*/ 3530203 w 5470922"/>
            <a:gd name="connsiteY133-9552" fmla="*/ 285781 h 1178750"/>
            <a:gd name="connsiteX134-9553" fmla="*/ 3548062 w 5470922"/>
            <a:gd name="connsiteY134-9554" fmla="*/ 279828 h 1178750"/>
            <a:gd name="connsiteX135-9555" fmla="*/ 3559969 w 5470922"/>
            <a:gd name="connsiteY135-9556" fmla="*/ 261969 h 1178750"/>
            <a:gd name="connsiteX136-9557" fmla="*/ 3589734 w 5470922"/>
            <a:gd name="connsiteY136-9558" fmla="*/ 238156 h 1178750"/>
            <a:gd name="connsiteX137-9559" fmla="*/ 3607594 w 5470922"/>
            <a:gd name="connsiteY137-9560" fmla="*/ 214344 h 1178750"/>
            <a:gd name="connsiteX138-9561" fmla="*/ 3625453 w 5470922"/>
            <a:gd name="connsiteY138-9562" fmla="*/ 196484 h 1178750"/>
            <a:gd name="connsiteX139-9563" fmla="*/ 3649266 w 5470922"/>
            <a:gd name="connsiteY139-9564" fmla="*/ 166719 h 1178750"/>
            <a:gd name="connsiteX140-9565" fmla="*/ 3655219 w 5470922"/>
            <a:gd name="connsiteY140-9566" fmla="*/ 119094 h 1178750"/>
            <a:gd name="connsiteX141-9567" fmla="*/ 3726656 w 5470922"/>
            <a:gd name="connsiteY141-9568" fmla="*/ 95281 h 1178750"/>
            <a:gd name="connsiteX142-9569" fmla="*/ 3827859 w 5470922"/>
            <a:gd name="connsiteY142-9570" fmla="*/ 53609 h 1178750"/>
            <a:gd name="connsiteX143-9571" fmla="*/ 3839766 w 5470922"/>
            <a:gd name="connsiteY143-9572" fmla="*/ 65516 h 1178750"/>
            <a:gd name="connsiteX144-9573" fmla="*/ 3875484 w 5470922"/>
            <a:gd name="connsiteY144-9574" fmla="*/ 89328 h 1178750"/>
            <a:gd name="connsiteX145-9575" fmla="*/ 3893344 w 5470922"/>
            <a:gd name="connsiteY145-9576" fmla="*/ 83375 h 1178750"/>
            <a:gd name="connsiteX146-9577" fmla="*/ 3911203 w 5470922"/>
            <a:gd name="connsiteY146-9578" fmla="*/ 71469 h 1178750"/>
            <a:gd name="connsiteX147-9579" fmla="*/ 3929062 w 5470922"/>
            <a:gd name="connsiteY147-9580" fmla="*/ 77422 h 1178750"/>
            <a:gd name="connsiteX148-9581" fmla="*/ 3976687 w 5470922"/>
            <a:gd name="connsiteY148-9582" fmla="*/ 71469 h 1178750"/>
            <a:gd name="connsiteX149-9583" fmla="*/ 3988594 w 5470922"/>
            <a:gd name="connsiteY149-9584" fmla="*/ 59563 h 1178750"/>
            <a:gd name="connsiteX150-9585" fmla="*/ 4018359 w 5470922"/>
            <a:gd name="connsiteY150-9586" fmla="*/ 95281 h 1178750"/>
            <a:gd name="connsiteX151-9587" fmla="*/ 4065984 w 5470922"/>
            <a:gd name="connsiteY151-9588" fmla="*/ 136953 h 1178750"/>
            <a:gd name="connsiteX152-9589" fmla="*/ 4083844 w 5470922"/>
            <a:gd name="connsiteY152-9590" fmla="*/ 131000 h 1178750"/>
            <a:gd name="connsiteX153-9591" fmla="*/ 4119562 w 5470922"/>
            <a:gd name="connsiteY153-9592" fmla="*/ 107188 h 1178750"/>
            <a:gd name="connsiteX154-9593" fmla="*/ 4125516 w 5470922"/>
            <a:gd name="connsiteY154-9594" fmla="*/ 89328 h 1178750"/>
            <a:gd name="connsiteX155-9595" fmla="*/ 4119562 w 5470922"/>
            <a:gd name="connsiteY155-9596" fmla="*/ 65516 h 1178750"/>
            <a:gd name="connsiteX156-9597" fmla="*/ 4101703 w 5470922"/>
            <a:gd name="connsiteY156-9598" fmla="*/ 29797 h 1178750"/>
            <a:gd name="connsiteX157-9599" fmla="*/ 4107656 w 5470922"/>
            <a:gd name="connsiteY157-9600" fmla="*/ 5984 h 1178750"/>
            <a:gd name="connsiteX158-9601" fmla="*/ 4167187 w 5470922"/>
            <a:gd name="connsiteY158-9602" fmla="*/ 5984 h 1178750"/>
            <a:gd name="connsiteX159-9603" fmla="*/ 4185047 w 5470922"/>
            <a:gd name="connsiteY159-9604" fmla="*/ 11938 h 1178750"/>
            <a:gd name="connsiteX160-9605" fmla="*/ 4244578 w 5470922"/>
            <a:gd name="connsiteY160-9606" fmla="*/ 47656 h 1178750"/>
            <a:gd name="connsiteX161-9607" fmla="*/ 4280297 w 5470922"/>
            <a:gd name="connsiteY161-9608" fmla="*/ 53609 h 1178750"/>
            <a:gd name="connsiteX162-9609" fmla="*/ 4363641 w 5470922"/>
            <a:gd name="connsiteY162-9610" fmla="*/ 41703 h 1178750"/>
            <a:gd name="connsiteX163-9611" fmla="*/ 4381500 w 5470922"/>
            <a:gd name="connsiteY163-9612" fmla="*/ 35750 h 1178750"/>
            <a:gd name="connsiteX164-9613" fmla="*/ 4399359 w 5470922"/>
            <a:gd name="connsiteY164-9614" fmla="*/ 23844 h 1178750"/>
            <a:gd name="connsiteX165-9615" fmla="*/ 4429125 w 5470922"/>
            <a:gd name="connsiteY165-9616" fmla="*/ 35750 h 1178750"/>
            <a:gd name="connsiteX166-9617" fmla="*/ 4446984 w 5470922"/>
            <a:gd name="connsiteY166-9618" fmla="*/ 41703 h 1178750"/>
            <a:gd name="connsiteX167-9619" fmla="*/ 4470797 w 5470922"/>
            <a:gd name="connsiteY167-9620" fmla="*/ 65516 h 1178750"/>
            <a:gd name="connsiteX168-9621" fmla="*/ 4488656 w 5470922"/>
            <a:gd name="connsiteY168-9622" fmla="*/ 107188 h 1178750"/>
            <a:gd name="connsiteX169-9623" fmla="*/ 4506516 w 5470922"/>
            <a:gd name="connsiteY169-9624" fmla="*/ 101234 h 1178750"/>
            <a:gd name="connsiteX170-9625" fmla="*/ 4542234 w 5470922"/>
            <a:gd name="connsiteY170-9626" fmla="*/ 77422 h 1178750"/>
            <a:gd name="connsiteX171-9627" fmla="*/ 4554141 w 5470922"/>
            <a:gd name="connsiteY171-9628" fmla="*/ 65516 h 1178750"/>
            <a:gd name="connsiteX172-9629" fmla="*/ 4589859 w 5470922"/>
            <a:gd name="connsiteY172-9630" fmla="*/ 53609 h 1178750"/>
            <a:gd name="connsiteX173-9631" fmla="*/ 4607719 w 5470922"/>
            <a:gd name="connsiteY173-9632" fmla="*/ 47656 h 1178750"/>
            <a:gd name="connsiteX174-9633" fmla="*/ 4649391 w 5470922"/>
            <a:gd name="connsiteY174-9634" fmla="*/ 29797 h 1178750"/>
            <a:gd name="connsiteX175-9635" fmla="*/ 4667250 w 5470922"/>
            <a:gd name="connsiteY175-9636" fmla="*/ 59563 h 1178750"/>
            <a:gd name="connsiteX176-9637" fmla="*/ 4691062 w 5470922"/>
            <a:gd name="connsiteY176-9638" fmla="*/ 95281 h 1178750"/>
            <a:gd name="connsiteX177-9639" fmla="*/ 4738687 w 5470922"/>
            <a:gd name="connsiteY177-9640" fmla="*/ 107188 h 1178750"/>
            <a:gd name="connsiteX178-9641" fmla="*/ 4774406 w 5470922"/>
            <a:gd name="connsiteY178-9642" fmla="*/ 89328 h 1178750"/>
            <a:gd name="connsiteX179-9643" fmla="*/ 4798219 w 5470922"/>
            <a:gd name="connsiteY179-9644" fmla="*/ 53609 h 1178750"/>
            <a:gd name="connsiteX180-9645" fmla="*/ 4804172 w 5470922"/>
            <a:gd name="connsiteY180-9646" fmla="*/ 35750 h 1178750"/>
            <a:gd name="connsiteX181-9647" fmla="*/ 4822031 w 5470922"/>
            <a:gd name="connsiteY181-9648" fmla="*/ 47656 h 1178750"/>
            <a:gd name="connsiteX182-9649" fmla="*/ 4845844 w 5470922"/>
            <a:gd name="connsiteY182-9650" fmla="*/ 89328 h 1178750"/>
            <a:gd name="connsiteX183-9651" fmla="*/ 4863703 w 5470922"/>
            <a:gd name="connsiteY183-9652" fmla="*/ 101234 h 1178750"/>
            <a:gd name="connsiteX184-9653" fmla="*/ 4893469 w 5470922"/>
            <a:gd name="connsiteY184-9654" fmla="*/ 131000 h 1178750"/>
            <a:gd name="connsiteX185-9655" fmla="*/ 4911328 w 5470922"/>
            <a:gd name="connsiteY185-9656" fmla="*/ 119094 h 1178750"/>
            <a:gd name="connsiteX186-9657" fmla="*/ 4935141 w 5470922"/>
            <a:gd name="connsiteY186-9658" fmla="*/ 95281 h 1178750"/>
            <a:gd name="connsiteX187-9659" fmla="*/ 4931792 w 5470922"/>
            <a:gd name="connsiteY187-9660" fmla="*/ 131479 h 1178750"/>
            <a:gd name="connsiteX188-9661" fmla="*/ 4974749 w 5470922"/>
            <a:gd name="connsiteY188-9662" fmla="*/ 142618 h 1178750"/>
            <a:gd name="connsiteX189-9663" fmla="*/ 5017708 w 5470922"/>
            <a:gd name="connsiteY189-9664" fmla="*/ 127160 h 1178750"/>
            <a:gd name="connsiteX190-9665" fmla="*/ 5020562 w 5470922"/>
            <a:gd name="connsiteY190-9666" fmla="*/ 90385 h 1178750"/>
            <a:gd name="connsiteX191-9667" fmla="*/ 5060156 w 5470922"/>
            <a:gd name="connsiteY191-9668" fmla="*/ 59563 h 1178750"/>
            <a:gd name="connsiteX192-9669" fmla="*/ 5047739 w 5470922"/>
            <a:gd name="connsiteY192-9670" fmla="*/ 41703 h 1178750"/>
            <a:gd name="connsiteX193-9671" fmla="*/ 5119687 w 5470922"/>
            <a:gd name="connsiteY193-9672" fmla="*/ 29797 h 1178750"/>
            <a:gd name="connsiteX194-9673" fmla="*/ 5142725 w 5470922"/>
            <a:gd name="connsiteY194-9674" fmla="*/ 22020 h 1178750"/>
            <a:gd name="connsiteX195-9675" fmla="*/ 5169390 w 5470922"/>
            <a:gd name="connsiteY195-9676" fmla="*/ 60331 h 1178750"/>
            <a:gd name="connsiteX196-9677" fmla="*/ 5209249 w 5470922"/>
            <a:gd name="connsiteY196-9678" fmla="*/ 77422 h 1178750"/>
            <a:gd name="connsiteX197-9679" fmla="*/ 5239014 w 5470922"/>
            <a:gd name="connsiteY197-9680" fmla="*/ 131479 h 1178750"/>
            <a:gd name="connsiteX198-9681" fmla="*/ 5246006 w 5470922"/>
            <a:gd name="connsiteY198-9682" fmla="*/ 151164 h 1178750"/>
            <a:gd name="connsiteX199-9683" fmla="*/ 5258686 w 5470922"/>
            <a:gd name="connsiteY199-9684" fmla="*/ 193123 h 1178750"/>
            <a:gd name="connsiteX200-9685" fmla="*/ 5280686 w 5470922"/>
            <a:gd name="connsiteY200-9686" fmla="*/ 174785 h 1178750"/>
            <a:gd name="connsiteX201-9687" fmla="*/ 5301911 w 5470922"/>
            <a:gd name="connsiteY201-9688" fmla="*/ 165471 h 1178750"/>
            <a:gd name="connsiteX202-9689" fmla="*/ 5312265 w 5470922"/>
            <a:gd name="connsiteY202-9690" fmla="*/ 143196 h 1178750"/>
            <a:gd name="connsiteX203-9691" fmla="*/ 5340991 w 5470922"/>
            <a:gd name="connsiteY203-9692" fmla="*/ 125335 h 1178750"/>
            <a:gd name="connsiteX204-9693" fmla="*/ 5309941 w 5470922"/>
            <a:gd name="connsiteY204-9694" fmla="*/ 90674 h 1178750"/>
            <a:gd name="connsiteX205-9695" fmla="*/ 5373610 w 5470922"/>
            <a:gd name="connsiteY205-9696" fmla="*/ 91442 h 1178750"/>
            <a:gd name="connsiteX206-9697" fmla="*/ 5399484 w 5470922"/>
            <a:gd name="connsiteY206-9698" fmla="*/ 77422 h 1178750"/>
            <a:gd name="connsiteX207-9699" fmla="*/ 5381625 w 5470922"/>
            <a:gd name="connsiteY207-9700" fmla="*/ 65516 h 1178750"/>
            <a:gd name="connsiteX208-9701" fmla="*/ 5447109 w 5470922"/>
            <a:gd name="connsiteY208-9702" fmla="*/ 59563 h 1178750"/>
            <a:gd name="connsiteX209-9703" fmla="*/ 5470922 w 5470922"/>
            <a:gd name="connsiteY209-9704" fmla="*/ 65516 h 1178750"/>
            <a:gd name="connsiteX0-9705" fmla="*/ 0 w 5470922"/>
            <a:gd name="connsiteY0-9706" fmla="*/ 1178750 h 1178750"/>
            <a:gd name="connsiteX1-9707" fmla="*/ 29766 w 5470922"/>
            <a:gd name="connsiteY1-9708" fmla="*/ 1160891 h 1178750"/>
            <a:gd name="connsiteX2-9709" fmla="*/ 47625 w 5470922"/>
            <a:gd name="connsiteY2-9710" fmla="*/ 1154938 h 1178750"/>
            <a:gd name="connsiteX3-9711" fmla="*/ 77391 w 5470922"/>
            <a:gd name="connsiteY3-9712" fmla="*/ 1125172 h 1178750"/>
            <a:gd name="connsiteX4-9713" fmla="*/ 95250 w 5470922"/>
            <a:gd name="connsiteY4-9714" fmla="*/ 1113266 h 1178750"/>
            <a:gd name="connsiteX5-9715" fmla="*/ 172641 w 5470922"/>
            <a:gd name="connsiteY5-9716" fmla="*/ 1119219 h 1178750"/>
            <a:gd name="connsiteX6-9717" fmla="*/ 220266 w 5470922"/>
            <a:gd name="connsiteY6-9718" fmla="*/ 1125172 h 1178750"/>
            <a:gd name="connsiteX7-9719" fmla="*/ 232172 w 5470922"/>
            <a:gd name="connsiteY7-9720" fmla="*/ 1107313 h 1178750"/>
            <a:gd name="connsiteX8-9721" fmla="*/ 238125 w 5470922"/>
            <a:gd name="connsiteY8-9722" fmla="*/ 1065641 h 1178750"/>
            <a:gd name="connsiteX9-9723" fmla="*/ 244078 w 5470922"/>
            <a:gd name="connsiteY9-9724" fmla="*/ 1047781 h 1178750"/>
            <a:gd name="connsiteX10-9725" fmla="*/ 279797 w 5470922"/>
            <a:gd name="connsiteY10-9726" fmla="*/ 1023969 h 1178750"/>
            <a:gd name="connsiteX11-9727" fmla="*/ 291703 w 5470922"/>
            <a:gd name="connsiteY11-9728" fmla="*/ 1006109 h 1178750"/>
            <a:gd name="connsiteX12-9729" fmla="*/ 321469 w 5470922"/>
            <a:gd name="connsiteY12-9730" fmla="*/ 976344 h 1178750"/>
            <a:gd name="connsiteX13-9731" fmla="*/ 345281 w 5470922"/>
            <a:gd name="connsiteY13-9732" fmla="*/ 940625 h 1178750"/>
            <a:gd name="connsiteX14-9733" fmla="*/ 357187 w 5470922"/>
            <a:gd name="connsiteY14-9734" fmla="*/ 922766 h 1178750"/>
            <a:gd name="connsiteX15-9735" fmla="*/ 369094 w 5470922"/>
            <a:gd name="connsiteY15-9736" fmla="*/ 910859 h 1178750"/>
            <a:gd name="connsiteX16-9737" fmla="*/ 381000 w 5470922"/>
            <a:gd name="connsiteY16-9738" fmla="*/ 922766 h 1178750"/>
            <a:gd name="connsiteX17-9739" fmla="*/ 386953 w 5470922"/>
            <a:gd name="connsiteY17-9740" fmla="*/ 940625 h 1178750"/>
            <a:gd name="connsiteX18-9741" fmla="*/ 422672 w 5470922"/>
            <a:gd name="connsiteY18-9742" fmla="*/ 958484 h 1178750"/>
            <a:gd name="connsiteX19-9743" fmla="*/ 452437 w 5470922"/>
            <a:gd name="connsiteY19-9744" fmla="*/ 988250 h 1178750"/>
            <a:gd name="connsiteX20-9745" fmla="*/ 488156 w 5470922"/>
            <a:gd name="connsiteY20-9746" fmla="*/ 1000156 h 1178750"/>
            <a:gd name="connsiteX21-9747" fmla="*/ 511969 w 5470922"/>
            <a:gd name="connsiteY21-9748" fmla="*/ 994203 h 1178750"/>
            <a:gd name="connsiteX22-9749" fmla="*/ 559594 w 5470922"/>
            <a:gd name="connsiteY22-9750" fmla="*/ 958484 h 1178750"/>
            <a:gd name="connsiteX23-9751" fmla="*/ 601266 w 5470922"/>
            <a:gd name="connsiteY23-9752" fmla="*/ 964438 h 1178750"/>
            <a:gd name="connsiteX24-9753" fmla="*/ 619125 w 5470922"/>
            <a:gd name="connsiteY24-9754" fmla="*/ 970391 h 1178750"/>
            <a:gd name="connsiteX25-9755" fmla="*/ 631031 w 5470922"/>
            <a:gd name="connsiteY25-9756" fmla="*/ 988250 h 1178750"/>
            <a:gd name="connsiteX26-9757" fmla="*/ 648891 w 5470922"/>
            <a:gd name="connsiteY26-9758" fmla="*/ 1000156 h 1178750"/>
            <a:gd name="connsiteX27-9759" fmla="*/ 666750 w 5470922"/>
            <a:gd name="connsiteY27-9760" fmla="*/ 994203 h 1178750"/>
            <a:gd name="connsiteX28-9761" fmla="*/ 684609 w 5470922"/>
            <a:gd name="connsiteY28-9762" fmla="*/ 982297 h 1178750"/>
            <a:gd name="connsiteX29-9763" fmla="*/ 720328 w 5470922"/>
            <a:gd name="connsiteY29-9764" fmla="*/ 970391 h 1178750"/>
            <a:gd name="connsiteX30-9765" fmla="*/ 744141 w 5470922"/>
            <a:gd name="connsiteY30-9766" fmla="*/ 946578 h 1178750"/>
            <a:gd name="connsiteX31-9767" fmla="*/ 756047 w 5470922"/>
            <a:gd name="connsiteY31-9768" fmla="*/ 928719 h 1178750"/>
            <a:gd name="connsiteX32-9769" fmla="*/ 773906 w 5470922"/>
            <a:gd name="connsiteY32-9770" fmla="*/ 922766 h 1178750"/>
            <a:gd name="connsiteX33-9771" fmla="*/ 863203 w 5470922"/>
            <a:gd name="connsiteY33-9772" fmla="*/ 916813 h 1178750"/>
            <a:gd name="connsiteX34-9773" fmla="*/ 887016 w 5470922"/>
            <a:gd name="connsiteY34-9774" fmla="*/ 869188 h 1178750"/>
            <a:gd name="connsiteX35-9775" fmla="*/ 904875 w 5470922"/>
            <a:gd name="connsiteY35-9776" fmla="*/ 863234 h 1178750"/>
            <a:gd name="connsiteX36-9777" fmla="*/ 952500 w 5470922"/>
            <a:gd name="connsiteY36-9778" fmla="*/ 857281 h 1178750"/>
            <a:gd name="connsiteX37-9779" fmla="*/ 988219 w 5470922"/>
            <a:gd name="connsiteY37-9780" fmla="*/ 833469 h 1178750"/>
            <a:gd name="connsiteX38-9781" fmla="*/ 1006078 w 5470922"/>
            <a:gd name="connsiteY38-9782" fmla="*/ 821563 h 1178750"/>
            <a:gd name="connsiteX39-9783" fmla="*/ 1041797 w 5470922"/>
            <a:gd name="connsiteY39-9784" fmla="*/ 827516 h 1178750"/>
            <a:gd name="connsiteX40-9785" fmla="*/ 1059656 w 5470922"/>
            <a:gd name="connsiteY40-9786" fmla="*/ 833469 h 1178750"/>
            <a:gd name="connsiteX41-9787" fmla="*/ 1101328 w 5470922"/>
            <a:gd name="connsiteY41-9788" fmla="*/ 821563 h 1178750"/>
            <a:gd name="connsiteX42-9789" fmla="*/ 1137047 w 5470922"/>
            <a:gd name="connsiteY42-9790" fmla="*/ 779891 h 1178750"/>
            <a:gd name="connsiteX43-9791" fmla="*/ 1148953 w 5470922"/>
            <a:gd name="connsiteY43-9792" fmla="*/ 756078 h 1178750"/>
            <a:gd name="connsiteX44-9793" fmla="*/ 1154906 w 5470922"/>
            <a:gd name="connsiteY44-9794" fmla="*/ 738219 h 1178750"/>
            <a:gd name="connsiteX45-9795" fmla="*/ 1172766 w 5470922"/>
            <a:gd name="connsiteY45-9796" fmla="*/ 732266 h 1178750"/>
            <a:gd name="connsiteX46-9797" fmla="*/ 1196578 w 5470922"/>
            <a:gd name="connsiteY46-9798" fmla="*/ 738219 h 1178750"/>
            <a:gd name="connsiteX47-9799" fmla="*/ 1214437 w 5470922"/>
            <a:gd name="connsiteY47-9800" fmla="*/ 744172 h 1178750"/>
            <a:gd name="connsiteX48-9801" fmla="*/ 1226344 w 5470922"/>
            <a:gd name="connsiteY48-9802" fmla="*/ 732266 h 1178750"/>
            <a:gd name="connsiteX49-9803" fmla="*/ 1244203 w 5470922"/>
            <a:gd name="connsiteY49-9804" fmla="*/ 726313 h 1178750"/>
            <a:gd name="connsiteX50-9805" fmla="*/ 1273969 w 5470922"/>
            <a:gd name="connsiteY50-9806" fmla="*/ 756078 h 1178750"/>
            <a:gd name="connsiteX51-9807" fmla="*/ 1291828 w 5470922"/>
            <a:gd name="connsiteY51-9808" fmla="*/ 767984 h 1178750"/>
            <a:gd name="connsiteX52-9809" fmla="*/ 1333500 w 5470922"/>
            <a:gd name="connsiteY52-9810" fmla="*/ 803703 h 1178750"/>
            <a:gd name="connsiteX53-9811" fmla="*/ 1351359 w 5470922"/>
            <a:gd name="connsiteY53-9812" fmla="*/ 809656 h 1178750"/>
            <a:gd name="connsiteX54-9813" fmla="*/ 1369219 w 5470922"/>
            <a:gd name="connsiteY54-9814" fmla="*/ 773938 h 1178750"/>
            <a:gd name="connsiteX55-9815" fmla="*/ 1375172 w 5470922"/>
            <a:gd name="connsiteY55-9816" fmla="*/ 714406 h 1178750"/>
            <a:gd name="connsiteX56-9817" fmla="*/ 1393031 w 5470922"/>
            <a:gd name="connsiteY56-9818" fmla="*/ 702500 h 1178750"/>
            <a:gd name="connsiteX57-9819" fmla="*/ 1494234 w 5470922"/>
            <a:gd name="connsiteY57-9820" fmla="*/ 678688 h 1178750"/>
            <a:gd name="connsiteX58-9821" fmla="*/ 1506141 w 5470922"/>
            <a:gd name="connsiteY58-9822" fmla="*/ 666781 h 1178750"/>
            <a:gd name="connsiteX59-9823" fmla="*/ 1524000 w 5470922"/>
            <a:gd name="connsiteY59-9824" fmla="*/ 654875 h 1178750"/>
            <a:gd name="connsiteX60-9825" fmla="*/ 1535906 w 5470922"/>
            <a:gd name="connsiteY60-9826" fmla="*/ 637016 h 1178750"/>
            <a:gd name="connsiteX61-9827" fmla="*/ 1559719 w 5470922"/>
            <a:gd name="connsiteY61-9828" fmla="*/ 613203 h 1178750"/>
            <a:gd name="connsiteX62-9829" fmla="*/ 1565672 w 5470922"/>
            <a:gd name="connsiteY62-9830" fmla="*/ 595344 h 1178750"/>
            <a:gd name="connsiteX63-9831" fmla="*/ 1619250 w 5470922"/>
            <a:gd name="connsiteY63-9832" fmla="*/ 565578 h 1178750"/>
            <a:gd name="connsiteX64-9833" fmla="*/ 1702594 w 5470922"/>
            <a:gd name="connsiteY64-9834" fmla="*/ 571531 h 1178750"/>
            <a:gd name="connsiteX65-9835" fmla="*/ 1720453 w 5470922"/>
            <a:gd name="connsiteY65-9836" fmla="*/ 577484 h 1178750"/>
            <a:gd name="connsiteX66-9837" fmla="*/ 1768078 w 5470922"/>
            <a:gd name="connsiteY66-9838" fmla="*/ 565578 h 1178750"/>
            <a:gd name="connsiteX67-9839" fmla="*/ 1797844 w 5470922"/>
            <a:gd name="connsiteY67-9840" fmla="*/ 541766 h 1178750"/>
            <a:gd name="connsiteX68-9841" fmla="*/ 1779984 w 5470922"/>
            <a:gd name="connsiteY68-9842" fmla="*/ 500094 h 1178750"/>
            <a:gd name="connsiteX69-9843" fmla="*/ 1768078 w 5470922"/>
            <a:gd name="connsiteY69-9844" fmla="*/ 482234 h 1178750"/>
            <a:gd name="connsiteX70-9845" fmla="*/ 1785937 w 5470922"/>
            <a:gd name="connsiteY70-9846" fmla="*/ 464375 h 1178750"/>
            <a:gd name="connsiteX71-9847" fmla="*/ 1839516 w 5470922"/>
            <a:gd name="connsiteY71-9848" fmla="*/ 482234 h 1178750"/>
            <a:gd name="connsiteX72-9849" fmla="*/ 1851422 w 5470922"/>
            <a:gd name="connsiteY72-9850" fmla="*/ 494141 h 1178750"/>
            <a:gd name="connsiteX73-9851" fmla="*/ 1887141 w 5470922"/>
            <a:gd name="connsiteY73-9852" fmla="*/ 512000 h 1178750"/>
            <a:gd name="connsiteX74-9853" fmla="*/ 1934766 w 5470922"/>
            <a:gd name="connsiteY74-9854" fmla="*/ 500094 h 1178750"/>
            <a:gd name="connsiteX75-9855" fmla="*/ 1952625 w 5470922"/>
            <a:gd name="connsiteY75-9856" fmla="*/ 464375 h 1178750"/>
            <a:gd name="connsiteX76-9857" fmla="*/ 1976437 w 5470922"/>
            <a:gd name="connsiteY76-9858" fmla="*/ 452469 h 1178750"/>
            <a:gd name="connsiteX77-9859" fmla="*/ 2047875 w 5470922"/>
            <a:gd name="connsiteY77-9860" fmla="*/ 440563 h 1178750"/>
            <a:gd name="connsiteX78-9861" fmla="*/ 2077641 w 5470922"/>
            <a:gd name="connsiteY78-9862" fmla="*/ 422703 h 1178750"/>
            <a:gd name="connsiteX79-9863" fmla="*/ 2095500 w 5470922"/>
            <a:gd name="connsiteY79-9864" fmla="*/ 416750 h 1178750"/>
            <a:gd name="connsiteX80-9865" fmla="*/ 2125266 w 5470922"/>
            <a:gd name="connsiteY80-9866" fmla="*/ 392938 h 1178750"/>
            <a:gd name="connsiteX81-9867" fmla="*/ 2137172 w 5470922"/>
            <a:gd name="connsiteY81-9868" fmla="*/ 381031 h 1178750"/>
            <a:gd name="connsiteX82-9869" fmla="*/ 2172891 w 5470922"/>
            <a:gd name="connsiteY82-9870" fmla="*/ 369125 h 1178750"/>
            <a:gd name="connsiteX83-9871" fmla="*/ 2190750 w 5470922"/>
            <a:gd name="connsiteY83-9872" fmla="*/ 363172 h 1178750"/>
            <a:gd name="connsiteX84-9873" fmla="*/ 2220516 w 5470922"/>
            <a:gd name="connsiteY84-9874" fmla="*/ 357219 h 1178750"/>
            <a:gd name="connsiteX85-9875" fmla="*/ 2256234 w 5470922"/>
            <a:gd name="connsiteY85-9876" fmla="*/ 345313 h 1178750"/>
            <a:gd name="connsiteX86-9877" fmla="*/ 2274094 w 5470922"/>
            <a:gd name="connsiteY86-9878" fmla="*/ 339359 h 1178750"/>
            <a:gd name="connsiteX87-9879" fmla="*/ 2309812 w 5470922"/>
            <a:gd name="connsiteY87-9880" fmla="*/ 315547 h 1178750"/>
            <a:gd name="connsiteX88-9881" fmla="*/ 2321719 w 5470922"/>
            <a:gd name="connsiteY88-9882" fmla="*/ 297688 h 1178750"/>
            <a:gd name="connsiteX89-9883" fmla="*/ 2357437 w 5470922"/>
            <a:gd name="connsiteY89-9884" fmla="*/ 279828 h 1178750"/>
            <a:gd name="connsiteX90-9885" fmla="*/ 2369344 w 5470922"/>
            <a:gd name="connsiteY90-9886" fmla="*/ 267922 h 1178750"/>
            <a:gd name="connsiteX91-9887" fmla="*/ 2381250 w 5470922"/>
            <a:gd name="connsiteY91-9888" fmla="*/ 250063 h 1178750"/>
            <a:gd name="connsiteX92-9889" fmla="*/ 2416969 w 5470922"/>
            <a:gd name="connsiteY92-9890" fmla="*/ 238156 h 1178750"/>
            <a:gd name="connsiteX93-9891" fmla="*/ 2446734 w 5470922"/>
            <a:gd name="connsiteY93-9892" fmla="*/ 244109 h 1178750"/>
            <a:gd name="connsiteX94-9893" fmla="*/ 2458641 w 5470922"/>
            <a:gd name="connsiteY94-9894" fmla="*/ 256016 h 1178750"/>
            <a:gd name="connsiteX95-9895" fmla="*/ 2494359 w 5470922"/>
            <a:gd name="connsiteY95-9896" fmla="*/ 244109 h 1178750"/>
            <a:gd name="connsiteX96-9897" fmla="*/ 2536031 w 5470922"/>
            <a:gd name="connsiteY96-9898" fmla="*/ 250063 h 1178750"/>
            <a:gd name="connsiteX97-9899" fmla="*/ 2547937 w 5470922"/>
            <a:gd name="connsiteY97-9900" fmla="*/ 267922 h 1178750"/>
            <a:gd name="connsiteX98-9901" fmla="*/ 2559844 w 5470922"/>
            <a:gd name="connsiteY98-9902" fmla="*/ 279828 h 1178750"/>
            <a:gd name="connsiteX99-9903" fmla="*/ 2565797 w 5470922"/>
            <a:gd name="connsiteY99-9904" fmla="*/ 309594 h 1178750"/>
            <a:gd name="connsiteX100-9905" fmla="*/ 2583656 w 5470922"/>
            <a:gd name="connsiteY100-9906" fmla="*/ 315547 h 1178750"/>
            <a:gd name="connsiteX101-9907" fmla="*/ 2619375 w 5470922"/>
            <a:gd name="connsiteY101-9908" fmla="*/ 339359 h 1178750"/>
            <a:gd name="connsiteX102-9909" fmla="*/ 2655094 w 5470922"/>
            <a:gd name="connsiteY102-9910" fmla="*/ 357219 h 1178750"/>
            <a:gd name="connsiteX103-9911" fmla="*/ 2684859 w 5470922"/>
            <a:gd name="connsiteY103-9912" fmla="*/ 428656 h 1178750"/>
            <a:gd name="connsiteX104-9913" fmla="*/ 2708672 w 5470922"/>
            <a:gd name="connsiteY104-9914" fmla="*/ 416750 h 1178750"/>
            <a:gd name="connsiteX105-9915" fmla="*/ 2744391 w 5470922"/>
            <a:gd name="connsiteY105-9916" fmla="*/ 404844 h 1178750"/>
            <a:gd name="connsiteX106-9917" fmla="*/ 2851547 w 5470922"/>
            <a:gd name="connsiteY106-9918" fmla="*/ 422703 h 1178750"/>
            <a:gd name="connsiteX107-9919" fmla="*/ 2887266 w 5470922"/>
            <a:gd name="connsiteY107-9920" fmla="*/ 410797 h 1178750"/>
            <a:gd name="connsiteX108-9921" fmla="*/ 2905125 w 5470922"/>
            <a:gd name="connsiteY108-9922" fmla="*/ 404844 h 1178750"/>
            <a:gd name="connsiteX109-9923" fmla="*/ 2922984 w 5470922"/>
            <a:gd name="connsiteY109-9924" fmla="*/ 392938 h 1178750"/>
            <a:gd name="connsiteX110-9925" fmla="*/ 2976562 w 5470922"/>
            <a:gd name="connsiteY110-9926" fmla="*/ 386984 h 1178750"/>
            <a:gd name="connsiteX111-9927" fmla="*/ 2994422 w 5470922"/>
            <a:gd name="connsiteY111-9928" fmla="*/ 392938 h 1178750"/>
            <a:gd name="connsiteX112-9929" fmla="*/ 3012281 w 5470922"/>
            <a:gd name="connsiteY112-9930" fmla="*/ 404844 h 1178750"/>
            <a:gd name="connsiteX113-9931" fmla="*/ 3030141 w 5470922"/>
            <a:gd name="connsiteY113-9932" fmla="*/ 369125 h 1178750"/>
            <a:gd name="connsiteX114-9933" fmla="*/ 3065859 w 5470922"/>
            <a:gd name="connsiteY114-9934" fmla="*/ 339359 h 1178750"/>
            <a:gd name="connsiteX115-9935" fmla="*/ 3089672 w 5470922"/>
            <a:gd name="connsiteY115-9936" fmla="*/ 333406 h 1178750"/>
            <a:gd name="connsiteX116-9937" fmla="*/ 3168365 w 5470922"/>
            <a:gd name="connsiteY116-9938" fmla="*/ 337534 h 1178750"/>
            <a:gd name="connsiteX117-9939" fmla="*/ 3232547 w 5470922"/>
            <a:gd name="connsiteY117-9940" fmla="*/ 333406 h 1178750"/>
            <a:gd name="connsiteX118-9941" fmla="*/ 3244453 w 5470922"/>
            <a:gd name="connsiteY118-9942" fmla="*/ 345313 h 1178750"/>
            <a:gd name="connsiteX119-9943" fmla="*/ 3270079 w 5470922"/>
            <a:gd name="connsiteY119-9944" fmla="*/ 383046 h 1178750"/>
            <a:gd name="connsiteX120-9945" fmla="*/ 3295707 w 5470922"/>
            <a:gd name="connsiteY120-9946" fmla="*/ 431440 h 1178750"/>
            <a:gd name="connsiteX121-9947" fmla="*/ 3345656 w 5470922"/>
            <a:gd name="connsiteY121-9948" fmla="*/ 404844 h 1178750"/>
            <a:gd name="connsiteX122-9949" fmla="*/ 3357562 w 5470922"/>
            <a:gd name="connsiteY122-9950" fmla="*/ 440563 h 1178750"/>
            <a:gd name="connsiteX123-9951" fmla="*/ 3363516 w 5470922"/>
            <a:gd name="connsiteY123-9952" fmla="*/ 458422 h 1178750"/>
            <a:gd name="connsiteX124-9953" fmla="*/ 3399234 w 5470922"/>
            <a:gd name="connsiteY124-9954" fmla="*/ 440563 h 1178750"/>
            <a:gd name="connsiteX125-9955" fmla="*/ 3405187 w 5470922"/>
            <a:gd name="connsiteY125-9956" fmla="*/ 422703 h 1178750"/>
            <a:gd name="connsiteX126-9957" fmla="*/ 3411141 w 5470922"/>
            <a:gd name="connsiteY126-9958" fmla="*/ 369125 h 1178750"/>
            <a:gd name="connsiteX127-9959" fmla="*/ 3423047 w 5470922"/>
            <a:gd name="connsiteY127-9960" fmla="*/ 351266 h 1178750"/>
            <a:gd name="connsiteX128-9961" fmla="*/ 3446859 w 5470922"/>
            <a:gd name="connsiteY128-9962" fmla="*/ 357219 h 1178750"/>
            <a:gd name="connsiteX129-9963" fmla="*/ 3506391 w 5470922"/>
            <a:gd name="connsiteY129-9964" fmla="*/ 363172 h 1178750"/>
            <a:gd name="connsiteX130-9965" fmla="*/ 3500437 w 5470922"/>
            <a:gd name="connsiteY130-9966" fmla="*/ 333406 h 1178750"/>
            <a:gd name="connsiteX131-9967" fmla="*/ 3476625 w 5470922"/>
            <a:gd name="connsiteY131-9968" fmla="*/ 297688 h 1178750"/>
            <a:gd name="connsiteX132-9969" fmla="*/ 3500437 w 5470922"/>
            <a:gd name="connsiteY132-9970" fmla="*/ 291734 h 1178750"/>
            <a:gd name="connsiteX133-9971" fmla="*/ 3530203 w 5470922"/>
            <a:gd name="connsiteY133-9972" fmla="*/ 285781 h 1178750"/>
            <a:gd name="connsiteX134-9973" fmla="*/ 3548062 w 5470922"/>
            <a:gd name="connsiteY134-9974" fmla="*/ 279828 h 1178750"/>
            <a:gd name="connsiteX135-9975" fmla="*/ 3559969 w 5470922"/>
            <a:gd name="connsiteY135-9976" fmla="*/ 261969 h 1178750"/>
            <a:gd name="connsiteX136-9977" fmla="*/ 3589734 w 5470922"/>
            <a:gd name="connsiteY136-9978" fmla="*/ 238156 h 1178750"/>
            <a:gd name="connsiteX137-9979" fmla="*/ 3607594 w 5470922"/>
            <a:gd name="connsiteY137-9980" fmla="*/ 214344 h 1178750"/>
            <a:gd name="connsiteX138-9981" fmla="*/ 3625453 w 5470922"/>
            <a:gd name="connsiteY138-9982" fmla="*/ 196484 h 1178750"/>
            <a:gd name="connsiteX139-9983" fmla="*/ 3649266 w 5470922"/>
            <a:gd name="connsiteY139-9984" fmla="*/ 166719 h 1178750"/>
            <a:gd name="connsiteX140-9985" fmla="*/ 3655219 w 5470922"/>
            <a:gd name="connsiteY140-9986" fmla="*/ 119094 h 1178750"/>
            <a:gd name="connsiteX141-9987" fmla="*/ 3726656 w 5470922"/>
            <a:gd name="connsiteY141-9988" fmla="*/ 95281 h 1178750"/>
            <a:gd name="connsiteX142-9989" fmla="*/ 3827859 w 5470922"/>
            <a:gd name="connsiteY142-9990" fmla="*/ 53609 h 1178750"/>
            <a:gd name="connsiteX143-9991" fmla="*/ 3839766 w 5470922"/>
            <a:gd name="connsiteY143-9992" fmla="*/ 65516 h 1178750"/>
            <a:gd name="connsiteX144-9993" fmla="*/ 3875484 w 5470922"/>
            <a:gd name="connsiteY144-9994" fmla="*/ 89328 h 1178750"/>
            <a:gd name="connsiteX145-9995" fmla="*/ 3893344 w 5470922"/>
            <a:gd name="connsiteY145-9996" fmla="*/ 83375 h 1178750"/>
            <a:gd name="connsiteX146-9997" fmla="*/ 3911203 w 5470922"/>
            <a:gd name="connsiteY146-9998" fmla="*/ 71469 h 1178750"/>
            <a:gd name="connsiteX147-9999" fmla="*/ 3929062 w 5470922"/>
            <a:gd name="connsiteY147-10000" fmla="*/ 77422 h 1178750"/>
            <a:gd name="connsiteX148-10001" fmla="*/ 3976687 w 5470922"/>
            <a:gd name="connsiteY148-10002" fmla="*/ 71469 h 1178750"/>
            <a:gd name="connsiteX149-10003" fmla="*/ 3988594 w 5470922"/>
            <a:gd name="connsiteY149-10004" fmla="*/ 59563 h 1178750"/>
            <a:gd name="connsiteX150-10005" fmla="*/ 4018359 w 5470922"/>
            <a:gd name="connsiteY150-10006" fmla="*/ 95281 h 1178750"/>
            <a:gd name="connsiteX151-10007" fmla="*/ 4065984 w 5470922"/>
            <a:gd name="connsiteY151-10008" fmla="*/ 136953 h 1178750"/>
            <a:gd name="connsiteX152-10009" fmla="*/ 4083844 w 5470922"/>
            <a:gd name="connsiteY152-10010" fmla="*/ 131000 h 1178750"/>
            <a:gd name="connsiteX153-10011" fmla="*/ 4119562 w 5470922"/>
            <a:gd name="connsiteY153-10012" fmla="*/ 107188 h 1178750"/>
            <a:gd name="connsiteX154-10013" fmla="*/ 4125516 w 5470922"/>
            <a:gd name="connsiteY154-10014" fmla="*/ 89328 h 1178750"/>
            <a:gd name="connsiteX155-10015" fmla="*/ 4119562 w 5470922"/>
            <a:gd name="connsiteY155-10016" fmla="*/ 65516 h 1178750"/>
            <a:gd name="connsiteX156-10017" fmla="*/ 4101703 w 5470922"/>
            <a:gd name="connsiteY156-10018" fmla="*/ 29797 h 1178750"/>
            <a:gd name="connsiteX157-10019" fmla="*/ 4107656 w 5470922"/>
            <a:gd name="connsiteY157-10020" fmla="*/ 5984 h 1178750"/>
            <a:gd name="connsiteX158-10021" fmla="*/ 4167187 w 5470922"/>
            <a:gd name="connsiteY158-10022" fmla="*/ 5984 h 1178750"/>
            <a:gd name="connsiteX159-10023" fmla="*/ 4185047 w 5470922"/>
            <a:gd name="connsiteY159-10024" fmla="*/ 11938 h 1178750"/>
            <a:gd name="connsiteX160-10025" fmla="*/ 4244578 w 5470922"/>
            <a:gd name="connsiteY160-10026" fmla="*/ 47656 h 1178750"/>
            <a:gd name="connsiteX161-10027" fmla="*/ 4280297 w 5470922"/>
            <a:gd name="connsiteY161-10028" fmla="*/ 53609 h 1178750"/>
            <a:gd name="connsiteX162-10029" fmla="*/ 4363641 w 5470922"/>
            <a:gd name="connsiteY162-10030" fmla="*/ 41703 h 1178750"/>
            <a:gd name="connsiteX163-10031" fmla="*/ 4381500 w 5470922"/>
            <a:gd name="connsiteY163-10032" fmla="*/ 35750 h 1178750"/>
            <a:gd name="connsiteX164-10033" fmla="*/ 4399359 w 5470922"/>
            <a:gd name="connsiteY164-10034" fmla="*/ 23844 h 1178750"/>
            <a:gd name="connsiteX165-10035" fmla="*/ 4429125 w 5470922"/>
            <a:gd name="connsiteY165-10036" fmla="*/ 35750 h 1178750"/>
            <a:gd name="connsiteX166-10037" fmla="*/ 4446984 w 5470922"/>
            <a:gd name="connsiteY166-10038" fmla="*/ 41703 h 1178750"/>
            <a:gd name="connsiteX167-10039" fmla="*/ 4470797 w 5470922"/>
            <a:gd name="connsiteY167-10040" fmla="*/ 65516 h 1178750"/>
            <a:gd name="connsiteX168-10041" fmla="*/ 4488656 w 5470922"/>
            <a:gd name="connsiteY168-10042" fmla="*/ 107188 h 1178750"/>
            <a:gd name="connsiteX169-10043" fmla="*/ 4506516 w 5470922"/>
            <a:gd name="connsiteY169-10044" fmla="*/ 101234 h 1178750"/>
            <a:gd name="connsiteX170-10045" fmla="*/ 4542234 w 5470922"/>
            <a:gd name="connsiteY170-10046" fmla="*/ 77422 h 1178750"/>
            <a:gd name="connsiteX171-10047" fmla="*/ 4554141 w 5470922"/>
            <a:gd name="connsiteY171-10048" fmla="*/ 65516 h 1178750"/>
            <a:gd name="connsiteX172-10049" fmla="*/ 4589859 w 5470922"/>
            <a:gd name="connsiteY172-10050" fmla="*/ 53609 h 1178750"/>
            <a:gd name="connsiteX173-10051" fmla="*/ 4607719 w 5470922"/>
            <a:gd name="connsiteY173-10052" fmla="*/ 47656 h 1178750"/>
            <a:gd name="connsiteX174-10053" fmla="*/ 4649391 w 5470922"/>
            <a:gd name="connsiteY174-10054" fmla="*/ 29797 h 1178750"/>
            <a:gd name="connsiteX175-10055" fmla="*/ 4667250 w 5470922"/>
            <a:gd name="connsiteY175-10056" fmla="*/ 59563 h 1178750"/>
            <a:gd name="connsiteX176-10057" fmla="*/ 4691062 w 5470922"/>
            <a:gd name="connsiteY176-10058" fmla="*/ 95281 h 1178750"/>
            <a:gd name="connsiteX177-10059" fmla="*/ 4738687 w 5470922"/>
            <a:gd name="connsiteY177-10060" fmla="*/ 107188 h 1178750"/>
            <a:gd name="connsiteX178-10061" fmla="*/ 4774406 w 5470922"/>
            <a:gd name="connsiteY178-10062" fmla="*/ 89328 h 1178750"/>
            <a:gd name="connsiteX179-10063" fmla="*/ 4798219 w 5470922"/>
            <a:gd name="connsiteY179-10064" fmla="*/ 53609 h 1178750"/>
            <a:gd name="connsiteX180-10065" fmla="*/ 4804172 w 5470922"/>
            <a:gd name="connsiteY180-10066" fmla="*/ 35750 h 1178750"/>
            <a:gd name="connsiteX181-10067" fmla="*/ 4822031 w 5470922"/>
            <a:gd name="connsiteY181-10068" fmla="*/ 47656 h 1178750"/>
            <a:gd name="connsiteX182-10069" fmla="*/ 4845844 w 5470922"/>
            <a:gd name="connsiteY182-10070" fmla="*/ 89328 h 1178750"/>
            <a:gd name="connsiteX183-10071" fmla="*/ 4863703 w 5470922"/>
            <a:gd name="connsiteY183-10072" fmla="*/ 101234 h 1178750"/>
            <a:gd name="connsiteX184-10073" fmla="*/ 4893469 w 5470922"/>
            <a:gd name="connsiteY184-10074" fmla="*/ 131000 h 1178750"/>
            <a:gd name="connsiteX185-10075" fmla="*/ 4911328 w 5470922"/>
            <a:gd name="connsiteY185-10076" fmla="*/ 119094 h 1178750"/>
            <a:gd name="connsiteX186-10077" fmla="*/ 4935141 w 5470922"/>
            <a:gd name="connsiteY186-10078" fmla="*/ 95281 h 1178750"/>
            <a:gd name="connsiteX187-10079" fmla="*/ 4931792 w 5470922"/>
            <a:gd name="connsiteY187-10080" fmla="*/ 131479 h 1178750"/>
            <a:gd name="connsiteX188-10081" fmla="*/ 4974749 w 5470922"/>
            <a:gd name="connsiteY188-10082" fmla="*/ 142618 h 1178750"/>
            <a:gd name="connsiteX189-10083" fmla="*/ 5017708 w 5470922"/>
            <a:gd name="connsiteY189-10084" fmla="*/ 127160 h 1178750"/>
            <a:gd name="connsiteX190-10085" fmla="*/ 5020562 w 5470922"/>
            <a:gd name="connsiteY190-10086" fmla="*/ 90385 h 1178750"/>
            <a:gd name="connsiteX191-10087" fmla="*/ 5060156 w 5470922"/>
            <a:gd name="connsiteY191-10088" fmla="*/ 59563 h 1178750"/>
            <a:gd name="connsiteX192-10089" fmla="*/ 5047739 w 5470922"/>
            <a:gd name="connsiteY192-10090" fmla="*/ 41703 h 1178750"/>
            <a:gd name="connsiteX193-10091" fmla="*/ 5119687 w 5470922"/>
            <a:gd name="connsiteY193-10092" fmla="*/ 29797 h 1178750"/>
            <a:gd name="connsiteX194-10093" fmla="*/ 5142725 w 5470922"/>
            <a:gd name="connsiteY194-10094" fmla="*/ 22020 h 1178750"/>
            <a:gd name="connsiteX195-10095" fmla="*/ 5169390 w 5470922"/>
            <a:gd name="connsiteY195-10096" fmla="*/ 60331 h 1178750"/>
            <a:gd name="connsiteX196-10097" fmla="*/ 5209249 w 5470922"/>
            <a:gd name="connsiteY196-10098" fmla="*/ 77422 h 1178750"/>
            <a:gd name="connsiteX197-10099" fmla="*/ 5239014 w 5470922"/>
            <a:gd name="connsiteY197-10100" fmla="*/ 131479 h 1178750"/>
            <a:gd name="connsiteX198-10101" fmla="*/ 5246006 w 5470922"/>
            <a:gd name="connsiteY198-10102" fmla="*/ 151164 h 1178750"/>
            <a:gd name="connsiteX199-10103" fmla="*/ 5258686 w 5470922"/>
            <a:gd name="connsiteY199-10104" fmla="*/ 193123 h 1178750"/>
            <a:gd name="connsiteX200-10105" fmla="*/ 5280686 w 5470922"/>
            <a:gd name="connsiteY200-10106" fmla="*/ 174785 h 1178750"/>
            <a:gd name="connsiteX201-10107" fmla="*/ 5301911 w 5470922"/>
            <a:gd name="connsiteY201-10108" fmla="*/ 165471 h 1178750"/>
            <a:gd name="connsiteX202-10109" fmla="*/ 5312265 w 5470922"/>
            <a:gd name="connsiteY202-10110" fmla="*/ 143196 h 1178750"/>
            <a:gd name="connsiteX203-10111" fmla="*/ 5340991 w 5470922"/>
            <a:gd name="connsiteY203-10112" fmla="*/ 125335 h 1178750"/>
            <a:gd name="connsiteX204-10113" fmla="*/ 5309941 w 5470922"/>
            <a:gd name="connsiteY204-10114" fmla="*/ 90674 h 1178750"/>
            <a:gd name="connsiteX205-10115" fmla="*/ 5373610 w 5470922"/>
            <a:gd name="connsiteY205-10116" fmla="*/ 91442 h 1178750"/>
            <a:gd name="connsiteX206-10117" fmla="*/ 5399484 w 5470922"/>
            <a:gd name="connsiteY206-10118" fmla="*/ 77422 h 1178750"/>
            <a:gd name="connsiteX207-10119" fmla="*/ 5381625 w 5470922"/>
            <a:gd name="connsiteY207-10120" fmla="*/ 65516 h 1178750"/>
            <a:gd name="connsiteX208-10121" fmla="*/ 5447109 w 5470922"/>
            <a:gd name="connsiteY208-10122" fmla="*/ 59563 h 1178750"/>
            <a:gd name="connsiteX209-10123" fmla="*/ 5470922 w 5470922"/>
            <a:gd name="connsiteY209-10124" fmla="*/ 65516 h 1178750"/>
            <a:gd name="connsiteX0-10125" fmla="*/ 0 w 5470922"/>
            <a:gd name="connsiteY0-10126" fmla="*/ 1178750 h 1178750"/>
            <a:gd name="connsiteX1-10127" fmla="*/ 29766 w 5470922"/>
            <a:gd name="connsiteY1-10128" fmla="*/ 1160891 h 1178750"/>
            <a:gd name="connsiteX2-10129" fmla="*/ 47625 w 5470922"/>
            <a:gd name="connsiteY2-10130" fmla="*/ 1154938 h 1178750"/>
            <a:gd name="connsiteX3-10131" fmla="*/ 77391 w 5470922"/>
            <a:gd name="connsiteY3-10132" fmla="*/ 1125172 h 1178750"/>
            <a:gd name="connsiteX4-10133" fmla="*/ 95250 w 5470922"/>
            <a:gd name="connsiteY4-10134" fmla="*/ 1113266 h 1178750"/>
            <a:gd name="connsiteX5-10135" fmla="*/ 172641 w 5470922"/>
            <a:gd name="connsiteY5-10136" fmla="*/ 1119219 h 1178750"/>
            <a:gd name="connsiteX6-10137" fmla="*/ 220266 w 5470922"/>
            <a:gd name="connsiteY6-10138" fmla="*/ 1125172 h 1178750"/>
            <a:gd name="connsiteX7-10139" fmla="*/ 232172 w 5470922"/>
            <a:gd name="connsiteY7-10140" fmla="*/ 1107313 h 1178750"/>
            <a:gd name="connsiteX8-10141" fmla="*/ 238125 w 5470922"/>
            <a:gd name="connsiteY8-10142" fmla="*/ 1065641 h 1178750"/>
            <a:gd name="connsiteX9-10143" fmla="*/ 244078 w 5470922"/>
            <a:gd name="connsiteY9-10144" fmla="*/ 1047781 h 1178750"/>
            <a:gd name="connsiteX10-10145" fmla="*/ 279797 w 5470922"/>
            <a:gd name="connsiteY10-10146" fmla="*/ 1023969 h 1178750"/>
            <a:gd name="connsiteX11-10147" fmla="*/ 291703 w 5470922"/>
            <a:gd name="connsiteY11-10148" fmla="*/ 1006109 h 1178750"/>
            <a:gd name="connsiteX12-10149" fmla="*/ 321469 w 5470922"/>
            <a:gd name="connsiteY12-10150" fmla="*/ 976344 h 1178750"/>
            <a:gd name="connsiteX13-10151" fmla="*/ 345281 w 5470922"/>
            <a:gd name="connsiteY13-10152" fmla="*/ 940625 h 1178750"/>
            <a:gd name="connsiteX14-10153" fmla="*/ 357187 w 5470922"/>
            <a:gd name="connsiteY14-10154" fmla="*/ 922766 h 1178750"/>
            <a:gd name="connsiteX15-10155" fmla="*/ 369094 w 5470922"/>
            <a:gd name="connsiteY15-10156" fmla="*/ 910859 h 1178750"/>
            <a:gd name="connsiteX16-10157" fmla="*/ 381000 w 5470922"/>
            <a:gd name="connsiteY16-10158" fmla="*/ 922766 h 1178750"/>
            <a:gd name="connsiteX17-10159" fmla="*/ 386953 w 5470922"/>
            <a:gd name="connsiteY17-10160" fmla="*/ 940625 h 1178750"/>
            <a:gd name="connsiteX18-10161" fmla="*/ 422672 w 5470922"/>
            <a:gd name="connsiteY18-10162" fmla="*/ 958484 h 1178750"/>
            <a:gd name="connsiteX19-10163" fmla="*/ 452437 w 5470922"/>
            <a:gd name="connsiteY19-10164" fmla="*/ 988250 h 1178750"/>
            <a:gd name="connsiteX20-10165" fmla="*/ 488156 w 5470922"/>
            <a:gd name="connsiteY20-10166" fmla="*/ 1000156 h 1178750"/>
            <a:gd name="connsiteX21-10167" fmla="*/ 511969 w 5470922"/>
            <a:gd name="connsiteY21-10168" fmla="*/ 994203 h 1178750"/>
            <a:gd name="connsiteX22-10169" fmla="*/ 559594 w 5470922"/>
            <a:gd name="connsiteY22-10170" fmla="*/ 958484 h 1178750"/>
            <a:gd name="connsiteX23-10171" fmla="*/ 601266 w 5470922"/>
            <a:gd name="connsiteY23-10172" fmla="*/ 964438 h 1178750"/>
            <a:gd name="connsiteX24-10173" fmla="*/ 619125 w 5470922"/>
            <a:gd name="connsiteY24-10174" fmla="*/ 970391 h 1178750"/>
            <a:gd name="connsiteX25-10175" fmla="*/ 631031 w 5470922"/>
            <a:gd name="connsiteY25-10176" fmla="*/ 988250 h 1178750"/>
            <a:gd name="connsiteX26-10177" fmla="*/ 648891 w 5470922"/>
            <a:gd name="connsiteY26-10178" fmla="*/ 1000156 h 1178750"/>
            <a:gd name="connsiteX27-10179" fmla="*/ 666750 w 5470922"/>
            <a:gd name="connsiteY27-10180" fmla="*/ 994203 h 1178750"/>
            <a:gd name="connsiteX28-10181" fmla="*/ 684609 w 5470922"/>
            <a:gd name="connsiteY28-10182" fmla="*/ 982297 h 1178750"/>
            <a:gd name="connsiteX29-10183" fmla="*/ 720328 w 5470922"/>
            <a:gd name="connsiteY29-10184" fmla="*/ 970391 h 1178750"/>
            <a:gd name="connsiteX30-10185" fmla="*/ 744141 w 5470922"/>
            <a:gd name="connsiteY30-10186" fmla="*/ 946578 h 1178750"/>
            <a:gd name="connsiteX31-10187" fmla="*/ 756047 w 5470922"/>
            <a:gd name="connsiteY31-10188" fmla="*/ 928719 h 1178750"/>
            <a:gd name="connsiteX32-10189" fmla="*/ 773906 w 5470922"/>
            <a:gd name="connsiteY32-10190" fmla="*/ 922766 h 1178750"/>
            <a:gd name="connsiteX33-10191" fmla="*/ 863203 w 5470922"/>
            <a:gd name="connsiteY33-10192" fmla="*/ 916813 h 1178750"/>
            <a:gd name="connsiteX34-10193" fmla="*/ 887016 w 5470922"/>
            <a:gd name="connsiteY34-10194" fmla="*/ 869188 h 1178750"/>
            <a:gd name="connsiteX35-10195" fmla="*/ 904875 w 5470922"/>
            <a:gd name="connsiteY35-10196" fmla="*/ 863234 h 1178750"/>
            <a:gd name="connsiteX36-10197" fmla="*/ 952500 w 5470922"/>
            <a:gd name="connsiteY36-10198" fmla="*/ 857281 h 1178750"/>
            <a:gd name="connsiteX37-10199" fmla="*/ 988219 w 5470922"/>
            <a:gd name="connsiteY37-10200" fmla="*/ 833469 h 1178750"/>
            <a:gd name="connsiteX38-10201" fmla="*/ 1006078 w 5470922"/>
            <a:gd name="connsiteY38-10202" fmla="*/ 821563 h 1178750"/>
            <a:gd name="connsiteX39-10203" fmla="*/ 1041797 w 5470922"/>
            <a:gd name="connsiteY39-10204" fmla="*/ 827516 h 1178750"/>
            <a:gd name="connsiteX40-10205" fmla="*/ 1059656 w 5470922"/>
            <a:gd name="connsiteY40-10206" fmla="*/ 833469 h 1178750"/>
            <a:gd name="connsiteX41-10207" fmla="*/ 1101328 w 5470922"/>
            <a:gd name="connsiteY41-10208" fmla="*/ 821563 h 1178750"/>
            <a:gd name="connsiteX42-10209" fmla="*/ 1137047 w 5470922"/>
            <a:gd name="connsiteY42-10210" fmla="*/ 779891 h 1178750"/>
            <a:gd name="connsiteX43-10211" fmla="*/ 1148953 w 5470922"/>
            <a:gd name="connsiteY43-10212" fmla="*/ 756078 h 1178750"/>
            <a:gd name="connsiteX44-10213" fmla="*/ 1154906 w 5470922"/>
            <a:gd name="connsiteY44-10214" fmla="*/ 738219 h 1178750"/>
            <a:gd name="connsiteX45-10215" fmla="*/ 1172766 w 5470922"/>
            <a:gd name="connsiteY45-10216" fmla="*/ 732266 h 1178750"/>
            <a:gd name="connsiteX46-10217" fmla="*/ 1196578 w 5470922"/>
            <a:gd name="connsiteY46-10218" fmla="*/ 738219 h 1178750"/>
            <a:gd name="connsiteX47-10219" fmla="*/ 1214437 w 5470922"/>
            <a:gd name="connsiteY47-10220" fmla="*/ 744172 h 1178750"/>
            <a:gd name="connsiteX48-10221" fmla="*/ 1226344 w 5470922"/>
            <a:gd name="connsiteY48-10222" fmla="*/ 732266 h 1178750"/>
            <a:gd name="connsiteX49-10223" fmla="*/ 1244203 w 5470922"/>
            <a:gd name="connsiteY49-10224" fmla="*/ 726313 h 1178750"/>
            <a:gd name="connsiteX50-10225" fmla="*/ 1273969 w 5470922"/>
            <a:gd name="connsiteY50-10226" fmla="*/ 756078 h 1178750"/>
            <a:gd name="connsiteX51-10227" fmla="*/ 1291828 w 5470922"/>
            <a:gd name="connsiteY51-10228" fmla="*/ 767984 h 1178750"/>
            <a:gd name="connsiteX52-10229" fmla="*/ 1333500 w 5470922"/>
            <a:gd name="connsiteY52-10230" fmla="*/ 803703 h 1178750"/>
            <a:gd name="connsiteX53-10231" fmla="*/ 1351359 w 5470922"/>
            <a:gd name="connsiteY53-10232" fmla="*/ 809656 h 1178750"/>
            <a:gd name="connsiteX54-10233" fmla="*/ 1369219 w 5470922"/>
            <a:gd name="connsiteY54-10234" fmla="*/ 773938 h 1178750"/>
            <a:gd name="connsiteX55-10235" fmla="*/ 1375172 w 5470922"/>
            <a:gd name="connsiteY55-10236" fmla="*/ 714406 h 1178750"/>
            <a:gd name="connsiteX56-10237" fmla="*/ 1393031 w 5470922"/>
            <a:gd name="connsiteY56-10238" fmla="*/ 702500 h 1178750"/>
            <a:gd name="connsiteX57-10239" fmla="*/ 1494234 w 5470922"/>
            <a:gd name="connsiteY57-10240" fmla="*/ 678688 h 1178750"/>
            <a:gd name="connsiteX58-10241" fmla="*/ 1506141 w 5470922"/>
            <a:gd name="connsiteY58-10242" fmla="*/ 666781 h 1178750"/>
            <a:gd name="connsiteX59-10243" fmla="*/ 1524000 w 5470922"/>
            <a:gd name="connsiteY59-10244" fmla="*/ 654875 h 1178750"/>
            <a:gd name="connsiteX60-10245" fmla="*/ 1535906 w 5470922"/>
            <a:gd name="connsiteY60-10246" fmla="*/ 637016 h 1178750"/>
            <a:gd name="connsiteX61-10247" fmla="*/ 1559719 w 5470922"/>
            <a:gd name="connsiteY61-10248" fmla="*/ 613203 h 1178750"/>
            <a:gd name="connsiteX62-10249" fmla="*/ 1565672 w 5470922"/>
            <a:gd name="connsiteY62-10250" fmla="*/ 595344 h 1178750"/>
            <a:gd name="connsiteX63-10251" fmla="*/ 1619250 w 5470922"/>
            <a:gd name="connsiteY63-10252" fmla="*/ 565578 h 1178750"/>
            <a:gd name="connsiteX64-10253" fmla="*/ 1702594 w 5470922"/>
            <a:gd name="connsiteY64-10254" fmla="*/ 571531 h 1178750"/>
            <a:gd name="connsiteX65-10255" fmla="*/ 1720453 w 5470922"/>
            <a:gd name="connsiteY65-10256" fmla="*/ 577484 h 1178750"/>
            <a:gd name="connsiteX66-10257" fmla="*/ 1768078 w 5470922"/>
            <a:gd name="connsiteY66-10258" fmla="*/ 565578 h 1178750"/>
            <a:gd name="connsiteX67-10259" fmla="*/ 1797844 w 5470922"/>
            <a:gd name="connsiteY67-10260" fmla="*/ 541766 h 1178750"/>
            <a:gd name="connsiteX68-10261" fmla="*/ 1779984 w 5470922"/>
            <a:gd name="connsiteY68-10262" fmla="*/ 500094 h 1178750"/>
            <a:gd name="connsiteX69-10263" fmla="*/ 1768078 w 5470922"/>
            <a:gd name="connsiteY69-10264" fmla="*/ 482234 h 1178750"/>
            <a:gd name="connsiteX70-10265" fmla="*/ 1785937 w 5470922"/>
            <a:gd name="connsiteY70-10266" fmla="*/ 464375 h 1178750"/>
            <a:gd name="connsiteX71-10267" fmla="*/ 1839516 w 5470922"/>
            <a:gd name="connsiteY71-10268" fmla="*/ 482234 h 1178750"/>
            <a:gd name="connsiteX72-10269" fmla="*/ 1851422 w 5470922"/>
            <a:gd name="connsiteY72-10270" fmla="*/ 494141 h 1178750"/>
            <a:gd name="connsiteX73-10271" fmla="*/ 1887141 w 5470922"/>
            <a:gd name="connsiteY73-10272" fmla="*/ 512000 h 1178750"/>
            <a:gd name="connsiteX74-10273" fmla="*/ 1934766 w 5470922"/>
            <a:gd name="connsiteY74-10274" fmla="*/ 500094 h 1178750"/>
            <a:gd name="connsiteX75-10275" fmla="*/ 1952625 w 5470922"/>
            <a:gd name="connsiteY75-10276" fmla="*/ 464375 h 1178750"/>
            <a:gd name="connsiteX76-10277" fmla="*/ 1976437 w 5470922"/>
            <a:gd name="connsiteY76-10278" fmla="*/ 452469 h 1178750"/>
            <a:gd name="connsiteX77-10279" fmla="*/ 2047875 w 5470922"/>
            <a:gd name="connsiteY77-10280" fmla="*/ 440563 h 1178750"/>
            <a:gd name="connsiteX78-10281" fmla="*/ 2077641 w 5470922"/>
            <a:gd name="connsiteY78-10282" fmla="*/ 422703 h 1178750"/>
            <a:gd name="connsiteX79-10283" fmla="*/ 2095500 w 5470922"/>
            <a:gd name="connsiteY79-10284" fmla="*/ 416750 h 1178750"/>
            <a:gd name="connsiteX80-10285" fmla="*/ 2125266 w 5470922"/>
            <a:gd name="connsiteY80-10286" fmla="*/ 392938 h 1178750"/>
            <a:gd name="connsiteX81-10287" fmla="*/ 2137172 w 5470922"/>
            <a:gd name="connsiteY81-10288" fmla="*/ 381031 h 1178750"/>
            <a:gd name="connsiteX82-10289" fmla="*/ 2172891 w 5470922"/>
            <a:gd name="connsiteY82-10290" fmla="*/ 369125 h 1178750"/>
            <a:gd name="connsiteX83-10291" fmla="*/ 2190750 w 5470922"/>
            <a:gd name="connsiteY83-10292" fmla="*/ 363172 h 1178750"/>
            <a:gd name="connsiteX84-10293" fmla="*/ 2220516 w 5470922"/>
            <a:gd name="connsiteY84-10294" fmla="*/ 357219 h 1178750"/>
            <a:gd name="connsiteX85-10295" fmla="*/ 2256234 w 5470922"/>
            <a:gd name="connsiteY85-10296" fmla="*/ 345313 h 1178750"/>
            <a:gd name="connsiteX86-10297" fmla="*/ 2274094 w 5470922"/>
            <a:gd name="connsiteY86-10298" fmla="*/ 339359 h 1178750"/>
            <a:gd name="connsiteX87-10299" fmla="*/ 2309812 w 5470922"/>
            <a:gd name="connsiteY87-10300" fmla="*/ 315547 h 1178750"/>
            <a:gd name="connsiteX88-10301" fmla="*/ 2321719 w 5470922"/>
            <a:gd name="connsiteY88-10302" fmla="*/ 297688 h 1178750"/>
            <a:gd name="connsiteX89-10303" fmla="*/ 2357437 w 5470922"/>
            <a:gd name="connsiteY89-10304" fmla="*/ 279828 h 1178750"/>
            <a:gd name="connsiteX90-10305" fmla="*/ 2369344 w 5470922"/>
            <a:gd name="connsiteY90-10306" fmla="*/ 267922 h 1178750"/>
            <a:gd name="connsiteX91-10307" fmla="*/ 2381250 w 5470922"/>
            <a:gd name="connsiteY91-10308" fmla="*/ 250063 h 1178750"/>
            <a:gd name="connsiteX92-10309" fmla="*/ 2416969 w 5470922"/>
            <a:gd name="connsiteY92-10310" fmla="*/ 238156 h 1178750"/>
            <a:gd name="connsiteX93-10311" fmla="*/ 2446734 w 5470922"/>
            <a:gd name="connsiteY93-10312" fmla="*/ 244109 h 1178750"/>
            <a:gd name="connsiteX94-10313" fmla="*/ 2458641 w 5470922"/>
            <a:gd name="connsiteY94-10314" fmla="*/ 256016 h 1178750"/>
            <a:gd name="connsiteX95-10315" fmla="*/ 2494359 w 5470922"/>
            <a:gd name="connsiteY95-10316" fmla="*/ 244109 h 1178750"/>
            <a:gd name="connsiteX96-10317" fmla="*/ 2536031 w 5470922"/>
            <a:gd name="connsiteY96-10318" fmla="*/ 250063 h 1178750"/>
            <a:gd name="connsiteX97-10319" fmla="*/ 2547937 w 5470922"/>
            <a:gd name="connsiteY97-10320" fmla="*/ 267922 h 1178750"/>
            <a:gd name="connsiteX98-10321" fmla="*/ 2559844 w 5470922"/>
            <a:gd name="connsiteY98-10322" fmla="*/ 279828 h 1178750"/>
            <a:gd name="connsiteX99-10323" fmla="*/ 2565797 w 5470922"/>
            <a:gd name="connsiteY99-10324" fmla="*/ 309594 h 1178750"/>
            <a:gd name="connsiteX100-10325" fmla="*/ 2583656 w 5470922"/>
            <a:gd name="connsiteY100-10326" fmla="*/ 315547 h 1178750"/>
            <a:gd name="connsiteX101-10327" fmla="*/ 2619375 w 5470922"/>
            <a:gd name="connsiteY101-10328" fmla="*/ 339359 h 1178750"/>
            <a:gd name="connsiteX102-10329" fmla="*/ 2655094 w 5470922"/>
            <a:gd name="connsiteY102-10330" fmla="*/ 357219 h 1178750"/>
            <a:gd name="connsiteX103-10331" fmla="*/ 2684859 w 5470922"/>
            <a:gd name="connsiteY103-10332" fmla="*/ 428656 h 1178750"/>
            <a:gd name="connsiteX104-10333" fmla="*/ 2708672 w 5470922"/>
            <a:gd name="connsiteY104-10334" fmla="*/ 416750 h 1178750"/>
            <a:gd name="connsiteX105-10335" fmla="*/ 2744391 w 5470922"/>
            <a:gd name="connsiteY105-10336" fmla="*/ 404844 h 1178750"/>
            <a:gd name="connsiteX106-10337" fmla="*/ 2851547 w 5470922"/>
            <a:gd name="connsiteY106-10338" fmla="*/ 422703 h 1178750"/>
            <a:gd name="connsiteX107-10339" fmla="*/ 2887266 w 5470922"/>
            <a:gd name="connsiteY107-10340" fmla="*/ 410797 h 1178750"/>
            <a:gd name="connsiteX108-10341" fmla="*/ 2905125 w 5470922"/>
            <a:gd name="connsiteY108-10342" fmla="*/ 404844 h 1178750"/>
            <a:gd name="connsiteX109-10343" fmla="*/ 2922984 w 5470922"/>
            <a:gd name="connsiteY109-10344" fmla="*/ 392938 h 1178750"/>
            <a:gd name="connsiteX110-10345" fmla="*/ 2976562 w 5470922"/>
            <a:gd name="connsiteY110-10346" fmla="*/ 386984 h 1178750"/>
            <a:gd name="connsiteX111-10347" fmla="*/ 2994422 w 5470922"/>
            <a:gd name="connsiteY111-10348" fmla="*/ 392938 h 1178750"/>
            <a:gd name="connsiteX112-10349" fmla="*/ 3012281 w 5470922"/>
            <a:gd name="connsiteY112-10350" fmla="*/ 404844 h 1178750"/>
            <a:gd name="connsiteX113-10351" fmla="*/ 3030141 w 5470922"/>
            <a:gd name="connsiteY113-10352" fmla="*/ 369125 h 1178750"/>
            <a:gd name="connsiteX114-10353" fmla="*/ 3065859 w 5470922"/>
            <a:gd name="connsiteY114-10354" fmla="*/ 339359 h 1178750"/>
            <a:gd name="connsiteX115-10355" fmla="*/ 3089672 w 5470922"/>
            <a:gd name="connsiteY115-10356" fmla="*/ 333406 h 1178750"/>
            <a:gd name="connsiteX116-10357" fmla="*/ 3168365 w 5470922"/>
            <a:gd name="connsiteY116-10358" fmla="*/ 337534 h 1178750"/>
            <a:gd name="connsiteX117-10359" fmla="*/ 3232547 w 5470922"/>
            <a:gd name="connsiteY117-10360" fmla="*/ 333406 h 1178750"/>
            <a:gd name="connsiteX118-10361" fmla="*/ 3244453 w 5470922"/>
            <a:gd name="connsiteY118-10362" fmla="*/ 345313 h 1178750"/>
            <a:gd name="connsiteX119-10363" fmla="*/ 3270079 w 5470922"/>
            <a:gd name="connsiteY119-10364" fmla="*/ 383046 h 1178750"/>
            <a:gd name="connsiteX120-10365" fmla="*/ 3295707 w 5470922"/>
            <a:gd name="connsiteY120-10366" fmla="*/ 431440 h 1178750"/>
            <a:gd name="connsiteX121-10367" fmla="*/ 3335563 w 5470922"/>
            <a:gd name="connsiteY121-10368" fmla="*/ 458613 h 1178750"/>
            <a:gd name="connsiteX122-10369" fmla="*/ 3357562 w 5470922"/>
            <a:gd name="connsiteY122-10370" fmla="*/ 440563 h 1178750"/>
            <a:gd name="connsiteX123-10371" fmla="*/ 3363516 w 5470922"/>
            <a:gd name="connsiteY123-10372" fmla="*/ 458422 h 1178750"/>
            <a:gd name="connsiteX124-10373" fmla="*/ 3399234 w 5470922"/>
            <a:gd name="connsiteY124-10374" fmla="*/ 440563 h 1178750"/>
            <a:gd name="connsiteX125-10375" fmla="*/ 3405187 w 5470922"/>
            <a:gd name="connsiteY125-10376" fmla="*/ 422703 h 1178750"/>
            <a:gd name="connsiteX126-10377" fmla="*/ 3411141 w 5470922"/>
            <a:gd name="connsiteY126-10378" fmla="*/ 369125 h 1178750"/>
            <a:gd name="connsiteX127-10379" fmla="*/ 3423047 w 5470922"/>
            <a:gd name="connsiteY127-10380" fmla="*/ 351266 h 1178750"/>
            <a:gd name="connsiteX128-10381" fmla="*/ 3446859 w 5470922"/>
            <a:gd name="connsiteY128-10382" fmla="*/ 357219 h 1178750"/>
            <a:gd name="connsiteX129-10383" fmla="*/ 3506391 w 5470922"/>
            <a:gd name="connsiteY129-10384" fmla="*/ 363172 h 1178750"/>
            <a:gd name="connsiteX130-10385" fmla="*/ 3500437 w 5470922"/>
            <a:gd name="connsiteY130-10386" fmla="*/ 333406 h 1178750"/>
            <a:gd name="connsiteX131-10387" fmla="*/ 3476625 w 5470922"/>
            <a:gd name="connsiteY131-10388" fmla="*/ 297688 h 1178750"/>
            <a:gd name="connsiteX132-10389" fmla="*/ 3500437 w 5470922"/>
            <a:gd name="connsiteY132-10390" fmla="*/ 291734 h 1178750"/>
            <a:gd name="connsiteX133-10391" fmla="*/ 3530203 w 5470922"/>
            <a:gd name="connsiteY133-10392" fmla="*/ 285781 h 1178750"/>
            <a:gd name="connsiteX134-10393" fmla="*/ 3548062 w 5470922"/>
            <a:gd name="connsiteY134-10394" fmla="*/ 279828 h 1178750"/>
            <a:gd name="connsiteX135-10395" fmla="*/ 3559969 w 5470922"/>
            <a:gd name="connsiteY135-10396" fmla="*/ 261969 h 1178750"/>
            <a:gd name="connsiteX136-10397" fmla="*/ 3589734 w 5470922"/>
            <a:gd name="connsiteY136-10398" fmla="*/ 238156 h 1178750"/>
            <a:gd name="connsiteX137-10399" fmla="*/ 3607594 w 5470922"/>
            <a:gd name="connsiteY137-10400" fmla="*/ 214344 h 1178750"/>
            <a:gd name="connsiteX138-10401" fmla="*/ 3625453 w 5470922"/>
            <a:gd name="connsiteY138-10402" fmla="*/ 196484 h 1178750"/>
            <a:gd name="connsiteX139-10403" fmla="*/ 3649266 w 5470922"/>
            <a:gd name="connsiteY139-10404" fmla="*/ 166719 h 1178750"/>
            <a:gd name="connsiteX140-10405" fmla="*/ 3655219 w 5470922"/>
            <a:gd name="connsiteY140-10406" fmla="*/ 119094 h 1178750"/>
            <a:gd name="connsiteX141-10407" fmla="*/ 3726656 w 5470922"/>
            <a:gd name="connsiteY141-10408" fmla="*/ 95281 h 1178750"/>
            <a:gd name="connsiteX142-10409" fmla="*/ 3827859 w 5470922"/>
            <a:gd name="connsiteY142-10410" fmla="*/ 53609 h 1178750"/>
            <a:gd name="connsiteX143-10411" fmla="*/ 3839766 w 5470922"/>
            <a:gd name="connsiteY143-10412" fmla="*/ 65516 h 1178750"/>
            <a:gd name="connsiteX144-10413" fmla="*/ 3875484 w 5470922"/>
            <a:gd name="connsiteY144-10414" fmla="*/ 89328 h 1178750"/>
            <a:gd name="connsiteX145-10415" fmla="*/ 3893344 w 5470922"/>
            <a:gd name="connsiteY145-10416" fmla="*/ 83375 h 1178750"/>
            <a:gd name="connsiteX146-10417" fmla="*/ 3911203 w 5470922"/>
            <a:gd name="connsiteY146-10418" fmla="*/ 71469 h 1178750"/>
            <a:gd name="connsiteX147-10419" fmla="*/ 3929062 w 5470922"/>
            <a:gd name="connsiteY147-10420" fmla="*/ 77422 h 1178750"/>
            <a:gd name="connsiteX148-10421" fmla="*/ 3976687 w 5470922"/>
            <a:gd name="connsiteY148-10422" fmla="*/ 71469 h 1178750"/>
            <a:gd name="connsiteX149-10423" fmla="*/ 3988594 w 5470922"/>
            <a:gd name="connsiteY149-10424" fmla="*/ 59563 h 1178750"/>
            <a:gd name="connsiteX150-10425" fmla="*/ 4018359 w 5470922"/>
            <a:gd name="connsiteY150-10426" fmla="*/ 95281 h 1178750"/>
            <a:gd name="connsiteX151-10427" fmla="*/ 4065984 w 5470922"/>
            <a:gd name="connsiteY151-10428" fmla="*/ 136953 h 1178750"/>
            <a:gd name="connsiteX152-10429" fmla="*/ 4083844 w 5470922"/>
            <a:gd name="connsiteY152-10430" fmla="*/ 131000 h 1178750"/>
            <a:gd name="connsiteX153-10431" fmla="*/ 4119562 w 5470922"/>
            <a:gd name="connsiteY153-10432" fmla="*/ 107188 h 1178750"/>
            <a:gd name="connsiteX154-10433" fmla="*/ 4125516 w 5470922"/>
            <a:gd name="connsiteY154-10434" fmla="*/ 89328 h 1178750"/>
            <a:gd name="connsiteX155-10435" fmla="*/ 4119562 w 5470922"/>
            <a:gd name="connsiteY155-10436" fmla="*/ 65516 h 1178750"/>
            <a:gd name="connsiteX156-10437" fmla="*/ 4101703 w 5470922"/>
            <a:gd name="connsiteY156-10438" fmla="*/ 29797 h 1178750"/>
            <a:gd name="connsiteX157-10439" fmla="*/ 4107656 w 5470922"/>
            <a:gd name="connsiteY157-10440" fmla="*/ 5984 h 1178750"/>
            <a:gd name="connsiteX158-10441" fmla="*/ 4167187 w 5470922"/>
            <a:gd name="connsiteY158-10442" fmla="*/ 5984 h 1178750"/>
            <a:gd name="connsiteX159-10443" fmla="*/ 4185047 w 5470922"/>
            <a:gd name="connsiteY159-10444" fmla="*/ 11938 h 1178750"/>
            <a:gd name="connsiteX160-10445" fmla="*/ 4244578 w 5470922"/>
            <a:gd name="connsiteY160-10446" fmla="*/ 47656 h 1178750"/>
            <a:gd name="connsiteX161-10447" fmla="*/ 4280297 w 5470922"/>
            <a:gd name="connsiteY161-10448" fmla="*/ 53609 h 1178750"/>
            <a:gd name="connsiteX162-10449" fmla="*/ 4363641 w 5470922"/>
            <a:gd name="connsiteY162-10450" fmla="*/ 41703 h 1178750"/>
            <a:gd name="connsiteX163-10451" fmla="*/ 4381500 w 5470922"/>
            <a:gd name="connsiteY163-10452" fmla="*/ 35750 h 1178750"/>
            <a:gd name="connsiteX164-10453" fmla="*/ 4399359 w 5470922"/>
            <a:gd name="connsiteY164-10454" fmla="*/ 23844 h 1178750"/>
            <a:gd name="connsiteX165-10455" fmla="*/ 4429125 w 5470922"/>
            <a:gd name="connsiteY165-10456" fmla="*/ 35750 h 1178750"/>
            <a:gd name="connsiteX166-10457" fmla="*/ 4446984 w 5470922"/>
            <a:gd name="connsiteY166-10458" fmla="*/ 41703 h 1178750"/>
            <a:gd name="connsiteX167-10459" fmla="*/ 4470797 w 5470922"/>
            <a:gd name="connsiteY167-10460" fmla="*/ 65516 h 1178750"/>
            <a:gd name="connsiteX168-10461" fmla="*/ 4488656 w 5470922"/>
            <a:gd name="connsiteY168-10462" fmla="*/ 107188 h 1178750"/>
            <a:gd name="connsiteX169-10463" fmla="*/ 4506516 w 5470922"/>
            <a:gd name="connsiteY169-10464" fmla="*/ 101234 h 1178750"/>
            <a:gd name="connsiteX170-10465" fmla="*/ 4542234 w 5470922"/>
            <a:gd name="connsiteY170-10466" fmla="*/ 77422 h 1178750"/>
            <a:gd name="connsiteX171-10467" fmla="*/ 4554141 w 5470922"/>
            <a:gd name="connsiteY171-10468" fmla="*/ 65516 h 1178750"/>
            <a:gd name="connsiteX172-10469" fmla="*/ 4589859 w 5470922"/>
            <a:gd name="connsiteY172-10470" fmla="*/ 53609 h 1178750"/>
            <a:gd name="connsiteX173-10471" fmla="*/ 4607719 w 5470922"/>
            <a:gd name="connsiteY173-10472" fmla="*/ 47656 h 1178750"/>
            <a:gd name="connsiteX174-10473" fmla="*/ 4649391 w 5470922"/>
            <a:gd name="connsiteY174-10474" fmla="*/ 29797 h 1178750"/>
            <a:gd name="connsiteX175-10475" fmla="*/ 4667250 w 5470922"/>
            <a:gd name="connsiteY175-10476" fmla="*/ 59563 h 1178750"/>
            <a:gd name="connsiteX176-10477" fmla="*/ 4691062 w 5470922"/>
            <a:gd name="connsiteY176-10478" fmla="*/ 95281 h 1178750"/>
            <a:gd name="connsiteX177-10479" fmla="*/ 4738687 w 5470922"/>
            <a:gd name="connsiteY177-10480" fmla="*/ 107188 h 1178750"/>
            <a:gd name="connsiteX178-10481" fmla="*/ 4774406 w 5470922"/>
            <a:gd name="connsiteY178-10482" fmla="*/ 89328 h 1178750"/>
            <a:gd name="connsiteX179-10483" fmla="*/ 4798219 w 5470922"/>
            <a:gd name="connsiteY179-10484" fmla="*/ 53609 h 1178750"/>
            <a:gd name="connsiteX180-10485" fmla="*/ 4804172 w 5470922"/>
            <a:gd name="connsiteY180-10486" fmla="*/ 35750 h 1178750"/>
            <a:gd name="connsiteX181-10487" fmla="*/ 4822031 w 5470922"/>
            <a:gd name="connsiteY181-10488" fmla="*/ 47656 h 1178750"/>
            <a:gd name="connsiteX182-10489" fmla="*/ 4845844 w 5470922"/>
            <a:gd name="connsiteY182-10490" fmla="*/ 89328 h 1178750"/>
            <a:gd name="connsiteX183-10491" fmla="*/ 4863703 w 5470922"/>
            <a:gd name="connsiteY183-10492" fmla="*/ 101234 h 1178750"/>
            <a:gd name="connsiteX184-10493" fmla="*/ 4893469 w 5470922"/>
            <a:gd name="connsiteY184-10494" fmla="*/ 131000 h 1178750"/>
            <a:gd name="connsiteX185-10495" fmla="*/ 4911328 w 5470922"/>
            <a:gd name="connsiteY185-10496" fmla="*/ 119094 h 1178750"/>
            <a:gd name="connsiteX186-10497" fmla="*/ 4935141 w 5470922"/>
            <a:gd name="connsiteY186-10498" fmla="*/ 95281 h 1178750"/>
            <a:gd name="connsiteX187-10499" fmla="*/ 4931792 w 5470922"/>
            <a:gd name="connsiteY187-10500" fmla="*/ 131479 h 1178750"/>
            <a:gd name="connsiteX188-10501" fmla="*/ 4974749 w 5470922"/>
            <a:gd name="connsiteY188-10502" fmla="*/ 142618 h 1178750"/>
            <a:gd name="connsiteX189-10503" fmla="*/ 5017708 w 5470922"/>
            <a:gd name="connsiteY189-10504" fmla="*/ 127160 h 1178750"/>
            <a:gd name="connsiteX190-10505" fmla="*/ 5020562 w 5470922"/>
            <a:gd name="connsiteY190-10506" fmla="*/ 90385 h 1178750"/>
            <a:gd name="connsiteX191-10507" fmla="*/ 5060156 w 5470922"/>
            <a:gd name="connsiteY191-10508" fmla="*/ 59563 h 1178750"/>
            <a:gd name="connsiteX192-10509" fmla="*/ 5047739 w 5470922"/>
            <a:gd name="connsiteY192-10510" fmla="*/ 41703 h 1178750"/>
            <a:gd name="connsiteX193-10511" fmla="*/ 5119687 w 5470922"/>
            <a:gd name="connsiteY193-10512" fmla="*/ 29797 h 1178750"/>
            <a:gd name="connsiteX194-10513" fmla="*/ 5142725 w 5470922"/>
            <a:gd name="connsiteY194-10514" fmla="*/ 22020 h 1178750"/>
            <a:gd name="connsiteX195-10515" fmla="*/ 5169390 w 5470922"/>
            <a:gd name="connsiteY195-10516" fmla="*/ 60331 h 1178750"/>
            <a:gd name="connsiteX196-10517" fmla="*/ 5209249 w 5470922"/>
            <a:gd name="connsiteY196-10518" fmla="*/ 77422 h 1178750"/>
            <a:gd name="connsiteX197-10519" fmla="*/ 5239014 w 5470922"/>
            <a:gd name="connsiteY197-10520" fmla="*/ 131479 h 1178750"/>
            <a:gd name="connsiteX198-10521" fmla="*/ 5246006 w 5470922"/>
            <a:gd name="connsiteY198-10522" fmla="*/ 151164 h 1178750"/>
            <a:gd name="connsiteX199-10523" fmla="*/ 5258686 w 5470922"/>
            <a:gd name="connsiteY199-10524" fmla="*/ 193123 h 1178750"/>
            <a:gd name="connsiteX200-10525" fmla="*/ 5280686 w 5470922"/>
            <a:gd name="connsiteY200-10526" fmla="*/ 174785 h 1178750"/>
            <a:gd name="connsiteX201-10527" fmla="*/ 5301911 w 5470922"/>
            <a:gd name="connsiteY201-10528" fmla="*/ 165471 h 1178750"/>
            <a:gd name="connsiteX202-10529" fmla="*/ 5312265 w 5470922"/>
            <a:gd name="connsiteY202-10530" fmla="*/ 143196 h 1178750"/>
            <a:gd name="connsiteX203-10531" fmla="*/ 5340991 w 5470922"/>
            <a:gd name="connsiteY203-10532" fmla="*/ 125335 h 1178750"/>
            <a:gd name="connsiteX204-10533" fmla="*/ 5309941 w 5470922"/>
            <a:gd name="connsiteY204-10534" fmla="*/ 90674 h 1178750"/>
            <a:gd name="connsiteX205-10535" fmla="*/ 5373610 w 5470922"/>
            <a:gd name="connsiteY205-10536" fmla="*/ 91442 h 1178750"/>
            <a:gd name="connsiteX206-10537" fmla="*/ 5399484 w 5470922"/>
            <a:gd name="connsiteY206-10538" fmla="*/ 77422 h 1178750"/>
            <a:gd name="connsiteX207-10539" fmla="*/ 5381625 w 5470922"/>
            <a:gd name="connsiteY207-10540" fmla="*/ 65516 h 1178750"/>
            <a:gd name="connsiteX208-10541" fmla="*/ 5447109 w 5470922"/>
            <a:gd name="connsiteY208-10542" fmla="*/ 59563 h 1178750"/>
            <a:gd name="connsiteX209-10543" fmla="*/ 5470922 w 5470922"/>
            <a:gd name="connsiteY209-10544" fmla="*/ 65516 h 1178750"/>
            <a:gd name="connsiteX0-10545" fmla="*/ 0 w 5470922"/>
            <a:gd name="connsiteY0-10546" fmla="*/ 1178750 h 1178750"/>
            <a:gd name="connsiteX1-10547" fmla="*/ 29766 w 5470922"/>
            <a:gd name="connsiteY1-10548" fmla="*/ 1160891 h 1178750"/>
            <a:gd name="connsiteX2-10549" fmla="*/ 47625 w 5470922"/>
            <a:gd name="connsiteY2-10550" fmla="*/ 1154938 h 1178750"/>
            <a:gd name="connsiteX3-10551" fmla="*/ 77391 w 5470922"/>
            <a:gd name="connsiteY3-10552" fmla="*/ 1125172 h 1178750"/>
            <a:gd name="connsiteX4-10553" fmla="*/ 95250 w 5470922"/>
            <a:gd name="connsiteY4-10554" fmla="*/ 1113266 h 1178750"/>
            <a:gd name="connsiteX5-10555" fmla="*/ 172641 w 5470922"/>
            <a:gd name="connsiteY5-10556" fmla="*/ 1119219 h 1178750"/>
            <a:gd name="connsiteX6-10557" fmla="*/ 220266 w 5470922"/>
            <a:gd name="connsiteY6-10558" fmla="*/ 1125172 h 1178750"/>
            <a:gd name="connsiteX7-10559" fmla="*/ 232172 w 5470922"/>
            <a:gd name="connsiteY7-10560" fmla="*/ 1107313 h 1178750"/>
            <a:gd name="connsiteX8-10561" fmla="*/ 238125 w 5470922"/>
            <a:gd name="connsiteY8-10562" fmla="*/ 1065641 h 1178750"/>
            <a:gd name="connsiteX9-10563" fmla="*/ 244078 w 5470922"/>
            <a:gd name="connsiteY9-10564" fmla="*/ 1047781 h 1178750"/>
            <a:gd name="connsiteX10-10565" fmla="*/ 279797 w 5470922"/>
            <a:gd name="connsiteY10-10566" fmla="*/ 1023969 h 1178750"/>
            <a:gd name="connsiteX11-10567" fmla="*/ 291703 w 5470922"/>
            <a:gd name="connsiteY11-10568" fmla="*/ 1006109 h 1178750"/>
            <a:gd name="connsiteX12-10569" fmla="*/ 321469 w 5470922"/>
            <a:gd name="connsiteY12-10570" fmla="*/ 976344 h 1178750"/>
            <a:gd name="connsiteX13-10571" fmla="*/ 345281 w 5470922"/>
            <a:gd name="connsiteY13-10572" fmla="*/ 940625 h 1178750"/>
            <a:gd name="connsiteX14-10573" fmla="*/ 357187 w 5470922"/>
            <a:gd name="connsiteY14-10574" fmla="*/ 922766 h 1178750"/>
            <a:gd name="connsiteX15-10575" fmla="*/ 369094 w 5470922"/>
            <a:gd name="connsiteY15-10576" fmla="*/ 910859 h 1178750"/>
            <a:gd name="connsiteX16-10577" fmla="*/ 381000 w 5470922"/>
            <a:gd name="connsiteY16-10578" fmla="*/ 922766 h 1178750"/>
            <a:gd name="connsiteX17-10579" fmla="*/ 386953 w 5470922"/>
            <a:gd name="connsiteY17-10580" fmla="*/ 940625 h 1178750"/>
            <a:gd name="connsiteX18-10581" fmla="*/ 422672 w 5470922"/>
            <a:gd name="connsiteY18-10582" fmla="*/ 958484 h 1178750"/>
            <a:gd name="connsiteX19-10583" fmla="*/ 452437 w 5470922"/>
            <a:gd name="connsiteY19-10584" fmla="*/ 988250 h 1178750"/>
            <a:gd name="connsiteX20-10585" fmla="*/ 488156 w 5470922"/>
            <a:gd name="connsiteY20-10586" fmla="*/ 1000156 h 1178750"/>
            <a:gd name="connsiteX21-10587" fmla="*/ 511969 w 5470922"/>
            <a:gd name="connsiteY21-10588" fmla="*/ 994203 h 1178750"/>
            <a:gd name="connsiteX22-10589" fmla="*/ 559594 w 5470922"/>
            <a:gd name="connsiteY22-10590" fmla="*/ 958484 h 1178750"/>
            <a:gd name="connsiteX23-10591" fmla="*/ 601266 w 5470922"/>
            <a:gd name="connsiteY23-10592" fmla="*/ 964438 h 1178750"/>
            <a:gd name="connsiteX24-10593" fmla="*/ 619125 w 5470922"/>
            <a:gd name="connsiteY24-10594" fmla="*/ 970391 h 1178750"/>
            <a:gd name="connsiteX25-10595" fmla="*/ 631031 w 5470922"/>
            <a:gd name="connsiteY25-10596" fmla="*/ 988250 h 1178750"/>
            <a:gd name="connsiteX26-10597" fmla="*/ 648891 w 5470922"/>
            <a:gd name="connsiteY26-10598" fmla="*/ 1000156 h 1178750"/>
            <a:gd name="connsiteX27-10599" fmla="*/ 666750 w 5470922"/>
            <a:gd name="connsiteY27-10600" fmla="*/ 994203 h 1178750"/>
            <a:gd name="connsiteX28-10601" fmla="*/ 684609 w 5470922"/>
            <a:gd name="connsiteY28-10602" fmla="*/ 982297 h 1178750"/>
            <a:gd name="connsiteX29-10603" fmla="*/ 720328 w 5470922"/>
            <a:gd name="connsiteY29-10604" fmla="*/ 970391 h 1178750"/>
            <a:gd name="connsiteX30-10605" fmla="*/ 744141 w 5470922"/>
            <a:gd name="connsiteY30-10606" fmla="*/ 946578 h 1178750"/>
            <a:gd name="connsiteX31-10607" fmla="*/ 756047 w 5470922"/>
            <a:gd name="connsiteY31-10608" fmla="*/ 928719 h 1178750"/>
            <a:gd name="connsiteX32-10609" fmla="*/ 773906 w 5470922"/>
            <a:gd name="connsiteY32-10610" fmla="*/ 922766 h 1178750"/>
            <a:gd name="connsiteX33-10611" fmla="*/ 863203 w 5470922"/>
            <a:gd name="connsiteY33-10612" fmla="*/ 916813 h 1178750"/>
            <a:gd name="connsiteX34-10613" fmla="*/ 887016 w 5470922"/>
            <a:gd name="connsiteY34-10614" fmla="*/ 869188 h 1178750"/>
            <a:gd name="connsiteX35-10615" fmla="*/ 904875 w 5470922"/>
            <a:gd name="connsiteY35-10616" fmla="*/ 863234 h 1178750"/>
            <a:gd name="connsiteX36-10617" fmla="*/ 952500 w 5470922"/>
            <a:gd name="connsiteY36-10618" fmla="*/ 857281 h 1178750"/>
            <a:gd name="connsiteX37-10619" fmla="*/ 988219 w 5470922"/>
            <a:gd name="connsiteY37-10620" fmla="*/ 833469 h 1178750"/>
            <a:gd name="connsiteX38-10621" fmla="*/ 1006078 w 5470922"/>
            <a:gd name="connsiteY38-10622" fmla="*/ 821563 h 1178750"/>
            <a:gd name="connsiteX39-10623" fmla="*/ 1041797 w 5470922"/>
            <a:gd name="connsiteY39-10624" fmla="*/ 827516 h 1178750"/>
            <a:gd name="connsiteX40-10625" fmla="*/ 1059656 w 5470922"/>
            <a:gd name="connsiteY40-10626" fmla="*/ 833469 h 1178750"/>
            <a:gd name="connsiteX41-10627" fmla="*/ 1101328 w 5470922"/>
            <a:gd name="connsiteY41-10628" fmla="*/ 821563 h 1178750"/>
            <a:gd name="connsiteX42-10629" fmla="*/ 1137047 w 5470922"/>
            <a:gd name="connsiteY42-10630" fmla="*/ 779891 h 1178750"/>
            <a:gd name="connsiteX43-10631" fmla="*/ 1148953 w 5470922"/>
            <a:gd name="connsiteY43-10632" fmla="*/ 756078 h 1178750"/>
            <a:gd name="connsiteX44-10633" fmla="*/ 1154906 w 5470922"/>
            <a:gd name="connsiteY44-10634" fmla="*/ 738219 h 1178750"/>
            <a:gd name="connsiteX45-10635" fmla="*/ 1172766 w 5470922"/>
            <a:gd name="connsiteY45-10636" fmla="*/ 732266 h 1178750"/>
            <a:gd name="connsiteX46-10637" fmla="*/ 1196578 w 5470922"/>
            <a:gd name="connsiteY46-10638" fmla="*/ 738219 h 1178750"/>
            <a:gd name="connsiteX47-10639" fmla="*/ 1214437 w 5470922"/>
            <a:gd name="connsiteY47-10640" fmla="*/ 744172 h 1178750"/>
            <a:gd name="connsiteX48-10641" fmla="*/ 1226344 w 5470922"/>
            <a:gd name="connsiteY48-10642" fmla="*/ 732266 h 1178750"/>
            <a:gd name="connsiteX49-10643" fmla="*/ 1244203 w 5470922"/>
            <a:gd name="connsiteY49-10644" fmla="*/ 726313 h 1178750"/>
            <a:gd name="connsiteX50-10645" fmla="*/ 1273969 w 5470922"/>
            <a:gd name="connsiteY50-10646" fmla="*/ 756078 h 1178750"/>
            <a:gd name="connsiteX51-10647" fmla="*/ 1291828 w 5470922"/>
            <a:gd name="connsiteY51-10648" fmla="*/ 767984 h 1178750"/>
            <a:gd name="connsiteX52-10649" fmla="*/ 1333500 w 5470922"/>
            <a:gd name="connsiteY52-10650" fmla="*/ 803703 h 1178750"/>
            <a:gd name="connsiteX53-10651" fmla="*/ 1351359 w 5470922"/>
            <a:gd name="connsiteY53-10652" fmla="*/ 809656 h 1178750"/>
            <a:gd name="connsiteX54-10653" fmla="*/ 1369219 w 5470922"/>
            <a:gd name="connsiteY54-10654" fmla="*/ 773938 h 1178750"/>
            <a:gd name="connsiteX55-10655" fmla="*/ 1375172 w 5470922"/>
            <a:gd name="connsiteY55-10656" fmla="*/ 714406 h 1178750"/>
            <a:gd name="connsiteX56-10657" fmla="*/ 1393031 w 5470922"/>
            <a:gd name="connsiteY56-10658" fmla="*/ 702500 h 1178750"/>
            <a:gd name="connsiteX57-10659" fmla="*/ 1494234 w 5470922"/>
            <a:gd name="connsiteY57-10660" fmla="*/ 678688 h 1178750"/>
            <a:gd name="connsiteX58-10661" fmla="*/ 1506141 w 5470922"/>
            <a:gd name="connsiteY58-10662" fmla="*/ 666781 h 1178750"/>
            <a:gd name="connsiteX59-10663" fmla="*/ 1524000 w 5470922"/>
            <a:gd name="connsiteY59-10664" fmla="*/ 654875 h 1178750"/>
            <a:gd name="connsiteX60-10665" fmla="*/ 1535906 w 5470922"/>
            <a:gd name="connsiteY60-10666" fmla="*/ 637016 h 1178750"/>
            <a:gd name="connsiteX61-10667" fmla="*/ 1559719 w 5470922"/>
            <a:gd name="connsiteY61-10668" fmla="*/ 613203 h 1178750"/>
            <a:gd name="connsiteX62-10669" fmla="*/ 1565672 w 5470922"/>
            <a:gd name="connsiteY62-10670" fmla="*/ 595344 h 1178750"/>
            <a:gd name="connsiteX63-10671" fmla="*/ 1619250 w 5470922"/>
            <a:gd name="connsiteY63-10672" fmla="*/ 565578 h 1178750"/>
            <a:gd name="connsiteX64-10673" fmla="*/ 1702594 w 5470922"/>
            <a:gd name="connsiteY64-10674" fmla="*/ 571531 h 1178750"/>
            <a:gd name="connsiteX65-10675" fmla="*/ 1720453 w 5470922"/>
            <a:gd name="connsiteY65-10676" fmla="*/ 577484 h 1178750"/>
            <a:gd name="connsiteX66-10677" fmla="*/ 1768078 w 5470922"/>
            <a:gd name="connsiteY66-10678" fmla="*/ 565578 h 1178750"/>
            <a:gd name="connsiteX67-10679" fmla="*/ 1797844 w 5470922"/>
            <a:gd name="connsiteY67-10680" fmla="*/ 541766 h 1178750"/>
            <a:gd name="connsiteX68-10681" fmla="*/ 1779984 w 5470922"/>
            <a:gd name="connsiteY68-10682" fmla="*/ 500094 h 1178750"/>
            <a:gd name="connsiteX69-10683" fmla="*/ 1768078 w 5470922"/>
            <a:gd name="connsiteY69-10684" fmla="*/ 482234 h 1178750"/>
            <a:gd name="connsiteX70-10685" fmla="*/ 1785937 w 5470922"/>
            <a:gd name="connsiteY70-10686" fmla="*/ 464375 h 1178750"/>
            <a:gd name="connsiteX71-10687" fmla="*/ 1839516 w 5470922"/>
            <a:gd name="connsiteY71-10688" fmla="*/ 482234 h 1178750"/>
            <a:gd name="connsiteX72-10689" fmla="*/ 1851422 w 5470922"/>
            <a:gd name="connsiteY72-10690" fmla="*/ 494141 h 1178750"/>
            <a:gd name="connsiteX73-10691" fmla="*/ 1887141 w 5470922"/>
            <a:gd name="connsiteY73-10692" fmla="*/ 512000 h 1178750"/>
            <a:gd name="connsiteX74-10693" fmla="*/ 1934766 w 5470922"/>
            <a:gd name="connsiteY74-10694" fmla="*/ 500094 h 1178750"/>
            <a:gd name="connsiteX75-10695" fmla="*/ 1952625 w 5470922"/>
            <a:gd name="connsiteY75-10696" fmla="*/ 464375 h 1178750"/>
            <a:gd name="connsiteX76-10697" fmla="*/ 1976437 w 5470922"/>
            <a:gd name="connsiteY76-10698" fmla="*/ 452469 h 1178750"/>
            <a:gd name="connsiteX77-10699" fmla="*/ 2047875 w 5470922"/>
            <a:gd name="connsiteY77-10700" fmla="*/ 440563 h 1178750"/>
            <a:gd name="connsiteX78-10701" fmla="*/ 2077641 w 5470922"/>
            <a:gd name="connsiteY78-10702" fmla="*/ 422703 h 1178750"/>
            <a:gd name="connsiteX79-10703" fmla="*/ 2095500 w 5470922"/>
            <a:gd name="connsiteY79-10704" fmla="*/ 416750 h 1178750"/>
            <a:gd name="connsiteX80-10705" fmla="*/ 2125266 w 5470922"/>
            <a:gd name="connsiteY80-10706" fmla="*/ 392938 h 1178750"/>
            <a:gd name="connsiteX81-10707" fmla="*/ 2137172 w 5470922"/>
            <a:gd name="connsiteY81-10708" fmla="*/ 381031 h 1178750"/>
            <a:gd name="connsiteX82-10709" fmla="*/ 2172891 w 5470922"/>
            <a:gd name="connsiteY82-10710" fmla="*/ 369125 h 1178750"/>
            <a:gd name="connsiteX83-10711" fmla="*/ 2190750 w 5470922"/>
            <a:gd name="connsiteY83-10712" fmla="*/ 363172 h 1178750"/>
            <a:gd name="connsiteX84-10713" fmla="*/ 2220516 w 5470922"/>
            <a:gd name="connsiteY84-10714" fmla="*/ 357219 h 1178750"/>
            <a:gd name="connsiteX85-10715" fmla="*/ 2256234 w 5470922"/>
            <a:gd name="connsiteY85-10716" fmla="*/ 345313 h 1178750"/>
            <a:gd name="connsiteX86-10717" fmla="*/ 2274094 w 5470922"/>
            <a:gd name="connsiteY86-10718" fmla="*/ 339359 h 1178750"/>
            <a:gd name="connsiteX87-10719" fmla="*/ 2309812 w 5470922"/>
            <a:gd name="connsiteY87-10720" fmla="*/ 315547 h 1178750"/>
            <a:gd name="connsiteX88-10721" fmla="*/ 2321719 w 5470922"/>
            <a:gd name="connsiteY88-10722" fmla="*/ 297688 h 1178750"/>
            <a:gd name="connsiteX89-10723" fmla="*/ 2357437 w 5470922"/>
            <a:gd name="connsiteY89-10724" fmla="*/ 279828 h 1178750"/>
            <a:gd name="connsiteX90-10725" fmla="*/ 2369344 w 5470922"/>
            <a:gd name="connsiteY90-10726" fmla="*/ 267922 h 1178750"/>
            <a:gd name="connsiteX91-10727" fmla="*/ 2381250 w 5470922"/>
            <a:gd name="connsiteY91-10728" fmla="*/ 250063 h 1178750"/>
            <a:gd name="connsiteX92-10729" fmla="*/ 2416969 w 5470922"/>
            <a:gd name="connsiteY92-10730" fmla="*/ 238156 h 1178750"/>
            <a:gd name="connsiteX93-10731" fmla="*/ 2446734 w 5470922"/>
            <a:gd name="connsiteY93-10732" fmla="*/ 244109 h 1178750"/>
            <a:gd name="connsiteX94-10733" fmla="*/ 2458641 w 5470922"/>
            <a:gd name="connsiteY94-10734" fmla="*/ 256016 h 1178750"/>
            <a:gd name="connsiteX95-10735" fmla="*/ 2494359 w 5470922"/>
            <a:gd name="connsiteY95-10736" fmla="*/ 244109 h 1178750"/>
            <a:gd name="connsiteX96-10737" fmla="*/ 2536031 w 5470922"/>
            <a:gd name="connsiteY96-10738" fmla="*/ 250063 h 1178750"/>
            <a:gd name="connsiteX97-10739" fmla="*/ 2547937 w 5470922"/>
            <a:gd name="connsiteY97-10740" fmla="*/ 267922 h 1178750"/>
            <a:gd name="connsiteX98-10741" fmla="*/ 2559844 w 5470922"/>
            <a:gd name="connsiteY98-10742" fmla="*/ 279828 h 1178750"/>
            <a:gd name="connsiteX99-10743" fmla="*/ 2565797 w 5470922"/>
            <a:gd name="connsiteY99-10744" fmla="*/ 309594 h 1178750"/>
            <a:gd name="connsiteX100-10745" fmla="*/ 2583656 w 5470922"/>
            <a:gd name="connsiteY100-10746" fmla="*/ 315547 h 1178750"/>
            <a:gd name="connsiteX101-10747" fmla="*/ 2619375 w 5470922"/>
            <a:gd name="connsiteY101-10748" fmla="*/ 339359 h 1178750"/>
            <a:gd name="connsiteX102-10749" fmla="*/ 2655094 w 5470922"/>
            <a:gd name="connsiteY102-10750" fmla="*/ 357219 h 1178750"/>
            <a:gd name="connsiteX103-10751" fmla="*/ 2684859 w 5470922"/>
            <a:gd name="connsiteY103-10752" fmla="*/ 428656 h 1178750"/>
            <a:gd name="connsiteX104-10753" fmla="*/ 2708672 w 5470922"/>
            <a:gd name="connsiteY104-10754" fmla="*/ 416750 h 1178750"/>
            <a:gd name="connsiteX105-10755" fmla="*/ 2744391 w 5470922"/>
            <a:gd name="connsiteY105-10756" fmla="*/ 404844 h 1178750"/>
            <a:gd name="connsiteX106-10757" fmla="*/ 2851547 w 5470922"/>
            <a:gd name="connsiteY106-10758" fmla="*/ 422703 h 1178750"/>
            <a:gd name="connsiteX107-10759" fmla="*/ 2887266 w 5470922"/>
            <a:gd name="connsiteY107-10760" fmla="*/ 410797 h 1178750"/>
            <a:gd name="connsiteX108-10761" fmla="*/ 2905125 w 5470922"/>
            <a:gd name="connsiteY108-10762" fmla="*/ 404844 h 1178750"/>
            <a:gd name="connsiteX109-10763" fmla="*/ 2922984 w 5470922"/>
            <a:gd name="connsiteY109-10764" fmla="*/ 392938 h 1178750"/>
            <a:gd name="connsiteX110-10765" fmla="*/ 2976562 w 5470922"/>
            <a:gd name="connsiteY110-10766" fmla="*/ 386984 h 1178750"/>
            <a:gd name="connsiteX111-10767" fmla="*/ 2994422 w 5470922"/>
            <a:gd name="connsiteY111-10768" fmla="*/ 392938 h 1178750"/>
            <a:gd name="connsiteX112-10769" fmla="*/ 3012281 w 5470922"/>
            <a:gd name="connsiteY112-10770" fmla="*/ 404844 h 1178750"/>
            <a:gd name="connsiteX113-10771" fmla="*/ 3030141 w 5470922"/>
            <a:gd name="connsiteY113-10772" fmla="*/ 369125 h 1178750"/>
            <a:gd name="connsiteX114-10773" fmla="*/ 3065859 w 5470922"/>
            <a:gd name="connsiteY114-10774" fmla="*/ 339359 h 1178750"/>
            <a:gd name="connsiteX115-10775" fmla="*/ 3089672 w 5470922"/>
            <a:gd name="connsiteY115-10776" fmla="*/ 333406 h 1178750"/>
            <a:gd name="connsiteX116-10777" fmla="*/ 3168365 w 5470922"/>
            <a:gd name="connsiteY116-10778" fmla="*/ 337534 h 1178750"/>
            <a:gd name="connsiteX117-10779" fmla="*/ 3232547 w 5470922"/>
            <a:gd name="connsiteY117-10780" fmla="*/ 333406 h 1178750"/>
            <a:gd name="connsiteX118-10781" fmla="*/ 3244453 w 5470922"/>
            <a:gd name="connsiteY118-10782" fmla="*/ 345313 h 1178750"/>
            <a:gd name="connsiteX119-10783" fmla="*/ 3270079 w 5470922"/>
            <a:gd name="connsiteY119-10784" fmla="*/ 383046 h 1178750"/>
            <a:gd name="connsiteX120-10785" fmla="*/ 3295707 w 5470922"/>
            <a:gd name="connsiteY120-10786" fmla="*/ 431440 h 1178750"/>
            <a:gd name="connsiteX121-10787" fmla="*/ 3335563 w 5470922"/>
            <a:gd name="connsiteY121-10788" fmla="*/ 458613 h 1178750"/>
            <a:gd name="connsiteX122-10789" fmla="*/ 3363516 w 5470922"/>
            <a:gd name="connsiteY122-10790" fmla="*/ 458422 h 1178750"/>
            <a:gd name="connsiteX123-10791" fmla="*/ 3399234 w 5470922"/>
            <a:gd name="connsiteY123-10792" fmla="*/ 440563 h 1178750"/>
            <a:gd name="connsiteX124-10793" fmla="*/ 3405187 w 5470922"/>
            <a:gd name="connsiteY124-10794" fmla="*/ 422703 h 1178750"/>
            <a:gd name="connsiteX125-10795" fmla="*/ 3411141 w 5470922"/>
            <a:gd name="connsiteY125-10796" fmla="*/ 369125 h 1178750"/>
            <a:gd name="connsiteX126-10797" fmla="*/ 3423047 w 5470922"/>
            <a:gd name="connsiteY126-10798" fmla="*/ 351266 h 1178750"/>
            <a:gd name="connsiteX127-10799" fmla="*/ 3446859 w 5470922"/>
            <a:gd name="connsiteY127-10800" fmla="*/ 357219 h 1178750"/>
            <a:gd name="connsiteX128-10801" fmla="*/ 3506391 w 5470922"/>
            <a:gd name="connsiteY128-10802" fmla="*/ 363172 h 1178750"/>
            <a:gd name="connsiteX129-10803" fmla="*/ 3500437 w 5470922"/>
            <a:gd name="connsiteY129-10804" fmla="*/ 333406 h 1178750"/>
            <a:gd name="connsiteX130-10805" fmla="*/ 3476625 w 5470922"/>
            <a:gd name="connsiteY130-10806" fmla="*/ 297688 h 1178750"/>
            <a:gd name="connsiteX131-10807" fmla="*/ 3500437 w 5470922"/>
            <a:gd name="connsiteY131-10808" fmla="*/ 291734 h 1178750"/>
            <a:gd name="connsiteX132-10809" fmla="*/ 3530203 w 5470922"/>
            <a:gd name="connsiteY132-10810" fmla="*/ 285781 h 1178750"/>
            <a:gd name="connsiteX133-10811" fmla="*/ 3548062 w 5470922"/>
            <a:gd name="connsiteY133-10812" fmla="*/ 279828 h 1178750"/>
            <a:gd name="connsiteX134-10813" fmla="*/ 3559969 w 5470922"/>
            <a:gd name="connsiteY134-10814" fmla="*/ 261969 h 1178750"/>
            <a:gd name="connsiteX135-10815" fmla="*/ 3589734 w 5470922"/>
            <a:gd name="connsiteY135-10816" fmla="*/ 238156 h 1178750"/>
            <a:gd name="connsiteX136-10817" fmla="*/ 3607594 w 5470922"/>
            <a:gd name="connsiteY136-10818" fmla="*/ 214344 h 1178750"/>
            <a:gd name="connsiteX137-10819" fmla="*/ 3625453 w 5470922"/>
            <a:gd name="connsiteY137-10820" fmla="*/ 196484 h 1178750"/>
            <a:gd name="connsiteX138-10821" fmla="*/ 3649266 w 5470922"/>
            <a:gd name="connsiteY138-10822" fmla="*/ 166719 h 1178750"/>
            <a:gd name="connsiteX139-10823" fmla="*/ 3655219 w 5470922"/>
            <a:gd name="connsiteY139-10824" fmla="*/ 119094 h 1178750"/>
            <a:gd name="connsiteX140-10825" fmla="*/ 3726656 w 5470922"/>
            <a:gd name="connsiteY140-10826" fmla="*/ 95281 h 1178750"/>
            <a:gd name="connsiteX141-10827" fmla="*/ 3827859 w 5470922"/>
            <a:gd name="connsiteY141-10828" fmla="*/ 53609 h 1178750"/>
            <a:gd name="connsiteX142-10829" fmla="*/ 3839766 w 5470922"/>
            <a:gd name="connsiteY142-10830" fmla="*/ 65516 h 1178750"/>
            <a:gd name="connsiteX143-10831" fmla="*/ 3875484 w 5470922"/>
            <a:gd name="connsiteY143-10832" fmla="*/ 89328 h 1178750"/>
            <a:gd name="connsiteX144-10833" fmla="*/ 3893344 w 5470922"/>
            <a:gd name="connsiteY144-10834" fmla="*/ 83375 h 1178750"/>
            <a:gd name="connsiteX145-10835" fmla="*/ 3911203 w 5470922"/>
            <a:gd name="connsiteY145-10836" fmla="*/ 71469 h 1178750"/>
            <a:gd name="connsiteX146-10837" fmla="*/ 3929062 w 5470922"/>
            <a:gd name="connsiteY146-10838" fmla="*/ 77422 h 1178750"/>
            <a:gd name="connsiteX147-10839" fmla="*/ 3976687 w 5470922"/>
            <a:gd name="connsiteY147-10840" fmla="*/ 71469 h 1178750"/>
            <a:gd name="connsiteX148-10841" fmla="*/ 3988594 w 5470922"/>
            <a:gd name="connsiteY148-10842" fmla="*/ 59563 h 1178750"/>
            <a:gd name="connsiteX149-10843" fmla="*/ 4018359 w 5470922"/>
            <a:gd name="connsiteY149-10844" fmla="*/ 95281 h 1178750"/>
            <a:gd name="connsiteX150-10845" fmla="*/ 4065984 w 5470922"/>
            <a:gd name="connsiteY150-10846" fmla="*/ 136953 h 1178750"/>
            <a:gd name="connsiteX151-10847" fmla="*/ 4083844 w 5470922"/>
            <a:gd name="connsiteY151-10848" fmla="*/ 131000 h 1178750"/>
            <a:gd name="connsiteX152-10849" fmla="*/ 4119562 w 5470922"/>
            <a:gd name="connsiteY152-10850" fmla="*/ 107188 h 1178750"/>
            <a:gd name="connsiteX153-10851" fmla="*/ 4125516 w 5470922"/>
            <a:gd name="connsiteY153-10852" fmla="*/ 89328 h 1178750"/>
            <a:gd name="connsiteX154-10853" fmla="*/ 4119562 w 5470922"/>
            <a:gd name="connsiteY154-10854" fmla="*/ 65516 h 1178750"/>
            <a:gd name="connsiteX155-10855" fmla="*/ 4101703 w 5470922"/>
            <a:gd name="connsiteY155-10856" fmla="*/ 29797 h 1178750"/>
            <a:gd name="connsiteX156-10857" fmla="*/ 4107656 w 5470922"/>
            <a:gd name="connsiteY156-10858" fmla="*/ 5984 h 1178750"/>
            <a:gd name="connsiteX157-10859" fmla="*/ 4167187 w 5470922"/>
            <a:gd name="connsiteY157-10860" fmla="*/ 5984 h 1178750"/>
            <a:gd name="connsiteX158-10861" fmla="*/ 4185047 w 5470922"/>
            <a:gd name="connsiteY158-10862" fmla="*/ 11938 h 1178750"/>
            <a:gd name="connsiteX159-10863" fmla="*/ 4244578 w 5470922"/>
            <a:gd name="connsiteY159-10864" fmla="*/ 47656 h 1178750"/>
            <a:gd name="connsiteX160-10865" fmla="*/ 4280297 w 5470922"/>
            <a:gd name="connsiteY160-10866" fmla="*/ 53609 h 1178750"/>
            <a:gd name="connsiteX161-10867" fmla="*/ 4363641 w 5470922"/>
            <a:gd name="connsiteY161-10868" fmla="*/ 41703 h 1178750"/>
            <a:gd name="connsiteX162-10869" fmla="*/ 4381500 w 5470922"/>
            <a:gd name="connsiteY162-10870" fmla="*/ 35750 h 1178750"/>
            <a:gd name="connsiteX163-10871" fmla="*/ 4399359 w 5470922"/>
            <a:gd name="connsiteY163-10872" fmla="*/ 23844 h 1178750"/>
            <a:gd name="connsiteX164-10873" fmla="*/ 4429125 w 5470922"/>
            <a:gd name="connsiteY164-10874" fmla="*/ 35750 h 1178750"/>
            <a:gd name="connsiteX165-10875" fmla="*/ 4446984 w 5470922"/>
            <a:gd name="connsiteY165-10876" fmla="*/ 41703 h 1178750"/>
            <a:gd name="connsiteX166-10877" fmla="*/ 4470797 w 5470922"/>
            <a:gd name="connsiteY166-10878" fmla="*/ 65516 h 1178750"/>
            <a:gd name="connsiteX167-10879" fmla="*/ 4488656 w 5470922"/>
            <a:gd name="connsiteY167-10880" fmla="*/ 107188 h 1178750"/>
            <a:gd name="connsiteX168-10881" fmla="*/ 4506516 w 5470922"/>
            <a:gd name="connsiteY168-10882" fmla="*/ 101234 h 1178750"/>
            <a:gd name="connsiteX169-10883" fmla="*/ 4542234 w 5470922"/>
            <a:gd name="connsiteY169-10884" fmla="*/ 77422 h 1178750"/>
            <a:gd name="connsiteX170-10885" fmla="*/ 4554141 w 5470922"/>
            <a:gd name="connsiteY170-10886" fmla="*/ 65516 h 1178750"/>
            <a:gd name="connsiteX171-10887" fmla="*/ 4589859 w 5470922"/>
            <a:gd name="connsiteY171-10888" fmla="*/ 53609 h 1178750"/>
            <a:gd name="connsiteX172-10889" fmla="*/ 4607719 w 5470922"/>
            <a:gd name="connsiteY172-10890" fmla="*/ 47656 h 1178750"/>
            <a:gd name="connsiteX173-10891" fmla="*/ 4649391 w 5470922"/>
            <a:gd name="connsiteY173-10892" fmla="*/ 29797 h 1178750"/>
            <a:gd name="connsiteX174-10893" fmla="*/ 4667250 w 5470922"/>
            <a:gd name="connsiteY174-10894" fmla="*/ 59563 h 1178750"/>
            <a:gd name="connsiteX175-10895" fmla="*/ 4691062 w 5470922"/>
            <a:gd name="connsiteY175-10896" fmla="*/ 95281 h 1178750"/>
            <a:gd name="connsiteX176-10897" fmla="*/ 4738687 w 5470922"/>
            <a:gd name="connsiteY176-10898" fmla="*/ 107188 h 1178750"/>
            <a:gd name="connsiteX177-10899" fmla="*/ 4774406 w 5470922"/>
            <a:gd name="connsiteY177-10900" fmla="*/ 89328 h 1178750"/>
            <a:gd name="connsiteX178-10901" fmla="*/ 4798219 w 5470922"/>
            <a:gd name="connsiteY178-10902" fmla="*/ 53609 h 1178750"/>
            <a:gd name="connsiteX179-10903" fmla="*/ 4804172 w 5470922"/>
            <a:gd name="connsiteY179-10904" fmla="*/ 35750 h 1178750"/>
            <a:gd name="connsiteX180-10905" fmla="*/ 4822031 w 5470922"/>
            <a:gd name="connsiteY180-10906" fmla="*/ 47656 h 1178750"/>
            <a:gd name="connsiteX181-10907" fmla="*/ 4845844 w 5470922"/>
            <a:gd name="connsiteY181-10908" fmla="*/ 89328 h 1178750"/>
            <a:gd name="connsiteX182-10909" fmla="*/ 4863703 w 5470922"/>
            <a:gd name="connsiteY182-10910" fmla="*/ 101234 h 1178750"/>
            <a:gd name="connsiteX183-10911" fmla="*/ 4893469 w 5470922"/>
            <a:gd name="connsiteY183-10912" fmla="*/ 131000 h 1178750"/>
            <a:gd name="connsiteX184-10913" fmla="*/ 4911328 w 5470922"/>
            <a:gd name="connsiteY184-10914" fmla="*/ 119094 h 1178750"/>
            <a:gd name="connsiteX185-10915" fmla="*/ 4935141 w 5470922"/>
            <a:gd name="connsiteY185-10916" fmla="*/ 95281 h 1178750"/>
            <a:gd name="connsiteX186-10917" fmla="*/ 4931792 w 5470922"/>
            <a:gd name="connsiteY186-10918" fmla="*/ 131479 h 1178750"/>
            <a:gd name="connsiteX187-10919" fmla="*/ 4974749 w 5470922"/>
            <a:gd name="connsiteY187-10920" fmla="*/ 142618 h 1178750"/>
            <a:gd name="connsiteX188-10921" fmla="*/ 5017708 w 5470922"/>
            <a:gd name="connsiteY188-10922" fmla="*/ 127160 h 1178750"/>
            <a:gd name="connsiteX189-10923" fmla="*/ 5020562 w 5470922"/>
            <a:gd name="connsiteY189-10924" fmla="*/ 90385 h 1178750"/>
            <a:gd name="connsiteX190-10925" fmla="*/ 5060156 w 5470922"/>
            <a:gd name="connsiteY190-10926" fmla="*/ 59563 h 1178750"/>
            <a:gd name="connsiteX191-10927" fmla="*/ 5047739 w 5470922"/>
            <a:gd name="connsiteY191-10928" fmla="*/ 41703 h 1178750"/>
            <a:gd name="connsiteX192-10929" fmla="*/ 5119687 w 5470922"/>
            <a:gd name="connsiteY192-10930" fmla="*/ 29797 h 1178750"/>
            <a:gd name="connsiteX193-10931" fmla="*/ 5142725 w 5470922"/>
            <a:gd name="connsiteY193-10932" fmla="*/ 22020 h 1178750"/>
            <a:gd name="connsiteX194-10933" fmla="*/ 5169390 w 5470922"/>
            <a:gd name="connsiteY194-10934" fmla="*/ 60331 h 1178750"/>
            <a:gd name="connsiteX195-10935" fmla="*/ 5209249 w 5470922"/>
            <a:gd name="connsiteY195-10936" fmla="*/ 77422 h 1178750"/>
            <a:gd name="connsiteX196-10937" fmla="*/ 5239014 w 5470922"/>
            <a:gd name="connsiteY196-10938" fmla="*/ 131479 h 1178750"/>
            <a:gd name="connsiteX197-10939" fmla="*/ 5246006 w 5470922"/>
            <a:gd name="connsiteY197-10940" fmla="*/ 151164 h 1178750"/>
            <a:gd name="connsiteX198-10941" fmla="*/ 5258686 w 5470922"/>
            <a:gd name="connsiteY198-10942" fmla="*/ 193123 h 1178750"/>
            <a:gd name="connsiteX199-10943" fmla="*/ 5280686 w 5470922"/>
            <a:gd name="connsiteY199-10944" fmla="*/ 174785 h 1178750"/>
            <a:gd name="connsiteX200-10945" fmla="*/ 5301911 w 5470922"/>
            <a:gd name="connsiteY200-10946" fmla="*/ 165471 h 1178750"/>
            <a:gd name="connsiteX201-10947" fmla="*/ 5312265 w 5470922"/>
            <a:gd name="connsiteY201-10948" fmla="*/ 143196 h 1178750"/>
            <a:gd name="connsiteX202-10949" fmla="*/ 5340991 w 5470922"/>
            <a:gd name="connsiteY202-10950" fmla="*/ 125335 h 1178750"/>
            <a:gd name="connsiteX203-10951" fmla="*/ 5309941 w 5470922"/>
            <a:gd name="connsiteY203-10952" fmla="*/ 90674 h 1178750"/>
            <a:gd name="connsiteX204-10953" fmla="*/ 5373610 w 5470922"/>
            <a:gd name="connsiteY204-10954" fmla="*/ 91442 h 1178750"/>
            <a:gd name="connsiteX205-10955" fmla="*/ 5399484 w 5470922"/>
            <a:gd name="connsiteY205-10956" fmla="*/ 77422 h 1178750"/>
            <a:gd name="connsiteX206-10957" fmla="*/ 5381625 w 5470922"/>
            <a:gd name="connsiteY206-10958" fmla="*/ 65516 h 1178750"/>
            <a:gd name="connsiteX207-10959" fmla="*/ 5447109 w 5470922"/>
            <a:gd name="connsiteY207-10960" fmla="*/ 59563 h 1178750"/>
            <a:gd name="connsiteX208-10961" fmla="*/ 5470922 w 5470922"/>
            <a:gd name="connsiteY208-10962" fmla="*/ 65516 h 1178750"/>
            <a:gd name="connsiteX0-10963" fmla="*/ 0 w 5470922"/>
            <a:gd name="connsiteY0-10964" fmla="*/ 1178750 h 1178750"/>
            <a:gd name="connsiteX1-10965" fmla="*/ 29766 w 5470922"/>
            <a:gd name="connsiteY1-10966" fmla="*/ 1160891 h 1178750"/>
            <a:gd name="connsiteX2-10967" fmla="*/ 47625 w 5470922"/>
            <a:gd name="connsiteY2-10968" fmla="*/ 1154938 h 1178750"/>
            <a:gd name="connsiteX3-10969" fmla="*/ 77391 w 5470922"/>
            <a:gd name="connsiteY3-10970" fmla="*/ 1125172 h 1178750"/>
            <a:gd name="connsiteX4-10971" fmla="*/ 95250 w 5470922"/>
            <a:gd name="connsiteY4-10972" fmla="*/ 1113266 h 1178750"/>
            <a:gd name="connsiteX5-10973" fmla="*/ 172641 w 5470922"/>
            <a:gd name="connsiteY5-10974" fmla="*/ 1119219 h 1178750"/>
            <a:gd name="connsiteX6-10975" fmla="*/ 220266 w 5470922"/>
            <a:gd name="connsiteY6-10976" fmla="*/ 1125172 h 1178750"/>
            <a:gd name="connsiteX7-10977" fmla="*/ 232172 w 5470922"/>
            <a:gd name="connsiteY7-10978" fmla="*/ 1107313 h 1178750"/>
            <a:gd name="connsiteX8-10979" fmla="*/ 238125 w 5470922"/>
            <a:gd name="connsiteY8-10980" fmla="*/ 1065641 h 1178750"/>
            <a:gd name="connsiteX9-10981" fmla="*/ 244078 w 5470922"/>
            <a:gd name="connsiteY9-10982" fmla="*/ 1047781 h 1178750"/>
            <a:gd name="connsiteX10-10983" fmla="*/ 279797 w 5470922"/>
            <a:gd name="connsiteY10-10984" fmla="*/ 1023969 h 1178750"/>
            <a:gd name="connsiteX11-10985" fmla="*/ 291703 w 5470922"/>
            <a:gd name="connsiteY11-10986" fmla="*/ 1006109 h 1178750"/>
            <a:gd name="connsiteX12-10987" fmla="*/ 321469 w 5470922"/>
            <a:gd name="connsiteY12-10988" fmla="*/ 976344 h 1178750"/>
            <a:gd name="connsiteX13-10989" fmla="*/ 345281 w 5470922"/>
            <a:gd name="connsiteY13-10990" fmla="*/ 940625 h 1178750"/>
            <a:gd name="connsiteX14-10991" fmla="*/ 357187 w 5470922"/>
            <a:gd name="connsiteY14-10992" fmla="*/ 922766 h 1178750"/>
            <a:gd name="connsiteX15-10993" fmla="*/ 369094 w 5470922"/>
            <a:gd name="connsiteY15-10994" fmla="*/ 910859 h 1178750"/>
            <a:gd name="connsiteX16-10995" fmla="*/ 381000 w 5470922"/>
            <a:gd name="connsiteY16-10996" fmla="*/ 922766 h 1178750"/>
            <a:gd name="connsiteX17-10997" fmla="*/ 386953 w 5470922"/>
            <a:gd name="connsiteY17-10998" fmla="*/ 940625 h 1178750"/>
            <a:gd name="connsiteX18-10999" fmla="*/ 422672 w 5470922"/>
            <a:gd name="connsiteY18-11000" fmla="*/ 958484 h 1178750"/>
            <a:gd name="connsiteX19-11001" fmla="*/ 452437 w 5470922"/>
            <a:gd name="connsiteY19-11002" fmla="*/ 988250 h 1178750"/>
            <a:gd name="connsiteX20-11003" fmla="*/ 488156 w 5470922"/>
            <a:gd name="connsiteY20-11004" fmla="*/ 1000156 h 1178750"/>
            <a:gd name="connsiteX21-11005" fmla="*/ 511969 w 5470922"/>
            <a:gd name="connsiteY21-11006" fmla="*/ 994203 h 1178750"/>
            <a:gd name="connsiteX22-11007" fmla="*/ 559594 w 5470922"/>
            <a:gd name="connsiteY22-11008" fmla="*/ 958484 h 1178750"/>
            <a:gd name="connsiteX23-11009" fmla="*/ 601266 w 5470922"/>
            <a:gd name="connsiteY23-11010" fmla="*/ 964438 h 1178750"/>
            <a:gd name="connsiteX24-11011" fmla="*/ 619125 w 5470922"/>
            <a:gd name="connsiteY24-11012" fmla="*/ 970391 h 1178750"/>
            <a:gd name="connsiteX25-11013" fmla="*/ 631031 w 5470922"/>
            <a:gd name="connsiteY25-11014" fmla="*/ 988250 h 1178750"/>
            <a:gd name="connsiteX26-11015" fmla="*/ 648891 w 5470922"/>
            <a:gd name="connsiteY26-11016" fmla="*/ 1000156 h 1178750"/>
            <a:gd name="connsiteX27-11017" fmla="*/ 666750 w 5470922"/>
            <a:gd name="connsiteY27-11018" fmla="*/ 994203 h 1178750"/>
            <a:gd name="connsiteX28-11019" fmla="*/ 684609 w 5470922"/>
            <a:gd name="connsiteY28-11020" fmla="*/ 982297 h 1178750"/>
            <a:gd name="connsiteX29-11021" fmla="*/ 720328 w 5470922"/>
            <a:gd name="connsiteY29-11022" fmla="*/ 970391 h 1178750"/>
            <a:gd name="connsiteX30-11023" fmla="*/ 744141 w 5470922"/>
            <a:gd name="connsiteY30-11024" fmla="*/ 946578 h 1178750"/>
            <a:gd name="connsiteX31-11025" fmla="*/ 756047 w 5470922"/>
            <a:gd name="connsiteY31-11026" fmla="*/ 928719 h 1178750"/>
            <a:gd name="connsiteX32-11027" fmla="*/ 773906 w 5470922"/>
            <a:gd name="connsiteY32-11028" fmla="*/ 922766 h 1178750"/>
            <a:gd name="connsiteX33-11029" fmla="*/ 863203 w 5470922"/>
            <a:gd name="connsiteY33-11030" fmla="*/ 916813 h 1178750"/>
            <a:gd name="connsiteX34-11031" fmla="*/ 887016 w 5470922"/>
            <a:gd name="connsiteY34-11032" fmla="*/ 869188 h 1178750"/>
            <a:gd name="connsiteX35-11033" fmla="*/ 904875 w 5470922"/>
            <a:gd name="connsiteY35-11034" fmla="*/ 863234 h 1178750"/>
            <a:gd name="connsiteX36-11035" fmla="*/ 952500 w 5470922"/>
            <a:gd name="connsiteY36-11036" fmla="*/ 857281 h 1178750"/>
            <a:gd name="connsiteX37-11037" fmla="*/ 988219 w 5470922"/>
            <a:gd name="connsiteY37-11038" fmla="*/ 833469 h 1178750"/>
            <a:gd name="connsiteX38-11039" fmla="*/ 1006078 w 5470922"/>
            <a:gd name="connsiteY38-11040" fmla="*/ 821563 h 1178750"/>
            <a:gd name="connsiteX39-11041" fmla="*/ 1041797 w 5470922"/>
            <a:gd name="connsiteY39-11042" fmla="*/ 827516 h 1178750"/>
            <a:gd name="connsiteX40-11043" fmla="*/ 1059656 w 5470922"/>
            <a:gd name="connsiteY40-11044" fmla="*/ 833469 h 1178750"/>
            <a:gd name="connsiteX41-11045" fmla="*/ 1101328 w 5470922"/>
            <a:gd name="connsiteY41-11046" fmla="*/ 821563 h 1178750"/>
            <a:gd name="connsiteX42-11047" fmla="*/ 1137047 w 5470922"/>
            <a:gd name="connsiteY42-11048" fmla="*/ 779891 h 1178750"/>
            <a:gd name="connsiteX43-11049" fmla="*/ 1148953 w 5470922"/>
            <a:gd name="connsiteY43-11050" fmla="*/ 756078 h 1178750"/>
            <a:gd name="connsiteX44-11051" fmla="*/ 1154906 w 5470922"/>
            <a:gd name="connsiteY44-11052" fmla="*/ 738219 h 1178750"/>
            <a:gd name="connsiteX45-11053" fmla="*/ 1172766 w 5470922"/>
            <a:gd name="connsiteY45-11054" fmla="*/ 732266 h 1178750"/>
            <a:gd name="connsiteX46-11055" fmla="*/ 1196578 w 5470922"/>
            <a:gd name="connsiteY46-11056" fmla="*/ 738219 h 1178750"/>
            <a:gd name="connsiteX47-11057" fmla="*/ 1214437 w 5470922"/>
            <a:gd name="connsiteY47-11058" fmla="*/ 744172 h 1178750"/>
            <a:gd name="connsiteX48-11059" fmla="*/ 1226344 w 5470922"/>
            <a:gd name="connsiteY48-11060" fmla="*/ 732266 h 1178750"/>
            <a:gd name="connsiteX49-11061" fmla="*/ 1244203 w 5470922"/>
            <a:gd name="connsiteY49-11062" fmla="*/ 726313 h 1178750"/>
            <a:gd name="connsiteX50-11063" fmla="*/ 1273969 w 5470922"/>
            <a:gd name="connsiteY50-11064" fmla="*/ 756078 h 1178750"/>
            <a:gd name="connsiteX51-11065" fmla="*/ 1291828 w 5470922"/>
            <a:gd name="connsiteY51-11066" fmla="*/ 767984 h 1178750"/>
            <a:gd name="connsiteX52-11067" fmla="*/ 1333500 w 5470922"/>
            <a:gd name="connsiteY52-11068" fmla="*/ 803703 h 1178750"/>
            <a:gd name="connsiteX53-11069" fmla="*/ 1351359 w 5470922"/>
            <a:gd name="connsiteY53-11070" fmla="*/ 809656 h 1178750"/>
            <a:gd name="connsiteX54-11071" fmla="*/ 1369219 w 5470922"/>
            <a:gd name="connsiteY54-11072" fmla="*/ 773938 h 1178750"/>
            <a:gd name="connsiteX55-11073" fmla="*/ 1375172 w 5470922"/>
            <a:gd name="connsiteY55-11074" fmla="*/ 714406 h 1178750"/>
            <a:gd name="connsiteX56-11075" fmla="*/ 1393031 w 5470922"/>
            <a:gd name="connsiteY56-11076" fmla="*/ 702500 h 1178750"/>
            <a:gd name="connsiteX57-11077" fmla="*/ 1494234 w 5470922"/>
            <a:gd name="connsiteY57-11078" fmla="*/ 678688 h 1178750"/>
            <a:gd name="connsiteX58-11079" fmla="*/ 1506141 w 5470922"/>
            <a:gd name="connsiteY58-11080" fmla="*/ 666781 h 1178750"/>
            <a:gd name="connsiteX59-11081" fmla="*/ 1524000 w 5470922"/>
            <a:gd name="connsiteY59-11082" fmla="*/ 654875 h 1178750"/>
            <a:gd name="connsiteX60-11083" fmla="*/ 1535906 w 5470922"/>
            <a:gd name="connsiteY60-11084" fmla="*/ 637016 h 1178750"/>
            <a:gd name="connsiteX61-11085" fmla="*/ 1559719 w 5470922"/>
            <a:gd name="connsiteY61-11086" fmla="*/ 613203 h 1178750"/>
            <a:gd name="connsiteX62-11087" fmla="*/ 1565672 w 5470922"/>
            <a:gd name="connsiteY62-11088" fmla="*/ 595344 h 1178750"/>
            <a:gd name="connsiteX63-11089" fmla="*/ 1619250 w 5470922"/>
            <a:gd name="connsiteY63-11090" fmla="*/ 565578 h 1178750"/>
            <a:gd name="connsiteX64-11091" fmla="*/ 1702594 w 5470922"/>
            <a:gd name="connsiteY64-11092" fmla="*/ 571531 h 1178750"/>
            <a:gd name="connsiteX65-11093" fmla="*/ 1720453 w 5470922"/>
            <a:gd name="connsiteY65-11094" fmla="*/ 577484 h 1178750"/>
            <a:gd name="connsiteX66-11095" fmla="*/ 1768078 w 5470922"/>
            <a:gd name="connsiteY66-11096" fmla="*/ 565578 h 1178750"/>
            <a:gd name="connsiteX67-11097" fmla="*/ 1797844 w 5470922"/>
            <a:gd name="connsiteY67-11098" fmla="*/ 541766 h 1178750"/>
            <a:gd name="connsiteX68-11099" fmla="*/ 1779984 w 5470922"/>
            <a:gd name="connsiteY68-11100" fmla="*/ 500094 h 1178750"/>
            <a:gd name="connsiteX69-11101" fmla="*/ 1768078 w 5470922"/>
            <a:gd name="connsiteY69-11102" fmla="*/ 482234 h 1178750"/>
            <a:gd name="connsiteX70-11103" fmla="*/ 1785937 w 5470922"/>
            <a:gd name="connsiteY70-11104" fmla="*/ 464375 h 1178750"/>
            <a:gd name="connsiteX71-11105" fmla="*/ 1839516 w 5470922"/>
            <a:gd name="connsiteY71-11106" fmla="*/ 482234 h 1178750"/>
            <a:gd name="connsiteX72-11107" fmla="*/ 1851422 w 5470922"/>
            <a:gd name="connsiteY72-11108" fmla="*/ 494141 h 1178750"/>
            <a:gd name="connsiteX73-11109" fmla="*/ 1887141 w 5470922"/>
            <a:gd name="connsiteY73-11110" fmla="*/ 512000 h 1178750"/>
            <a:gd name="connsiteX74-11111" fmla="*/ 1934766 w 5470922"/>
            <a:gd name="connsiteY74-11112" fmla="*/ 500094 h 1178750"/>
            <a:gd name="connsiteX75-11113" fmla="*/ 1952625 w 5470922"/>
            <a:gd name="connsiteY75-11114" fmla="*/ 464375 h 1178750"/>
            <a:gd name="connsiteX76-11115" fmla="*/ 1976437 w 5470922"/>
            <a:gd name="connsiteY76-11116" fmla="*/ 452469 h 1178750"/>
            <a:gd name="connsiteX77-11117" fmla="*/ 2047875 w 5470922"/>
            <a:gd name="connsiteY77-11118" fmla="*/ 440563 h 1178750"/>
            <a:gd name="connsiteX78-11119" fmla="*/ 2077641 w 5470922"/>
            <a:gd name="connsiteY78-11120" fmla="*/ 422703 h 1178750"/>
            <a:gd name="connsiteX79-11121" fmla="*/ 2095500 w 5470922"/>
            <a:gd name="connsiteY79-11122" fmla="*/ 416750 h 1178750"/>
            <a:gd name="connsiteX80-11123" fmla="*/ 2125266 w 5470922"/>
            <a:gd name="connsiteY80-11124" fmla="*/ 392938 h 1178750"/>
            <a:gd name="connsiteX81-11125" fmla="*/ 2137172 w 5470922"/>
            <a:gd name="connsiteY81-11126" fmla="*/ 381031 h 1178750"/>
            <a:gd name="connsiteX82-11127" fmla="*/ 2172891 w 5470922"/>
            <a:gd name="connsiteY82-11128" fmla="*/ 369125 h 1178750"/>
            <a:gd name="connsiteX83-11129" fmla="*/ 2190750 w 5470922"/>
            <a:gd name="connsiteY83-11130" fmla="*/ 363172 h 1178750"/>
            <a:gd name="connsiteX84-11131" fmla="*/ 2220516 w 5470922"/>
            <a:gd name="connsiteY84-11132" fmla="*/ 357219 h 1178750"/>
            <a:gd name="connsiteX85-11133" fmla="*/ 2256234 w 5470922"/>
            <a:gd name="connsiteY85-11134" fmla="*/ 345313 h 1178750"/>
            <a:gd name="connsiteX86-11135" fmla="*/ 2274094 w 5470922"/>
            <a:gd name="connsiteY86-11136" fmla="*/ 339359 h 1178750"/>
            <a:gd name="connsiteX87-11137" fmla="*/ 2309812 w 5470922"/>
            <a:gd name="connsiteY87-11138" fmla="*/ 315547 h 1178750"/>
            <a:gd name="connsiteX88-11139" fmla="*/ 2321719 w 5470922"/>
            <a:gd name="connsiteY88-11140" fmla="*/ 297688 h 1178750"/>
            <a:gd name="connsiteX89-11141" fmla="*/ 2357437 w 5470922"/>
            <a:gd name="connsiteY89-11142" fmla="*/ 279828 h 1178750"/>
            <a:gd name="connsiteX90-11143" fmla="*/ 2369344 w 5470922"/>
            <a:gd name="connsiteY90-11144" fmla="*/ 267922 h 1178750"/>
            <a:gd name="connsiteX91-11145" fmla="*/ 2381250 w 5470922"/>
            <a:gd name="connsiteY91-11146" fmla="*/ 250063 h 1178750"/>
            <a:gd name="connsiteX92-11147" fmla="*/ 2416969 w 5470922"/>
            <a:gd name="connsiteY92-11148" fmla="*/ 238156 h 1178750"/>
            <a:gd name="connsiteX93-11149" fmla="*/ 2446734 w 5470922"/>
            <a:gd name="connsiteY93-11150" fmla="*/ 244109 h 1178750"/>
            <a:gd name="connsiteX94-11151" fmla="*/ 2458641 w 5470922"/>
            <a:gd name="connsiteY94-11152" fmla="*/ 256016 h 1178750"/>
            <a:gd name="connsiteX95-11153" fmla="*/ 2494359 w 5470922"/>
            <a:gd name="connsiteY95-11154" fmla="*/ 244109 h 1178750"/>
            <a:gd name="connsiteX96-11155" fmla="*/ 2536031 w 5470922"/>
            <a:gd name="connsiteY96-11156" fmla="*/ 250063 h 1178750"/>
            <a:gd name="connsiteX97-11157" fmla="*/ 2547937 w 5470922"/>
            <a:gd name="connsiteY97-11158" fmla="*/ 267922 h 1178750"/>
            <a:gd name="connsiteX98-11159" fmla="*/ 2559844 w 5470922"/>
            <a:gd name="connsiteY98-11160" fmla="*/ 279828 h 1178750"/>
            <a:gd name="connsiteX99-11161" fmla="*/ 2565797 w 5470922"/>
            <a:gd name="connsiteY99-11162" fmla="*/ 309594 h 1178750"/>
            <a:gd name="connsiteX100-11163" fmla="*/ 2583656 w 5470922"/>
            <a:gd name="connsiteY100-11164" fmla="*/ 315547 h 1178750"/>
            <a:gd name="connsiteX101-11165" fmla="*/ 2619375 w 5470922"/>
            <a:gd name="connsiteY101-11166" fmla="*/ 339359 h 1178750"/>
            <a:gd name="connsiteX102-11167" fmla="*/ 2655094 w 5470922"/>
            <a:gd name="connsiteY102-11168" fmla="*/ 357219 h 1178750"/>
            <a:gd name="connsiteX103-11169" fmla="*/ 2684859 w 5470922"/>
            <a:gd name="connsiteY103-11170" fmla="*/ 428656 h 1178750"/>
            <a:gd name="connsiteX104-11171" fmla="*/ 2708672 w 5470922"/>
            <a:gd name="connsiteY104-11172" fmla="*/ 416750 h 1178750"/>
            <a:gd name="connsiteX105-11173" fmla="*/ 2744391 w 5470922"/>
            <a:gd name="connsiteY105-11174" fmla="*/ 404844 h 1178750"/>
            <a:gd name="connsiteX106-11175" fmla="*/ 2851547 w 5470922"/>
            <a:gd name="connsiteY106-11176" fmla="*/ 422703 h 1178750"/>
            <a:gd name="connsiteX107-11177" fmla="*/ 2887266 w 5470922"/>
            <a:gd name="connsiteY107-11178" fmla="*/ 410797 h 1178750"/>
            <a:gd name="connsiteX108-11179" fmla="*/ 2905125 w 5470922"/>
            <a:gd name="connsiteY108-11180" fmla="*/ 404844 h 1178750"/>
            <a:gd name="connsiteX109-11181" fmla="*/ 2922984 w 5470922"/>
            <a:gd name="connsiteY109-11182" fmla="*/ 392938 h 1178750"/>
            <a:gd name="connsiteX110-11183" fmla="*/ 2976562 w 5470922"/>
            <a:gd name="connsiteY110-11184" fmla="*/ 386984 h 1178750"/>
            <a:gd name="connsiteX111-11185" fmla="*/ 2994422 w 5470922"/>
            <a:gd name="connsiteY111-11186" fmla="*/ 392938 h 1178750"/>
            <a:gd name="connsiteX112-11187" fmla="*/ 3012281 w 5470922"/>
            <a:gd name="connsiteY112-11188" fmla="*/ 404844 h 1178750"/>
            <a:gd name="connsiteX113-11189" fmla="*/ 3030141 w 5470922"/>
            <a:gd name="connsiteY113-11190" fmla="*/ 369125 h 1178750"/>
            <a:gd name="connsiteX114-11191" fmla="*/ 3065859 w 5470922"/>
            <a:gd name="connsiteY114-11192" fmla="*/ 339359 h 1178750"/>
            <a:gd name="connsiteX115-11193" fmla="*/ 3089672 w 5470922"/>
            <a:gd name="connsiteY115-11194" fmla="*/ 333406 h 1178750"/>
            <a:gd name="connsiteX116-11195" fmla="*/ 3168365 w 5470922"/>
            <a:gd name="connsiteY116-11196" fmla="*/ 337534 h 1178750"/>
            <a:gd name="connsiteX117-11197" fmla="*/ 3232547 w 5470922"/>
            <a:gd name="connsiteY117-11198" fmla="*/ 333406 h 1178750"/>
            <a:gd name="connsiteX118-11199" fmla="*/ 3244453 w 5470922"/>
            <a:gd name="connsiteY118-11200" fmla="*/ 345313 h 1178750"/>
            <a:gd name="connsiteX119-11201" fmla="*/ 3270079 w 5470922"/>
            <a:gd name="connsiteY119-11202" fmla="*/ 383046 h 1178750"/>
            <a:gd name="connsiteX120-11203" fmla="*/ 3295707 w 5470922"/>
            <a:gd name="connsiteY120-11204" fmla="*/ 431440 h 1178750"/>
            <a:gd name="connsiteX121-11205" fmla="*/ 3335563 w 5470922"/>
            <a:gd name="connsiteY121-11206" fmla="*/ 458613 h 1178750"/>
            <a:gd name="connsiteX122-11207" fmla="*/ 3363516 w 5470922"/>
            <a:gd name="connsiteY122-11208" fmla="*/ 458422 h 1178750"/>
            <a:gd name="connsiteX123-11209" fmla="*/ 3368957 w 5470922"/>
            <a:gd name="connsiteY123-11210" fmla="*/ 423760 h 1178750"/>
            <a:gd name="connsiteX124-11211" fmla="*/ 3405187 w 5470922"/>
            <a:gd name="connsiteY124-11212" fmla="*/ 422703 h 1178750"/>
            <a:gd name="connsiteX125-11213" fmla="*/ 3411141 w 5470922"/>
            <a:gd name="connsiteY125-11214" fmla="*/ 369125 h 1178750"/>
            <a:gd name="connsiteX126-11215" fmla="*/ 3423047 w 5470922"/>
            <a:gd name="connsiteY126-11216" fmla="*/ 351266 h 1178750"/>
            <a:gd name="connsiteX127-11217" fmla="*/ 3446859 w 5470922"/>
            <a:gd name="connsiteY127-11218" fmla="*/ 357219 h 1178750"/>
            <a:gd name="connsiteX128-11219" fmla="*/ 3506391 w 5470922"/>
            <a:gd name="connsiteY128-11220" fmla="*/ 363172 h 1178750"/>
            <a:gd name="connsiteX129-11221" fmla="*/ 3500437 w 5470922"/>
            <a:gd name="connsiteY129-11222" fmla="*/ 333406 h 1178750"/>
            <a:gd name="connsiteX130-11223" fmla="*/ 3476625 w 5470922"/>
            <a:gd name="connsiteY130-11224" fmla="*/ 297688 h 1178750"/>
            <a:gd name="connsiteX131-11225" fmla="*/ 3500437 w 5470922"/>
            <a:gd name="connsiteY131-11226" fmla="*/ 291734 h 1178750"/>
            <a:gd name="connsiteX132-11227" fmla="*/ 3530203 w 5470922"/>
            <a:gd name="connsiteY132-11228" fmla="*/ 285781 h 1178750"/>
            <a:gd name="connsiteX133-11229" fmla="*/ 3548062 w 5470922"/>
            <a:gd name="connsiteY133-11230" fmla="*/ 279828 h 1178750"/>
            <a:gd name="connsiteX134-11231" fmla="*/ 3559969 w 5470922"/>
            <a:gd name="connsiteY134-11232" fmla="*/ 261969 h 1178750"/>
            <a:gd name="connsiteX135-11233" fmla="*/ 3589734 w 5470922"/>
            <a:gd name="connsiteY135-11234" fmla="*/ 238156 h 1178750"/>
            <a:gd name="connsiteX136-11235" fmla="*/ 3607594 w 5470922"/>
            <a:gd name="connsiteY136-11236" fmla="*/ 214344 h 1178750"/>
            <a:gd name="connsiteX137-11237" fmla="*/ 3625453 w 5470922"/>
            <a:gd name="connsiteY137-11238" fmla="*/ 196484 h 1178750"/>
            <a:gd name="connsiteX138-11239" fmla="*/ 3649266 w 5470922"/>
            <a:gd name="connsiteY138-11240" fmla="*/ 166719 h 1178750"/>
            <a:gd name="connsiteX139-11241" fmla="*/ 3655219 w 5470922"/>
            <a:gd name="connsiteY139-11242" fmla="*/ 119094 h 1178750"/>
            <a:gd name="connsiteX140-11243" fmla="*/ 3726656 w 5470922"/>
            <a:gd name="connsiteY140-11244" fmla="*/ 95281 h 1178750"/>
            <a:gd name="connsiteX141-11245" fmla="*/ 3827859 w 5470922"/>
            <a:gd name="connsiteY141-11246" fmla="*/ 53609 h 1178750"/>
            <a:gd name="connsiteX142-11247" fmla="*/ 3839766 w 5470922"/>
            <a:gd name="connsiteY142-11248" fmla="*/ 65516 h 1178750"/>
            <a:gd name="connsiteX143-11249" fmla="*/ 3875484 w 5470922"/>
            <a:gd name="connsiteY143-11250" fmla="*/ 89328 h 1178750"/>
            <a:gd name="connsiteX144-11251" fmla="*/ 3893344 w 5470922"/>
            <a:gd name="connsiteY144-11252" fmla="*/ 83375 h 1178750"/>
            <a:gd name="connsiteX145-11253" fmla="*/ 3911203 w 5470922"/>
            <a:gd name="connsiteY145-11254" fmla="*/ 71469 h 1178750"/>
            <a:gd name="connsiteX146-11255" fmla="*/ 3929062 w 5470922"/>
            <a:gd name="connsiteY146-11256" fmla="*/ 77422 h 1178750"/>
            <a:gd name="connsiteX147-11257" fmla="*/ 3976687 w 5470922"/>
            <a:gd name="connsiteY147-11258" fmla="*/ 71469 h 1178750"/>
            <a:gd name="connsiteX148-11259" fmla="*/ 3988594 w 5470922"/>
            <a:gd name="connsiteY148-11260" fmla="*/ 59563 h 1178750"/>
            <a:gd name="connsiteX149-11261" fmla="*/ 4018359 w 5470922"/>
            <a:gd name="connsiteY149-11262" fmla="*/ 95281 h 1178750"/>
            <a:gd name="connsiteX150-11263" fmla="*/ 4065984 w 5470922"/>
            <a:gd name="connsiteY150-11264" fmla="*/ 136953 h 1178750"/>
            <a:gd name="connsiteX151-11265" fmla="*/ 4083844 w 5470922"/>
            <a:gd name="connsiteY151-11266" fmla="*/ 131000 h 1178750"/>
            <a:gd name="connsiteX152-11267" fmla="*/ 4119562 w 5470922"/>
            <a:gd name="connsiteY152-11268" fmla="*/ 107188 h 1178750"/>
            <a:gd name="connsiteX153-11269" fmla="*/ 4125516 w 5470922"/>
            <a:gd name="connsiteY153-11270" fmla="*/ 89328 h 1178750"/>
            <a:gd name="connsiteX154-11271" fmla="*/ 4119562 w 5470922"/>
            <a:gd name="connsiteY154-11272" fmla="*/ 65516 h 1178750"/>
            <a:gd name="connsiteX155-11273" fmla="*/ 4101703 w 5470922"/>
            <a:gd name="connsiteY155-11274" fmla="*/ 29797 h 1178750"/>
            <a:gd name="connsiteX156-11275" fmla="*/ 4107656 w 5470922"/>
            <a:gd name="connsiteY156-11276" fmla="*/ 5984 h 1178750"/>
            <a:gd name="connsiteX157-11277" fmla="*/ 4167187 w 5470922"/>
            <a:gd name="connsiteY157-11278" fmla="*/ 5984 h 1178750"/>
            <a:gd name="connsiteX158-11279" fmla="*/ 4185047 w 5470922"/>
            <a:gd name="connsiteY158-11280" fmla="*/ 11938 h 1178750"/>
            <a:gd name="connsiteX159-11281" fmla="*/ 4244578 w 5470922"/>
            <a:gd name="connsiteY159-11282" fmla="*/ 47656 h 1178750"/>
            <a:gd name="connsiteX160-11283" fmla="*/ 4280297 w 5470922"/>
            <a:gd name="connsiteY160-11284" fmla="*/ 53609 h 1178750"/>
            <a:gd name="connsiteX161-11285" fmla="*/ 4363641 w 5470922"/>
            <a:gd name="connsiteY161-11286" fmla="*/ 41703 h 1178750"/>
            <a:gd name="connsiteX162-11287" fmla="*/ 4381500 w 5470922"/>
            <a:gd name="connsiteY162-11288" fmla="*/ 35750 h 1178750"/>
            <a:gd name="connsiteX163-11289" fmla="*/ 4399359 w 5470922"/>
            <a:gd name="connsiteY163-11290" fmla="*/ 23844 h 1178750"/>
            <a:gd name="connsiteX164-11291" fmla="*/ 4429125 w 5470922"/>
            <a:gd name="connsiteY164-11292" fmla="*/ 35750 h 1178750"/>
            <a:gd name="connsiteX165-11293" fmla="*/ 4446984 w 5470922"/>
            <a:gd name="connsiteY165-11294" fmla="*/ 41703 h 1178750"/>
            <a:gd name="connsiteX166-11295" fmla="*/ 4470797 w 5470922"/>
            <a:gd name="connsiteY166-11296" fmla="*/ 65516 h 1178750"/>
            <a:gd name="connsiteX167-11297" fmla="*/ 4488656 w 5470922"/>
            <a:gd name="connsiteY167-11298" fmla="*/ 107188 h 1178750"/>
            <a:gd name="connsiteX168-11299" fmla="*/ 4506516 w 5470922"/>
            <a:gd name="connsiteY168-11300" fmla="*/ 101234 h 1178750"/>
            <a:gd name="connsiteX169-11301" fmla="*/ 4542234 w 5470922"/>
            <a:gd name="connsiteY169-11302" fmla="*/ 77422 h 1178750"/>
            <a:gd name="connsiteX170-11303" fmla="*/ 4554141 w 5470922"/>
            <a:gd name="connsiteY170-11304" fmla="*/ 65516 h 1178750"/>
            <a:gd name="connsiteX171-11305" fmla="*/ 4589859 w 5470922"/>
            <a:gd name="connsiteY171-11306" fmla="*/ 53609 h 1178750"/>
            <a:gd name="connsiteX172-11307" fmla="*/ 4607719 w 5470922"/>
            <a:gd name="connsiteY172-11308" fmla="*/ 47656 h 1178750"/>
            <a:gd name="connsiteX173-11309" fmla="*/ 4649391 w 5470922"/>
            <a:gd name="connsiteY173-11310" fmla="*/ 29797 h 1178750"/>
            <a:gd name="connsiteX174-11311" fmla="*/ 4667250 w 5470922"/>
            <a:gd name="connsiteY174-11312" fmla="*/ 59563 h 1178750"/>
            <a:gd name="connsiteX175-11313" fmla="*/ 4691062 w 5470922"/>
            <a:gd name="connsiteY175-11314" fmla="*/ 95281 h 1178750"/>
            <a:gd name="connsiteX176-11315" fmla="*/ 4738687 w 5470922"/>
            <a:gd name="connsiteY176-11316" fmla="*/ 107188 h 1178750"/>
            <a:gd name="connsiteX177-11317" fmla="*/ 4774406 w 5470922"/>
            <a:gd name="connsiteY177-11318" fmla="*/ 89328 h 1178750"/>
            <a:gd name="connsiteX178-11319" fmla="*/ 4798219 w 5470922"/>
            <a:gd name="connsiteY178-11320" fmla="*/ 53609 h 1178750"/>
            <a:gd name="connsiteX179-11321" fmla="*/ 4804172 w 5470922"/>
            <a:gd name="connsiteY179-11322" fmla="*/ 35750 h 1178750"/>
            <a:gd name="connsiteX180-11323" fmla="*/ 4822031 w 5470922"/>
            <a:gd name="connsiteY180-11324" fmla="*/ 47656 h 1178750"/>
            <a:gd name="connsiteX181-11325" fmla="*/ 4845844 w 5470922"/>
            <a:gd name="connsiteY181-11326" fmla="*/ 89328 h 1178750"/>
            <a:gd name="connsiteX182-11327" fmla="*/ 4863703 w 5470922"/>
            <a:gd name="connsiteY182-11328" fmla="*/ 101234 h 1178750"/>
            <a:gd name="connsiteX183-11329" fmla="*/ 4893469 w 5470922"/>
            <a:gd name="connsiteY183-11330" fmla="*/ 131000 h 1178750"/>
            <a:gd name="connsiteX184-11331" fmla="*/ 4911328 w 5470922"/>
            <a:gd name="connsiteY184-11332" fmla="*/ 119094 h 1178750"/>
            <a:gd name="connsiteX185-11333" fmla="*/ 4935141 w 5470922"/>
            <a:gd name="connsiteY185-11334" fmla="*/ 95281 h 1178750"/>
            <a:gd name="connsiteX186-11335" fmla="*/ 4931792 w 5470922"/>
            <a:gd name="connsiteY186-11336" fmla="*/ 131479 h 1178750"/>
            <a:gd name="connsiteX187-11337" fmla="*/ 4974749 w 5470922"/>
            <a:gd name="connsiteY187-11338" fmla="*/ 142618 h 1178750"/>
            <a:gd name="connsiteX188-11339" fmla="*/ 5017708 w 5470922"/>
            <a:gd name="connsiteY188-11340" fmla="*/ 127160 h 1178750"/>
            <a:gd name="connsiteX189-11341" fmla="*/ 5020562 w 5470922"/>
            <a:gd name="connsiteY189-11342" fmla="*/ 90385 h 1178750"/>
            <a:gd name="connsiteX190-11343" fmla="*/ 5060156 w 5470922"/>
            <a:gd name="connsiteY190-11344" fmla="*/ 59563 h 1178750"/>
            <a:gd name="connsiteX191-11345" fmla="*/ 5047739 w 5470922"/>
            <a:gd name="connsiteY191-11346" fmla="*/ 41703 h 1178750"/>
            <a:gd name="connsiteX192-11347" fmla="*/ 5119687 w 5470922"/>
            <a:gd name="connsiteY192-11348" fmla="*/ 29797 h 1178750"/>
            <a:gd name="connsiteX193-11349" fmla="*/ 5142725 w 5470922"/>
            <a:gd name="connsiteY193-11350" fmla="*/ 22020 h 1178750"/>
            <a:gd name="connsiteX194-11351" fmla="*/ 5169390 w 5470922"/>
            <a:gd name="connsiteY194-11352" fmla="*/ 60331 h 1178750"/>
            <a:gd name="connsiteX195-11353" fmla="*/ 5209249 w 5470922"/>
            <a:gd name="connsiteY195-11354" fmla="*/ 77422 h 1178750"/>
            <a:gd name="connsiteX196-11355" fmla="*/ 5239014 w 5470922"/>
            <a:gd name="connsiteY196-11356" fmla="*/ 131479 h 1178750"/>
            <a:gd name="connsiteX197-11357" fmla="*/ 5246006 w 5470922"/>
            <a:gd name="connsiteY197-11358" fmla="*/ 151164 h 1178750"/>
            <a:gd name="connsiteX198-11359" fmla="*/ 5258686 w 5470922"/>
            <a:gd name="connsiteY198-11360" fmla="*/ 193123 h 1178750"/>
            <a:gd name="connsiteX199-11361" fmla="*/ 5280686 w 5470922"/>
            <a:gd name="connsiteY199-11362" fmla="*/ 174785 h 1178750"/>
            <a:gd name="connsiteX200-11363" fmla="*/ 5301911 w 5470922"/>
            <a:gd name="connsiteY200-11364" fmla="*/ 165471 h 1178750"/>
            <a:gd name="connsiteX201-11365" fmla="*/ 5312265 w 5470922"/>
            <a:gd name="connsiteY201-11366" fmla="*/ 143196 h 1178750"/>
            <a:gd name="connsiteX202-11367" fmla="*/ 5340991 w 5470922"/>
            <a:gd name="connsiteY202-11368" fmla="*/ 125335 h 1178750"/>
            <a:gd name="connsiteX203-11369" fmla="*/ 5309941 w 5470922"/>
            <a:gd name="connsiteY203-11370" fmla="*/ 90674 h 1178750"/>
            <a:gd name="connsiteX204-11371" fmla="*/ 5373610 w 5470922"/>
            <a:gd name="connsiteY204-11372" fmla="*/ 91442 h 1178750"/>
            <a:gd name="connsiteX205-11373" fmla="*/ 5399484 w 5470922"/>
            <a:gd name="connsiteY205-11374" fmla="*/ 77422 h 1178750"/>
            <a:gd name="connsiteX206-11375" fmla="*/ 5381625 w 5470922"/>
            <a:gd name="connsiteY206-11376" fmla="*/ 65516 h 1178750"/>
            <a:gd name="connsiteX207-11377" fmla="*/ 5447109 w 5470922"/>
            <a:gd name="connsiteY207-11378" fmla="*/ 59563 h 1178750"/>
            <a:gd name="connsiteX208-11379" fmla="*/ 5470922 w 5470922"/>
            <a:gd name="connsiteY208-11380" fmla="*/ 65516 h 1178750"/>
            <a:gd name="connsiteX0-11381" fmla="*/ 0 w 5470922"/>
            <a:gd name="connsiteY0-11382" fmla="*/ 1178750 h 1178750"/>
            <a:gd name="connsiteX1-11383" fmla="*/ 29766 w 5470922"/>
            <a:gd name="connsiteY1-11384" fmla="*/ 1160891 h 1178750"/>
            <a:gd name="connsiteX2-11385" fmla="*/ 47625 w 5470922"/>
            <a:gd name="connsiteY2-11386" fmla="*/ 1154938 h 1178750"/>
            <a:gd name="connsiteX3-11387" fmla="*/ 77391 w 5470922"/>
            <a:gd name="connsiteY3-11388" fmla="*/ 1125172 h 1178750"/>
            <a:gd name="connsiteX4-11389" fmla="*/ 95250 w 5470922"/>
            <a:gd name="connsiteY4-11390" fmla="*/ 1113266 h 1178750"/>
            <a:gd name="connsiteX5-11391" fmla="*/ 172641 w 5470922"/>
            <a:gd name="connsiteY5-11392" fmla="*/ 1119219 h 1178750"/>
            <a:gd name="connsiteX6-11393" fmla="*/ 220266 w 5470922"/>
            <a:gd name="connsiteY6-11394" fmla="*/ 1125172 h 1178750"/>
            <a:gd name="connsiteX7-11395" fmla="*/ 232172 w 5470922"/>
            <a:gd name="connsiteY7-11396" fmla="*/ 1107313 h 1178750"/>
            <a:gd name="connsiteX8-11397" fmla="*/ 238125 w 5470922"/>
            <a:gd name="connsiteY8-11398" fmla="*/ 1065641 h 1178750"/>
            <a:gd name="connsiteX9-11399" fmla="*/ 244078 w 5470922"/>
            <a:gd name="connsiteY9-11400" fmla="*/ 1047781 h 1178750"/>
            <a:gd name="connsiteX10-11401" fmla="*/ 279797 w 5470922"/>
            <a:gd name="connsiteY10-11402" fmla="*/ 1023969 h 1178750"/>
            <a:gd name="connsiteX11-11403" fmla="*/ 291703 w 5470922"/>
            <a:gd name="connsiteY11-11404" fmla="*/ 1006109 h 1178750"/>
            <a:gd name="connsiteX12-11405" fmla="*/ 321469 w 5470922"/>
            <a:gd name="connsiteY12-11406" fmla="*/ 976344 h 1178750"/>
            <a:gd name="connsiteX13-11407" fmla="*/ 345281 w 5470922"/>
            <a:gd name="connsiteY13-11408" fmla="*/ 940625 h 1178750"/>
            <a:gd name="connsiteX14-11409" fmla="*/ 357187 w 5470922"/>
            <a:gd name="connsiteY14-11410" fmla="*/ 922766 h 1178750"/>
            <a:gd name="connsiteX15-11411" fmla="*/ 369094 w 5470922"/>
            <a:gd name="connsiteY15-11412" fmla="*/ 910859 h 1178750"/>
            <a:gd name="connsiteX16-11413" fmla="*/ 381000 w 5470922"/>
            <a:gd name="connsiteY16-11414" fmla="*/ 922766 h 1178750"/>
            <a:gd name="connsiteX17-11415" fmla="*/ 386953 w 5470922"/>
            <a:gd name="connsiteY17-11416" fmla="*/ 940625 h 1178750"/>
            <a:gd name="connsiteX18-11417" fmla="*/ 422672 w 5470922"/>
            <a:gd name="connsiteY18-11418" fmla="*/ 958484 h 1178750"/>
            <a:gd name="connsiteX19-11419" fmla="*/ 452437 w 5470922"/>
            <a:gd name="connsiteY19-11420" fmla="*/ 988250 h 1178750"/>
            <a:gd name="connsiteX20-11421" fmla="*/ 488156 w 5470922"/>
            <a:gd name="connsiteY20-11422" fmla="*/ 1000156 h 1178750"/>
            <a:gd name="connsiteX21-11423" fmla="*/ 511969 w 5470922"/>
            <a:gd name="connsiteY21-11424" fmla="*/ 994203 h 1178750"/>
            <a:gd name="connsiteX22-11425" fmla="*/ 559594 w 5470922"/>
            <a:gd name="connsiteY22-11426" fmla="*/ 958484 h 1178750"/>
            <a:gd name="connsiteX23-11427" fmla="*/ 601266 w 5470922"/>
            <a:gd name="connsiteY23-11428" fmla="*/ 964438 h 1178750"/>
            <a:gd name="connsiteX24-11429" fmla="*/ 619125 w 5470922"/>
            <a:gd name="connsiteY24-11430" fmla="*/ 970391 h 1178750"/>
            <a:gd name="connsiteX25-11431" fmla="*/ 631031 w 5470922"/>
            <a:gd name="connsiteY25-11432" fmla="*/ 988250 h 1178750"/>
            <a:gd name="connsiteX26-11433" fmla="*/ 648891 w 5470922"/>
            <a:gd name="connsiteY26-11434" fmla="*/ 1000156 h 1178750"/>
            <a:gd name="connsiteX27-11435" fmla="*/ 666750 w 5470922"/>
            <a:gd name="connsiteY27-11436" fmla="*/ 994203 h 1178750"/>
            <a:gd name="connsiteX28-11437" fmla="*/ 684609 w 5470922"/>
            <a:gd name="connsiteY28-11438" fmla="*/ 982297 h 1178750"/>
            <a:gd name="connsiteX29-11439" fmla="*/ 720328 w 5470922"/>
            <a:gd name="connsiteY29-11440" fmla="*/ 970391 h 1178750"/>
            <a:gd name="connsiteX30-11441" fmla="*/ 744141 w 5470922"/>
            <a:gd name="connsiteY30-11442" fmla="*/ 946578 h 1178750"/>
            <a:gd name="connsiteX31-11443" fmla="*/ 756047 w 5470922"/>
            <a:gd name="connsiteY31-11444" fmla="*/ 928719 h 1178750"/>
            <a:gd name="connsiteX32-11445" fmla="*/ 773906 w 5470922"/>
            <a:gd name="connsiteY32-11446" fmla="*/ 922766 h 1178750"/>
            <a:gd name="connsiteX33-11447" fmla="*/ 863203 w 5470922"/>
            <a:gd name="connsiteY33-11448" fmla="*/ 916813 h 1178750"/>
            <a:gd name="connsiteX34-11449" fmla="*/ 887016 w 5470922"/>
            <a:gd name="connsiteY34-11450" fmla="*/ 869188 h 1178750"/>
            <a:gd name="connsiteX35-11451" fmla="*/ 904875 w 5470922"/>
            <a:gd name="connsiteY35-11452" fmla="*/ 863234 h 1178750"/>
            <a:gd name="connsiteX36-11453" fmla="*/ 952500 w 5470922"/>
            <a:gd name="connsiteY36-11454" fmla="*/ 857281 h 1178750"/>
            <a:gd name="connsiteX37-11455" fmla="*/ 988219 w 5470922"/>
            <a:gd name="connsiteY37-11456" fmla="*/ 833469 h 1178750"/>
            <a:gd name="connsiteX38-11457" fmla="*/ 1006078 w 5470922"/>
            <a:gd name="connsiteY38-11458" fmla="*/ 821563 h 1178750"/>
            <a:gd name="connsiteX39-11459" fmla="*/ 1041797 w 5470922"/>
            <a:gd name="connsiteY39-11460" fmla="*/ 827516 h 1178750"/>
            <a:gd name="connsiteX40-11461" fmla="*/ 1059656 w 5470922"/>
            <a:gd name="connsiteY40-11462" fmla="*/ 833469 h 1178750"/>
            <a:gd name="connsiteX41-11463" fmla="*/ 1101328 w 5470922"/>
            <a:gd name="connsiteY41-11464" fmla="*/ 821563 h 1178750"/>
            <a:gd name="connsiteX42-11465" fmla="*/ 1137047 w 5470922"/>
            <a:gd name="connsiteY42-11466" fmla="*/ 779891 h 1178750"/>
            <a:gd name="connsiteX43-11467" fmla="*/ 1148953 w 5470922"/>
            <a:gd name="connsiteY43-11468" fmla="*/ 756078 h 1178750"/>
            <a:gd name="connsiteX44-11469" fmla="*/ 1154906 w 5470922"/>
            <a:gd name="connsiteY44-11470" fmla="*/ 738219 h 1178750"/>
            <a:gd name="connsiteX45-11471" fmla="*/ 1172766 w 5470922"/>
            <a:gd name="connsiteY45-11472" fmla="*/ 732266 h 1178750"/>
            <a:gd name="connsiteX46-11473" fmla="*/ 1196578 w 5470922"/>
            <a:gd name="connsiteY46-11474" fmla="*/ 738219 h 1178750"/>
            <a:gd name="connsiteX47-11475" fmla="*/ 1214437 w 5470922"/>
            <a:gd name="connsiteY47-11476" fmla="*/ 744172 h 1178750"/>
            <a:gd name="connsiteX48-11477" fmla="*/ 1226344 w 5470922"/>
            <a:gd name="connsiteY48-11478" fmla="*/ 732266 h 1178750"/>
            <a:gd name="connsiteX49-11479" fmla="*/ 1244203 w 5470922"/>
            <a:gd name="connsiteY49-11480" fmla="*/ 726313 h 1178750"/>
            <a:gd name="connsiteX50-11481" fmla="*/ 1273969 w 5470922"/>
            <a:gd name="connsiteY50-11482" fmla="*/ 756078 h 1178750"/>
            <a:gd name="connsiteX51-11483" fmla="*/ 1291828 w 5470922"/>
            <a:gd name="connsiteY51-11484" fmla="*/ 767984 h 1178750"/>
            <a:gd name="connsiteX52-11485" fmla="*/ 1333500 w 5470922"/>
            <a:gd name="connsiteY52-11486" fmla="*/ 803703 h 1178750"/>
            <a:gd name="connsiteX53-11487" fmla="*/ 1351359 w 5470922"/>
            <a:gd name="connsiteY53-11488" fmla="*/ 809656 h 1178750"/>
            <a:gd name="connsiteX54-11489" fmla="*/ 1369219 w 5470922"/>
            <a:gd name="connsiteY54-11490" fmla="*/ 773938 h 1178750"/>
            <a:gd name="connsiteX55-11491" fmla="*/ 1375172 w 5470922"/>
            <a:gd name="connsiteY55-11492" fmla="*/ 714406 h 1178750"/>
            <a:gd name="connsiteX56-11493" fmla="*/ 1393031 w 5470922"/>
            <a:gd name="connsiteY56-11494" fmla="*/ 702500 h 1178750"/>
            <a:gd name="connsiteX57-11495" fmla="*/ 1494234 w 5470922"/>
            <a:gd name="connsiteY57-11496" fmla="*/ 678688 h 1178750"/>
            <a:gd name="connsiteX58-11497" fmla="*/ 1506141 w 5470922"/>
            <a:gd name="connsiteY58-11498" fmla="*/ 666781 h 1178750"/>
            <a:gd name="connsiteX59-11499" fmla="*/ 1524000 w 5470922"/>
            <a:gd name="connsiteY59-11500" fmla="*/ 654875 h 1178750"/>
            <a:gd name="connsiteX60-11501" fmla="*/ 1535906 w 5470922"/>
            <a:gd name="connsiteY60-11502" fmla="*/ 637016 h 1178750"/>
            <a:gd name="connsiteX61-11503" fmla="*/ 1559719 w 5470922"/>
            <a:gd name="connsiteY61-11504" fmla="*/ 613203 h 1178750"/>
            <a:gd name="connsiteX62-11505" fmla="*/ 1565672 w 5470922"/>
            <a:gd name="connsiteY62-11506" fmla="*/ 595344 h 1178750"/>
            <a:gd name="connsiteX63-11507" fmla="*/ 1619250 w 5470922"/>
            <a:gd name="connsiteY63-11508" fmla="*/ 565578 h 1178750"/>
            <a:gd name="connsiteX64-11509" fmla="*/ 1702594 w 5470922"/>
            <a:gd name="connsiteY64-11510" fmla="*/ 571531 h 1178750"/>
            <a:gd name="connsiteX65-11511" fmla="*/ 1720453 w 5470922"/>
            <a:gd name="connsiteY65-11512" fmla="*/ 577484 h 1178750"/>
            <a:gd name="connsiteX66-11513" fmla="*/ 1768078 w 5470922"/>
            <a:gd name="connsiteY66-11514" fmla="*/ 565578 h 1178750"/>
            <a:gd name="connsiteX67-11515" fmla="*/ 1797844 w 5470922"/>
            <a:gd name="connsiteY67-11516" fmla="*/ 541766 h 1178750"/>
            <a:gd name="connsiteX68-11517" fmla="*/ 1779984 w 5470922"/>
            <a:gd name="connsiteY68-11518" fmla="*/ 500094 h 1178750"/>
            <a:gd name="connsiteX69-11519" fmla="*/ 1768078 w 5470922"/>
            <a:gd name="connsiteY69-11520" fmla="*/ 482234 h 1178750"/>
            <a:gd name="connsiteX70-11521" fmla="*/ 1785937 w 5470922"/>
            <a:gd name="connsiteY70-11522" fmla="*/ 464375 h 1178750"/>
            <a:gd name="connsiteX71-11523" fmla="*/ 1839516 w 5470922"/>
            <a:gd name="connsiteY71-11524" fmla="*/ 482234 h 1178750"/>
            <a:gd name="connsiteX72-11525" fmla="*/ 1851422 w 5470922"/>
            <a:gd name="connsiteY72-11526" fmla="*/ 494141 h 1178750"/>
            <a:gd name="connsiteX73-11527" fmla="*/ 1887141 w 5470922"/>
            <a:gd name="connsiteY73-11528" fmla="*/ 512000 h 1178750"/>
            <a:gd name="connsiteX74-11529" fmla="*/ 1934766 w 5470922"/>
            <a:gd name="connsiteY74-11530" fmla="*/ 500094 h 1178750"/>
            <a:gd name="connsiteX75-11531" fmla="*/ 1952625 w 5470922"/>
            <a:gd name="connsiteY75-11532" fmla="*/ 464375 h 1178750"/>
            <a:gd name="connsiteX76-11533" fmla="*/ 1976437 w 5470922"/>
            <a:gd name="connsiteY76-11534" fmla="*/ 452469 h 1178750"/>
            <a:gd name="connsiteX77-11535" fmla="*/ 2047875 w 5470922"/>
            <a:gd name="connsiteY77-11536" fmla="*/ 440563 h 1178750"/>
            <a:gd name="connsiteX78-11537" fmla="*/ 2077641 w 5470922"/>
            <a:gd name="connsiteY78-11538" fmla="*/ 422703 h 1178750"/>
            <a:gd name="connsiteX79-11539" fmla="*/ 2095500 w 5470922"/>
            <a:gd name="connsiteY79-11540" fmla="*/ 416750 h 1178750"/>
            <a:gd name="connsiteX80-11541" fmla="*/ 2125266 w 5470922"/>
            <a:gd name="connsiteY80-11542" fmla="*/ 392938 h 1178750"/>
            <a:gd name="connsiteX81-11543" fmla="*/ 2137172 w 5470922"/>
            <a:gd name="connsiteY81-11544" fmla="*/ 381031 h 1178750"/>
            <a:gd name="connsiteX82-11545" fmla="*/ 2172891 w 5470922"/>
            <a:gd name="connsiteY82-11546" fmla="*/ 369125 h 1178750"/>
            <a:gd name="connsiteX83-11547" fmla="*/ 2190750 w 5470922"/>
            <a:gd name="connsiteY83-11548" fmla="*/ 363172 h 1178750"/>
            <a:gd name="connsiteX84-11549" fmla="*/ 2220516 w 5470922"/>
            <a:gd name="connsiteY84-11550" fmla="*/ 357219 h 1178750"/>
            <a:gd name="connsiteX85-11551" fmla="*/ 2256234 w 5470922"/>
            <a:gd name="connsiteY85-11552" fmla="*/ 345313 h 1178750"/>
            <a:gd name="connsiteX86-11553" fmla="*/ 2274094 w 5470922"/>
            <a:gd name="connsiteY86-11554" fmla="*/ 339359 h 1178750"/>
            <a:gd name="connsiteX87-11555" fmla="*/ 2309812 w 5470922"/>
            <a:gd name="connsiteY87-11556" fmla="*/ 315547 h 1178750"/>
            <a:gd name="connsiteX88-11557" fmla="*/ 2321719 w 5470922"/>
            <a:gd name="connsiteY88-11558" fmla="*/ 297688 h 1178750"/>
            <a:gd name="connsiteX89-11559" fmla="*/ 2357437 w 5470922"/>
            <a:gd name="connsiteY89-11560" fmla="*/ 279828 h 1178750"/>
            <a:gd name="connsiteX90-11561" fmla="*/ 2369344 w 5470922"/>
            <a:gd name="connsiteY90-11562" fmla="*/ 267922 h 1178750"/>
            <a:gd name="connsiteX91-11563" fmla="*/ 2381250 w 5470922"/>
            <a:gd name="connsiteY91-11564" fmla="*/ 250063 h 1178750"/>
            <a:gd name="connsiteX92-11565" fmla="*/ 2416969 w 5470922"/>
            <a:gd name="connsiteY92-11566" fmla="*/ 238156 h 1178750"/>
            <a:gd name="connsiteX93-11567" fmla="*/ 2446734 w 5470922"/>
            <a:gd name="connsiteY93-11568" fmla="*/ 244109 h 1178750"/>
            <a:gd name="connsiteX94-11569" fmla="*/ 2458641 w 5470922"/>
            <a:gd name="connsiteY94-11570" fmla="*/ 256016 h 1178750"/>
            <a:gd name="connsiteX95-11571" fmla="*/ 2494359 w 5470922"/>
            <a:gd name="connsiteY95-11572" fmla="*/ 244109 h 1178750"/>
            <a:gd name="connsiteX96-11573" fmla="*/ 2536031 w 5470922"/>
            <a:gd name="connsiteY96-11574" fmla="*/ 250063 h 1178750"/>
            <a:gd name="connsiteX97-11575" fmla="*/ 2547937 w 5470922"/>
            <a:gd name="connsiteY97-11576" fmla="*/ 267922 h 1178750"/>
            <a:gd name="connsiteX98-11577" fmla="*/ 2559844 w 5470922"/>
            <a:gd name="connsiteY98-11578" fmla="*/ 279828 h 1178750"/>
            <a:gd name="connsiteX99-11579" fmla="*/ 2565797 w 5470922"/>
            <a:gd name="connsiteY99-11580" fmla="*/ 309594 h 1178750"/>
            <a:gd name="connsiteX100-11581" fmla="*/ 2583656 w 5470922"/>
            <a:gd name="connsiteY100-11582" fmla="*/ 315547 h 1178750"/>
            <a:gd name="connsiteX101-11583" fmla="*/ 2619375 w 5470922"/>
            <a:gd name="connsiteY101-11584" fmla="*/ 339359 h 1178750"/>
            <a:gd name="connsiteX102-11585" fmla="*/ 2655094 w 5470922"/>
            <a:gd name="connsiteY102-11586" fmla="*/ 357219 h 1178750"/>
            <a:gd name="connsiteX103-11587" fmla="*/ 2684859 w 5470922"/>
            <a:gd name="connsiteY103-11588" fmla="*/ 428656 h 1178750"/>
            <a:gd name="connsiteX104-11589" fmla="*/ 2708672 w 5470922"/>
            <a:gd name="connsiteY104-11590" fmla="*/ 416750 h 1178750"/>
            <a:gd name="connsiteX105-11591" fmla="*/ 2744391 w 5470922"/>
            <a:gd name="connsiteY105-11592" fmla="*/ 404844 h 1178750"/>
            <a:gd name="connsiteX106-11593" fmla="*/ 2851547 w 5470922"/>
            <a:gd name="connsiteY106-11594" fmla="*/ 422703 h 1178750"/>
            <a:gd name="connsiteX107-11595" fmla="*/ 2887266 w 5470922"/>
            <a:gd name="connsiteY107-11596" fmla="*/ 410797 h 1178750"/>
            <a:gd name="connsiteX108-11597" fmla="*/ 2905125 w 5470922"/>
            <a:gd name="connsiteY108-11598" fmla="*/ 404844 h 1178750"/>
            <a:gd name="connsiteX109-11599" fmla="*/ 2922984 w 5470922"/>
            <a:gd name="connsiteY109-11600" fmla="*/ 392938 h 1178750"/>
            <a:gd name="connsiteX110-11601" fmla="*/ 2976562 w 5470922"/>
            <a:gd name="connsiteY110-11602" fmla="*/ 386984 h 1178750"/>
            <a:gd name="connsiteX111-11603" fmla="*/ 2994422 w 5470922"/>
            <a:gd name="connsiteY111-11604" fmla="*/ 392938 h 1178750"/>
            <a:gd name="connsiteX112-11605" fmla="*/ 3012281 w 5470922"/>
            <a:gd name="connsiteY112-11606" fmla="*/ 404844 h 1178750"/>
            <a:gd name="connsiteX113-11607" fmla="*/ 3030141 w 5470922"/>
            <a:gd name="connsiteY113-11608" fmla="*/ 369125 h 1178750"/>
            <a:gd name="connsiteX114-11609" fmla="*/ 3065859 w 5470922"/>
            <a:gd name="connsiteY114-11610" fmla="*/ 339359 h 1178750"/>
            <a:gd name="connsiteX115-11611" fmla="*/ 3089672 w 5470922"/>
            <a:gd name="connsiteY115-11612" fmla="*/ 333406 h 1178750"/>
            <a:gd name="connsiteX116-11613" fmla="*/ 3168365 w 5470922"/>
            <a:gd name="connsiteY116-11614" fmla="*/ 337534 h 1178750"/>
            <a:gd name="connsiteX117-11615" fmla="*/ 3232547 w 5470922"/>
            <a:gd name="connsiteY117-11616" fmla="*/ 333406 h 1178750"/>
            <a:gd name="connsiteX118-11617" fmla="*/ 3244453 w 5470922"/>
            <a:gd name="connsiteY118-11618" fmla="*/ 345313 h 1178750"/>
            <a:gd name="connsiteX119-11619" fmla="*/ 3270079 w 5470922"/>
            <a:gd name="connsiteY119-11620" fmla="*/ 383046 h 1178750"/>
            <a:gd name="connsiteX120-11621" fmla="*/ 3295707 w 5470922"/>
            <a:gd name="connsiteY120-11622" fmla="*/ 431440 h 1178750"/>
            <a:gd name="connsiteX121-11623" fmla="*/ 3335563 w 5470922"/>
            <a:gd name="connsiteY121-11624" fmla="*/ 458613 h 1178750"/>
            <a:gd name="connsiteX122-11625" fmla="*/ 3363516 w 5470922"/>
            <a:gd name="connsiteY122-11626" fmla="*/ 458422 h 1178750"/>
            <a:gd name="connsiteX123-11627" fmla="*/ 3368957 w 5470922"/>
            <a:gd name="connsiteY123-11628" fmla="*/ 423760 h 1178750"/>
            <a:gd name="connsiteX124-11629" fmla="*/ 3364817 w 5470922"/>
            <a:gd name="connsiteY124-11630" fmla="*/ 399180 h 1178750"/>
            <a:gd name="connsiteX125-11631" fmla="*/ 3411141 w 5470922"/>
            <a:gd name="connsiteY125-11632" fmla="*/ 369125 h 1178750"/>
            <a:gd name="connsiteX126-11633" fmla="*/ 3423047 w 5470922"/>
            <a:gd name="connsiteY126-11634" fmla="*/ 351266 h 1178750"/>
            <a:gd name="connsiteX127-11635" fmla="*/ 3446859 w 5470922"/>
            <a:gd name="connsiteY127-11636" fmla="*/ 357219 h 1178750"/>
            <a:gd name="connsiteX128-11637" fmla="*/ 3506391 w 5470922"/>
            <a:gd name="connsiteY128-11638" fmla="*/ 363172 h 1178750"/>
            <a:gd name="connsiteX129-11639" fmla="*/ 3500437 w 5470922"/>
            <a:gd name="connsiteY129-11640" fmla="*/ 333406 h 1178750"/>
            <a:gd name="connsiteX130-11641" fmla="*/ 3476625 w 5470922"/>
            <a:gd name="connsiteY130-11642" fmla="*/ 297688 h 1178750"/>
            <a:gd name="connsiteX131-11643" fmla="*/ 3500437 w 5470922"/>
            <a:gd name="connsiteY131-11644" fmla="*/ 291734 h 1178750"/>
            <a:gd name="connsiteX132-11645" fmla="*/ 3530203 w 5470922"/>
            <a:gd name="connsiteY132-11646" fmla="*/ 285781 h 1178750"/>
            <a:gd name="connsiteX133-11647" fmla="*/ 3548062 w 5470922"/>
            <a:gd name="connsiteY133-11648" fmla="*/ 279828 h 1178750"/>
            <a:gd name="connsiteX134-11649" fmla="*/ 3559969 w 5470922"/>
            <a:gd name="connsiteY134-11650" fmla="*/ 261969 h 1178750"/>
            <a:gd name="connsiteX135-11651" fmla="*/ 3589734 w 5470922"/>
            <a:gd name="connsiteY135-11652" fmla="*/ 238156 h 1178750"/>
            <a:gd name="connsiteX136-11653" fmla="*/ 3607594 w 5470922"/>
            <a:gd name="connsiteY136-11654" fmla="*/ 214344 h 1178750"/>
            <a:gd name="connsiteX137-11655" fmla="*/ 3625453 w 5470922"/>
            <a:gd name="connsiteY137-11656" fmla="*/ 196484 h 1178750"/>
            <a:gd name="connsiteX138-11657" fmla="*/ 3649266 w 5470922"/>
            <a:gd name="connsiteY138-11658" fmla="*/ 166719 h 1178750"/>
            <a:gd name="connsiteX139-11659" fmla="*/ 3655219 w 5470922"/>
            <a:gd name="connsiteY139-11660" fmla="*/ 119094 h 1178750"/>
            <a:gd name="connsiteX140-11661" fmla="*/ 3726656 w 5470922"/>
            <a:gd name="connsiteY140-11662" fmla="*/ 95281 h 1178750"/>
            <a:gd name="connsiteX141-11663" fmla="*/ 3827859 w 5470922"/>
            <a:gd name="connsiteY141-11664" fmla="*/ 53609 h 1178750"/>
            <a:gd name="connsiteX142-11665" fmla="*/ 3839766 w 5470922"/>
            <a:gd name="connsiteY142-11666" fmla="*/ 65516 h 1178750"/>
            <a:gd name="connsiteX143-11667" fmla="*/ 3875484 w 5470922"/>
            <a:gd name="connsiteY143-11668" fmla="*/ 89328 h 1178750"/>
            <a:gd name="connsiteX144-11669" fmla="*/ 3893344 w 5470922"/>
            <a:gd name="connsiteY144-11670" fmla="*/ 83375 h 1178750"/>
            <a:gd name="connsiteX145-11671" fmla="*/ 3911203 w 5470922"/>
            <a:gd name="connsiteY145-11672" fmla="*/ 71469 h 1178750"/>
            <a:gd name="connsiteX146-11673" fmla="*/ 3929062 w 5470922"/>
            <a:gd name="connsiteY146-11674" fmla="*/ 77422 h 1178750"/>
            <a:gd name="connsiteX147-11675" fmla="*/ 3976687 w 5470922"/>
            <a:gd name="connsiteY147-11676" fmla="*/ 71469 h 1178750"/>
            <a:gd name="connsiteX148-11677" fmla="*/ 3988594 w 5470922"/>
            <a:gd name="connsiteY148-11678" fmla="*/ 59563 h 1178750"/>
            <a:gd name="connsiteX149-11679" fmla="*/ 4018359 w 5470922"/>
            <a:gd name="connsiteY149-11680" fmla="*/ 95281 h 1178750"/>
            <a:gd name="connsiteX150-11681" fmla="*/ 4065984 w 5470922"/>
            <a:gd name="connsiteY150-11682" fmla="*/ 136953 h 1178750"/>
            <a:gd name="connsiteX151-11683" fmla="*/ 4083844 w 5470922"/>
            <a:gd name="connsiteY151-11684" fmla="*/ 131000 h 1178750"/>
            <a:gd name="connsiteX152-11685" fmla="*/ 4119562 w 5470922"/>
            <a:gd name="connsiteY152-11686" fmla="*/ 107188 h 1178750"/>
            <a:gd name="connsiteX153-11687" fmla="*/ 4125516 w 5470922"/>
            <a:gd name="connsiteY153-11688" fmla="*/ 89328 h 1178750"/>
            <a:gd name="connsiteX154-11689" fmla="*/ 4119562 w 5470922"/>
            <a:gd name="connsiteY154-11690" fmla="*/ 65516 h 1178750"/>
            <a:gd name="connsiteX155-11691" fmla="*/ 4101703 w 5470922"/>
            <a:gd name="connsiteY155-11692" fmla="*/ 29797 h 1178750"/>
            <a:gd name="connsiteX156-11693" fmla="*/ 4107656 w 5470922"/>
            <a:gd name="connsiteY156-11694" fmla="*/ 5984 h 1178750"/>
            <a:gd name="connsiteX157-11695" fmla="*/ 4167187 w 5470922"/>
            <a:gd name="connsiteY157-11696" fmla="*/ 5984 h 1178750"/>
            <a:gd name="connsiteX158-11697" fmla="*/ 4185047 w 5470922"/>
            <a:gd name="connsiteY158-11698" fmla="*/ 11938 h 1178750"/>
            <a:gd name="connsiteX159-11699" fmla="*/ 4244578 w 5470922"/>
            <a:gd name="connsiteY159-11700" fmla="*/ 47656 h 1178750"/>
            <a:gd name="connsiteX160-11701" fmla="*/ 4280297 w 5470922"/>
            <a:gd name="connsiteY160-11702" fmla="*/ 53609 h 1178750"/>
            <a:gd name="connsiteX161-11703" fmla="*/ 4363641 w 5470922"/>
            <a:gd name="connsiteY161-11704" fmla="*/ 41703 h 1178750"/>
            <a:gd name="connsiteX162-11705" fmla="*/ 4381500 w 5470922"/>
            <a:gd name="connsiteY162-11706" fmla="*/ 35750 h 1178750"/>
            <a:gd name="connsiteX163-11707" fmla="*/ 4399359 w 5470922"/>
            <a:gd name="connsiteY163-11708" fmla="*/ 23844 h 1178750"/>
            <a:gd name="connsiteX164-11709" fmla="*/ 4429125 w 5470922"/>
            <a:gd name="connsiteY164-11710" fmla="*/ 35750 h 1178750"/>
            <a:gd name="connsiteX165-11711" fmla="*/ 4446984 w 5470922"/>
            <a:gd name="connsiteY165-11712" fmla="*/ 41703 h 1178750"/>
            <a:gd name="connsiteX166-11713" fmla="*/ 4470797 w 5470922"/>
            <a:gd name="connsiteY166-11714" fmla="*/ 65516 h 1178750"/>
            <a:gd name="connsiteX167-11715" fmla="*/ 4488656 w 5470922"/>
            <a:gd name="connsiteY167-11716" fmla="*/ 107188 h 1178750"/>
            <a:gd name="connsiteX168-11717" fmla="*/ 4506516 w 5470922"/>
            <a:gd name="connsiteY168-11718" fmla="*/ 101234 h 1178750"/>
            <a:gd name="connsiteX169-11719" fmla="*/ 4542234 w 5470922"/>
            <a:gd name="connsiteY169-11720" fmla="*/ 77422 h 1178750"/>
            <a:gd name="connsiteX170-11721" fmla="*/ 4554141 w 5470922"/>
            <a:gd name="connsiteY170-11722" fmla="*/ 65516 h 1178750"/>
            <a:gd name="connsiteX171-11723" fmla="*/ 4589859 w 5470922"/>
            <a:gd name="connsiteY171-11724" fmla="*/ 53609 h 1178750"/>
            <a:gd name="connsiteX172-11725" fmla="*/ 4607719 w 5470922"/>
            <a:gd name="connsiteY172-11726" fmla="*/ 47656 h 1178750"/>
            <a:gd name="connsiteX173-11727" fmla="*/ 4649391 w 5470922"/>
            <a:gd name="connsiteY173-11728" fmla="*/ 29797 h 1178750"/>
            <a:gd name="connsiteX174-11729" fmla="*/ 4667250 w 5470922"/>
            <a:gd name="connsiteY174-11730" fmla="*/ 59563 h 1178750"/>
            <a:gd name="connsiteX175-11731" fmla="*/ 4691062 w 5470922"/>
            <a:gd name="connsiteY175-11732" fmla="*/ 95281 h 1178750"/>
            <a:gd name="connsiteX176-11733" fmla="*/ 4738687 w 5470922"/>
            <a:gd name="connsiteY176-11734" fmla="*/ 107188 h 1178750"/>
            <a:gd name="connsiteX177-11735" fmla="*/ 4774406 w 5470922"/>
            <a:gd name="connsiteY177-11736" fmla="*/ 89328 h 1178750"/>
            <a:gd name="connsiteX178-11737" fmla="*/ 4798219 w 5470922"/>
            <a:gd name="connsiteY178-11738" fmla="*/ 53609 h 1178750"/>
            <a:gd name="connsiteX179-11739" fmla="*/ 4804172 w 5470922"/>
            <a:gd name="connsiteY179-11740" fmla="*/ 35750 h 1178750"/>
            <a:gd name="connsiteX180-11741" fmla="*/ 4822031 w 5470922"/>
            <a:gd name="connsiteY180-11742" fmla="*/ 47656 h 1178750"/>
            <a:gd name="connsiteX181-11743" fmla="*/ 4845844 w 5470922"/>
            <a:gd name="connsiteY181-11744" fmla="*/ 89328 h 1178750"/>
            <a:gd name="connsiteX182-11745" fmla="*/ 4863703 w 5470922"/>
            <a:gd name="connsiteY182-11746" fmla="*/ 101234 h 1178750"/>
            <a:gd name="connsiteX183-11747" fmla="*/ 4893469 w 5470922"/>
            <a:gd name="connsiteY183-11748" fmla="*/ 131000 h 1178750"/>
            <a:gd name="connsiteX184-11749" fmla="*/ 4911328 w 5470922"/>
            <a:gd name="connsiteY184-11750" fmla="*/ 119094 h 1178750"/>
            <a:gd name="connsiteX185-11751" fmla="*/ 4935141 w 5470922"/>
            <a:gd name="connsiteY185-11752" fmla="*/ 95281 h 1178750"/>
            <a:gd name="connsiteX186-11753" fmla="*/ 4931792 w 5470922"/>
            <a:gd name="connsiteY186-11754" fmla="*/ 131479 h 1178750"/>
            <a:gd name="connsiteX187-11755" fmla="*/ 4974749 w 5470922"/>
            <a:gd name="connsiteY187-11756" fmla="*/ 142618 h 1178750"/>
            <a:gd name="connsiteX188-11757" fmla="*/ 5017708 w 5470922"/>
            <a:gd name="connsiteY188-11758" fmla="*/ 127160 h 1178750"/>
            <a:gd name="connsiteX189-11759" fmla="*/ 5020562 w 5470922"/>
            <a:gd name="connsiteY189-11760" fmla="*/ 90385 h 1178750"/>
            <a:gd name="connsiteX190-11761" fmla="*/ 5060156 w 5470922"/>
            <a:gd name="connsiteY190-11762" fmla="*/ 59563 h 1178750"/>
            <a:gd name="connsiteX191-11763" fmla="*/ 5047739 w 5470922"/>
            <a:gd name="connsiteY191-11764" fmla="*/ 41703 h 1178750"/>
            <a:gd name="connsiteX192-11765" fmla="*/ 5119687 w 5470922"/>
            <a:gd name="connsiteY192-11766" fmla="*/ 29797 h 1178750"/>
            <a:gd name="connsiteX193-11767" fmla="*/ 5142725 w 5470922"/>
            <a:gd name="connsiteY193-11768" fmla="*/ 22020 h 1178750"/>
            <a:gd name="connsiteX194-11769" fmla="*/ 5169390 w 5470922"/>
            <a:gd name="connsiteY194-11770" fmla="*/ 60331 h 1178750"/>
            <a:gd name="connsiteX195-11771" fmla="*/ 5209249 w 5470922"/>
            <a:gd name="connsiteY195-11772" fmla="*/ 77422 h 1178750"/>
            <a:gd name="connsiteX196-11773" fmla="*/ 5239014 w 5470922"/>
            <a:gd name="connsiteY196-11774" fmla="*/ 131479 h 1178750"/>
            <a:gd name="connsiteX197-11775" fmla="*/ 5246006 w 5470922"/>
            <a:gd name="connsiteY197-11776" fmla="*/ 151164 h 1178750"/>
            <a:gd name="connsiteX198-11777" fmla="*/ 5258686 w 5470922"/>
            <a:gd name="connsiteY198-11778" fmla="*/ 193123 h 1178750"/>
            <a:gd name="connsiteX199-11779" fmla="*/ 5280686 w 5470922"/>
            <a:gd name="connsiteY199-11780" fmla="*/ 174785 h 1178750"/>
            <a:gd name="connsiteX200-11781" fmla="*/ 5301911 w 5470922"/>
            <a:gd name="connsiteY200-11782" fmla="*/ 165471 h 1178750"/>
            <a:gd name="connsiteX201-11783" fmla="*/ 5312265 w 5470922"/>
            <a:gd name="connsiteY201-11784" fmla="*/ 143196 h 1178750"/>
            <a:gd name="connsiteX202-11785" fmla="*/ 5340991 w 5470922"/>
            <a:gd name="connsiteY202-11786" fmla="*/ 125335 h 1178750"/>
            <a:gd name="connsiteX203-11787" fmla="*/ 5309941 w 5470922"/>
            <a:gd name="connsiteY203-11788" fmla="*/ 90674 h 1178750"/>
            <a:gd name="connsiteX204-11789" fmla="*/ 5373610 w 5470922"/>
            <a:gd name="connsiteY204-11790" fmla="*/ 91442 h 1178750"/>
            <a:gd name="connsiteX205-11791" fmla="*/ 5399484 w 5470922"/>
            <a:gd name="connsiteY205-11792" fmla="*/ 77422 h 1178750"/>
            <a:gd name="connsiteX206-11793" fmla="*/ 5381625 w 5470922"/>
            <a:gd name="connsiteY206-11794" fmla="*/ 65516 h 1178750"/>
            <a:gd name="connsiteX207-11795" fmla="*/ 5447109 w 5470922"/>
            <a:gd name="connsiteY207-11796" fmla="*/ 59563 h 1178750"/>
            <a:gd name="connsiteX208-11797" fmla="*/ 5470922 w 5470922"/>
            <a:gd name="connsiteY208-11798" fmla="*/ 65516 h 1178750"/>
            <a:gd name="connsiteX0-11799" fmla="*/ 0 w 5470922"/>
            <a:gd name="connsiteY0-11800" fmla="*/ 1178750 h 1178750"/>
            <a:gd name="connsiteX1-11801" fmla="*/ 29766 w 5470922"/>
            <a:gd name="connsiteY1-11802" fmla="*/ 1160891 h 1178750"/>
            <a:gd name="connsiteX2-11803" fmla="*/ 47625 w 5470922"/>
            <a:gd name="connsiteY2-11804" fmla="*/ 1154938 h 1178750"/>
            <a:gd name="connsiteX3-11805" fmla="*/ 77391 w 5470922"/>
            <a:gd name="connsiteY3-11806" fmla="*/ 1125172 h 1178750"/>
            <a:gd name="connsiteX4-11807" fmla="*/ 95250 w 5470922"/>
            <a:gd name="connsiteY4-11808" fmla="*/ 1113266 h 1178750"/>
            <a:gd name="connsiteX5-11809" fmla="*/ 172641 w 5470922"/>
            <a:gd name="connsiteY5-11810" fmla="*/ 1119219 h 1178750"/>
            <a:gd name="connsiteX6-11811" fmla="*/ 220266 w 5470922"/>
            <a:gd name="connsiteY6-11812" fmla="*/ 1125172 h 1178750"/>
            <a:gd name="connsiteX7-11813" fmla="*/ 232172 w 5470922"/>
            <a:gd name="connsiteY7-11814" fmla="*/ 1107313 h 1178750"/>
            <a:gd name="connsiteX8-11815" fmla="*/ 238125 w 5470922"/>
            <a:gd name="connsiteY8-11816" fmla="*/ 1065641 h 1178750"/>
            <a:gd name="connsiteX9-11817" fmla="*/ 244078 w 5470922"/>
            <a:gd name="connsiteY9-11818" fmla="*/ 1047781 h 1178750"/>
            <a:gd name="connsiteX10-11819" fmla="*/ 279797 w 5470922"/>
            <a:gd name="connsiteY10-11820" fmla="*/ 1023969 h 1178750"/>
            <a:gd name="connsiteX11-11821" fmla="*/ 291703 w 5470922"/>
            <a:gd name="connsiteY11-11822" fmla="*/ 1006109 h 1178750"/>
            <a:gd name="connsiteX12-11823" fmla="*/ 321469 w 5470922"/>
            <a:gd name="connsiteY12-11824" fmla="*/ 976344 h 1178750"/>
            <a:gd name="connsiteX13-11825" fmla="*/ 345281 w 5470922"/>
            <a:gd name="connsiteY13-11826" fmla="*/ 940625 h 1178750"/>
            <a:gd name="connsiteX14-11827" fmla="*/ 357187 w 5470922"/>
            <a:gd name="connsiteY14-11828" fmla="*/ 922766 h 1178750"/>
            <a:gd name="connsiteX15-11829" fmla="*/ 369094 w 5470922"/>
            <a:gd name="connsiteY15-11830" fmla="*/ 910859 h 1178750"/>
            <a:gd name="connsiteX16-11831" fmla="*/ 381000 w 5470922"/>
            <a:gd name="connsiteY16-11832" fmla="*/ 922766 h 1178750"/>
            <a:gd name="connsiteX17-11833" fmla="*/ 386953 w 5470922"/>
            <a:gd name="connsiteY17-11834" fmla="*/ 940625 h 1178750"/>
            <a:gd name="connsiteX18-11835" fmla="*/ 422672 w 5470922"/>
            <a:gd name="connsiteY18-11836" fmla="*/ 958484 h 1178750"/>
            <a:gd name="connsiteX19-11837" fmla="*/ 452437 w 5470922"/>
            <a:gd name="connsiteY19-11838" fmla="*/ 988250 h 1178750"/>
            <a:gd name="connsiteX20-11839" fmla="*/ 488156 w 5470922"/>
            <a:gd name="connsiteY20-11840" fmla="*/ 1000156 h 1178750"/>
            <a:gd name="connsiteX21-11841" fmla="*/ 511969 w 5470922"/>
            <a:gd name="connsiteY21-11842" fmla="*/ 994203 h 1178750"/>
            <a:gd name="connsiteX22-11843" fmla="*/ 559594 w 5470922"/>
            <a:gd name="connsiteY22-11844" fmla="*/ 958484 h 1178750"/>
            <a:gd name="connsiteX23-11845" fmla="*/ 601266 w 5470922"/>
            <a:gd name="connsiteY23-11846" fmla="*/ 964438 h 1178750"/>
            <a:gd name="connsiteX24-11847" fmla="*/ 619125 w 5470922"/>
            <a:gd name="connsiteY24-11848" fmla="*/ 970391 h 1178750"/>
            <a:gd name="connsiteX25-11849" fmla="*/ 631031 w 5470922"/>
            <a:gd name="connsiteY25-11850" fmla="*/ 988250 h 1178750"/>
            <a:gd name="connsiteX26-11851" fmla="*/ 648891 w 5470922"/>
            <a:gd name="connsiteY26-11852" fmla="*/ 1000156 h 1178750"/>
            <a:gd name="connsiteX27-11853" fmla="*/ 666750 w 5470922"/>
            <a:gd name="connsiteY27-11854" fmla="*/ 994203 h 1178750"/>
            <a:gd name="connsiteX28-11855" fmla="*/ 684609 w 5470922"/>
            <a:gd name="connsiteY28-11856" fmla="*/ 982297 h 1178750"/>
            <a:gd name="connsiteX29-11857" fmla="*/ 720328 w 5470922"/>
            <a:gd name="connsiteY29-11858" fmla="*/ 970391 h 1178750"/>
            <a:gd name="connsiteX30-11859" fmla="*/ 744141 w 5470922"/>
            <a:gd name="connsiteY30-11860" fmla="*/ 946578 h 1178750"/>
            <a:gd name="connsiteX31-11861" fmla="*/ 756047 w 5470922"/>
            <a:gd name="connsiteY31-11862" fmla="*/ 928719 h 1178750"/>
            <a:gd name="connsiteX32-11863" fmla="*/ 773906 w 5470922"/>
            <a:gd name="connsiteY32-11864" fmla="*/ 922766 h 1178750"/>
            <a:gd name="connsiteX33-11865" fmla="*/ 863203 w 5470922"/>
            <a:gd name="connsiteY33-11866" fmla="*/ 916813 h 1178750"/>
            <a:gd name="connsiteX34-11867" fmla="*/ 887016 w 5470922"/>
            <a:gd name="connsiteY34-11868" fmla="*/ 869188 h 1178750"/>
            <a:gd name="connsiteX35-11869" fmla="*/ 904875 w 5470922"/>
            <a:gd name="connsiteY35-11870" fmla="*/ 863234 h 1178750"/>
            <a:gd name="connsiteX36-11871" fmla="*/ 952500 w 5470922"/>
            <a:gd name="connsiteY36-11872" fmla="*/ 857281 h 1178750"/>
            <a:gd name="connsiteX37-11873" fmla="*/ 988219 w 5470922"/>
            <a:gd name="connsiteY37-11874" fmla="*/ 833469 h 1178750"/>
            <a:gd name="connsiteX38-11875" fmla="*/ 1006078 w 5470922"/>
            <a:gd name="connsiteY38-11876" fmla="*/ 821563 h 1178750"/>
            <a:gd name="connsiteX39-11877" fmla="*/ 1041797 w 5470922"/>
            <a:gd name="connsiteY39-11878" fmla="*/ 827516 h 1178750"/>
            <a:gd name="connsiteX40-11879" fmla="*/ 1059656 w 5470922"/>
            <a:gd name="connsiteY40-11880" fmla="*/ 833469 h 1178750"/>
            <a:gd name="connsiteX41-11881" fmla="*/ 1101328 w 5470922"/>
            <a:gd name="connsiteY41-11882" fmla="*/ 821563 h 1178750"/>
            <a:gd name="connsiteX42-11883" fmla="*/ 1137047 w 5470922"/>
            <a:gd name="connsiteY42-11884" fmla="*/ 779891 h 1178750"/>
            <a:gd name="connsiteX43-11885" fmla="*/ 1148953 w 5470922"/>
            <a:gd name="connsiteY43-11886" fmla="*/ 756078 h 1178750"/>
            <a:gd name="connsiteX44-11887" fmla="*/ 1154906 w 5470922"/>
            <a:gd name="connsiteY44-11888" fmla="*/ 738219 h 1178750"/>
            <a:gd name="connsiteX45-11889" fmla="*/ 1172766 w 5470922"/>
            <a:gd name="connsiteY45-11890" fmla="*/ 732266 h 1178750"/>
            <a:gd name="connsiteX46-11891" fmla="*/ 1196578 w 5470922"/>
            <a:gd name="connsiteY46-11892" fmla="*/ 738219 h 1178750"/>
            <a:gd name="connsiteX47-11893" fmla="*/ 1214437 w 5470922"/>
            <a:gd name="connsiteY47-11894" fmla="*/ 744172 h 1178750"/>
            <a:gd name="connsiteX48-11895" fmla="*/ 1226344 w 5470922"/>
            <a:gd name="connsiteY48-11896" fmla="*/ 732266 h 1178750"/>
            <a:gd name="connsiteX49-11897" fmla="*/ 1244203 w 5470922"/>
            <a:gd name="connsiteY49-11898" fmla="*/ 726313 h 1178750"/>
            <a:gd name="connsiteX50-11899" fmla="*/ 1273969 w 5470922"/>
            <a:gd name="connsiteY50-11900" fmla="*/ 756078 h 1178750"/>
            <a:gd name="connsiteX51-11901" fmla="*/ 1291828 w 5470922"/>
            <a:gd name="connsiteY51-11902" fmla="*/ 767984 h 1178750"/>
            <a:gd name="connsiteX52-11903" fmla="*/ 1333500 w 5470922"/>
            <a:gd name="connsiteY52-11904" fmla="*/ 803703 h 1178750"/>
            <a:gd name="connsiteX53-11905" fmla="*/ 1351359 w 5470922"/>
            <a:gd name="connsiteY53-11906" fmla="*/ 809656 h 1178750"/>
            <a:gd name="connsiteX54-11907" fmla="*/ 1369219 w 5470922"/>
            <a:gd name="connsiteY54-11908" fmla="*/ 773938 h 1178750"/>
            <a:gd name="connsiteX55-11909" fmla="*/ 1375172 w 5470922"/>
            <a:gd name="connsiteY55-11910" fmla="*/ 714406 h 1178750"/>
            <a:gd name="connsiteX56-11911" fmla="*/ 1393031 w 5470922"/>
            <a:gd name="connsiteY56-11912" fmla="*/ 702500 h 1178750"/>
            <a:gd name="connsiteX57-11913" fmla="*/ 1494234 w 5470922"/>
            <a:gd name="connsiteY57-11914" fmla="*/ 678688 h 1178750"/>
            <a:gd name="connsiteX58-11915" fmla="*/ 1506141 w 5470922"/>
            <a:gd name="connsiteY58-11916" fmla="*/ 666781 h 1178750"/>
            <a:gd name="connsiteX59-11917" fmla="*/ 1524000 w 5470922"/>
            <a:gd name="connsiteY59-11918" fmla="*/ 654875 h 1178750"/>
            <a:gd name="connsiteX60-11919" fmla="*/ 1535906 w 5470922"/>
            <a:gd name="connsiteY60-11920" fmla="*/ 637016 h 1178750"/>
            <a:gd name="connsiteX61-11921" fmla="*/ 1559719 w 5470922"/>
            <a:gd name="connsiteY61-11922" fmla="*/ 613203 h 1178750"/>
            <a:gd name="connsiteX62-11923" fmla="*/ 1565672 w 5470922"/>
            <a:gd name="connsiteY62-11924" fmla="*/ 595344 h 1178750"/>
            <a:gd name="connsiteX63-11925" fmla="*/ 1619250 w 5470922"/>
            <a:gd name="connsiteY63-11926" fmla="*/ 565578 h 1178750"/>
            <a:gd name="connsiteX64-11927" fmla="*/ 1702594 w 5470922"/>
            <a:gd name="connsiteY64-11928" fmla="*/ 571531 h 1178750"/>
            <a:gd name="connsiteX65-11929" fmla="*/ 1720453 w 5470922"/>
            <a:gd name="connsiteY65-11930" fmla="*/ 577484 h 1178750"/>
            <a:gd name="connsiteX66-11931" fmla="*/ 1768078 w 5470922"/>
            <a:gd name="connsiteY66-11932" fmla="*/ 565578 h 1178750"/>
            <a:gd name="connsiteX67-11933" fmla="*/ 1797844 w 5470922"/>
            <a:gd name="connsiteY67-11934" fmla="*/ 541766 h 1178750"/>
            <a:gd name="connsiteX68-11935" fmla="*/ 1779984 w 5470922"/>
            <a:gd name="connsiteY68-11936" fmla="*/ 500094 h 1178750"/>
            <a:gd name="connsiteX69-11937" fmla="*/ 1768078 w 5470922"/>
            <a:gd name="connsiteY69-11938" fmla="*/ 482234 h 1178750"/>
            <a:gd name="connsiteX70-11939" fmla="*/ 1785937 w 5470922"/>
            <a:gd name="connsiteY70-11940" fmla="*/ 464375 h 1178750"/>
            <a:gd name="connsiteX71-11941" fmla="*/ 1839516 w 5470922"/>
            <a:gd name="connsiteY71-11942" fmla="*/ 482234 h 1178750"/>
            <a:gd name="connsiteX72-11943" fmla="*/ 1851422 w 5470922"/>
            <a:gd name="connsiteY72-11944" fmla="*/ 494141 h 1178750"/>
            <a:gd name="connsiteX73-11945" fmla="*/ 1887141 w 5470922"/>
            <a:gd name="connsiteY73-11946" fmla="*/ 512000 h 1178750"/>
            <a:gd name="connsiteX74-11947" fmla="*/ 1934766 w 5470922"/>
            <a:gd name="connsiteY74-11948" fmla="*/ 500094 h 1178750"/>
            <a:gd name="connsiteX75-11949" fmla="*/ 1952625 w 5470922"/>
            <a:gd name="connsiteY75-11950" fmla="*/ 464375 h 1178750"/>
            <a:gd name="connsiteX76-11951" fmla="*/ 1976437 w 5470922"/>
            <a:gd name="connsiteY76-11952" fmla="*/ 452469 h 1178750"/>
            <a:gd name="connsiteX77-11953" fmla="*/ 2047875 w 5470922"/>
            <a:gd name="connsiteY77-11954" fmla="*/ 440563 h 1178750"/>
            <a:gd name="connsiteX78-11955" fmla="*/ 2077641 w 5470922"/>
            <a:gd name="connsiteY78-11956" fmla="*/ 422703 h 1178750"/>
            <a:gd name="connsiteX79-11957" fmla="*/ 2095500 w 5470922"/>
            <a:gd name="connsiteY79-11958" fmla="*/ 416750 h 1178750"/>
            <a:gd name="connsiteX80-11959" fmla="*/ 2125266 w 5470922"/>
            <a:gd name="connsiteY80-11960" fmla="*/ 392938 h 1178750"/>
            <a:gd name="connsiteX81-11961" fmla="*/ 2137172 w 5470922"/>
            <a:gd name="connsiteY81-11962" fmla="*/ 381031 h 1178750"/>
            <a:gd name="connsiteX82-11963" fmla="*/ 2172891 w 5470922"/>
            <a:gd name="connsiteY82-11964" fmla="*/ 369125 h 1178750"/>
            <a:gd name="connsiteX83-11965" fmla="*/ 2190750 w 5470922"/>
            <a:gd name="connsiteY83-11966" fmla="*/ 363172 h 1178750"/>
            <a:gd name="connsiteX84-11967" fmla="*/ 2220516 w 5470922"/>
            <a:gd name="connsiteY84-11968" fmla="*/ 357219 h 1178750"/>
            <a:gd name="connsiteX85-11969" fmla="*/ 2256234 w 5470922"/>
            <a:gd name="connsiteY85-11970" fmla="*/ 345313 h 1178750"/>
            <a:gd name="connsiteX86-11971" fmla="*/ 2274094 w 5470922"/>
            <a:gd name="connsiteY86-11972" fmla="*/ 339359 h 1178750"/>
            <a:gd name="connsiteX87-11973" fmla="*/ 2309812 w 5470922"/>
            <a:gd name="connsiteY87-11974" fmla="*/ 315547 h 1178750"/>
            <a:gd name="connsiteX88-11975" fmla="*/ 2321719 w 5470922"/>
            <a:gd name="connsiteY88-11976" fmla="*/ 297688 h 1178750"/>
            <a:gd name="connsiteX89-11977" fmla="*/ 2357437 w 5470922"/>
            <a:gd name="connsiteY89-11978" fmla="*/ 279828 h 1178750"/>
            <a:gd name="connsiteX90-11979" fmla="*/ 2369344 w 5470922"/>
            <a:gd name="connsiteY90-11980" fmla="*/ 267922 h 1178750"/>
            <a:gd name="connsiteX91-11981" fmla="*/ 2381250 w 5470922"/>
            <a:gd name="connsiteY91-11982" fmla="*/ 250063 h 1178750"/>
            <a:gd name="connsiteX92-11983" fmla="*/ 2416969 w 5470922"/>
            <a:gd name="connsiteY92-11984" fmla="*/ 238156 h 1178750"/>
            <a:gd name="connsiteX93-11985" fmla="*/ 2446734 w 5470922"/>
            <a:gd name="connsiteY93-11986" fmla="*/ 244109 h 1178750"/>
            <a:gd name="connsiteX94-11987" fmla="*/ 2458641 w 5470922"/>
            <a:gd name="connsiteY94-11988" fmla="*/ 256016 h 1178750"/>
            <a:gd name="connsiteX95-11989" fmla="*/ 2494359 w 5470922"/>
            <a:gd name="connsiteY95-11990" fmla="*/ 244109 h 1178750"/>
            <a:gd name="connsiteX96-11991" fmla="*/ 2536031 w 5470922"/>
            <a:gd name="connsiteY96-11992" fmla="*/ 250063 h 1178750"/>
            <a:gd name="connsiteX97-11993" fmla="*/ 2547937 w 5470922"/>
            <a:gd name="connsiteY97-11994" fmla="*/ 267922 h 1178750"/>
            <a:gd name="connsiteX98-11995" fmla="*/ 2559844 w 5470922"/>
            <a:gd name="connsiteY98-11996" fmla="*/ 279828 h 1178750"/>
            <a:gd name="connsiteX99-11997" fmla="*/ 2565797 w 5470922"/>
            <a:gd name="connsiteY99-11998" fmla="*/ 309594 h 1178750"/>
            <a:gd name="connsiteX100-11999" fmla="*/ 2583656 w 5470922"/>
            <a:gd name="connsiteY100-12000" fmla="*/ 315547 h 1178750"/>
            <a:gd name="connsiteX101-12001" fmla="*/ 2619375 w 5470922"/>
            <a:gd name="connsiteY101-12002" fmla="*/ 339359 h 1178750"/>
            <a:gd name="connsiteX102-12003" fmla="*/ 2655094 w 5470922"/>
            <a:gd name="connsiteY102-12004" fmla="*/ 357219 h 1178750"/>
            <a:gd name="connsiteX103-12005" fmla="*/ 2684859 w 5470922"/>
            <a:gd name="connsiteY103-12006" fmla="*/ 428656 h 1178750"/>
            <a:gd name="connsiteX104-12007" fmla="*/ 2708672 w 5470922"/>
            <a:gd name="connsiteY104-12008" fmla="*/ 416750 h 1178750"/>
            <a:gd name="connsiteX105-12009" fmla="*/ 2744391 w 5470922"/>
            <a:gd name="connsiteY105-12010" fmla="*/ 404844 h 1178750"/>
            <a:gd name="connsiteX106-12011" fmla="*/ 2851547 w 5470922"/>
            <a:gd name="connsiteY106-12012" fmla="*/ 422703 h 1178750"/>
            <a:gd name="connsiteX107-12013" fmla="*/ 2887266 w 5470922"/>
            <a:gd name="connsiteY107-12014" fmla="*/ 410797 h 1178750"/>
            <a:gd name="connsiteX108-12015" fmla="*/ 2905125 w 5470922"/>
            <a:gd name="connsiteY108-12016" fmla="*/ 404844 h 1178750"/>
            <a:gd name="connsiteX109-12017" fmla="*/ 2922984 w 5470922"/>
            <a:gd name="connsiteY109-12018" fmla="*/ 392938 h 1178750"/>
            <a:gd name="connsiteX110-12019" fmla="*/ 2976562 w 5470922"/>
            <a:gd name="connsiteY110-12020" fmla="*/ 386984 h 1178750"/>
            <a:gd name="connsiteX111-12021" fmla="*/ 2994422 w 5470922"/>
            <a:gd name="connsiteY111-12022" fmla="*/ 392938 h 1178750"/>
            <a:gd name="connsiteX112-12023" fmla="*/ 3012281 w 5470922"/>
            <a:gd name="connsiteY112-12024" fmla="*/ 404844 h 1178750"/>
            <a:gd name="connsiteX113-12025" fmla="*/ 3030141 w 5470922"/>
            <a:gd name="connsiteY113-12026" fmla="*/ 369125 h 1178750"/>
            <a:gd name="connsiteX114-12027" fmla="*/ 3065859 w 5470922"/>
            <a:gd name="connsiteY114-12028" fmla="*/ 339359 h 1178750"/>
            <a:gd name="connsiteX115-12029" fmla="*/ 3089672 w 5470922"/>
            <a:gd name="connsiteY115-12030" fmla="*/ 333406 h 1178750"/>
            <a:gd name="connsiteX116-12031" fmla="*/ 3168365 w 5470922"/>
            <a:gd name="connsiteY116-12032" fmla="*/ 337534 h 1178750"/>
            <a:gd name="connsiteX117-12033" fmla="*/ 3232547 w 5470922"/>
            <a:gd name="connsiteY117-12034" fmla="*/ 333406 h 1178750"/>
            <a:gd name="connsiteX118-12035" fmla="*/ 3244453 w 5470922"/>
            <a:gd name="connsiteY118-12036" fmla="*/ 345313 h 1178750"/>
            <a:gd name="connsiteX119-12037" fmla="*/ 3270079 w 5470922"/>
            <a:gd name="connsiteY119-12038" fmla="*/ 383046 h 1178750"/>
            <a:gd name="connsiteX120-12039" fmla="*/ 3295707 w 5470922"/>
            <a:gd name="connsiteY120-12040" fmla="*/ 431440 h 1178750"/>
            <a:gd name="connsiteX121-12041" fmla="*/ 3335563 w 5470922"/>
            <a:gd name="connsiteY121-12042" fmla="*/ 458613 h 1178750"/>
            <a:gd name="connsiteX122-12043" fmla="*/ 3363516 w 5470922"/>
            <a:gd name="connsiteY122-12044" fmla="*/ 458422 h 1178750"/>
            <a:gd name="connsiteX123-12045" fmla="*/ 3368957 w 5470922"/>
            <a:gd name="connsiteY123-12046" fmla="*/ 423760 h 1178750"/>
            <a:gd name="connsiteX124-12047" fmla="*/ 3364817 w 5470922"/>
            <a:gd name="connsiteY124-12048" fmla="*/ 399180 h 1178750"/>
            <a:gd name="connsiteX125-12049" fmla="*/ 3374136 w 5470922"/>
            <a:gd name="connsiteY125-12050" fmla="*/ 335520 h 1178750"/>
            <a:gd name="connsiteX126-12051" fmla="*/ 3423047 w 5470922"/>
            <a:gd name="connsiteY126-12052" fmla="*/ 351266 h 1178750"/>
            <a:gd name="connsiteX127-12053" fmla="*/ 3446859 w 5470922"/>
            <a:gd name="connsiteY127-12054" fmla="*/ 357219 h 1178750"/>
            <a:gd name="connsiteX128-12055" fmla="*/ 3506391 w 5470922"/>
            <a:gd name="connsiteY128-12056" fmla="*/ 363172 h 1178750"/>
            <a:gd name="connsiteX129-12057" fmla="*/ 3500437 w 5470922"/>
            <a:gd name="connsiteY129-12058" fmla="*/ 333406 h 1178750"/>
            <a:gd name="connsiteX130-12059" fmla="*/ 3476625 w 5470922"/>
            <a:gd name="connsiteY130-12060" fmla="*/ 297688 h 1178750"/>
            <a:gd name="connsiteX131-12061" fmla="*/ 3500437 w 5470922"/>
            <a:gd name="connsiteY131-12062" fmla="*/ 291734 h 1178750"/>
            <a:gd name="connsiteX132-12063" fmla="*/ 3530203 w 5470922"/>
            <a:gd name="connsiteY132-12064" fmla="*/ 285781 h 1178750"/>
            <a:gd name="connsiteX133-12065" fmla="*/ 3548062 w 5470922"/>
            <a:gd name="connsiteY133-12066" fmla="*/ 279828 h 1178750"/>
            <a:gd name="connsiteX134-12067" fmla="*/ 3559969 w 5470922"/>
            <a:gd name="connsiteY134-12068" fmla="*/ 261969 h 1178750"/>
            <a:gd name="connsiteX135-12069" fmla="*/ 3589734 w 5470922"/>
            <a:gd name="connsiteY135-12070" fmla="*/ 238156 h 1178750"/>
            <a:gd name="connsiteX136-12071" fmla="*/ 3607594 w 5470922"/>
            <a:gd name="connsiteY136-12072" fmla="*/ 214344 h 1178750"/>
            <a:gd name="connsiteX137-12073" fmla="*/ 3625453 w 5470922"/>
            <a:gd name="connsiteY137-12074" fmla="*/ 196484 h 1178750"/>
            <a:gd name="connsiteX138-12075" fmla="*/ 3649266 w 5470922"/>
            <a:gd name="connsiteY138-12076" fmla="*/ 166719 h 1178750"/>
            <a:gd name="connsiteX139-12077" fmla="*/ 3655219 w 5470922"/>
            <a:gd name="connsiteY139-12078" fmla="*/ 119094 h 1178750"/>
            <a:gd name="connsiteX140-12079" fmla="*/ 3726656 w 5470922"/>
            <a:gd name="connsiteY140-12080" fmla="*/ 95281 h 1178750"/>
            <a:gd name="connsiteX141-12081" fmla="*/ 3827859 w 5470922"/>
            <a:gd name="connsiteY141-12082" fmla="*/ 53609 h 1178750"/>
            <a:gd name="connsiteX142-12083" fmla="*/ 3839766 w 5470922"/>
            <a:gd name="connsiteY142-12084" fmla="*/ 65516 h 1178750"/>
            <a:gd name="connsiteX143-12085" fmla="*/ 3875484 w 5470922"/>
            <a:gd name="connsiteY143-12086" fmla="*/ 89328 h 1178750"/>
            <a:gd name="connsiteX144-12087" fmla="*/ 3893344 w 5470922"/>
            <a:gd name="connsiteY144-12088" fmla="*/ 83375 h 1178750"/>
            <a:gd name="connsiteX145-12089" fmla="*/ 3911203 w 5470922"/>
            <a:gd name="connsiteY145-12090" fmla="*/ 71469 h 1178750"/>
            <a:gd name="connsiteX146-12091" fmla="*/ 3929062 w 5470922"/>
            <a:gd name="connsiteY146-12092" fmla="*/ 77422 h 1178750"/>
            <a:gd name="connsiteX147-12093" fmla="*/ 3976687 w 5470922"/>
            <a:gd name="connsiteY147-12094" fmla="*/ 71469 h 1178750"/>
            <a:gd name="connsiteX148-12095" fmla="*/ 3988594 w 5470922"/>
            <a:gd name="connsiteY148-12096" fmla="*/ 59563 h 1178750"/>
            <a:gd name="connsiteX149-12097" fmla="*/ 4018359 w 5470922"/>
            <a:gd name="connsiteY149-12098" fmla="*/ 95281 h 1178750"/>
            <a:gd name="connsiteX150-12099" fmla="*/ 4065984 w 5470922"/>
            <a:gd name="connsiteY150-12100" fmla="*/ 136953 h 1178750"/>
            <a:gd name="connsiteX151-12101" fmla="*/ 4083844 w 5470922"/>
            <a:gd name="connsiteY151-12102" fmla="*/ 131000 h 1178750"/>
            <a:gd name="connsiteX152-12103" fmla="*/ 4119562 w 5470922"/>
            <a:gd name="connsiteY152-12104" fmla="*/ 107188 h 1178750"/>
            <a:gd name="connsiteX153-12105" fmla="*/ 4125516 w 5470922"/>
            <a:gd name="connsiteY153-12106" fmla="*/ 89328 h 1178750"/>
            <a:gd name="connsiteX154-12107" fmla="*/ 4119562 w 5470922"/>
            <a:gd name="connsiteY154-12108" fmla="*/ 65516 h 1178750"/>
            <a:gd name="connsiteX155-12109" fmla="*/ 4101703 w 5470922"/>
            <a:gd name="connsiteY155-12110" fmla="*/ 29797 h 1178750"/>
            <a:gd name="connsiteX156-12111" fmla="*/ 4107656 w 5470922"/>
            <a:gd name="connsiteY156-12112" fmla="*/ 5984 h 1178750"/>
            <a:gd name="connsiteX157-12113" fmla="*/ 4167187 w 5470922"/>
            <a:gd name="connsiteY157-12114" fmla="*/ 5984 h 1178750"/>
            <a:gd name="connsiteX158-12115" fmla="*/ 4185047 w 5470922"/>
            <a:gd name="connsiteY158-12116" fmla="*/ 11938 h 1178750"/>
            <a:gd name="connsiteX159-12117" fmla="*/ 4244578 w 5470922"/>
            <a:gd name="connsiteY159-12118" fmla="*/ 47656 h 1178750"/>
            <a:gd name="connsiteX160-12119" fmla="*/ 4280297 w 5470922"/>
            <a:gd name="connsiteY160-12120" fmla="*/ 53609 h 1178750"/>
            <a:gd name="connsiteX161-12121" fmla="*/ 4363641 w 5470922"/>
            <a:gd name="connsiteY161-12122" fmla="*/ 41703 h 1178750"/>
            <a:gd name="connsiteX162-12123" fmla="*/ 4381500 w 5470922"/>
            <a:gd name="connsiteY162-12124" fmla="*/ 35750 h 1178750"/>
            <a:gd name="connsiteX163-12125" fmla="*/ 4399359 w 5470922"/>
            <a:gd name="connsiteY163-12126" fmla="*/ 23844 h 1178750"/>
            <a:gd name="connsiteX164-12127" fmla="*/ 4429125 w 5470922"/>
            <a:gd name="connsiteY164-12128" fmla="*/ 35750 h 1178750"/>
            <a:gd name="connsiteX165-12129" fmla="*/ 4446984 w 5470922"/>
            <a:gd name="connsiteY165-12130" fmla="*/ 41703 h 1178750"/>
            <a:gd name="connsiteX166-12131" fmla="*/ 4470797 w 5470922"/>
            <a:gd name="connsiteY166-12132" fmla="*/ 65516 h 1178750"/>
            <a:gd name="connsiteX167-12133" fmla="*/ 4488656 w 5470922"/>
            <a:gd name="connsiteY167-12134" fmla="*/ 107188 h 1178750"/>
            <a:gd name="connsiteX168-12135" fmla="*/ 4506516 w 5470922"/>
            <a:gd name="connsiteY168-12136" fmla="*/ 101234 h 1178750"/>
            <a:gd name="connsiteX169-12137" fmla="*/ 4542234 w 5470922"/>
            <a:gd name="connsiteY169-12138" fmla="*/ 77422 h 1178750"/>
            <a:gd name="connsiteX170-12139" fmla="*/ 4554141 w 5470922"/>
            <a:gd name="connsiteY170-12140" fmla="*/ 65516 h 1178750"/>
            <a:gd name="connsiteX171-12141" fmla="*/ 4589859 w 5470922"/>
            <a:gd name="connsiteY171-12142" fmla="*/ 53609 h 1178750"/>
            <a:gd name="connsiteX172-12143" fmla="*/ 4607719 w 5470922"/>
            <a:gd name="connsiteY172-12144" fmla="*/ 47656 h 1178750"/>
            <a:gd name="connsiteX173-12145" fmla="*/ 4649391 w 5470922"/>
            <a:gd name="connsiteY173-12146" fmla="*/ 29797 h 1178750"/>
            <a:gd name="connsiteX174-12147" fmla="*/ 4667250 w 5470922"/>
            <a:gd name="connsiteY174-12148" fmla="*/ 59563 h 1178750"/>
            <a:gd name="connsiteX175-12149" fmla="*/ 4691062 w 5470922"/>
            <a:gd name="connsiteY175-12150" fmla="*/ 95281 h 1178750"/>
            <a:gd name="connsiteX176-12151" fmla="*/ 4738687 w 5470922"/>
            <a:gd name="connsiteY176-12152" fmla="*/ 107188 h 1178750"/>
            <a:gd name="connsiteX177-12153" fmla="*/ 4774406 w 5470922"/>
            <a:gd name="connsiteY177-12154" fmla="*/ 89328 h 1178750"/>
            <a:gd name="connsiteX178-12155" fmla="*/ 4798219 w 5470922"/>
            <a:gd name="connsiteY178-12156" fmla="*/ 53609 h 1178750"/>
            <a:gd name="connsiteX179-12157" fmla="*/ 4804172 w 5470922"/>
            <a:gd name="connsiteY179-12158" fmla="*/ 35750 h 1178750"/>
            <a:gd name="connsiteX180-12159" fmla="*/ 4822031 w 5470922"/>
            <a:gd name="connsiteY180-12160" fmla="*/ 47656 h 1178750"/>
            <a:gd name="connsiteX181-12161" fmla="*/ 4845844 w 5470922"/>
            <a:gd name="connsiteY181-12162" fmla="*/ 89328 h 1178750"/>
            <a:gd name="connsiteX182-12163" fmla="*/ 4863703 w 5470922"/>
            <a:gd name="connsiteY182-12164" fmla="*/ 101234 h 1178750"/>
            <a:gd name="connsiteX183-12165" fmla="*/ 4893469 w 5470922"/>
            <a:gd name="connsiteY183-12166" fmla="*/ 131000 h 1178750"/>
            <a:gd name="connsiteX184-12167" fmla="*/ 4911328 w 5470922"/>
            <a:gd name="connsiteY184-12168" fmla="*/ 119094 h 1178750"/>
            <a:gd name="connsiteX185-12169" fmla="*/ 4935141 w 5470922"/>
            <a:gd name="connsiteY185-12170" fmla="*/ 95281 h 1178750"/>
            <a:gd name="connsiteX186-12171" fmla="*/ 4931792 w 5470922"/>
            <a:gd name="connsiteY186-12172" fmla="*/ 131479 h 1178750"/>
            <a:gd name="connsiteX187-12173" fmla="*/ 4974749 w 5470922"/>
            <a:gd name="connsiteY187-12174" fmla="*/ 142618 h 1178750"/>
            <a:gd name="connsiteX188-12175" fmla="*/ 5017708 w 5470922"/>
            <a:gd name="connsiteY188-12176" fmla="*/ 127160 h 1178750"/>
            <a:gd name="connsiteX189-12177" fmla="*/ 5020562 w 5470922"/>
            <a:gd name="connsiteY189-12178" fmla="*/ 90385 h 1178750"/>
            <a:gd name="connsiteX190-12179" fmla="*/ 5060156 w 5470922"/>
            <a:gd name="connsiteY190-12180" fmla="*/ 59563 h 1178750"/>
            <a:gd name="connsiteX191-12181" fmla="*/ 5047739 w 5470922"/>
            <a:gd name="connsiteY191-12182" fmla="*/ 41703 h 1178750"/>
            <a:gd name="connsiteX192-12183" fmla="*/ 5119687 w 5470922"/>
            <a:gd name="connsiteY192-12184" fmla="*/ 29797 h 1178750"/>
            <a:gd name="connsiteX193-12185" fmla="*/ 5142725 w 5470922"/>
            <a:gd name="connsiteY193-12186" fmla="*/ 22020 h 1178750"/>
            <a:gd name="connsiteX194-12187" fmla="*/ 5169390 w 5470922"/>
            <a:gd name="connsiteY194-12188" fmla="*/ 60331 h 1178750"/>
            <a:gd name="connsiteX195-12189" fmla="*/ 5209249 w 5470922"/>
            <a:gd name="connsiteY195-12190" fmla="*/ 77422 h 1178750"/>
            <a:gd name="connsiteX196-12191" fmla="*/ 5239014 w 5470922"/>
            <a:gd name="connsiteY196-12192" fmla="*/ 131479 h 1178750"/>
            <a:gd name="connsiteX197-12193" fmla="*/ 5246006 w 5470922"/>
            <a:gd name="connsiteY197-12194" fmla="*/ 151164 h 1178750"/>
            <a:gd name="connsiteX198-12195" fmla="*/ 5258686 w 5470922"/>
            <a:gd name="connsiteY198-12196" fmla="*/ 193123 h 1178750"/>
            <a:gd name="connsiteX199-12197" fmla="*/ 5280686 w 5470922"/>
            <a:gd name="connsiteY199-12198" fmla="*/ 174785 h 1178750"/>
            <a:gd name="connsiteX200-12199" fmla="*/ 5301911 w 5470922"/>
            <a:gd name="connsiteY200-12200" fmla="*/ 165471 h 1178750"/>
            <a:gd name="connsiteX201-12201" fmla="*/ 5312265 w 5470922"/>
            <a:gd name="connsiteY201-12202" fmla="*/ 143196 h 1178750"/>
            <a:gd name="connsiteX202-12203" fmla="*/ 5340991 w 5470922"/>
            <a:gd name="connsiteY202-12204" fmla="*/ 125335 h 1178750"/>
            <a:gd name="connsiteX203-12205" fmla="*/ 5309941 w 5470922"/>
            <a:gd name="connsiteY203-12206" fmla="*/ 90674 h 1178750"/>
            <a:gd name="connsiteX204-12207" fmla="*/ 5373610 w 5470922"/>
            <a:gd name="connsiteY204-12208" fmla="*/ 91442 h 1178750"/>
            <a:gd name="connsiteX205-12209" fmla="*/ 5399484 w 5470922"/>
            <a:gd name="connsiteY205-12210" fmla="*/ 77422 h 1178750"/>
            <a:gd name="connsiteX206-12211" fmla="*/ 5381625 w 5470922"/>
            <a:gd name="connsiteY206-12212" fmla="*/ 65516 h 1178750"/>
            <a:gd name="connsiteX207-12213" fmla="*/ 5447109 w 5470922"/>
            <a:gd name="connsiteY207-12214" fmla="*/ 59563 h 1178750"/>
            <a:gd name="connsiteX208-12215" fmla="*/ 5470922 w 5470922"/>
            <a:gd name="connsiteY208-12216" fmla="*/ 65516 h 1178750"/>
            <a:gd name="connsiteX0-12217" fmla="*/ 0 w 5470922"/>
            <a:gd name="connsiteY0-12218" fmla="*/ 1178750 h 1178750"/>
            <a:gd name="connsiteX1-12219" fmla="*/ 29766 w 5470922"/>
            <a:gd name="connsiteY1-12220" fmla="*/ 1160891 h 1178750"/>
            <a:gd name="connsiteX2-12221" fmla="*/ 47625 w 5470922"/>
            <a:gd name="connsiteY2-12222" fmla="*/ 1154938 h 1178750"/>
            <a:gd name="connsiteX3-12223" fmla="*/ 77391 w 5470922"/>
            <a:gd name="connsiteY3-12224" fmla="*/ 1125172 h 1178750"/>
            <a:gd name="connsiteX4-12225" fmla="*/ 95250 w 5470922"/>
            <a:gd name="connsiteY4-12226" fmla="*/ 1113266 h 1178750"/>
            <a:gd name="connsiteX5-12227" fmla="*/ 172641 w 5470922"/>
            <a:gd name="connsiteY5-12228" fmla="*/ 1119219 h 1178750"/>
            <a:gd name="connsiteX6-12229" fmla="*/ 220266 w 5470922"/>
            <a:gd name="connsiteY6-12230" fmla="*/ 1125172 h 1178750"/>
            <a:gd name="connsiteX7-12231" fmla="*/ 232172 w 5470922"/>
            <a:gd name="connsiteY7-12232" fmla="*/ 1107313 h 1178750"/>
            <a:gd name="connsiteX8-12233" fmla="*/ 238125 w 5470922"/>
            <a:gd name="connsiteY8-12234" fmla="*/ 1065641 h 1178750"/>
            <a:gd name="connsiteX9-12235" fmla="*/ 244078 w 5470922"/>
            <a:gd name="connsiteY9-12236" fmla="*/ 1047781 h 1178750"/>
            <a:gd name="connsiteX10-12237" fmla="*/ 279797 w 5470922"/>
            <a:gd name="connsiteY10-12238" fmla="*/ 1023969 h 1178750"/>
            <a:gd name="connsiteX11-12239" fmla="*/ 291703 w 5470922"/>
            <a:gd name="connsiteY11-12240" fmla="*/ 1006109 h 1178750"/>
            <a:gd name="connsiteX12-12241" fmla="*/ 321469 w 5470922"/>
            <a:gd name="connsiteY12-12242" fmla="*/ 976344 h 1178750"/>
            <a:gd name="connsiteX13-12243" fmla="*/ 345281 w 5470922"/>
            <a:gd name="connsiteY13-12244" fmla="*/ 940625 h 1178750"/>
            <a:gd name="connsiteX14-12245" fmla="*/ 357187 w 5470922"/>
            <a:gd name="connsiteY14-12246" fmla="*/ 922766 h 1178750"/>
            <a:gd name="connsiteX15-12247" fmla="*/ 369094 w 5470922"/>
            <a:gd name="connsiteY15-12248" fmla="*/ 910859 h 1178750"/>
            <a:gd name="connsiteX16-12249" fmla="*/ 381000 w 5470922"/>
            <a:gd name="connsiteY16-12250" fmla="*/ 922766 h 1178750"/>
            <a:gd name="connsiteX17-12251" fmla="*/ 386953 w 5470922"/>
            <a:gd name="connsiteY17-12252" fmla="*/ 940625 h 1178750"/>
            <a:gd name="connsiteX18-12253" fmla="*/ 422672 w 5470922"/>
            <a:gd name="connsiteY18-12254" fmla="*/ 958484 h 1178750"/>
            <a:gd name="connsiteX19-12255" fmla="*/ 452437 w 5470922"/>
            <a:gd name="connsiteY19-12256" fmla="*/ 988250 h 1178750"/>
            <a:gd name="connsiteX20-12257" fmla="*/ 488156 w 5470922"/>
            <a:gd name="connsiteY20-12258" fmla="*/ 1000156 h 1178750"/>
            <a:gd name="connsiteX21-12259" fmla="*/ 511969 w 5470922"/>
            <a:gd name="connsiteY21-12260" fmla="*/ 994203 h 1178750"/>
            <a:gd name="connsiteX22-12261" fmla="*/ 559594 w 5470922"/>
            <a:gd name="connsiteY22-12262" fmla="*/ 958484 h 1178750"/>
            <a:gd name="connsiteX23-12263" fmla="*/ 601266 w 5470922"/>
            <a:gd name="connsiteY23-12264" fmla="*/ 964438 h 1178750"/>
            <a:gd name="connsiteX24-12265" fmla="*/ 619125 w 5470922"/>
            <a:gd name="connsiteY24-12266" fmla="*/ 970391 h 1178750"/>
            <a:gd name="connsiteX25-12267" fmla="*/ 631031 w 5470922"/>
            <a:gd name="connsiteY25-12268" fmla="*/ 988250 h 1178750"/>
            <a:gd name="connsiteX26-12269" fmla="*/ 648891 w 5470922"/>
            <a:gd name="connsiteY26-12270" fmla="*/ 1000156 h 1178750"/>
            <a:gd name="connsiteX27-12271" fmla="*/ 666750 w 5470922"/>
            <a:gd name="connsiteY27-12272" fmla="*/ 994203 h 1178750"/>
            <a:gd name="connsiteX28-12273" fmla="*/ 684609 w 5470922"/>
            <a:gd name="connsiteY28-12274" fmla="*/ 982297 h 1178750"/>
            <a:gd name="connsiteX29-12275" fmla="*/ 720328 w 5470922"/>
            <a:gd name="connsiteY29-12276" fmla="*/ 970391 h 1178750"/>
            <a:gd name="connsiteX30-12277" fmla="*/ 744141 w 5470922"/>
            <a:gd name="connsiteY30-12278" fmla="*/ 946578 h 1178750"/>
            <a:gd name="connsiteX31-12279" fmla="*/ 756047 w 5470922"/>
            <a:gd name="connsiteY31-12280" fmla="*/ 928719 h 1178750"/>
            <a:gd name="connsiteX32-12281" fmla="*/ 773906 w 5470922"/>
            <a:gd name="connsiteY32-12282" fmla="*/ 922766 h 1178750"/>
            <a:gd name="connsiteX33-12283" fmla="*/ 863203 w 5470922"/>
            <a:gd name="connsiteY33-12284" fmla="*/ 916813 h 1178750"/>
            <a:gd name="connsiteX34-12285" fmla="*/ 887016 w 5470922"/>
            <a:gd name="connsiteY34-12286" fmla="*/ 869188 h 1178750"/>
            <a:gd name="connsiteX35-12287" fmla="*/ 904875 w 5470922"/>
            <a:gd name="connsiteY35-12288" fmla="*/ 863234 h 1178750"/>
            <a:gd name="connsiteX36-12289" fmla="*/ 952500 w 5470922"/>
            <a:gd name="connsiteY36-12290" fmla="*/ 857281 h 1178750"/>
            <a:gd name="connsiteX37-12291" fmla="*/ 988219 w 5470922"/>
            <a:gd name="connsiteY37-12292" fmla="*/ 833469 h 1178750"/>
            <a:gd name="connsiteX38-12293" fmla="*/ 1006078 w 5470922"/>
            <a:gd name="connsiteY38-12294" fmla="*/ 821563 h 1178750"/>
            <a:gd name="connsiteX39-12295" fmla="*/ 1041797 w 5470922"/>
            <a:gd name="connsiteY39-12296" fmla="*/ 827516 h 1178750"/>
            <a:gd name="connsiteX40-12297" fmla="*/ 1059656 w 5470922"/>
            <a:gd name="connsiteY40-12298" fmla="*/ 833469 h 1178750"/>
            <a:gd name="connsiteX41-12299" fmla="*/ 1101328 w 5470922"/>
            <a:gd name="connsiteY41-12300" fmla="*/ 821563 h 1178750"/>
            <a:gd name="connsiteX42-12301" fmla="*/ 1137047 w 5470922"/>
            <a:gd name="connsiteY42-12302" fmla="*/ 779891 h 1178750"/>
            <a:gd name="connsiteX43-12303" fmla="*/ 1148953 w 5470922"/>
            <a:gd name="connsiteY43-12304" fmla="*/ 756078 h 1178750"/>
            <a:gd name="connsiteX44-12305" fmla="*/ 1154906 w 5470922"/>
            <a:gd name="connsiteY44-12306" fmla="*/ 738219 h 1178750"/>
            <a:gd name="connsiteX45-12307" fmla="*/ 1172766 w 5470922"/>
            <a:gd name="connsiteY45-12308" fmla="*/ 732266 h 1178750"/>
            <a:gd name="connsiteX46-12309" fmla="*/ 1196578 w 5470922"/>
            <a:gd name="connsiteY46-12310" fmla="*/ 738219 h 1178750"/>
            <a:gd name="connsiteX47-12311" fmla="*/ 1214437 w 5470922"/>
            <a:gd name="connsiteY47-12312" fmla="*/ 744172 h 1178750"/>
            <a:gd name="connsiteX48-12313" fmla="*/ 1226344 w 5470922"/>
            <a:gd name="connsiteY48-12314" fmla="*/ 732266 h 1178750"/>
            <a:gd name="connsiteX49-12315" fmla="*/ 1244203 w 5470922"/>
            <a:gd name="connsiteY49-12316" fmla="*/ 726313 h 1178750"/>
            <a:gd name="connsiteX50-12317" fmla="*/ 1273969 w 5470922"/>
            <a:gd name="connsiteY50-12318" fmla="*/ 756078 h 1178750"/>
            <a:gd name="connsiteX51-12319" fmla="*/ 1291828 w 5470922"/>
            <a:gd name="connsiteY51-12320" fmla="*/ 767984 h 1178750"/>
            <a:gd name="connsiteX52-12321" fmla="*/ 1333500 w 5470922"/>
            <a:gd name="connsiteY52-12322" fmla="*/ 803703 h 1178750"/>
            <a:gd name="connsiteX53-12323" fmla="*/ 1351359 w 5470922"/>
            <a:gd name="connsiteY53-12324" fmla="*/ 809656 h 1178750"/>
            <a:gd name="connsiteX54-12325" fmla="*/ 1369219 w 5470922"/>
            <a:gd name="connsiteY54-12326" fmla="*/ 773938 h 1178750"/>
            <a:gd name="connsiteX55-12327" fmla="*/ 1375172 w 5470922"/>
            <a:gd name="connsiteY55-12328" fmla="*/ 714406 h 1178750"/>
            <a:gd name="connsiteX56-12329" fmla="*/ 1393031 w 5470922"/>
            <a:gd name="connsiteY56-12330" fmla="*/ 702500 h 1178750"/>
            <a:gd name="connsiteX57-12331" fmla="*/ 1494234 w 5470922"/>
            <a:gd name="connsiteY57-12332" fmla="*/ 678688 h 1178750"/>
            <a:gd name="connsiteX58-12333" fmla="*/ 1506141 w 5470922"/>
            <a:gd name="connsiteY58-12334" fmla="*/ 666781 h 1178750"/>
            <a:gd name="connsiteX59-12335" fmla="*/ 1524000 w 5470922"/>
            <a:gd name="connsiteY59-12336" fmla="*/ 654875 h 1178750"/>
            <a:gd name="connsiteX60-12337" fmla="*/ 1535906 w 5470922"/>
            <a:gd name="connsiteY60-12338" fmla="*/ 637016 h 1178750"/>
            <a:gd name="connsiteX61-12339" fmla="*/ 1559719 w 5470922"/>
            <a:gd name="connsiteY61-12340" fmla="*/ 613203 h 1178750"/>
            <a:gd name="connsiteX62-12341" fmla="*/ 1565672 w 5470922"/>
            <a:gd name="connsiteY62-12342" fmla="*/ 595344 h 1178750"/>
            <a:gd name="connsiteX63-12343" fmla="*/ 1619250 w 5470922"/>
            <a:gd name="connsiteY63-12344" fmla="*/ 565578 h 1178750"/>
            <a:gd name="connsiteX64-12345" fmla="*/ 1702594 w 5470922"/>
            <a:gd name="connsiteY64-12346" fmla="*/ 571531 h 1178750"/>
            <a:gd name="connsiteX65-12347" fmla="*/ 1720453 w 5470922"/>
            <a:gd name="connsiteY65-12348" fmla="*/ 577484 h 1178750"/>
            <a:gd name="connsiteX66-12349" fmla="*/ 1768078 w 5470922"/>
            <a:gd name="connsiteY66-12350" fmla="*/ 565578 h 1178750"/>
            <a:gd name="connsiteX67-12351" fmla="*/ 1797844 w 5470922"/>
            <a:gd name="connsiteY67-12352" fmla="*/ 541766 h 1178750"/>
            <a:gd name="connsiteX68-12353" fmla="*/ 1779984 w 5470922"/>
            <a:gd name="connsiteY68-12354" fmla="*/ 500094 h 1178750"/>
            <a:gd name="connsiteX69-12355" fmla="*/ 1768078 w 5470922"/>
            <a:gd name="connsiteY69-12356" fmla="*/ 482234 h 1178750"/>
            <a:gd name="connsiteX70-12357" fmla="*/ 1785937 w 5470922"/>
            <a:gd name="connsiteY70-12358" fmla="*/ 464375 h 1178750"/>
            <a:gd name="connsiteX71-12359" fmla="*/ 1839516 w 5470922"/>
            <a:gd name="connsiteY71-12360" fmla="*/ 482234 h 1178750"/>
            <a:gd name="connsiteX72-12361" fmla="*/ 1851422 w 5470922"/>
            <a:gd name="connsiteY72-12362" fmla="*/ 494141 h 1178750"/>
            <a:gd name="connsiteX73-12363" fmla="*/ 1887141 w 5470922"/>
            <a:gd name="connsiteY73-12364" fmla="*/ 512000 h 1178750"/>
            <a:gd name="connsiteX74-12365" fmla="*/ 1934766 w 5470922"/>
            <a:gd name="connsiteY74-12366" fmla="*/ 500094 h 1178750"/>
            <a:gd name="connsiteX75-12367" fmla="*/ 1952625 w 5470922"/>
            <a:gd name="connsiteY75-12368" fmla="*/ 464375 h 1178750"/>
            <a:gd name="connsiteX76-12369" fmla="*/ 1976437 w 5470922"/>
            <a:gd name="connsiteY76-12370" fmla="*/ 452469 h 1178750"/>
            <a:gd name="connsiteX77-12371" fmla="*/ 2047875 w 5470922"/>
            <a:gd name="connsiteY77-12372" fmla="*/ 440563 h 1178750"/>
            <a:gd name="connsiteX78-12373" fmla="*/ 2077641 w 5470922"/>
            <a:gd name="connsiteY78-12374" fmla="*/ 422703 h 1178750"/>
            <a:gd name="connsiteX79-12375" fmla="*/ 2095500 w 5470922"/>
            <a:gd name="connsiteY79-12376" fmla="*/ 416750 h 1178750"/>
            <a:gd name="connsiteX80-12377" fmla="*/ 2125266 w 5470922"/>
            <a:gd name="connsiteY80-12378" fmla="*/ 392938 h 1178750"/>
            <a:gd name="connsiteX81-12379" fmla="*/ 2137172 w 5470922"/>
            <a:gd name="connsiteY81-12380" fmla="*/ 381031 h 1178750"/>
            <a:gd name="connsiteX82-12381" fmla="*/ 2172891 w 5470922"/>
            <a:gd name="connsiteY82-12382" fmla="*/ 369125 h 1178750"/>
            <a:gd name="connsiteX83-12383" fmla="*/ 2190750 w 5470922"/>
            <a:gd name="connsiteY83-12384" fmla="*/ 363172 h 1178750"/>
            <a:gd name="connsiteX84-12385" fmla="*/ 2220516 w 5470922"/>
            <a:gd name="connsiteY84-12386" fmla="*/ 357219 h 1178750"/>
            <a:gd name="connsiteX85-12387" fmla="*/ 2256234 w 5470922"/>
            <a:gd name="connsiteY85-12388" fmla="*/ 345313 h 1178750"/>
            <a:gd name="connsiteX86-12389" fmla="*/ 2274094 w 5470922"/>
            <a:gd name="connsiteY86-12390" fmla="*/ 339359 h 1178750"/>
            <a:gd name="connsiteX87-12391" fmla="*/ 2309812 w 5470922"/>
            <a:gd name="connsiteY87-12392" fmla="*/ 315547 h 1178750"/>
            <a:gd name="connsiteX88-12393" fmla="*/ 2321719 w 5470922"/>
            <a:gd name="connsiteY88-12394" fmla="*/ 297688 h 1178750"/>
            <a:gd name="connsiteX89-12395" fmla="*/ 2357437 w 5470922"/>
            <a:gd name="connsiteY89-12396" fmla="*/ 279828 h 1178750"/>
            <a:gd name="connsiteX90-12397" fmla="*/ 2369344 w 5470922"/>
            <a:gd name="connsiteY90-12398" fmla="*/ 267922 h 1178750"/>
            <a:gd name="connsiteX91-12399" fmla="*/ 2381250 w 5470922"/>
            <a:gd name="connsiteY91-12400" fmla="*/ 250063 h 1178750"/>
            <a:gd name="connsiteX92-12401" fmla="*/ 2416969 w 5470922"/>
            <a:gd name="connsiteY92-12402" fmla="*/ 238156 h 1178750"/>
            <a:gd name="connsiteX93-12403" fmla="*/ 2446734 w 5470922"/>
            <a:gd name="connsiteY93-12404" fmla="*/ 244109 h 1178750"/>
            <a:gd name="connsiteX94-12405" fmla="*/ 2458641 w 5470922"/>
            <a:gd name="connsiteY94-12406" fmla="*/ 256016 h 1178750"/>
            <a:gd name="connsiteX95-12407" fmla="*/ 2494359 w 5470922"/>
            <a:gd name="connsiteY95-12408" fmla="*/ 244109 h 1178750"/>
            <a:gd name="connsiteX96-12409" fmla="*/ 2536031 w 5470922"/>
            <a:gd name="connsiteY96-12410" fmla="*/ 250063 h 1178750"/>
            <a:gd name="connsiteX97-12411" fmla="*/ 2547937 w 5470922"/>
            <a:gd name="connsiteY97-12412" fmla="*/ 267922 h 1178750"/>
            <a:gd name="connsiteX98-12413" fmla="*/ 2559844 w 5470922"/>
            <a:gd name="connsiteY98-12414" fmla="*/ 279828 h 1178750"/>
            <a:gd name="connsiteX99-12415" fmla="*/ 2565797 w 5470922"/>
            <a:gd name="connsiteY99-12416" fmla="*/ 309594 h 1178750"/>
            <a:gd name="connsiteX100-12417" fmla="*/ 2583656 w 5470922"/>
            <a:gd name="connsiteY100-12418" fmla="*/ 315547 h 1178750"/>
            <a:gd name="connsiteX101-12419" fmla="*/ 2619375 w 5470922"/>
            <a:gd name="connsiteY101-12420" fmla="*/ 339359 h 1178750"/>
            <a:gd name="connsiteX102-12421" fmla="*/ 2655094 w 5470922"/>
            <a:gd name="connsiteY102-12422" fmla="*/ 357219 h 1178750"/>
            <a:gd name="connsiteX103-12423" fmla="*/ 2684859 w 5470922"/>
            <a:gd name="connsiteY103-12424" fmla="*/ 428656 h 1178750"/>
            <a:gd name="connsiteX104-12425" fmla="*/ 2708672 w 5470922"/>
            <a:gd name="connsiteY104-12426" fmla="*/ 416750 h 1178750"/>
            <a:gd name="connsiteX105-12427" fmla="*/ 2744391 w 5470922"/>
            <a:gd name="connsiteY105-12428" fmla="*/ 404844 h 1178750"/>
            <a:gd name="connsiteX106-12429" fmla="*/ 2851547 w 5470922"/>
            <a:gd name="connsiteY106-12430" fmla="*/ 422703 h 1178750"/>
            <a:gd name="connsiteX107-12431" fmla="*/ 2887266 w 5470922"/>
            <a:gd name="connsiteY107-12432" fmla="*/ 410797 h 1178750"/>
            <a:gd name="connsiteX108-12433" fmla="*/ 2905125 w 5470922"/>
            <a:gd name="connsiteY108-12434" fmla="*/ 404844 h 1178750"/>
            <a:gd name="connsiteX109-12435" fmla="*/ 2922984 w 5470922"/>
            <a:gd name="connsiteY109-12436" fmla="*/ 392938 h 1178750"/>
            <a:gd name="connsiteX110-12437" fmla="*/ 2976562 w 5470922"/>
            <a:gd name="connsiteY110-12438" fmla="*/ 386984 h 1178750"/>
            <a:gd name="connsiteX111-12439" fmla="*/ 2994422 w 5470922"/>
            <a:gd name="connsiteY111-12440" fmla="*/ 392938 h 1178750"/>
            <a:gd name="connsiteX112-12441" fmla="*/ 3012281 w 5470922"/>
            <a:gd name="connsiteY112-12442" fmla="*/ 404844 h 1178750"/>
            <a:gd name="connsiteX113-12443" fmla="*/ 3030141 w 5470922"/>
            <a:gd name="connsiteY113-12444" fmla="*/ 369125 h 1178750"/>
            <a:gd name="connsiteX114-12445" fmla="*/ 3065859 w 5470922"/>
            <a:gd name="connsiteY114-12446" fmla="*/ 339359 h 1178750"/>
            <a:gd name="connsiteX115-12447" fmla="*/ 3089672 w 5470922"/>
            <a:gd name="connsiteY115-12448" fmla="*/ 333406 h 1178750"/>
            <a:gd name="connsiteX116-12449" fmla="*/ 3168365 w 5470922"/>
            <a:gd name="connsiteY116-12450" fmla="*/ 337534 h 1178750"/>
            <a:gd name="connsiteX117-12451" fmla="*/ 3232547 w 5470922"/>
            <a:gd name="connsiteY117-12452" fmla="*/ 333406 h 1178750"/>
            <a:gd name="connsiteX118-12453" fmla="*/ 3244453 w 5470922"/>
            <a:gd name="connsiteY118-12454" fmla="*/ 345313 h 1178750"/>
            <a:gd name="connsiteX119-12455" fmla="*/ 3270079 w 5470922"/>
            <a:gd name="connsiteY119-12456" fmla="*/ 383046 h 1178750"/>
            <a:gd name="connsiteX120-12457" fmla="*/ 3295707 w 5470922"/>
            <a:gd name="connsiteY120-12458" fmla="*/ 431440 h 1178750"/>
            <a:gd name="connsiteX121-12459" fmla="*/ 3335563 w 5470922"/>
            <a:gd name="connsiteY121-12460" fmla="*/ 458613 h 1178750"/>
            <a:gd name="connsiteX122-12461" fmla="*/ 3363516 w 5470922"/>
            <a:gd name="connsiteY122-12462" fmla="*/ 458422 h 1178750"/>
            <a:gd name="connsiteX123-12463" fmla="*/ 3368957 w 5470922"/>
            <a:gd name="connsiteY123-12464" fmla="*/ 423760 h 1178750"/>
            <a:gd name="connsiteX124-12465" fmla="*/ 3364817 w 5470922"/>
            <a:gd name="connsiteY124-12466" fmla="*/ 399180 h 1178750"/>
            <a:gd name="connsiteX125-12467" fmla="*/ 3374136 w 5470922"/>
            <a:gd name="connsiteY125-12468" fmla="*/ 335520 h 1178750"/>
            <a:gd name="connsiteX126-12469" fmla="*/ 3423047 w 5470922"/>
            <a:gd name="connsiteY126-12470" fmla="*/ 351266 h 1178750"/>
            <a:gd name="connsiteX127-12471" fmla="*/ 3443495 w 5470922"/>
            <a:gd name="connsiteY127-12472" fmla="*/ 377382 h 1178750"/>
            <a:gd name="connsiteX128-12473" fmla="*/ 3506391 w 5470922"/>
            <a:gd name="connsiteY128-12474" fmla="*/ 363172 h 1178750"/>
            <a:gd name="connsiteX129-12475" fmla="*/ 3500437 w 5470922"/>
            <a:gd name="connsiteY129-12476" fmla="*/ 333406 h 1178750"/>
            <a:gd name="connsiteX130-12477" fmla="*/ 3476625 w 5470922"/>
            <a:gd name="connsiteY130-12478" fmla="*/ 297688 h 1178750"/>
            <a:gd name="connsiteX131-12479" fmla="*/ 3500437 w 5470922"/>
            <a:gd name="connsiteY131-12480" fmla="*/ 291734 h 1178750"/>
            <a:gd name="connsiteX132-12481" fmla="*/ 3530203 w 5470922"/>
            <a:gd name="connsiteY132-12482" fmla="*/ 285781 h 1178750"/>
            <a:gd name="connsiteX133-12483" fmla="*/ 3548062 w 5470922"/>
            <a:gd name="connsiteY133-12484" fmla="*/ 279828 h 1178750"/>
            <a:gd name="connsiteX134-12485" fmla="*/ 3559969 w 5470922"/>
            <a:gd name="connsiteY134-12486" fmla="*/ 261969 h 1178750"/>
            <a:gd name="connsiteX135-12487" fmla="*/ 3589734 w 5470922"/>
            <a:gd name="connsiteY135-12488" fmla="*/ 238156 h 1178750"/>
            <a:gd name="connsiteX136-12489" fmla="*/ 3607594 w 5470922"/>
            <a:gd name="connsiteY136-12490" fmla="*/ 214344 h 1178750"/>
            <a:gd name="connsiteX137-12491" fmla="*/ 3625453 w 5470922"/>
            <a:gd name="connsiteY137-12492" fmla="*/ 196484 h 1178750"/>
            <a:gd name="connsiteX138-12493" fmla="*/ 3649266 w 5470922"/>
            <a:gd name="connsiteY138-12494" fmla="*/ 166719 h 1178750"/>
            <a:gd name="connsiteX139-12495" fmla="*/ 3655219 w 5470922"/>
            <a:gd name="connsiteY139-12496" fmla="*/ 119094 h 1178750"/>
            <a:gd name="connsiteX140-12497" fmla="*/ 3726656 w 5470922"/>
            <a:gd name="connsiteY140-12498" fmla="*/ 95281 h 1178750"/>
            <a:gd name="connsiteX141-12499" fmla="*/ 3827859 w 5470922"/>
            <a:gd name="connsiteY141-12500" fmla="*/ 53609 h 1178750"/>
            <a:gd name="connsiteX142-12501" fmla="*/ 3839766 w 5470922"/>
            <a:gd name="connsiteY142-12502" fmla="*/ 65516 h 1178750"/>
            <a:gd name="connsiteX143-12503" fmla="*/ 3875484 w 5470922"/>
            <a:gd name="connsiteY143-12504" fmla="*/ 89328 h 1178750"/>
            <a:gd name="connsiteX144-12505" fmla="*/ 3893344 w 5470922"/>
            <a:gd name="connsiteY144-12506" fmla="*/ 83375 h 1178750"/>
            <a:gd name="connsiteX145-12507" fmla="*/ 3911203 w 5470922"/>
            <a:gd name="connsiteY145-12508" fmla="*/ 71469 h 1178750"/>
            <a:gd name="connsiteX146-12509" fmla="*/ 3929062 w 5470922"/>
            <a:gd name="connsiteY146-12510" fmla="*/ 77422 h 1178750"/>
            <a:gd name="connsiteX147-12511" fmla="*/ 3976687 w 5470922"/>
            <a:gd name="connsiteY147-12512" fmla="*/ 71469 h 1178750"/>
            <a:gd name="connsiteX148-12513" fmla="*/ 3988594 w 5470922"/>
            <a:gd name="connsiteY148-12514" fmla="*/ 59563 h 1178750"/>
            <a:gd name="connsiteX149-12515" fmla="*/ 4018359 w 5470922"/>
            <a:gd name="connsiteY149-12516" fmla="*/ 95281 h 1178750"/>
            <a:gd name="connsiteX150-12517" fmla="*/ 4065984 w 5470922"/>
            <a:gd name="connsiteY150-12518" fmla="*/ 136953 h 1178750"/>
            <a:gd name="connsiteX151-12519" fmla="*/ 4083844 w 5470922"/>
            <a:gd name="connsiteY151-12520" fmla="*/ 131000 h 1178750"/>
            <a:gd name="connsiteX152-12521" fmla="*/ 4119562 w 5470922"/>
            <a:gd name="connsiteY152-12522" fmla="*/ 107188 h 1178750"/>
            <a:gd name="connsiteX153-12523" fmla="*/ 4125516 w 5470922"/>
            <a:gd name="connsiteY153-12524" fmla="*/ 89328 h 1178750"/>
            <a:gd name="connsiteX154-12525" fmla="*/ 4119562 w 5470922"/>
            <a:gd name="connsiteY154-12526" fmla="*/ 65516 h 1178750"/>
            <a:gd name="connsiteX155-12527" fmla="*/ 4101703 w 5470922"/>
            <a:gd name="connsiteY155-12528" fmla="*/ 29797 h 1178750"/>
            <a:gd name="connsiteX156-12529" fmla="*/ 4107656 w 5470922"/>
            <a:gd name="connsiteY156-12530" fmla="*/ 5984 h 1178750"/>
            <a:gd name="connsiteX157-12531" fmla="*/ 4167187 w 5470922"/>
            <a:gd name="connsiteY157-12532" fmla="*/ 5984 h 1178750"/>
            <a:gd name="connsiteX158-12533" fmla="*/ 4185047 w 5470922"/>
            <a:gd name="connsiteY158-12534" fmla="*/ 11938 h 1178750"/>
            <a:gd name="connsiteX159-12535" fmla="*/ 4244578 w 5470922"/>
            <a:gd name="connsiteY159-12536" fmla="*/ 47656 h 1178750"/>
            <a:gd name="connsiteX160-12537" fmla="*/ 4280297 w 5470922"/>
            <a:gd name="connsiteY160-12538" fmla="*/ 53609 h 1178750"/>
            <a:gd name="connsiteX161-12539" fmla="*/ 4363641 w 5470922"/>
            <a:gd name="connsiteY161-12540" fmla="*/ 41703 h 1178750"/>
            <a:gd name="connsiteX162-12541" fmla="*/ 4381500 w 5470922"/>
            <a:gd name="connsiteY162-12542" fmla="*/ 35750 h 1178750"/>
            <a:gd name="connsiteX163-12543" fmla="*/ 4399359 w 5470922"/>
            <a:gd name="connsiteY163-12544" fmla="*/ 23844 h 1178750"/>
            <a:gd name="connsiteX164-12545" fmla="*/ 4429125 w 5470922"/>
            <a:gd name="connsiteY164-12546" fmla="*/ 35750 h 1178750"/>
            <a:gd name="connsiteX165-12547" fmla="*/ 4446984 w 5470922"/>
            <a:gd name="connsiteY165-12548" fmla="*/ 41703 h 1178750"/>
            <a:gd name="connsiteX166-12549" fmla="*/ 4470797 w 5470922"/>
            <a:gd name="connsiteY166-12550" fmla="*/ 65516 h 1178750"/>
            <a:gd name="connsiteX167-12551" fmla="*/ 4488656 w 5470922"/>
            <a:gd name="connsiteY167-12552" fmla="*/ 107188 h 1178750"/>
            <a:gd name="connsiteX168-12553" fmla="*/ 4506516 w 5470922"/>
            <a:gd name="connsiteY168-12554" fmla="*/ 101234 h 1178750"/>
            <a:gd name="connsiteX169-12555" fmla="*/ 4542234 w 5470922"/>
            <a:gd name="connsiteY169-12556" fmla="*/ 77422 h 1178750"/>
            <a:gd name="connsiteX170-12557" fmla="*/ 4554141 w 5470922"/>
            <a:gd name="connsiteY170-12558" fmla="*/ 65516 h 1178750"/>
            <a:gd name="connsiteX171-12559" fmla="*/ 4589859 w 5470922"/>
            <a:gd name="connsiteY171-12560" fmla="*/ 53609 h 1178750"/>
            <a:gd name="connsiteX172-12561" fmla="*/ 4607719 w 5470922"/>
            <a:gd name="connsiteY172-12562" fmla="*/ 47656 h 1178750"/>
            <a:gd name="connsiteX173-12563" fmla="*/ 4649391 w 5470922"/>
            <a:gd name="connsiteY173-12564" fmla="*/ 29797 h 1178750"/>
            <a:gd name="connsiteX174-12565" fmla="*/ 4667250 w 5470922"/>
            <a:gd name="connsiteY174-12566" fmla="*/ 59563 h 1178750"/>
            <a:gd name="connsiteX175-12567" fmla="*/ 4691062 w 5470922"/>
            <a:gd name="connsiteY175-12568" fmla="*/ 95281 h 1178750"/>
            <a:gd name="connsiteX176-12569" fmla="*/ 4738687 w 5470922"/>
            <a:gd name="connsiteY176-12570" fmla="*/ 107188 h 1178750"/>
            <a:gd name="connsiteX177-12571" fmla="*/ 4774406 w 5470922"/>
            <a:gd name="connsiteY177-12572" fmla="*/ 89328 h 1178750"/>
            <a:gd name="connsiteX178-12573" fmla="*/ 4798219 w 5470922"/>
            <a:gd name="connsiteY178-12574" fmla="*/ 53609 h 1178750"/>
            <a:gd name="connsiteX179-12575" fmla="*/ 4804172 w 5470922"/>
            <a:gd name="connsiteY179-12576" fmla="*/ 35750 h 1178750"/>
            <a:gd name="connsiteX180-12577" fmla="*/ 4822031 w 5470922"/>
            <a:gd name="connsiteY180-12578" fmla="*/ 47656 h 1178750"/>
            <a:gd name="connsiteX181-12579" fmla="*/ 4845844 w 5470922"/>
            <a:gd name="connsiteY181-12580" fmla="*/ 89328 h 1178750"/>
            <a:gd name="connsiteX182-12581" fmla="*/ 4863703 w 5470922"/>
            <a:gd name="connsiteY182-12582" fmla="*/ 101234 h 1178750"/>
            <a:gd name="connsiteX183-12583" fmla="*/ 4893469 w 5470922"/>
            <a:gd name="connsiteY183-12584" fmla="*/ 131000 h 1178750"/>
            <a:gd name="connsiteX184-12585" fmla="*/ 4911328 w 5470922"/>
            <a:gd name="connsiteY184-12586" fmla="*/ 119094 h 1178750"/>
            <a:gd name="connsiteX185-12587" fmla="*/ 4935141 w 5470922"/>
            <a:gd name="connsiteY185-12588" fmla="*/ 95281 h 1178750"/>
            <a:gd name="connsiteX186-12589" fmla="*/ 4931792 w 5470922"/>
            <a:gd name="connsiteY186-12590" fmla="*/ 131479 h 1178750"/>
            <a:gd name="connsiteX187-12591" fmla="*/ 4974749 w 5470922"/>
            <a:gd name="connsiteY187-12592" fmla="*/ 142618 h 1178750"/>
            <a:gd name="connsiteX188-12593" fmla="*/ 5017708 w 5470922"/>
            <a:gd name="connsiteY188-12594" fmla="*/ 127160 h 1178750"/>
            <a:gd name="connsiteX189-12595" fmla="*/ 5020562 w 5470922"/>
            <a:gd name="connsiteY189-12596" fmla="*/ 90385 h 1178750"/>
            <a:gd name="connsiteX190-12597" fmla="*/ 5060156 w 5470922"/>
            <a:gd name="connsiteY190-12598" fmla="*/ 59563 h 1178750"/>
            <a:gd name="connsiteX191-12599" fmla="*/ 5047739 w 5470922"/>
            <a:gd name="connsiteY191-12600" fmla="*/ 41703 h 1178750"/>
            <a:gd name="connsiteX192-12601" fmla="*/ 5119687 w 5470922"/>
            <a:gd name="connsiteY192-12602" fmla="*/ 29797 h 1178750"/>
            <a:gd name="connsiteX193-12603" fmla="*/ 5142725 w 5470922"/>
            <a:gd name="connsiteY193-12604" fmla="*/ 22020 h 1178750"/>
            <a:gd name="connsiteX194-12605" fmla="*/ 5169390 w 5470922"/>
            <a:gd name="connsiteY194-12606" fmla="*/ 60331 h 1178750"/>
            <a:gd name="connsiteX195-12607" fmla="*/ 5209249 w 5470922"/>
            <a:gd name="connsiteY195-12608" fmla="*/ 77422 h 1178750"/>
            <a:gd name="connsiteX196-12609" fmla="*/ 5239014 w 5470922"/>
            <a:gd name="connsiteY196-12610" fmla="*/ 131479 h 1178750"/>
            <a:gd name="connsiteX197-12611" fmla="*/ 5246006 w 5470922"/>
            <a:gd name="connsiteY197-12612" fmla="*/ 151164 h 1178750"/>
            <a:gd name="connsiteX198-12613" fmla="*/ 5258686 w 5470922"/>
            <a:gd name="connsiteY198-12614" fmla="*/ 193123 h 1178750"/>
            <a:gd name="connsiteX199-12615" fmla="*/ 5280686 w 5470922"/>
            <a:gd name="connsiteY199-12616" fmla="*/ 174785 h 1178750"/>
            <a:gd name="connsiteX200-12617" fmla="*/ 5301911 w 5470922"/>
            <a:gd name="connsiteY200-12618" fmla="*/ 165471 h 1178750"/>
            <a:gd name="connsiteX201-12619" fmla="*/ 5312265 w 5470922"/>
            <a:gd name="connsiteY201-12620" fmla="*/ 143196 h 1178750"/>
            <a:gd name="connsiteX202-12621" fmla="*/ 5340991 w 5470922"/>
            <a:gd name="connsiteY202-12622" fmla="*/ 125335 h 1178750"/>
            <a:gd name="connsiteX203-12623" fmla="*/ 5309941 w 5470922"/>
            <a:gd name="connsiteY203-12624" fmla="*/ 90674 h 1178750"/>
            <a:gd name="connsiteX204-12625" fmla="*/ 5373610 w 5470922"/>
            <a:gd name="connsiteY204-12626" fmla="*/ 91442 h 1178750"/>
            <a:gd name="connsiteX205-12627" fmla="*/ 5399484 w 5470922"/>
            <a:gd name="connsiteY205-12628" fmla="*/ 77422 h 1178750"/>
            <a:gd name="connsiteX206-12629" fmla="*/ 5381625 w 5470922"/>
            <a:gd name="connsiteY206-12630" fmla="*/ 65516 h 1178750"/>
            <a:gd name="connsiteX207-12631" fmla="*/ 5447109 w 5470922"/>
            <a:gd name="connsiteY207-12632" fmla="*/ 59563 h 1178750"/>
            <a:gd name="connsiteX208-12633" fmla="*/ 5470922 w 5470922"/>
            <a:gd name="connsiteY208-12634" fmla="*/ 65516 h 1178750"/>
            <a:gd name="connsiteX0-12635" fmla="*/ 0 w 5470922"/>
            <a:gd name="connsiteY0-12636" fmla="*/ 1178750 h 1178750"/>
            <a:gd name="connsiteX1-12637" fmla="*/ 29766 w 5470922"/>
            <a:gd name="connsiteY1-12638" fmla="*/ 1160891 h 1178750"/>
            <a:gd name="connsiteX2-12639" fmla="*/ 47625 w 5470922"/>
            <a:gd name="connsiteY2-12640" fmla="*/ 1154938 h 1178750"/>
            <a:gd name="connsiteX3-12641" fmla="*/ 77391 w 5470922"/>
            <a:gd name="connsiteY3-12642" fmla="*/ 1125172 h 1178750"/>
            <a:gd name="connsiteX4-12643" fmla="*/ 95250 w 5470922"/>
            <a:gd name="connsiteY4-12644" fmla="*/ 1113266 h 1178750"/>
            <a:gd name="connsiteX5-12645" fmla="*/ 172641 w 5470922"/>
            <a:gd name="connsiteY5-12646" fmla="*/ 1119219 h 1178750"/>
            <a:gd name="connsiteX6-12647" fmla="*/ 220266 w 5470922"/>
            <a:gd name="connsiteY6-12648" fmla="*/ 1125172 h 1178750"/>
            <a:gd name="connsiteX7-12649" fmla="*/ 232172 w 5470922"/>
            <a:gd name="connsiteY7-12650" fmla="*/ 1107313 h 1178750"/>
            <a:gd name="connsiteX8-12651" fmla="*/ 238125 w 5470922"/>
            <a:gd name="connsiteY8-12652" fmla="*/ 1065641 h 1178750"/>
            <a:gd name="connsiteX9-12653" fmla="*/ 244078 w 5470922"/>
            <a:gd name="connsiteY9-12654" fmla="*/ 1047781 h 1178750"/>
            <a:gd name="connsiteX10-12655" fmla="*/ 279797 w 5470922"/>
            <a:gd name="connsiteY10-12656" fmla="*/ 1023969 h 1178750"/>
            <a:gd name="connsiteX11-12657" fmla="*/ 291703 w 5470922"/>
            <a:gd name="connsiteY11-12658" fmla="*/ 1006109 h 1178750"/>
            <a:gd name="connsiteX12-12659" fmla="*/ 321469 w 5470922"/>
            <a:gd name="connsiteY12-12660" fmla="*/ 976344 h 1178750"/>
            <a:gd name="connsiteX13-12661" fmla="*/ 345281 w 5470922"/>
            <a:gd name="connsiteY13-12662" fmla="*/ 940625 h 1178750"/>
            <a:gd name="connsiteX14-12663" fmla="*/ 357187 w 5470922"/>
            <a:gd name="connsiteY14-12664" fmla="*/ 922766 h 1178750"/>
            <a:gd name="connsiteX15-12665" fmla="*/ 369094 w 5470922"/>
            <a:gd name="connsiteY15-12666" fmla="*/ 910859 h 1178750"/>
            <a:gd name="connsiteX16-12667" fmla="*/ 381000 w 5470922"/>
            <a:gd name="connsiteY16-12668" fmla="*/ 922766 h 1178750"/>
            <a:gd name="connsiteX17-12669" fmla="*/ 386953 w 5470922"/>
            <a:gd name="connsiteY17-12670" fmla="*/ 940625 h 1178750"/>
            <a:gd name="connsiteX18-12671" fmla="*/ 422672 w 5470922"/>
            <a:gd name="connsiteY18-12672" fmla="*/ 958484 h 1178750"/>
            <a:gd name="connsiteX19-12673" fmla="*/ 452437 w 5470922"/>
            <a:gd name="connsiteY19-12674" fmla="*/ 988250 h 1178750"/>
            <a:gd name="connsiteX20-12675" fmla="*/ 488156 w 5470922"/>
            <a:gd name="connsiteY20-12676" fmla="*/ 1000156 h 1178750"/>
            <a:gd name="connsiteX21-12677" fmla="*/ 511969 w 5470922"/>
            <a:gd name="connsiteY21-12678" fmla="*/ 994203 h 1178750"/>
            <a:gd name="connsiteX22-12679" fmla="*/ 559594 w 5470922"/>
            <a:gd name="connsiteY22-12680" fmla="*/ 958484 h 1178750"/>
            <a:gd name="connsiteX23-12681" fmla="*/ 601266 w 5470922"/>
            <a:gd name="connsiteY23-12682" fmla="*/ 964438 h 1178750"/>
            <a:gd name="connsiteX24-12683" fmla="*/ 619125 w 5470922"/>
            <a:gd name="connsiteY24-12684" fmla="*/ 970391 h 1178750"/>
            <a:gd name="connsiteX25-12685" fmla="*/ 631031 w 5470922"/>
            <a:gd name="connsiteY25-12686" fmla="*/ 988250 h 1178750"/>
            <a:gd name="connsiteX26-12687" fmla="*/ 648891 w 5470922"/>
            <a:gd name="connsiteY26-12688" fmla="*/ 1000156 h 1178750"/>
            <a:gd name="connsiteX27-12689" fmla="*/ 666750 w 5470922"/>
            <a:gd name="connsiteY27-12690" fmla="*/ 994203 h 1178750"/>
            <a:gd name="connsiteX28-12691" fmla="*/ 684609 w 5470922"/>
            <a:gd name="connsiteY28-12692" fmla="*/ 982297 h 1178750"/>
            <a:gd name="connsiteX29-12693" fmla="*/ 720328 w 5470922"/>
            <a:gd name="connsiteY29-12694" fmla="*/ 970391 h 1178750"/>
            <a:gd name="connsiteX30-12695" fmla="*/ 744141 w 5470922"/>
            <a:gd name="connsiteY30-12696" fmla="*/ 946578 h 1178750"/>
            <a:gd name="connsiteX31-12697" fmla="*/ 756047 w 5470922"/>
            <a:gd name="connsiteY31-12698" fmla="*/ 928719 h 1178750"/>
            <a:gd name="connsiteX32-12699" fmla="*/ 773906 w 5470922"/>
            <a:gd name="connsiteY32-12700" fmla="*/ 922766 h 1178750"/>
            <a:gd name="connsiteX33-12701" fmla="*/ 863203 w 5470922"/>
            <a:gd name="connsiteY33-12702" fmla="*/ 916813 h 1178750"/>
            <a:gd name="connsiteX34-12703" fmla="*/ 887016 w 5470922"/>
            <a:gd name="connsiteY34-12704" fmla="*/ 869188 h 1178750"/>
            <a:gd name="connsiteX35-12705" fmla="*/ 904875 w 5470922"/>
            <a:gd name="connsiteY35-12706" fmla="*/ 863234 h 1178750"/>
            <a:gd name="connsiteX36-12707" fmla="*/ 952500 w 5470922"/>
            <a:gd name="connsiteY36-12708" fmla="*/ 857281 h 1178750"/>
            <a:gd name="connsiteX37-12709" fmla="*/ 988219 w 5470922"/>
            <a:gd name="connsiteY37-12710" fmla="*/ 833469 h 1178750"/>
            <a:gd name="connsiteX38-12711" fmla="*/ 1006078 w 5470922"/>
            <a:gd name="connsiteY38-12712" fmla="*/ 821563 h 1178750"/>
            <a:gd name="connsiteX39-12713" fmla="*/ 1041797 w 5470922"/>
            <a:gd name="connsiteY39-12714" fmla="*/ 827516 h 1178750"/>
            <a:gd name="connsiteX40-12715" fmla="*/ 1059656 w 5470922"/>
            <a:gd name="connsiteY40-12716" fmla="*/ 833469 h 1178750"/>
            <a:gd name="connsiteX41-12717" fmla="*/ 1101328 w 5470922"/>
            <a:gd name="connsiteY41-12718" fmla="*/ 821563 h 1178750"/>
            <a:gd name="connsiteX42-12719" fmla="*/ 1137047 w 5470922"/>
            <a:gd name="connsiteY42-12720" fmla="*/ 779891 h 1178750"/>
            <a:gd name="connsiteX43-12721" fmla="*/ 1148953 w 5470922"/>
            <a:gd name="connsiteY43-12722" fmla="*/ 756078 h 1178750"/>
            <a:gd name="connsiteX44-12723" fmla="*/ 1154906 w 5470922"/>
            <a:gd name="connsiteY44-12724" fmla="*/ 738219 h 1178750"/>
            <a:gd name="connsiteX45-12725" fmla="*/ 1172766 w 5470922"/>
            <a:gd name="connsiteY45-12726" fmla="*/ 732266 h 1178750"/>
            <a:gd name="connsiteX46-12727" fmla="*/ 1196578 w 5470922"/>
            <a:gd name="connsiteY46-12728" fmla="*/ 738219 h 1178750"/>
            <a:gd name="connsiteX47-12729" fmla="*/ 1214437 w 5470922"/>
            <a:gd name="connsiteY47-12730" fmla="*/ 744172 h 1178750"/>
            <a:gd name="connsiteX48-12731" fmla="*/ 1226344 w 5470922"/>
            <a:gd name="connsiteY48-12732" fmla="*/ 732266 h 1178750"/>
            <a:gd name="connsiteX49-12733" fmla="*/ 1244203 w 5470922"/>
            <a:gd name="connsiteY49-12734" fmla="*/ 726313 h 1178750"/>
            <a:gd name="connsiteX50-12735" fmla="*/ 1273969 w 5470922"/>
            <a:gd name="connsiteY50-12736" fmla="*/ 756078 h 1178750"/>
            <a:gd name="connsiteX51-12737" fmla="*/ 1291828 w 5470922"/>
            <a:gd name="connsiteY51-12738" fmla="*/ 767984 h 1178750"/>
            <a:gd name="connsiteX52-12739" fmla="*/ 1333500 w 5470922"/>
            <a:gd name="connsiteY52-12740" fmla="*/ 803703 h 1178750"/>
            <a:gd name="connsiteX53-12741" fmla="*/ 1351359 w 5470922"/>
            <a:gd name="connsiteY53-12742" fmla="*/ 809656 h 1178750"/>
            <a:gd name="connsiteX54-12743" fmla="*/ 1369219 w 5470922"/>
            <a:gd name="connsiteY54-12744" fmla="*/ 773938 h 1178750"/>
            <a:gd name="connsiteX55-12745" fmla="*/ 1375172 w 5470922"/>
            <a:gd name="connsiteY55-12746" fmla="*/ 714406 h 1178750"/>
            <a:gd name="connsiteX56-12747" fmla="*/ 1393031 w 5470922"/>
            <a:gd name="connsiteY56-12748" fmla="*/ 702500 h 1178750"/>
            <a:gd name="connsiteX57-12749" fmla="*/ 1494234 w 5470922"/>
            <a:gd name="connsiteY57-12750" fmla="*/ 678688 h 1178750"/>
            <a:gd name="connsiteX58-12751" fmla="*/ 1506141 w 5470922"/>
            <a:gd name="connsiteY58-12752" fmla="*/ 666781 h 1178750"/>
            <a:gd name="connsiteX59-12753" fmla="*/ 1524000 w 5470922"/>
            <a:gd name="connsiteY59-12754" fmla="*/ 654875 h 1178750"/>
            <a:gd name="connsiteX60-12755" fmla="*/ 1535906 w 5470922"/>
            <a:gd name="connsiteY60-12756" fmla="*/ 637016 h 1178750"/>
            <a:gd name="connsiteX61-12757" fmla="*/ 1559719 w 5470922"/>
            <a:gd name="connsiteY61-12758" fmla="*/ 613203 h 1178750"/>
            <a:gd name="connsiteX62-12759" fmla="*/ 1565672 w 5470922"/>
            <a:gd name="connsiteY62-12760" fmla="*/ 595344 h 1178750"/>
            <a:gd name="connsiteX63-12761" fmla="*/ 1619250 w 5470922"/>
            <a:gd name="connsiteY63-12762" fmla="*/ 565578 h 1178750"/>
            <a:gd name="connsiteX64-12763" fmla="*/ 1702594 w 5470922"/>
            <a:gd name="connsiteY64-12764" fmla="*/ 571531 h 1178750"/>
            <a:gd name="connsiteX65-12765" fmla="*/ 1720453 w 5470922"/>
            <a:gd name="connsiteY65-12766" fmla="*/ 577484 h 1178750"/>
            <a:gd name="connsiteX66-12767" fmla="*/ 1768078 w 5470922"/>
            <a:gd name="connsiteY66-12768" fmla="*/ 565578 h 1178750"/>
            <a:gd name="connsiteX67-12769" fmla="*/ 1797844 w 5470922"/>
            <a:gd name="connsiteY67-12770" fmla="*/ 541766 h 1178750"/>
            <a:gd name="connsiteX68-12771" fmla="*/ 1779984 w 5470922"/>
            <a:gd name="connsiteY68-12772" fmla="*/ 500094 h 1178750"/>
            <a:gd name="connsiteX69-12773" fmla="*/ 1768078 w 5470922"/>
            <a:gd name="connsiteY69-12774" fmla="*/ 482234 h 1178750"/>
            <a:gd name="connsiteX70-12775" fmla="*/ 1785937 w 5470922"/>
            <a:gd name="connsiteY70-12776" fmla="*/ 464375 h 1178750"/>
            <a:gd name="connsiteX71-12777" fmla="*/ 1839516 w 5470922"/>
            <a:gd name="connsiteY71-12778" fmla="*/ 482234 h 1178750"/>
            <a:gd name="connsiteX72-12779" fmla="*/ 1851422 w 5470922"/>
            <a:gd name="connsiteY72-12780" fmla="*/ 494141 h 1178750"/>
            <a:gd name="connsiteX73-12781" fmla="*/ 1887141 w 5470922"/>
            <a:gd name="connsiteY73-12782" fmla="*/ 512000 h 1178750"/>
            <a:gd name="connsiteX74-12783" fmla="*/ 1934766 w 5470922"/>
            <a:gd name="connsiteY74-12784" fmla="*/ 500094 h 1178750"/>
            <a:gd name="connsiteX75-12785" fmla="*/ 1952625 w 5470922"/>
            <a:gd name="connsiteY75-12786" fmla="*/ 464375 h 1178750"/>
            <a:gd name="connsiteX76-12787" fmla="*/ 1976437 w 5470922"/>
            <a:gd name="connsiteY76-12788" fmla="*/ 452469 h 1178750"/>
            <a:gd name="connsiteX77-12789" fmla="*/ 2047875 w 5470922"/>
            <a:gd name="connsiteY77-12790" fmla="*/ 440563 h 1178750"/>
            <a:gd name="connsiteX78-12791" fmla="*/ 2077641 w 5470922"/>
            <a:gd name="connsiteY78-12792" fmla="*/ 422703 h 1178750"/>
            <a:gd name="connsiteX79-12793" fmla="*/ 2095500 w 5470922"/>
            <a:gd name="connsiteY79-12794" fmla="*/ 416750 h 1178750"/>
            <a:gd name="connsiteX80-12795" fmla="*/ 2125266 w 5470922"/>
            <a:gd name="connsiteY80-12796" fmla="*/ 392938 h 1178750"/>
            <a:gd name="connsiteX81-12797" fmla="*/ 2137172 w 5470922"/>
            <a:gd name="connsiteY81-12798" fmla="*/ 381031 h 1178750"/>
            <a:gd name="connsiteX82-12799" fmla="*/ 2172891 w 5470922"/>
            <a:gd name="connsiteY82-12800" fmla="*/ 369125 h 1178750"/>
            <a:gd name="connsiteX83-12801" fmla="*/ 2190750 w 5470922"/>
            <a:gd name="connsiteY83-12802" fmla="*/ 363172 h 1178750"/>
            <a:gd name="connsiteX84-12803" fmla="*/ 2220516 w 5470922"/>
            <a:gd name="connsiteY84-12804" fmla="*/ 357219 h 1178750"/>
            <a:gd name="connsiteX85-12805" fmla="*/ 2256234 w 5470922"/>
            <a:gd name="connsiteY85-12806" fmla="*/ 345313 h 1178750"/>
            <a:gd name="connsiteX86-12807" fmla="*/ 2274094 w 5470922"/>
            <a:gd name="connsiteY86-12808" fmla="*/ 339359 h 1178750"/>
            <a:gd name="connsiteX87-12809" fmla="*/ 2309812 w 5470922"/>
            <a:gd name="connsiteY87-12810" fmla="*/ 315547 h 1178750"/>
            <a:gd name="connsiteX88-12811" fmla="*/ 2321719 w 5470922"/>
            <a:gd name="connsiteY88-12812" fmla="*/ 297688 h 1178750"/>
            <a:gd name="connsiteX89-12813" fmla="*/ 2357437 w 5470922"/>
            <a:gd name="connsiteY89-12814" fmla="*/ 279828 h 1178750"/>
            <a:gd name="connsiteX90-12815" fmla="*/ 2369344 w 5470922"/>
            <a:gd name="connsiteY90-12816" fmla="*/ 267922 h 1178750"/>
            <a:gd name="connsiteX91-12817" fmla="*/ 2381250 w 5470922"/>
            <a:gd name="connsiteY91-12818" fmla="*/ 250063 h 1178750"/>
            <a:gd name="connsiteX92-12819" fmla="*/ 2416969 w 5470922"/>
            <a:gd name="connsiteY92-12820" fmla="*/ 238156 h 1178750"/>
            <a:gd name="connsiteX93-12821" fmla="*/ 2446734 w 5470922"/>
            <a:gd name="connsiteY93-12822" fmla="*/ 244109 h 1178750"/>
            <a:gd name="connsiteX94-12823" fmla="*/ 2458641 w 5470922"/>
            <a:gd name="connsiteY94-12824" fmla="*/ 256016 h 1178750"/>
            <a:gd name="connsiteX95-12825" fmla="*/ 2494359 w 5470922"/>
            <a:gd name="connsiteY95-12826" fmla="*/ 244109 h 1178750"/>
            <a:gd name="connsiteX96-12827" fmla="*/ 2536031 w 5470922"/>
            <a:gd name="connsiteY96-12828" fmla="*/ 250063 h 1178750"/>
            <a:gd name="connsiteX97-12829" fmla="*/ 2547937 w 5470922"/>
            <a:gd name="connsiteY97-12830" fmla="*/ 267922 h 1178750"/>
            <a:gd name="connsiteX98-12831" fmla="*/ 2559844 w 5470922"/>
            <a:gd name="connsiteY98-12832" fmla="*/ 279828 h 1178750"/>
            <a:gd name="connsiteX99-12833" fmla="*/ 2565797 w 5470922"/>
            <a:gd name="connsiteY99-12834" fmla="*/ 309594 h 1178750"/>
            <a:gd name="connsiteX100-12835" fmla="*/ 2583656 w 5470922"/>
            <a:gd name="connsiteY100-12836" fmla="*/ 315547 h 1178750"/>
            <a:gd name="connsiteX101-12837" fmla="*/ 2619375 w 5470922"/>
            <a:gd name="connsiteY101-12838" fmla="*/ 339359 h 1178750"/>
            <a:gd name="connsiteX102-12839" fmla="*/ 2655094 w 5470922"/>
            <a:gd name="connsiteY102-12840" fmla="*/ 357219 h 1178750"/>
            <a:gd name="connsiteX103-12841" fmla="*/ 2684859 w 5470922"/>
            <a:gd name="connsiteY103-12842" fmla="*/ 428656 h 1178750"/>
            <a:gd name="connsiteX104-12843" fmla="*/ 2708672 w 5470922"/>
            <a:gd name="connsiteY104-12844" fmla="*/ 416750 h 1178750"/>
            <a:gd name="connsiteX105-12845" fmla="*/ 2744391 w 5470922"/>
            <a:gd name="connsiteY105-12846" fmla="*/ 404844 h 1178750"/>
            <a:gd name="connsiteX106-12847" fmla="*/ 2851547 w 5470922"/>
            <a:gd name="connsiteY106-12848" fmla="*/ 422703 h 1178750"/>
            <a:gd name="connsiteX107-12849" fmla="*/ 2887266 w 5470922"/>
            <a:gd name="connsiteY107-12850" fmla="*/ 410797 h 1178750"/>
            <a:gd name="connsiteX108-12851" fmla="*/ 2905125 w 5470922"/>
            <a:gd name="connsiteY108-12852" fmla="*/ 404844 h 1178750"/>
            <a:gd name="connsiteX109-12853" fmla="*/ 2922984 w 5470922"/>
            <a:gd name="connsiteY109-12854" fmla="*/ 392938 h 1178750"/>
            <a:gd name="connsiteX110-12855" fmla="*/ 2976562 w 5470922"/>
            <a:gd name="connsiteY110-12856" fmla="*/ 386984 h 1178750"/>
            <a:gd name="connsiteX111-12857" fmla="*/ 2994422 w 5470922"/>
            <a:gd name="connsiteY111-12858" fmla="*/ 392938 h 1178750"/>
            <a:gd name="connsiteX112-12859" fmla="*/ 3012281 w 5470922"/>
            <a:gd name="connsiteY112-12860" fmla="*/ 404844 h 1178750"/>
            <a:gd name="connsiteX113-12861" fmla="*/ 3030141 w 5470922"/>
            <a:gd name="connsiteY113-12862" fmla="*/ 369125 h 1178750"/>
            <a:gd name="connsiteX114-12863" fmla="*/ 3065859 w 5470922"/>
            <a:gd name="connsiteY114-12864" fmla="*/ 339359 h 1178750"/>
            <a:gd name="connsiteX115-12865" fmla="*/ 3089672 w 5470922"/>
            <a:gd name="connsiteY115-12866" fmla="*/ 333406 h 1178750"/>
            <a:gd name="connsiteX116-12867" fmla="*/ 3168365 w 5470922"/>
            <a:gd name="connsiteY116-12868" fmla="*/ 337534 h 1178750"/>
            <a:gd name="connsiteX117-12869" fmla="*/ 3232547 w 5470922"/>
            <a:gd name="connsiteY117-12870" fmla="*/ 333406 h 1178750"/>
            <a:gd name="connsiteX118-12871" fmla="*/ 3244453 w 5470922"/>
            <a:gd name="connsiteY118-12872" fmla="*/ 345313 h 1178750"/>
            <a:gd name="connsiteX119-12873" fmla="*/ 3270079 w 5470922"/>
            <a:gd name="connsiteY119-12874" fmla="*/ 383046 h 1178750"/>
            <a:gd name="connsiteX120-12875" fmla="*/ 3295707 w 5470922"/>
            <a:gd name="connsiteY120-12876" fmla="*/ 431440 h 1178750"/>
            <a:gd name="connsiteX121-12877" fmla="*/ 3335563 w 5470922"/>
            <a:gd name="connsiteY121-12878" fmla="*/ 458613 h 1178750"/>
            <a:gd name="connsiteX122-12879" fmla="*/ 3363516 w 5470922"/>
            <a:gd name="connsiteY122-12880" fmla="*/ 458422 h 1178750"/>
            <a:gd name="connsiteX123-12881" fmla="*/ 3368957 w 5470922"/>
            <a:gd name="connsiteY123-12882" fmla="*/ 423760 h 1178750"/>
            <a:gd name="connsiteX124-12883" fmla="*/ 3364817 w 5470922"/>
            <a:gd name="connsiteY124-12884" fmla="*/ 399180 h 1178750"/>
            <a:gd name="connsiteX125-12885" fmla="*/ 3374136 w 5470922"/>
            <a:gd name="connsiteY125-12886" fmla="*/ 335520 h 1178750"/>
            <a:gd name="connsiteX126-12887" fmla="*/ 3423047 w 5470922"/>
            <a:gd name="connsiteY126-12888" fmla="*/ 351266 h 1178750"/>
            <a:gd name="connsiteX127-12889" fmla="*/ 3443495 w 5470922"/>
            <a:gd name="connsiteY127-12890" fmla="*/ 377382 h 1178750"/>
            <a:gd name="connsiteX128-12891" fmla="*/ 3459294 w 5470922"/>
            <a:gd name="connsiteY128-12892" fmla="*/ 332927 h 1178750"/>
            <a:gd name="connsiteX129-12893" fmla="*/ 3500437 w 5470922"/>
            <a:gd name="connsiteY129-12894" fmla="*/ 333406 h 1178750"/>
            <a:gd name="connsiteX130-12895" fmla="*/ 3476625 w 5470922"/>
            <a:gd name="connsiteY130-12896" fmla="*/ 297688 h 1178750"/>
            <a:gd name="connsiteX131-12897" fmla="*/ 3500437 w 5470922"/>
            <a:gd name="connsiteY131-12898" fmla="*/ 291734 h 1178750"/>
            <a:gd name="connsiteX132-12899" fmla="*/ 3530203 w 5470922"/>
            <a:gd name="connsiteY132-12900" fmla="*/ 285781 h 1178750"/>
            <a:gd name="connsiteX133-12901" fmla="*/ 3548062 w 5470922"/>
            <a:gd name="connsiteY133-12902" fmla="*/ 279828 h 1178750"/>
            <a:gd name="connsiteX134-12903" fmla="*/ 3559969 w 5470922"/>
            <a:gd name="connsiteY134-12904" fmla="*/ 261969 h 1178750"/>
            <a:gd name="connsiteX135-12905" fmla="*/ 3589734 w 5470922"/>
            <a:gd name="connsiteY135-12906" fmla="*/ 238156 h 1178750"/>
            <a:gd name="connsiteX136-12907" fmla="*/ 3607594 w 5470922"/>
            <a:gd name="connsiteY136-12908" fmla="*/ 214344 h 1178750"/>
            <a:gd name="connsiteX137-12909" fmla="*/ 3625453 w 5470922"/>
            <a:gd name="connsiteY137-12910" fmla="*/ 196484 h 1178750"/>
            <a:gd name="connsiteX138-12911" fmla="*/ 3649266 w 5470922"/>
            <a:gd name="connsiteY138-12912" fmla="*/ 166719 h 1178750"/>
            <a:gd name="connsiteX139-12913" fmla="*/ 3655219 w 5470922"/>
            <a:gd name="connsiteY139-12914" fmla="*/ 119094 h 1178750"/>
            <a:gd name="connsiteX140-12915" fmla="*/ 3726656 w 5470922"/>
            <a:gd name="connsiteY140-12916" fmla="*/ 95281 h 1178750"/>
            <a:gd name="connsiteX141-12917" fmla="*/ 3827859 w 5470922"/>
            <a:gd name="connsiteY141-12918" fmla="*/ 53609 h 1178750"/>
            <a:gd name="connsiteX142-12919" fmla="*/ 3839766 w 5470922"/>
            <a:gd name="connsiteY142-12920" fmla="*/ 65516 h 1178750"/>
            <a:gd name="connsiteX143-12921" fmla="*/ 3875484 w 5470922"/>
            <a:gd name="connsiteY143-12922" fmla="*/ 89328 h 1178750"/>
            <a:gd name="connsiteX144-12923" fmla="*/ 3893344 w 5470922"/>
            <a:gd name="connsiteY144-12924" fmla="*/ 83375 h 1178750"/>
            <a:gd name="connsiteX145-12925" fmla="*/ 3911203 w 5470922"/>
            <a:gd name="connsiteY145-12926" fmla="*/ 71469 h 1178750"/>
            <a:gd name="connsiteX146-12927" fmla="*/ 3929062 w 5470922"/>
            <a:gd name="connsiteY146-12928" fmla="*/ 77422 h 1178750"/>
            <a:gd name="connsiteX147-12929" fmla="*/ 3976687 w 5470922"/>
            <a:gd name="connsiteY147-12930" fmla="*/ 71469 h 1178750"/>
            <a:gd name="connsiteX148-12931" fmla="*/ 3988594 w 5470922"/>
            <a:gd name="connsiteY148-12932" fmla="*/ 59563 h 1178750"/>
            <a:gd name="connsiteX149-12933" fmla="*/ 4018359 w 5470922"/>
            <a:gd name="connsiteY149-12934" fmla="*/ 95281 h 1178750"/>
            <a:gd name="connsiteX150-12935" fmla="*/ 4065984 w 5470922"/>
            <a:gd name="connsiteY150-12936" fmla="*/ 136953 h 1178750"/>
            <a:gd name="connsiteX151-12937" fmla="*/ 4083844 w 5470922"/>
            <a:gd name="connsiteY151-12938" fmla="*/ 131000 h 1178750"/>
            <a:gd name="connsiteX152-12939" fmla="*/ 4119562 w 5470922"/>
            <a:gd name="connsiteY152-12940" fmla="*/ 107188 h 1178750"/>
            <a:gd name="connsiteX153-12941" fmla="*/ 4125516 w 5470922"/>
            <a:gd name="connsiteY153-12942" fmla="*/ 89328 h 1178750"/>
            <a:gd name="connsiteX154-12943" fmla="*/ 4119562 w 5470922"/>
            <a:gd name="connsiteY154-12944" fmla="*/ 65516 h 1178750"/>
            <a:gd name="connsiteX155-12945" fmla="*/ 4101703 w 5470922"/>
            <a:gd name="connsiteY155-12946" fmla="*/ 29797 h 1178750"/>
            <a:gd name="connsiteX156-12947" fmla="*/ 4107656 w 5470922"/>
            <a:gd name="connsiteY156-12948" fmla="*/ 5984 h 1178750"/>
            <a:gd name="connsiteX157-12949" fmla="*/ 4167187 w 5470922"/>
            <a:gd name="connsiteY157-12950" fmla="*/ 5984 h 1178750"/>
            <a:gd name="connsiteX158-12951" fmla="*/ 4185047 w 5470922"/>
            <a:gd name="connsiteY158-12952" fmla="*/ 11938 h 1178750"/>
            <a:gd name="connsiteX159-12953" fmla="*/ 4244578 w 5470922"/>
            <a:gd name="connsiteY159-12954" fmla="*/ 47656 h 1178750"/>
            <a:gd name="connsiteX160-12955" fmla="*/ 4280297 w 5470922"/>
            <a:gd name="connsiteY160-12956" fmla="*/ 53609 h 1178750"/>
            <a:gd name="connsiteX161-12957" fmla="*/ 4363641 w 5470922"/>
            <a:gd name="connsiteY161-12958" fmla="*/ 41703 h 1178750"/>
            <a:gd name="connsiteX162-12959" fmla="*/ 4381500 w 5470922"/>
            <a:gd name="connsiteY162-12960" fmla="*/ 35750 h 1178750"/>
            <a:gd name="connsiteX163-12961" fmla="*/ 4399359 w 5470922"/>
            <a:gd name="connsiteY163-12962" fmla="*/ 23844 h 1178750"/>
            <a:gd name="connsiteX164-12963" fmla="*/ 4429125 w 5470922"/>
            <a:gd name="connsiteY164-12964" fmla="*/ 35750 h 1178750"/>
            <a:gd name="connsiteX165-12965" fmla="*/ 4446984 w 5470922"/>
            <a:gd name="connsiteY165-12966" fmla="*/ 41703 h 1178750"/>
            <a:gd name="connsiteX166-12967" fmla="*/ 4470797 w 5470922"/>
            <a:gd name="connsiteY166-12968" fmla="*/ 65516 h 1178750"/>
            <a:gd name="connsiteX167-12969" fmla="*/ 4488656 w 5470922"/>
            <a:gd name="connsiteY167-12970" fmla="*/ 107188 h 1178750"/>
            <a:gd name="connsiteX168-12971" fmla="*/ 4506516 w 5470922"/>
            <a:gd name="connsiteY168-12972" fmla="*/ 101234 h 1178750"/>
            <a:gd name="connsiteX169-12973" fmla="*/ 4542234 w 5470922"/>
            <a:gd name="connsiteY169-12974" fmla="*/ 77422 h 1178750"/>
            <a:gd name="connsiteX170-12975" fmla="*/ 4554141 w 5470922"/>
            <a:gd name="connsiteY170-12976" fmla="*/ 65516 h 1178750"/>
            <a:gd name="connsiteX171-12977" fmla="*/ 4589859 w 5470922"/>
            <a:gd name="connsiteY171-12978" fmla="*/ 53609 h 1178750"/>
            <a:gd name="connsiteX172-12979" fmla="*/ 4607719 w 5470922"/>
            <a:gd name="connsiteY172-12980" fmla="*/ 47656 h 1178750"/>
            <a:gd name="connsiteX173-12981" fmla="*/ 4649391 w 5470922"/>
            <a:gd name="connsiteY173-12982" fmla="*/ 29797 h 1178750"/>
            <a:gd name="connsiteX174-12983" fmla="*/ 4667250 w 5470922"/>
            <a:gd name="connsiteY174-12984" fmla="*/ 59563 h 1178750"/>
            <a:gd name="connsiteX175-12985" fmla="*/ 4691062 w 5470922"/>
            <a:gd name="connsiteY175-12986" fmla="*/ 95281 h 1178750"/>
            <a:gd name="connsiteX176-12987" fmla="*/ 4738687 w 5470922"/>
            <a:gd name="connsiteY176-12988" fmla="*/ 107188 h 1178750"/>
            <a:gd name="connsiteX177-12989" fmla="*/ 4774406 w 5470922"/>
            <a:gd name="connsiteY177-12990" fmla="*/ 89328 h 1178750"/>
            <a:gd name="connsiteX178-12991" fmla="*/ 4798219 w 5470922"/>
            <a:gd name="connsiteY178-12992" fmla="*/ 53609 h 1178750"/>
            <a:gd name="connsiteX179-12993" fmla="*/ 4804172 w 5470922"/>
            <a:gd name="connsiteY179-12994" fmla="*/ 35750 h 1178750"/>
            <a:gd name="connsiteX180-12995" fmla="*/ 4822031 w 5470922"/>
            <a:gd name="connsiteY180-12996" fmla="*/ 47656 h 1178750"/>
            <a:gd name="connsiteX181-12997" fmla="*/ 4845844 w 5470922"/>
            <a:gd name="connsiteY181-12998" fmla="*/ 89328 h 1178750"/>
            <a:gd name="connsiteX182-12999" fmla="*/ 4863703 w 5470922"/>
            <a:gd name="connsiteY182-13000" fmla="*/ 101234 h 1178750"/>
            <a:gd name="connsiteX183-13001" fmla="*/ 4893469 w 5470922"/>
            <a:gd name="connsiteY183-13002" fmla="*/ 131000 h 1178750"/>
            <a:gd name="connsiteX184-13003" fmla="*/ 4911328 w 5470922"/>
            <a:gd name="connsiteY184-13004" fmla="*/ 119094 h 1178750"/>
            <a:gd name="connsiteX185-13005" fmla="*/ 4935141 w 5470922"/>
            <a:gd name="connsiteY185-13006" fmla="*/ 95281 h 1178750"/>
            <a:gd name="connsiteX186-13007" fmla="*/ 4931792 w 5470922"/>
            <a:gd name="connsiteY186-13008" fmla="*/ 131479 h 1178750"/>
            <a:gd name="connsiteX187-13009" fmla="*/ 4974749 w 5470922"/>
            <a:gd name="connsiteY187-13010" fmla="*/ 142618 h 1178750"/>
            <a:gd name="connsiteX188-13011" fmla="*/ 5017708 w 5470922"/>
            <a:gd name="connsiteY188-13012" fmla="*/ 127160 h 1178750"/>
            <a:gd name="connsiteX189-13013" fmla="*/ 5020562 w 5470922"/>
            <a:gd name="connsiteY189-13014" fmla="*/ 90385 h 1178750"/>
            <a:gd name="connsiteX190-13015" fmla="*/ 5060156 w 5470922"/>
            <a:gd name="connsiteY190-13016" fmla="*/ 59563 h 1178750"/>
            <a:gd name="connsiteX191-13017" fmla="*/ 5047739 w 5470922"/>
            <a:gd name="connsiteY191-13018" fmla="*/ 41703 h 1178750"/>
            <a:gd name="connsiteX192-13019" fmla="*/ 5119687 w 5470922"/>
            <a:gd name="connsiteY192-13020" fmla="*/ 29797 h 1178750"/>
            <a:gd name="connsiteX193-13021" fmla="*/ 5142725 w 5470922"/>
            <a:gd name="connsiteY193-13022" fmla="*/ 22020 h 1178750"/>
            <a:gd name="connsiteX194-13023" fmla="*/ 5169390 w 5470922"/>
            <a:gd name="connsiteY194-13024" fmla="*/ 60331 h 1178750"/>
            <a:gd name="connsiteX195-13025" fmla="*/ 5209249 w 5470922"/>
            <a:gd name="connsiteY195-13026" fmla="*/ 77422 h 1178750"/>
            <a:gd name="connsiteX196-13027" fmla="*/ 5239014 w 5470922"/>
            <a:gd name="connsiteY196-13028" fmla="*/ 131479 h 1178750"/>
            <a:gd name="connsiteX197-13029" fmla="*/ 5246006 w 5470922"/>
            <a:gd name="connsiteY197-13030" fmla="*/ 151164 h 1178750"/>
            <a:gd name="connsiteX198-13031" fmla="*/ 5258686 w 5470922"/>
            <a:gd name="connsiteY198-13032" fmla="*/ 193123 h 1178750"/>
            <a:gd name="connsiteX199-13033" fmla="*/ 5280686 w 5470922"/>
            <a:gd name="connsiteY199-13034" fmla="*/ 174785 h 1178750"/>
            <a:gd name="connsiteX200-13035" fmla="*/ 5301911 w 5470922"/>
            <a:gd name="connsiteY200-13036" fmla="*/ 165471 h 1178750"/>
            <a:gd name="connsiteX201-13037" fmla="*/ 5312265 w 5470922"/>
            <a:gd name="connsiteY201-13038" fmla="*/ 143196 h 1178750"/>
            <a:gd name="connsiteX202-13039" fmla="*/ 5340991 w 5470922"/>
            <a:gd name="connsiteY202-13040" fmla="*/ 125335 h 1178750"/>
            <a:gd name="connsiteX203-13041" fmla="*/ 5309941 w 5470922"/>
            <a:gd name="connsiteY203-13042" fmla="*/ 90674 h 1178750"/>
            <a:gd name="connsiteX204-13043" fmla="*/ 5373610 w 5470922"/>
            <a:gd name="connsiteY204-13044" fmla="*/ 91442 h 1178750"/>
            <a:gd name="connsiteX205-13045" fmla="*/ 5399484 w 5470922"/>
            <a:gd name="connsiteY205-13046" fmla="*/ 77422 h 1178750"/>
            <a:gd name="connsiteX206-13047" fmla="*/ 5381625 w 5470922"/>
            <a:gd name="connsiteY206-13048" fmla="*/ 65516 h 1178750"/>
            <a:gd name="connsiteX207-13049" fmla="*/ 5447109 w 5470922"/>
            <a:gd name="connsiteY207-13050" fmla="*/ 59563 h 1178750"/>
            <a:gd name="connsiteX208-13051" fmla="*/ 5470922 w 5470922"/>
            <a:gd name="connsiteY208-13052" fmla="*/ 65516 h 1178750"/>
            <a:gd name="connsiteX0-13053" fmla="*/ 0 w 5470922"/>
            <a:gd name="connsiteY0-13054" fmla="*/ 1178750 h 1178750"/>
            <a:gd name="connsiteX1-13055" fmla="*/ 29766 w 5470922"/>
            <a:gd name="connsiteY1-13056" fmla="*/ 1160891 h 1178750"/>
            <a:gd name="connsiteX2-13057" fmla="*/ 47625 w 5470922"/>
            <a:gd name="connsiteY2-13058" fmla="*/ 1154938 h 1178750"/>
            <a:gd name="connsiteX3-13059" fmla="*/ 77391 w 5470922"/>
            <a:gd name="connsiteY3-13060" fmla="*/ 1125172 h 1178750"/>
            <a:gd name="connsiteX4-13061" fmla="*/ 95250 w 5470922"/>
            <a:gd name="connsiteY4-13062" fmla="*/ 1113266 h 1178750"/>
            <a:gd name="connsiteX5-13063" fmla="*/ 172641 w 5470922"/>
            <a:gd name="connsiteY5-13064" fmla="*/ 1119219 h 1178750"/>
            <a:gd name="connsiteX6-13065" fmla="*/ 220266 w 5470922"/>
            <a:gd name="connsiteY6-13066" fmla="*/ 1125172 h 1178750"/>
            <a:gd name="connsiteX7-13067" fmla="*/ 232172 w 5470922"/>
            <a:gd name="connsiteY7-13068" fmla="*/ 1107313 h 1178750"/>
            <a:gd name="connsiteX8-13069" fmla="*/ 238125 w 5470922"/>
            <a:gd name="connsiteY8-13070" fmla="*/ 1065641 h 1178750"/>
            <a:gd name="connsiteX9-13071" fmla="*/ 244078 w 5470922"/>
            <a:gd name="connsiteY9-13072" fmla="*/ 1047781 h 1178750"/>
            <a:gd name="connsiteX10-13073" fmla="*/ 279797 w 5470922"/>
            <a:gd name="connsiteY10-13074" fmla="*/ 1023969 h 1178750"/>
            <a:gd name="connsiteX11-13075" fmla="*/ 291703 w 5470922"/>
            <a:gd name="connsiteY11-13076" fmla="*/ 1006109 h 1178750"/>
            <a:gd name="connsiteX12-13077" fmla="*/ 321469 w 5470922"/>
            <a:gd name="connsiteY12-13078" fmla="*/ 976344 h 1178750"/>
            <a:gd name="connsiteX13-13079" fmla="*/ 345281 w 5470922"/>
            <a:gd name="connsiteY13-13080" fmla="*/ 940625 h 1178750"/>
            <a:gd name="connsiteX14-13081" fmla="*/ 357187 w 5470922"/>
            <a:gd name="connsiteY14-13082" fmla="*/ 922766 h 1178750"/>
            <a:gd name="connsiteX15-13083" fmla="*/ 369094 w 5470922"/>
            <a:gd name="connsiteY15-13084" fmla="*/ 910859 h 1178750"/>
            <a:gd name="connsiteX16-13085" fmla="*/ 381000 w 5470922"/>
            <a:gd name="connsiteY16-13086" fmla="*/ 922766 h 1178750"/>
            <a:gd name="connsiteX17-13087" fmla="*/ 386953 w 5470922"/>
            <a:gd name="connsiteY17-13088" fmla="*/ 940625 h 1178750"/>
            <a:gd name="connsiteX18-13089" fmla="*/ 422672 w 5470922"/>
            <a:gd name="connsiteY18-13090" fmla="*/ 958484 h 1178750"/>
            <a:gd name="connsiteX19-13091" fmla="*/ 452437 w 5470922"/>
            <a:gd name="connsiteY19-13092" fmla="*/ 988250 h 1178750"/>
            <a:gd name="connsiteX20-13093" fmla="*/ 488156 w 5470922"/>
            <a:gd name="connsiteY20-13094" fmla="*/ 1000156 h 1178750"/>
            <a:gd name="connsiteX21-13095" fmla="*/ 511969 w 5470922"/>
            <a:gd name="connsiteY21-13096" fmla="*/ 994203 h 1178750"/>
            <a:gd name="connsiteX22-13097" fmla="*/ 559594 w 5470922"/>
            <a:gd name="connsiteY22-13098" fmla="*/ 958484 h 1178750"/>
            <a:gd name="connsiteX23-13099" fmla="*/ 601266 w 5470922"/>
            <a:gd name="connsiteY23-13100" fmla="*/ 964438 h 1178750"/>
            <a:gd name="connsiteX24-13101" fmla="*/ 619125 w 5470922"/>
            <a:gd name="connsiteY24-13102" fmla="*/ 970391 h 1178750"/>
            <a:gd name="connsiteX25-13103" fmla="*/ 631031 w 5470922"/>
            <a:gd name="connsiteY25-13104" fmla="*/ 988250 h 1178750"/>
            <a:gd name="connsiteX26-13105" fmla="*/ 648891 w 5470922"/>
            <a:gd name="connsiteY26-13106" fmla="*/ 1000156 h 1178750"/>
            <a:gd name="connsiteX27-13107" fmla="*/ 666750 w 5470922"/>
            <a:gd name="connsiteY27-13108" fmla="*/ 994203 h 1178750"/>
            <a:gd name="connsiteX28-13109" fmla="*/ 684609 w 5470922"/>
            <a:gd name="connsiteY28-13110" fmla="*/ 982297 h 1178750"/>
            <a:gd name="connsiteX29-13111" fmla="*/ 720328 w 5470922"/>
            <a:gd name="connsiteY29-13112" fmla="*/ 970391 h 1178750"/>
            <a:gd name="connsiteX30-13113" fmla="*/ 744141 w 5470922"/>
            <a:gd name="connsiteY30-13114" fmla="*/ 946578 h 1178750"/>
            <a:gd name="connsiteX31-13115" fmla="*/ 756047 w 5470922"/>
            <a:gd name="connsiteY31-13116" fmla="*/ 928719 h 1178750"/>
            <a:gd name="connsiteX32-13117" fmla="*/ 773906 w 5470922"/>
            <a:gd name="connsiteY32-13118" fmla="*/ 922766 h 1178750"/>
            <a:gd name="connsiteX33-13119" fmla="*/ 863203 w 5470922"/>
            <a:gd name="connsiteY33-13120" fmla="*/ 916813 h 1178750"/>
            <a:gd name="connsiteX34-13121" fmla="*/ 887016 w 5470922"/>
            <a:gd name="connsiteY34-13122" fmla="*/ 869188 h 1178750"/>
            <a:gd name="connsiteX35-13123" fmla="*/ 904875 w 5470922"/>
            <a:gd name="connsiteY35-13124" fmla="*/ 863234 h 1178750"/>
            <a:gd name="connsiteX36-13125" fmla="*/ 952500 w 5470922"/>
            <a:gd name="connsiteY36-13126" fmla="*/ 857281 h 1178750"/>
            <a:gd name="connsiteX37-13127" fmla="*/ 988219 w 5470922"/>
            <a:gd name="connsiteY37-13128" fmla="*/ 833469 h 1178750"/>
            <a:gd name="connsiteX38-13129" fmla="*/ 1006078 w 5470922"/>
            <a:gd name="connsiteY38-13130" fmla="*/ 821563 h 1178750"/>
            <a:gd name="connsiteX39-13131" fmla="*/ 1041797 w 5470922"/>
            <a:gd name="connsiteY39-13132" fmla="*/ 827516 h 1178750"/>
            <a:gd name="connsiteX40-13133" fmla="*/ 1059656 w 5470922"/>
            <a:gd name="connsiteY40-13134" fmla="*/ 833469 h 1178750"/>
            <a:gd name="connsiteX41-13135" fmla="*/ 1101328 w 5470922"/>
            <a:gd name="connsiteY41-13136" fmla="*/ 821563 h 1178750"/>
            <a:gd name="connsiteX42-13137" fmla="*/ 1137047 w 5470922"/>
            <a:gd name="connsiteY42-13138" fmla="*/ 779891 h 1178750"/>
            <a:gd name="connsiteX43-13139" fmla="*/ 1148953 w 5470922"/>
            <a:gd name="connsiteY43-13140" fmla="*/ 756078 h 1178750"/>
            <a:gd name="connsiteX44-13141" fmla="*/ 1154906 w 5470922"/>
            <a:gd name="connsiteY44-13142" fmla="*/ 738219 h 1178750"/>
            <a:gd name="connsiteX45-13143" fmla="*/ 1172766 w 5470922"/>
            <a:gd name="connsiteY45-13144" fmla="*/ 732266 h 1178750"/>
            <a:gd name="connsiteX46-13145" fmla="*/ 1196578 w 5470922"/>
            <a:gd name="connsiteY46-13146" fmla="*/ 738219 h 1178750"/>
            <a:gd name="connsiteX47-13147" fmla="*/ 1214437 w 5470922"/>
            <a:gd name="connsiteY47-13148" fmla="*/ 744172 h 1178750"/>
            <a:gd name="connsiteX48-13149" fmla="*/ 1226344 w 5470922"/>
            <a:gd name="connsiteY48-13150" fmla="*/ 732266 h 1178750"/>
            <a:gd name="connsiteX49-13151" fmla="*/ 1244203 w 5470922"/>
            <a:gd name="connsiteY49-13152" fmla="*/ 726313 h 1178750"/>
            <a:gd name="connsiteX50-13153" fmla="*/ 1273969 w 5470922"/>
            <a:gd name="connsiteY50-13154" fmla="*/ 756078 h 1178750"/>
            <a:gd name="connsiteX51-13155" fmla="*/ 1291828 w 5470922"/>
            <a:gd name="connsiteY51-13156" fmla="*/ 767984 h 1178750"/>
            <a:gd name="connsiteX52-13157" fmla="*/ 1333500 w 5470922"/>
            <a:gd name="connsiteY52-13158" fmla="*/ 803703 h 1178750"/>
            <a:gd name="connsiteX53-13159" fmla="*/ 1351359 w 5470922"/>
            <a:gd name="connsiteY53-13160" fmla="*/ 809656 h 1178750"/>
            <a:gd name="connsiteX54-13161" fmla="*/ 1369219 w 5470922"/>
            <a:gd name="connsiteY54-13162" fmla="*/ 773938 h 1178750"/>
            <a:gd name="connsiteX55-13163" fmla="*/ 1375172 w 5470922"/>
            <a:gd name="connsiteY55-13164" fmla="*/ 714406 h 1178750"/>
            <a:gd name="connsiteX56-13165" fmla="*/ 1393031 w 5470922"/>
            <a:gd name="connsiteY56-13166" fmla="*/ 702500 h 1178750"/>
            <a:gd name="connsiteX57-13167" fmla="*/ 1494234 w 5470922"/>
            <a:gd name="connsiteY57-13168" fmla="*/ 678688 h 1178750"/>
            <a:gd name="connsiteX58-13169" fmla="*/ 1506141 w 5470922"/>
            <a:gd name="connsiteY58-13170" fmla="*/ 666781 h 1178750"/>
            <a:gd name="connsiteX59-13171" fmla="*/ 1524000 w 5470922"/>
            <a:gd name="connsiteY59-13172" fmla="*/ 654875 h 1178750"/>
            <a:gd name="connsiteX60-13173" fmla="*/ 1535906 w 5470922"/>
            <a:gd name="connsiteY60-13174" fmla="*/ 637016 h 1178750"/>
            <a:gd name="connsiteX61-13175" fmla="*/ 1559719 w 5470922"/>
            <a:gd name="connsiteY61-13176" fmla="*/ 613203 h 1178750"/>
            <a:gd name="connsiteX62-13177" fmla="*/ 1565672 w 5470922"/>
            <a:gd name="connsiteY62-13178" fmla="*/ 595344 h 1178750"/>
            <a:gd name="connsiteX63-13179" fmla="*/ 1619250 w 5470922"/>
            <a:gd name="connsiteY63-13180" fmla="*/ 565578 h 1178750"/>
            <a:gd name="connsiteX64-13181" fmla="*/ 1702594 w 5470922"/>
            <a:gd name="connsiteY64-13182" fmla="*/ 571531 h 1178750"/>
            <a:gd name="connsiteX65-13183" fmla="*/ 1720453 w 5470922"/>
            <a:gd name="connsiteY65-13184" fmla="*/ 577484 h 1178750"/>
            <a:gd name="connsiteX66-13185" fmla="*/ 1768078 w 5470922"/>
            <a:gd name="connsiteY66-13186" fmla="*/ 565578 h 1178750"/>
            <a:gd name="connsiteX67-13187" fmla="*/ 1797844 w 5470922"/>
            <a:gd name="connsiteY67-13188" fmla="*/ 541766 h 1178750"/>
            <a:gd name="connsiteX68-13189" fmla="*/ 1779984 w 5470922"/>
            <a:gd name="connsiteY68-13190" fmla="*/ 500094 h 1178750"/>
            <a:gd name="connsiteX69-13191" fmla="*/ 1768078 w 5470922"/>
            <a:gd name="connsiteY69-13192" fmla="*/ 482234 h 1178750"/>
            <a:gd name="connsiteX70-13193" fmla="*/ 1785937 w 5470922"/>
            <a:gd name="connsiteY70-13194" fmla="*/ 464375 h 1178750"/>
            <a:gd name="connsiteX71-13195" fmla="*/ 1839516 w 5470922"/>
            <a:gd name="connsiteY71-13196" fmla="*/ 482234 h 1178750"/>
            <a:gd name="connsiteX72-13197" fmla="*/ 1851422 w 5470922"/>
            <a:gd name="connsiteY72-13198" fmla="*/ 494141 h 1178750"/>
            <a:gd name="connsiteX73-13199" fmla="*/ 1887141 w 5470922"/>
            <a:gd name="connsiteY73-13200" fmla="*/ 512000 h 1178750"/>
            <a:gd name="connsiteX74-13201" fmla="*/ 1934766 w 5470922"/>
            <a:gd name="connsiteY74-13202" fmla="*/ 500094 h 1178750"/>
            <a:gd name="connsiteX75-13203" fmla="*/ 1952625 w 5470922"/>
            <a:gd name="connsiteY75-13204" fmla="*/ 464375 h 1178750"/>
            <a:gd name="connsiteX76-13205" fmla="*/ 1976437 w 5470922"/>
            <a:gd name="connsiteY76-13206" fmla="*/ 452469 h 1178750"/>
            <a:gd name="connsiteX77-13207" fmla="*/ 2047875 w 5470922"/>
            <a:gd name="connsiteY77-13208" fmla="*/ 440563 h 1178750"/>
            <a:gd name="connsiteX78-13209" fmla="*/ 2077641 w 5470922"/>
            <a:gd name="connsiteY78-13210" fmla="*/ 422703 h 1178750"/>
            <a:gd name="connsiteX79-13211" fmla="*/ 2095500 w 5470922"/>
            <a:gd name="connsiteY79-13212" fmla="*/ 416750 h 1178750"/>
            <a:gd name="connsiteX80-13213" fmla="*/ 2125266 w 5470922"/>
            <a:gd name="connsiteY80-13214" fmla="*/ 392938 h 1178750"/>
            <a:gd name="connsiteX81-13215" fmla="*/ 2137172 w 5470922"/>
            <a:gd name="connsiteY81-13216" fmla="*/ 381031 h 1178750"/>
            <a:gd name="connsiteX82-13217" fmla="*/ 2172891 w 5470922"/>
            <a:gd name="connsiteY82-13218" fmla="*/ 369125 h 1178750"/>
            <a:gd name="connsiteX83-13219" fmla="*/ 2190750 w 5470922"/>
            <a:gd name="connsiteY83-13220" fmla="*/ 363172 h 1178750"/>
            <a:gd name="connsiteX84-13221" fmla="*/ 2220516 w 5470922"/>
            <a:gd name="connsiteY84-13222" fmla="*/ 357219 h 1178750"/>
            <a:gd name="connsiteX85-13223" fmla="*/ 2256234 w 5470922"/>
            <a:gd name="connsiteY85-13224" fmla="*/ 345313 h 1178750"/>
            <a:gd name="connsiteX86-13225" fmla="*/ 2274094 w 5470922"/>
            <a:gd name="connsiteY86-13226" fmla="*/ 339359 h 1178750"/>
            <a:gd name="connsiteX87-13227" fmla="*/ 2309812 w 5470922"/>
            <a:gd name="connsiteY87-13228" fmla="*/ 315547 h 1178750"/>
            <a:gd name="connsiteX88-13229" fmla="*/ 2321719 w 5470922"/>
            <a:gd name="connsiteY88-13230" fmla="*/ 297688 h 1178750"/>
            <a:gd name="connsiteX89-13231" fmla="*/ 2357437 w 5470922"/>
            <a:gd name="connsiteY89-13232" fmla="*/ 279828 h 1178750"/>
            <a:gd name="connsiteX90-13233" fmla="*/ 2369344 w 5470922"/>
            <a:gd name="connsiteY90-13234" fmla="*/ 267922 h 1178750"/>
            <a:gd name="connsiteX91-13235" fmla="*/ 2381250 w 5470922"/>
            <a:gd name="connsiteY91-13236" fmla="*/ 250063 h 1178750"/>
            <a:gd name="connsiteX92-13237" fmla="*/ 2416969 w 5470922"/>
            <a:gd name="connsiteY92-13238" fmla="*/ 238156 h 1178750"/>
            <a:gd name="connsiteX93-13239" fmla="*/ 2446734 w 5470922"/>
            <a:gd name="connsiteY93-13240" fmla="*/ 244109 h 1178750"/>
            <a:gd name="connsiteX94-13241" fmla="*/ 2458641 w 5470922"/>
            <a:gd name="connsiteY94-13242" fmla="*/ 256016 h 1178750"/>
            <a:gd name="connsiteX95-13243" fmla="*/ 2494359 w 5470922"/>
            <a:gd name="connsiteY95-13244" fmla="*/ 244109 h 1178750"/>
            <a:gd name="connsiteX96-13245" fmla="*/ 2536031 w 5470922"/>
            <a:gd name="connsiteY96-13246" fmla="*/ 250063 h 1178750"/>
            <a:gd name="connsiteX97-13247" fmla="*/ 2547937 w 5470922"/>
            <a:gd name="connsiteY97-13248" fmla="*/ 267922 h 1178750"/>
            <a:gd name="connsiteX98-13249" fmla="*/ 2559844 w 5470922"/>
            <a:gd name="connsiteY98-13250" fmla="*/ 279828 h 1178750"/>
            <a:gd name="connsiteX99-13251" fmla="*/ 2565797 w 5470922"/>
            <a:gd name="connsiteY99-13252" fmla="*/ 309594 h 1178750"/>
            <a:gd name="connsiteX100-13253" fmla="*/ 2583656 w 5470922"/>
            <a:gd name="connsiteY100-13254" fmla="*/ 315547 h 1178750"/>
            <a:gd name="connsiteX101-13255" fmla="*/ 2619375 w 5470922"/>
            <a:gd name="connsiteY101-13256" fmla="*/ 339359 h 1178750"/>
            <a:gd name="connsiteX102-13257" fmla="*/ 2655094 w 5470922"/>
            <a:gd name="connsiteY102-13258" fmla="*/ 357219 h 1178750"/>
            <a:gd name="connsiteX103-13259" fmla="*/ 2684859 w 5470922"/>
            <a:gd name="connsiteY103-13260" fmla="*/ 428656 h 1178750"/>
            <a:gd name="connsiteX104-13261" fmla="*/ 2708672 w 5470922"/>
            <a:gd name="connsiteY104-13262" fmla="*/ 416750 h 1178750"/>
            <a:gd name="connsiteX105-13263" fmla="*/ 2744391 w 5470922"/>
            <a:gd name="connsiteY105-13264" fmla="*/ 404844 h 1178750"/>
            <a:gd name="connsiteX106-13265" fmla="*/ 2851547 w 5470922"/>
            <a:gd name="connsiteY106-13266" fmla="*/ 422703 h 1178750"/>
            <a:gd name="connsiteX107-13267" fmla="*/ 2887266 w 5470922"/>
            <a:gd name="connsiteY107-13268" fmla="*/ 410797 h 1178750"/>
            <a:gd name="connsiteX108-13269" fmla="*/ 2905125 w 5470922"/>
            <a:gd name="connsiteY108-13270" fmla="*/ 404844 h 1178750"/>
            <a:gd name="connsiteX109-13271" fmla="*/ 2922984 w 5470922"/>
            <a:gd name="connsiteY109-13272" fmla="*/ 392938 h 1178750"/>
            <a:gd name="connsiteX110-13273" fmla="*/ 2976562 w 5470922"/>
            <a:gd name="connsiteY110-13274" fmla="*/ 386984 h 1178750"/>
            <a:gd name="connsiteX111-13275" fmla="*/ 2994422 w 5470922"/>
            <a:gd name="connsiteY111-13276" fmla="*/ 392938 h 1178750"/>
            <a:gd name="connsiteX112-13277" fmla="*/ 3012281 w 5470922"/>
            <a:gd name="connsiteY112-13278" fmla="*/ 404844 h 1178750"/>
            <a:gd name="connsiteX113-13279" fmla="*/ 3030141 w 5470922"/>
            <a:gd name="connsiteY113-13280" fmla="*/ 369125 h 1178750"/>
            <a:gd name="connsiteX114-13281" fmla="*/ 3065859 w 5470922"/>
            <a:gd name="connsiteY114-13282" fmla="*/ 339359 h 1178750"/>
            <a:gd name="connsiteX115-13283" fmla="*/ 3089672 w 5470922"/>
            <a:gd name="connsiteY115-13284" fmla="*/ 333406 h 1178750"/>
            <a:gd name="connsiteX116-13285" fmla="*/ 3168365 w 5470922"/>
            <a:gd name="connsiteY116-13286" fmla="*/ 337534 h 1178750"/>
            <a:gd name="connsiteX117-13287" fmla="*/ 3232547 w 5470922"/>
            <a:gd name="connsiteY117-13288" fmla="*/ 333406 h 1178750"/>
            <a:gd name="connsiteX118-13289" fmla="*/ 3244453 w 5470922"/>
            <a:gd name="connsiteY118-13290" fmla="*/ 345313 h 1178750"/>
            <a:gd name="connsiteX119-13291" fmla="*/ 3270079 w 5470922"/>
            <a:gd name="connsiteY119-13292" fmla="*/ 383046 h 1178750"/>
            <a:gd name="connsiteX120-13293" fmla="*/ 3295707 w 5470922"/>
            <a:gd name="connsiteY120-13294" fmla="*/ 431440 h 1178750"/>
            <a:gd name="connsiteX121-13295" fmla="*/ 3335563 w 5470922"/>
            <a:gd name="connsiteY121-13296" fmla="*/ 458613 h 1178750"/>
            <a:gd name="connsiteX122-13297" fmla="*/ 3363516 w 5470922"/>
            <a:gd name="connsiteY122-13298" fmla="*/ 458422 h 1178750"/>
            <a:gd name="connsiteX123-13299" fmla="*/ 3368957 w 5470922"/>
            <a:gd name="connsiteY123-13300" fmla="*/ 423760 h 1178750"/>
            <a:gd name="connsiteX124-13301" fmla="*/ 3364817 w 5470922"/>
            <a:gd name="connsiteY124-13302" fmla="*/ 399180 h 1178750"/>
            <a:gd name="connsiteX125-13303" fmla="*/ 3374136 w 5470922"/>
            <a:gd name="connsiteY125-13304" fmla="*/ 335520 h 1178750"/>
            <a:gd name="connsiteX126-13305" fmla="*/ 3423047 w 5470922"/>
            <a:gd name="connsiteY126-13306" fmla="*/ 351266 h 1178750"/>
            <a:gd name="connsiteX127-13307" fmla="*/ 3443495 w 5470922"/>
            <a:gd name="connsiteY127-13308" fmla="*/ 377382 h 1178750"/>
            <a:gd name="connsiteX128-13309" fmla="*/ 3459294 w 5470922"/>
            <a:gd name="connsiteY128-13310" fmla="*/ 332927 h 1178750"/>
            <a:gd name="connsiteX129-13311" fmla="*/ 3476625 w 5470922"/>
            <a:gd name="connsiteY129-13312" fmla="*/ 297688 h 1178750"/>
            <a:gd name="connsiteX130-13313" fmla="*/ 3500437 w 5470922"/>
            <a:gd name="connsiteY130-13314" fmla="*/ 291734 h 1178750"/>
            <a:gd name="connsiteX131-13315" fmla="*/ 3530203 w 5470922"/>
            <a:gd name="connsiteY131-13316" fmla="*/ 285781 h 1178750"/>
            <a:gd name="connsiteX132-13317" fmla="*/ 3548062 w 5470922"/>
            <a:gd name="connsiteY132-13318" fmla="*/ 279828 h 1178750"/>
            <a:gd name="connsiteX133-13319" fmla="*/ 3559969 w 5470922"/>
            <a:gd name="connsiteY133-13320" fmla="*/ 261969 h 1178750"/>
            <a:gd name="connsiteX134-13321" fmla="*/ 3589734 w 5470922"/>
            <a:gd name="connsiteY134-13322" fmla="*/ 238156 h 1178750"/>
            <a:gd name="connsiteX135-13323" fmla="*/ 3607594 w 5470922"/>
            <a:gd name="connsiteY135-13324" fmla="*/ 214344 h 1178750"/>
            <a:gd name="connsiteX136-13325" fmla="*/ 3625453 w 5470922"/>
            <a:gd name="connsiteY136-13326" fmla="*/ 196484 h 1178750"/>
            <a:gd name="connsiteX137-13327" fmla="*/ 3649266 w 5470922"/>
            <a:gd name="connsiteY137-13328" fmla="*/ 166719 h 1178750"/>
            <a:gd name="connsiteX138-13329" fmla="*/ 3655219 w 5470922"/>
            <a:gd name="connsiteY138-13330" fmla="*/ 119094 h 1178750"/>
            <a:gd name="connsiteX139-13331" fmla="*/ 3726656 w 5470922"/>
            <a:gd name="connsiteY139-13332" fmla="*/ 95281 h 1178750"/>
            <a:gd name="connsiteX140-13333" fmla="*/ 3827859 w 5470922"/>
            <a:gd name="connsiteY140-13334" fmla="*/ 53609 h 1178750"/>
            <a:gd name="connsiteX141-13335" fmla="*/ 3839766 w 5470922"/>
            <a:gd name="connsiteY141-13336" fmla="*/ 65516 h 1178750"/>
            <a:gd name="connsiteX142-13337" fmla="*/ 3875484 w 5470922"/>
            <a:gd name="connsiteY142-13338" fmla="*/ 89328 h 1178750"/>
            <a:gd name="connsiteX143-13339" fmla="*/ 3893344 w 5470922"/>
            <a:gd name="connsiteY143-13340" fmla="*/ 83375 h 1178750"/>
            <a:gd name="connsiteX144-13341" fmla="*/ 3911203 w 5470922"/>
            <a:gd name="connsiteY144-13342" fmla="*/ 71469 h 1178750"/>
            <a:gd name="connsiteX145-13343" fmla="*/ 3929062 w 5470922"/>
            <a:gd name="connsiteY145-13344" fmla="*/ 77422 h 1178750"/>
            <a:gd name="connsiteX146-13345" fmla="*/ 3976687 w 5470922"/>
            <a:gd name="connsiteY146-13346" fmla="*/ 71469 h 1178750"/>
            <a:gd name="connsiteX147-13347" fmla="*/ 3988594 w 5470922"/>
            <a:gd name="connsiteY147-13348" fmla="*/ 59563 h 1178750"/>
            <a:gd name="connsiteX148-13349" fmla="*/ 4018359 w 5470922"/>
            <a:gd name="connsiteY148-13350" fmla="*/ 95281 h 1178750"/>
            <a:gd name="connsiteX149-13351" fmla="*/ 4065984 w 5470922"/>
            <a:gd name="connsiteY149-13352" fmla="*/ 136953 h 1178750"/>
            <a:gd name="connsiteX150-13353" fmla="*/ 4083844 w 5470922"/>
            <a:gd name="connsiteY150-13354" fmla="*/ 131000 h 1178750"/>
            <a:gd name="connsiteX151-13355" fmla="*/ 4119562 w 5470922"/>
            <a:gd name="connsiteY151-13356" fmla="*/ 107188 h 1178750"/>
            <a:gd name="connsiteX152-13357" fmla="*/ 4125516 w 5470922"/>
            <a:gd name="connsiteY152-13358" fmla="*/ 89328 h 1178750"/>
            <a:gd name="connsiteX153-13359" fmla="*/ 4119562 w 5470922"/>
            <a:gd name="connsiteY153-13360" fmla="*/ 65516 h 1178750"/>
            <a:gd name="connsiteX154-13361" fmla="*/ 4101703 w 5470922"/>
            <a:gd name="connsiteY154-13362" fmla="*/ 29797 h 1178750"/>
            <a:gd name="connsiteX155-13363" fmla="*/ 4107656 w 5470922"/>
            <a:gd name="connsiteY155-13364" fmla="*/ 5984 h 1178750"/>
            <a:gd name="connsiteX156-13365" fmla="*/ 4167187 w 5470922"/>
            <a:gd name="connsiteY156-13366" fmla="*/ 5984 h 1178750"/>
            <a:gd name="connsiteX157-13367" fmla="*/ 4185047 w 5470922"/>
            <a:gd name="connsiteY157-13368" fmla="*/ 11938 h 1178750"/>
            <a:gd name="connsiteX158-13369" fmla="*/ 4244578 w 5470922"/>
            <a:gd name="connsiteY158-13370" fmla="*/ 47656 h 1178750"/>
            <a:gd name="connsiteX159-13371" fmla="*/ 4280297 w 5470922"/>
            <a:gd name="connsiteY159-13372" fmla="*/ 53609 h 1178750"/>
            <a:gd name="connsiteX160-13373" fmla="*/ 4363641 w 5470922"/>
            <a:gd name="connsiteY160-13374" fmla="*/ 41703 h 1178750"/>
            <a:gd name="connsiteX161-13375" fmla="*/ 4381500 w 5470922"/>
            <a:gd name="connsiteY161-13376" fmla="*/ 35750 h 1178750"/>
            <a:gd name="connsiteX162-13377" fmla="*/ 4399359 w 5470922"/>
            <a:gd name="connsiteY162-13378" fmla="*/ 23844 h 1178750"/>
            <a:gd name="connsiteX163-13379" fmla="*/ 4429125 w 5470922"/>
            <a:gd name="connsiteY163-13380" fmla="*/ 35750 h 1178750"/>
            <a:gd name="connsiteX164-13381" fmla="*/ 4446984 w 5470922"/>
            <a:gd name="connsiteY164-13382" fmla="*/ 41703 h 1178750"/>
            <a:gd name="connsiteX165-13383" fmla="*/ 4470797 w 5470922"/>
            <a:gd name="connsiteY165-13384" fmla="*/ 65516 h 1178750"/>
            <a:gd name="connsiteX166-13385" fmla="*/ 4488656 w 5470922"/>
            <a:gd name="connsiteY166-13386" fmla="*/ 107188 h 1178750"/>
            <a:gd name="connsiteX167-13387" fmla="*/ 4506516 w 5470922"/>
            <a:gd name="connsiteY167-13388" fmla="*/ 101234 h 1178750"/>
            <a:gd name="connsiteX168-13389" fmla="*/ 4542234 w 5470922"/>
            <a:gd name="connsiteY168-13390" fmla="*/ 77422 h 1178750"/>
            <a:gd name="connsiteX169-13391" fmla="*/ 4554141 w 5470922"/>
            <a:gd name="connsiteY169-13392" fmla="*/ 65516 h 1178750"/>
            <a:gd name="connsiteX170-13393" fmla="*/ 4589859 w 5470922"/>
            <a:gd name="connsiteY170-13394" fmla="*/ 53609 h 1178750"/>
            <a:gd name="connsiteX171-13395" fmla="*/ 4607719 w 5470922"/>
            <a:gd name="connsiteY171-13396" fmla="*/ 47656 h 1178750"/>
            <a:gd name="connsiteX172-13397" fmla="*/ 4649391 w 5470922"/>
            <a:gd name="connsiteY172-13398" fmla="*/ 29797 h 1178750"/>
            <a:gd name="connsiteX173-13399" fmla="*/ 4667250 w 5470922"/>
            <a:gd name="connsiteY173-13400" fmla="*/ 59563 h 1178750"/>
            <a:gd name="connsiteX174-13401" fmla="*/ 4691062 w 5470922"/>
            <a:gd name="connsiteY174-13402" fmla="*/ 95281 h 1178750"/>
            <a:gd name="connsiteX175-13403" fmla="*/ 4738687 w 5470922"/>
            <a:gd name="connsiteY175-13404" fmla="*/ 107188 h 1178750"/>
            <a:gd name="connsiteX176-13405" fmla="*/ 4774406 w 5470922"/>
            <a:gd name="connsiteY176-13406" fmla="*/ 89328 h 1178750"/>
            <a:gd name="connsiteX177-13407" fmla="*/ 4798219 w 5470922"/>
            <a:gd name="connsiteY177-13408" fmla="*/ 53609 h 1178750"/>
            <a:gd name="connsiteX178-13409" fmla="*/ 4804172 w 5470922"/>
            <a:gd name="connsiteY178-13410" fmla="*/ 35750 h 1178750"/>
            <a:gd name="connsiteX179-13411" fmla="*/ 4822031 w 5470922"/>
            <a:gd name="connsiteY179-13412" fmla="*/ 47656 h 1178750"/>
            <a:gd name="connsiteX180-13413" fmla="*/ 4845844 w 5470922"/>
            <a:gd name="connsiteY180-13414" fmla="*/ 89328 h 1178750"/>
            <a:gd name="connsiteX181-13415" fmla="*/ 4863703 w 5470922"/>
            <a:gd name="connsiteY181-13416" fmla="*/ 101234 h 1178750"/>
            <a:gd name="connsiteX182-13417" fmla="*/ 4893469 w 5470922"/>
            <a:gd name="connsiteY182-13418" fmla="*/ 131000 h 1178750"/>
            <a:gd name="connsiteX183-13419" fmla="*/ 4911328 w 5470922"/>
            <a:gd name="connsiteY183-13420" fmla="*/ 119094 h 1178750"/>
            <a:gd name="connsiteX184-13421" fmla="*/ 4935141 w 5470922"/>
            <a:gd name="connsiteY184-13422" fmla="*/ 95281 h 1178750"/>
            <a:gd name="connsiteX185-13423" fmla="*/ 4931792 w 5470922"/>
            <a:gd name="connsiteY185-13424" fmla="*/ 131479 h 1178750"/>
            <a:gd name="connsiteX186-13425" fmla="*/ 4974749 w 5470922"/>
            <a:gd name="connsiteY186-13426" fmla="*/ 142618 h 1178750"/>
            <a:gd name="connsiteX187-13427" fmla="*/ 5017708 w 5470922"/>
            <a:gd name="connsiteY187-13428" fmla="*/ 127160 h 1178750"/>
            <a:gd name="connsiteX188-13429" fmla="*/ 5020562 w 5470922"/>
            <a:gd name="connsiteY188-13430" fmla="*/ 90385 h 1178750"/>
            <a:gd name="connsiteX189-13431" fmla="*/ 5060156 w 5470922"/>
            <a:gd name="connsiteY189-13432" fmla="*/ 59563 h 1178750"/>
            <a:gd name="connsiteX190-13433" fmla="*/ 5047739 w 5470922"/>
            <a:gd name="connsiteY190-13434" fmla="*/ 41703 h 1178750"/>
            <a:gd name="connsiteX191-13435" fmla="*/ 5119687 w 5470922"/>
            <a:gd name="connsiteY191-13436" fmla="*/ 29797 h 1178750"/>
            <a:gd name="connsiteX192-13437" fmla="*/ 5142725 w 5470922"/>
            <a:gd name="connsiteY192-13438" fmla="*/ 22020 h 1178750"/>
            <a:gd name="connsiteX193-13439" fmla="*/ 5169390 w 5470922"/>
            <a:gd name="connsiteY193-13440" fmla="*/ 60331 h 1178750"/>
            <a:gd name="connsiteX194-13441" fmla="*/ 5209249 w 5470922"/>
            <a:gd name="connsiteY194-13442" fmla="*/ 77422 h 1178750"/>
            <a:gd name="connsiteX195-13443" fmla="*/ 5239014 w 5470922"/>
            <a:gd name="connsiteY195-13444" fmla="*/ 131479 h 1178750"/>
            <a:gd name="connsiteX196-13445" fmla="*/ 5246006 w 5470922"/>
            <a:gd name="connsiteY196-13446" fmla="*/ 151164 h 1178750"/>
            <a:gd name="connsiteX197-13447" fmla="*/ 5258686 w 5470922"/>
            <a:gd name="connsiteY197-13448" fmla="*/ 193123 h 1178750"/>
            <a:gd name="connsiteX198-13449" fmla="*/ 5280686 w 5470922"/>
            <a:gd name="connsiteY198-13450" fmla="*/ 174785 h 1178750"/>
            <a:gd name="connsiteX199-13451" fmla="*/ 5301911 w 5470922"/>
            <a:gd name="connsiteY199-13452" fmla="*/ 165471 h 1178750"/>
            <a:gd name="connsiteX200-13453" fmla="*/ 5312265 w 5470922"/>
            <a:gd name="connsiteY200-13454" fmla="*/ 143196 h 1178750"/>
            <a:gd name="connsiteX201-13455" fmla="*/ 5340991 w 5470922"/>
            <a:gd name="connsiteY201-13456" fmla="*/ 125335 h 1178750"/>
            <a:gd name="connsiteX202-13457" fmla="*/ 5309941 w 5470922"/>
            <a:gd name="connsiteY202-13458" fmla="*/ 90674 h 1178750"/>
            <a:gd name="connsiteX203-13459" fmla="*/ 5373610 w 5470922"/>
            <a:gd name="connsiteY203-13460" fmla="*/ 91442 h 1178750"/>
            <a:gd name="connsiteX204-13461" fmla="*/ 5399484 w 5470922"/>
            <a:gd name="connsiteY204-13462" fmla="*/ 77422 h 1178750"/>
            <a:gd name="connsiteX205-13463" fmla="*/ 5381625 w 5470922"/>
            <a:gd name="connsiteY205-13464" fmla="*/ 65516 h 1178750"/>
            <a:gd name="connsiteX206-13465" fmla="*/ 5447109 w 5470922"/>
            <a:gd name="connsiteY206-13466" fmla="*/ 59563 h 1178750"/>
            <a:gd name="connsiteX207-13467" fmla="*/ 5470922 w 5470922"/>
            <a:gd name="connsiteY207-13468" fmla="*/ 65516 h 1178750"/>
            <a:gd name="connsiteX0-13469" fmla="*/ 0 w 5470922"/>
            <a:gd name="connsiteY0-13470" fmla="*/ 1178750 h 1178750"/>
            <a:gd name="connsiteX1-13471" fmla="*/ 29766 w 5470922"/>
            <a:gd name="connsiteY1-13472" fmla="*/ 1160891 h 1178750"/>
            <a:gd name="connsiteX2-13473" fmla="*/ 47625 w 5470922"/>
            <a:gd name="connsiteY2-13474" fmla="*/ 1154938 h 1178750"/>
            <a:gd name="connsiteX3-13475" fmla="*/ 77391 w 5470922"/>
            <a:gd name="connsiteY3-13476" fmla="*/ 1125172 h 1178750"/>
            <a:gd name="connsiteX4-13477" fmla="*/ 95250 w 5470922"/>
            <a:gd name="connsiteY4-13478" fmla="*/ 1113266 h 1178750"/>
            <a:gd name="connsiteX5-13479" fmla="*/ 172641 w 5470922"/>
            <a:gd name="connsiteY5-13480" fmla="*/ 1119219 h 1178750"/>
            <a:gd name="connsiteX6-13481" fmla="*/ 220266 w 5470922"/>
            <a:gd name="connsiteY6-13482" fmla="*/ 1125172 h 1178750"/>
            <a:gd name="connsiteX7-13483" fmla="*/ 232172 w 5470922"/>
            <a:gd name="connsiteY7-13484" fmla="*/ 1107313 h 1178750"/>
            <a:gd name="connsiteX8-13485" fmla="*/ 238125 w 5470922"/>
            <a:gd name="connsiteY8-13486" fmla="*/ 1065641 h 1178750"/>
            <a:gd name="connsiteX9-13487" fmla="*/ 244078 w 5470922"/>
            <a:gd name="connsiteY9-13488" fmla="*/ 1047781 h 1178750"/>
            <a:gd name="connsiteX10-13489" fmla="*/ 279797 w 5470922"/>
            <a:gd name="connsiteY10-13490" fmla="*/ 1023969 h 1178750"/>
            <a:gd name="connsiteX11-13491" fmla="*/ 291703 w 5470922"/>
            <a:gd name="connsiteY11-13492" fmla="*/ 1006109 h 1178750"/>
            <a:gd name="connsiteX12-13493" fmla="*/ 321469 w 5470922"/>
            <a:gd name="connsiteY12-13494" fmla="*/ 976344 h 1178750"/>
            <a:gd name="connsiteX13-13495" fmla="*/ 345281 w 5470922"/>
            <a:gd name="connsiteY13-13496" fmla="*/ 940625 h 1178750"/>
            <a:gd name="connsiteX14-13497" fmla="*/ 357187 w 5470922"/>
            <a:gd name="connsiteY14-13498" fmla="*/ 922766 h 1178750"/>
            <a:gd name="connsiteX15-13499" fmla="*/ 369094 w 5470922"/>
            <a:gd name="connsiteY15-13500" fmla="*/ 910859 h 1178750"/>
            <a:gd name="connsiteX16-13501" fmla="*/ 381000 w 5470922"/>
            <a:gd name="connsiteY16-13502" fmla="*/ 922766 h 1178750"/>
            <a:gd name="connsiteX17-13503" fmla="*/ 386953 w 5470922"/>
            <a:gd name="connsiteY17-13504" fmla="*/ 940625 h 1178750"/>
            <a:gd name="connsiteX18-13505" fmla="*/ 422672 w 5470922"/>
            <a:gd name="connsiteY18-13506" fmla="*/ 958484 h 1178750"/>
            <a:gd name="connsiteX19-13507" fmla="*/ 452437 w 5470922"/>
            <a:gd name="connsiteY19-13508" fmla="*/ 988250 h 1178750"/>
            <a:gd name="connsiteX20-13509" fmla="*/ 488156 w 5470922"/>
            <a:gd name="connsiteY20-13510" fmla="*/ 1000156 h 1178750"/>
            <a:gd name="connsiteX21-13511" fmla="*/ 511969 w 5470922"/>
            <a:gd name="connsiteY21-13512" fmla="*/ 994203 h 1178750"/>
            <a:gd name="connsiteX22-13513" fmla="*/ 559594 w 5470922"/>
            <a:gd name="connsiteY22-13514" fmla="*/ 958484 h 1178750"/>
            <a:gd name="connsiteX23-13515" fmla="*/ 601266 w 5470922"/>
            <a:gd name="connsiteY23-13516" fmla="*/ 964438 h 1178750"/>
            <a:gd name="connsiteX24-13517" fmla="*/ 619125 w 5470922"/>
            <a:gd name="connsiteY24-13518" fmla="*/ 970391 h 1178750"/>
            <a:gd name="connsiteX25-13519" fmla="*/ 631031 w 5470922"/>
            <a:gd name="connsiteY25-13520" fmla="*/ 988250 h 1178750"/>
            <a:gd name="connsiteX26-13521" fmla="*/ 648891 w 5470922"/>
            <a:gd name="connsiteY26-13522" fmla="*/ 1000156 h 1178750"/>
            <a:gd name="connsiteX27-13523" fmla="*/ 666750 w 5470922"/>
            <a:gd name="connsiteY27-13524" fmla="*/ 994203 h 1178750"/>
            <a:gd name="connsiteX28-13525" fmla="*/ 684609 w 5470922"/>
            <a:gd name="connsiteY28-13526" fmla="*/ 982297 h 1178750"/>
            <a:gd name="connsiteX29-13527" fmla="*/ 720328 w 5470922"/>
            <a:gd name="connsiteY29-13528" fmla="*/ 970391 h 1178750"/>
            <a:gd name="connsiteX30-13529" fmla="*/ 744141 w 5470922"/>
            <a:gd name="connsiteY30-13530" fmla="*/ 946578 h 1178750"/>
            <a:gd name="connsiteX31-13531" fmla="*/ 756047 w 5470922"/>
            <a:gd name="connsiteY31-13532" fmla="*/ 928719 h 1178750"/>
            <a:gd name="connsiteX32-13533" fmla="*/ 773906 w 5470922"/>
            <a:gd name="connsiteY32-13534" fmla="*/ 922766 h 1178750"/>
            <a:gd name="connsiteX33-13535" fmla="*/ 863203 w 5470922"/>
            <a:gd name="connsiteY33-13536" fmla="*/ 916813 h 1178750"/>
            <a:gd name="connsiteX34-13537" fmla="*/ 887016 w 5470922"/>
            <a:gd name="connsiteY34-13538" fmla="*/ 869188 h 1178750"/>
            <a:gd name="connsiteX35-13539" fmla="*/ 904875 w 5470922"/>
            <a:gd name="connsiteY35-13540" fmla="*/ 863234 h 1178750"/>
            <a:gd name="connsiteX36-13541" fmla="*/ 952500 w 5470922"/>
            <a:gd name="connsiteY36-13542" fmla="*/ 857281 h 1178750"/>
            <a:gd name="connsiteX37-13543" fmla="*/ 988219 w 5470922"/>
            <a:gd name="connsiteY37-13544" fmla="*/ 833469 h 1178750"/>
            <a:gd name="connsiteX38-13545" fmla="*/ 1006078 w 5470922"/>
            <a:gd name="connsiteY38-13546" fmla="*/ 821563 h 1178750"/>
            <a:gd name="connsiteX39-13547" fmla="*/ 1041797 w 5470922"/>
            <a:gd name="connsiteY39-13548" fmla="*/ 827516 h 1178750"/>
            <a:gd name="connsiteX40-13549" fmla="*/ 1059656 w 5470922"/>
            <a:gd name="connsiteY40-13550" fmla="*/ 833469 h 1178750"/>
            <a:gd name="connsiteX41-13551" fmla="*/ 1101328 w 5470922"/>
            <a:gd name="connsiteY41-13552" fmla="*/ 821563 h 1178750"/>
            <a:gd name="connsiteX42-13553" fmla="*/ 1137047 w 5470922"/>
            <a:gd name="connsiteY42-13554" fmla="*/ 779891 h 1178750"/>
            <a:gd name="connsiteX43-13555" fmla="*/ 1148953 w 5470922"/>
            <a:gd name="connsiteY43-13556" fmla="*/ 756078 h 1178750"/>
            <a:gd name="connsiteX44-13557" fmla="*/ 1154906 w 5470922"/>
            <a:gd name="connsiteY44-13558" fmla="*/ 738219 h 1178750"/>
            <a:gd name="connsiteX45-13559" fmla="*/ 1172766 w 5470922"/>
            <a:gd name="connsiteY45-13560" fmla="*/ 732266 h 1178750"/>
            <a:gd name="connsiteX46-13561" fmla="*/ 1196578 w 5470922"/>
            <a:gd name="connsiteY46-13562" fmla="*/ 738219 h 1178750"/>
            <a:gd name="connsiteX47-13563" fmla="*/ 1214437 w 5470922"/>
            <a:gd name="connsiteY47-13564" fmla="*/ 744172 h 1178750"/>
            <a:gd name="connsiteX48-13565" fmla="*/ 1226344 w 5470922"/>
            <a:gd name="connsiteY48-13566" fmla="*/ 732266 h 1178750"/>
            <a:gd name="connsiteX49-13567" fmla="*/ 1244203 w 5470922"/>
            <a:gd name="connsiteY49-13568" fmla="*/ 726313 h 1178750"/>
            <a:gd name="connsiteX50-13569" fmla="*/ 1273969 w 5470922"/>
            <a:gd name="connsiteY50-13570" fmla="*/ 756078 h 1178750"/>
            <a:gd name="connsiteX51-13571" fmla="*/ 1291828 w 5470922"/>
            <a:gd name="connsiteY51-13572" fmla="*/ 767984 h 1178750"/>
            <a:gd name="connsiteX52-13573" fmla="*/ 1333500 w 5470922"/>
            <a:gd name="connsiteY52-13574" fmla="*/ 803703 h 1178750"/>
            <a:gd name="connsiteX53-13575" fmla="*/ 1351359 w 5470922"/>
            <a:gd name="connsiteY53-13576" fmla="*/ 809656 h 1178750"/>
            <a:gd name="connsiteX54-13577" fmla="*/ 1369219 w 5470922"/>
            <a:gd name="connsiteY54-13578" fmla="*/ 773938 h 1178750"/>
            <a:gd name="connsiteX55-13579" fmla="*/ 1375172 w 5470922"/>
            <a:gd name="connsiteY55-13580" fmla="*/ 714406 h 1178750"/>
            <a:gd name="connsiteX56-13581" fmla="*/ 1393031 w 5470922"/>
            <a:gd name="connsiteY56-13582" fmla="*/ 702500 h 1178750"/>
            <a:gd name="connsiteX57-13583" fmla="*/ 1494234 w 5470922"/>
            <a:gd name="connsiteY57-13584" fmla="*/ 678688 h 1178750"/>
            <a:gd name="connsiteX58-13585" fmla="*/ 1506141 w 5470922"/>
            <a:gd name="connsiteY58-13586" fmla="*/ 666781 h 1178750"/>
            <a:gd name="connsiteX59-13587" fmla="*/ 1524000 w 5470922"/>
            <a:gd name="connsiteY59-13588" fmla="*/ 654875 h 1178750"/>
            <a:gd name="connsiteX60-13589" fmla="*/ 1535906 w 5470922"/>
            <a:gd name="connsiteY60-13590" fmla="*/ 637016 h 1178750"/>
            <a:gd name="connsiteX61-13591" fmla="*/ 1559719 w 5470922"/>
            <a:gd name="connsiteY61-13592" fmla="*/ 613203 h 1178750"/>
            <a:gd name="connsiteX62-13593" fmla="*/ 1565672 w 5470922"/>
            <a:gd name="connsiteY62-13594" fmla="*/ 595344 h 1178750"/>
            <a:gd name="connsiteX63-13595" fmla="*/ 1619250 w 5470922"/>
            <a:gd name="connsiteY63-13596" fmla="*/ 565578 h 1178750"/>
            <a:gd name="connsiteX64-13597" fmla="*/ 1702594 w 5470922"/>
            <a:gd name="connsiteY64-13598" fmla="*/ 571531 h 1178750"/>
            <a:gd name="connsiteX65-13599" fmla="*/ 1720453 w 5470922"/>
            <a:gd name="connsiteY65-13600" fmla="*/ 577484 h 1178750"/>
            <a:gd name="connsiteX66-13601" fmla="*/ 1768078 w 5470922"/>
            <a:gd name="connsiteY66-13602" fmla="*/ 565578 h 1178750"/>
            <a:gd name="connsiteX67-13603" fmla="*/ 1797844 w 5470922"/>
            <a:gd name="connsiteY67-13604" fmla="*/ 541766 h 1178750"/>
            <a:gd name="connsiteX68-13605" fmla="*/ 1779984 w 5470922"/>
            <a:gd name="connsiteY68-13606" fmla="*/ 500094 h 1178750"/>
            <a:gd name="connsiteX69-13607" fmla="*/ 1768078 w 5470922"/>
            <a:gd name="connsiteY69-13608" fmla="*/ 482234 h 1178750"/>
            <a:gd name="connsiteX70-13609" fmla="*/ 1785937 w 5470922"/>
            <a:gd name="connsiteY70-13610" fmla="*/ 464375 h 1178750"/>
            <a:gd name="connsiteX71-13611" fmla="*/ 1839516 w 5470922"/>
            <a:gd name="connsiteY71-13612" fmla="*/ 482234 h 1178750"/>
            <a:gd name="connsiteX72-13613" fmla="*/ 1851422 w 5470922"/>
            <a:gd name="connsiteY72-13614" fmla="*/ 494141 h 1178750"/>
            <a:gd name="connsiteX73-13615" fmla="*/ 1887141 w 5470922"/>
            <a:gd name="connsiteY73-13616" fmla="*/ 512000 h 1178750"/>
            <a:gd name="connsiteX74-13617" fmla="*/ 1934766 w 5470922"/>
            <a:gd name="connsiteY74-13618" fmla="*/ 500094 h 1178750"/>
            <a:gd name="connsiteX75-13619" fmla="*/ 1952625 w 5470922"/>
            <a:gd name="connsiteY75-13620" fmla="*/ 464375 h 1178750"/>
            <a:gd name="connsiteX76-13621" fmla="*/ 1976437 w 5470922"/>
            <a:gd name="connsiteY76-13622" fmla="*/ 452469 h 1178750"/>
            <a:gd name="connsiteX77-13623" fmla="*/ 2047875 w 5470922"/>
            <a:gd name="connsiteY77-13624" fmla="*/ 440563 h 1178750"/>
            <a:gd name="connsiteX78-13625" fmla="*/ 2077641 w 5470922"/>
            <a:gd name="connsiteY78-13626" fmla="*/ 422703 h 1178750"/>
            <a:gd name="connsiteX79-13627" fmla="*/ 2095500 w 5470922"/>
            <a:gd name="connsiteY79-13628" fmla="*/ 416750 h 1178750"/>
            <a:gd name="connsiteX80-13629" fmla="*/ 2125266 w 5470922"/>
            <a:gd name="connsiteY80-13630" fmla="*/ 392938 h 1178750"/>
            <a:gd name="connsiteX81-13631" fmla="*/ 2137172 w 5470922"/>
            <a:gd name="connsiteY81-13632" fmla="*/ 381031 h 1178750"/>
            <a:gd name="connsiteX82-13633" fmla="*/ 2172891 w 5470922"/>
            <a:gd name="connsiteY82-13634" fmla="*/ 369125 h 1178750"/>
            <a:gd name="connsiteX83-13635" fmla="*/ 2190750 w 5470922"/>
            <a:gd name="connsiteY83-13636" fmla="*/ 363172 h 1178750"/>
            <a:gd name="connsiteX84-13637" fmla="*/ 2220516 w 5470922"/>
            <a:gd name="connsiteY84-13638" fmla="*/ 357219 h 1178750"/>
            <a:gd name="connsiteX85-13639" fmla="*/ 2256234 w 5470922"/>
            <a:gd name="connsiteY85-13640" fmla="*/ 345313 h 1178750"/>
            <a:gd name="connsiteX86-13641" fmla="*/ 2274094 w 5470922"/>
            <a:gd name="connsiteY86-13642" fmla="*/ 339359 h 1178750"/>
            <a:gd name="connsiteX87-13643" fmla="*/ 2309812 w 5470922"/>
            <a:gd name="connsiteY87-13644" fmla="*/ 315547 h 1178750"/>
            <a:gd name="connsiteX88-13645" fmla="*/ 2321719 w 5470922"/>
            <a:gd name="connsiteY88-13646" fmla="*/ 297688 h 1178750"/>
            <a:gd name="connsiteX89-13647" fmla="*/ 2357437 w 5470922"/>
            <a:gd name="connsiteY89-13648" fmla="*/ 279828 h 1178750"/>
            <a:gd name="connsiteX90-13649" fmla="*/ 2369344 w 5470922"/>
            <a:gd name="connsiteY90-13650" fmla="*/ 267922 h 1178750"/>
            <a:gd name="connsiteX91-13651" fmla="*/ 2381250 w 5470922"/>
            <a:gd name="connsiteY91-13652" fmla="*/ 250063 h 1178750"/>
            <a:gd name="connsiteX92-13653" fmla="*/ 2416969 w 5470922"/>
            <a:gd name="connsiteY92-13654" fmla="*/ 238156 h 1178750"/>
            <a:gd name="connsiteX93-13655" fmla="*/ 2446734 w 5470922"/>
            <a:gd name="connsiteY93-13656" fmla="*/ 244109 h 1178750"/>
            <a:gd name="connsiteX94-13657" fmla="*/ 2458641 w 5470922"/>
            <a:gd name="connsiteY94-13658" fmla="*/ 256016 h 1178750"/>
            <a:gd name="connsiteX95-13659" fmla="*/ 2494359 w 5470922"/>
            <a:gd name="connsiteY95-13660" fmla="*/ 244109 h 1178750"/>
            <a:gd name="connsiteX96-13661" fmla="*/ 2536031 w 5470922"/>
            <a:gd name="connsiteY96-13662" fmla="*/ 250063 h 1178750"/>
            <a:gd name="connsiteX97-13663" fmla="*/ 2547937 w 5470922"/>
            <a:gd name="connsiteY97-13664" fmla="*/ 267922 h 1178750"/>
            <a:gd name="connsiteX98-13665" fmla="*/ 2559844 w 5470922"/>
            <a:gd name="connsiteY98-13666" fmla="*/ 279828 h 1178750"/>
            <a:gd name="connsiteX99-13667" fmla="*/ 2565797 w 5470922"/>
            <a:gd name="connsiteY99-13668" fmla="*/ 309594 h 1178750"/>
            <a:gd name="connsiteX100-13669" fmla="*/ 2583656 w 5470922"/>
            <a:gd name="connsiteY100-13670" fmla="*/ 315547 h 1178750"/>
            <a:gd name="connsiteX101-13671" fmla="*/ 2619375 w 5470922"/>
            <a:gd name="connsiteY101-13672" fmla="*/ 339359 h 1178750"/>
            <a:gd name="connsiteX102-13673" fmla="*/ 2655094 w 5470922"/>
            <a:gd name="connsiteY102-13674" fmla="*/ 357219 h 1178750"/>
            <a:gd name="connsiteX103-13675" fmla="*/ 2684859 w 5470922"/>
            <a:gd name="connsiteY103-13676" fmla="*/ 428656 h 1178750"/>
            <a:gd name="connsiteX104-13677" fmla="*/ 2708672 w 5470922"/>
            <a:gd name="connsiteY104-13678" fmla="*/ 416750 h 1178750"/>
            <a:gd name="connsiteX105-13679" fmla="*/ 2744391 w 5470922"/>
            <a:gd name="connsiteY105-13680" fmla="*/ 404844 h 1178750"/>
            <a:gd name="connsiteX106-13681" fmla="*/ 2851547 w 5470922"/>
            <a:gd name="connsiteY106-13682" fmla="*/ 422703 h 1178750"/>
            <a:gd name="connsiteX107-13683" fmla="*/ 2887266 w 5470922"/>
            <a:gd name="connsiteY107-13684" fmla="*/ 410797 h 1178750"/>
            <a:gd name="connsiteX108-13685" fmla="*/ 2905125 w 5470922"/>
            <a:gd name="connsiteY108-13686" fmla="*/ 404844 h 1178750"/>
            <a:gd name="connsiteX109-13687" fmla="*/ 2922984 w 5470922"/>
            <a:gd name="connsiteY109-13688" fmla="*/ 392938 h 1178750"/>
            <a:gd name="connsiteX110-13689" fmla="*/ 2976562 w 5470922"/>
            <a:gd name="connsiteY110-13690" fmla="*/ 386984 h 1178750"/>
            <a:gd name="connsiteX111-13691" fmla="*/ 2994422 w 5470922"/>
            <a:gd name="connsiteY111-13692" fmla="*/ 392938 h 1178750"/>
            <a:gd name="connsiteX112-13693" fmla="*/ 3012281 w 5470922"/>
            <a:gd name="connsiteY112-13694" fmla="*/ 404844 h 1178750"/>
            <a:gd name="connsiteX113-13695" fmla="*/ 3030141 w 5470922"/>
            <a:gd name="connsiteY113-13696" fmla="*/ 369125 h 1178750"/>
            <a:gd name="connsiteX114-13697" fmla="*/ 3065859 w 5470922"/>
            <a:gd name="connsiteY114-13698" fmla="*/ 339359 h 1178750"/>
            <a:gd name="connsiteX115-13699" fmla="*/ 3089672 w 5470922"/>
            <a:gd name="connsiteY115-13700" fmla="*/ 333406 h 1178750"/>
            <a:gd name="connsiteX116-13701" fmla="*/ 3168365 w 5470922"/>
            <a:gd name="connsiteY116-13702" fmla="*/ 337534 h 1178750"/>
            <a:gd name="connsiteX117-13703" fmla="*/ 3232547 w 5470922"/>
            <a:gd name="connsiteY117-13704" fmla="*/ 333406 h 1178750"/>
            <a:gd name="connsiteX118-13705" fmla="*/ 3244453 w 5470922"/>
            <a:gd name="connsiteY118-13706" fmla="*/ 345313 h 1178750"/>
            <a:gd name="connsiteX119-13707" fmla="*/ 3270079 w 5470922"/>
            <a:gd name="connsiteY119-13708" fmla="*/ 383046 h 1178750"/>
            <a:gd name="connsiteX120-13709" fmla="*/ 3295707 w 5470922"/>
            <a:gd name="connsiteY120-13710" fmla="*/ 431440 h 1178750"/>
            <a:gd name="connsiteX121-13711" fmla="*/ 3335563 w 5470922"/>
            <a:gd name="connsiteY121-13712" fmla="*/ 458613 h 1178750"/>
            <a:gd name="connsiteX122-13713" fmla="*/ 3363516 w 5470922"/>
            <a:gd name="connsiteY122-13714" fmla="*/ 458422 h 1178750"/>
            <a:gd name="connsiteX123-13715" fmla="*/ 3368957 w 5470922"/>
            <a:gd name="connsiteY123-13716" fmla="*/ 423760 h 1178750"/>
            <a:gd name="connsiteX124-13717" fmla="*/ 3364817 w 5470922"/>
            <a:gd name="connsiteY124-13718" fmla="*/ 399180 h 1178750"/>
            <a:gd name="connsiteX125-13719" fmla="*/ 3374136 w 5470922"/>
            <a:gd name="connsiteY125-13720" fmla="*/ 335520 h 1178750"/>
            <a:gd name="connsiteX126-13721" fmla="*/ 3423047 w 5470922"/>
            <a:gd name="connsiteY126-13722" fmla="*/ 351266 h 1178750"/>
            <a:gd name="connsiteX127-13723" fmla="*/ 3443495 w 5470922"/>
            <a:gd name="connsiteY127-13724" fmla="*/ 377382 h 1178750"/>
            <a:gd name="connsiteX128-13725" fmla="*/ 3459294 w 5470922"/>
            <a:gd name="connsiteY128-13726" fmla="*/ 332927 h 1178750"/>
            <a:gd name="connsiteX129-13727" fmla="*/ 3476625 w 5470922"/>
            <a:gd name="connsiteY129-13728" fmla="*/ 297688 h 1178750"/>
            <a:gd name="connsiteX130-13729" fmla="*/ 3500437 w 5470922"/>
            <a:gd name="connsiteY130-13730" fmla="*/ 291734 h 1178750"/>
            <a:gd name="connsiteX131-13731" fmla="*/ 3530203 w 5470922"/>
            <a:gd name="connsiteY131-13732" fmla="*/ 285781 h 1178750"/>
            <a:gd name="connsiteX132-13733" fmla="*/ 3548062 w 5470922"/>
            <a:gd name="connsiteY132-13734" fmla="*/ 279828 h 1178750"/>
            <a:gd name="connsiteX133-13735" fmla="*/ 3539784 w 5470922"/>
            <a:gd name="connsiteY133-13736" fmla="*/ 251886 h 1178750"/>
            <a:gd name="connsiteX134-13737" fmla="*/ 3589734 w 5470922"/>
            <a:gd name="connsiteY134-13738" fmla="*/ 238156 h 1178750"/>
            <a:gd name="connsiteX135-13739" fmla="*/ 3607594 w 5470922"/>
            <a:gd name="connsiteY135-13740" fmla="*/ 214344 h 1178750"/>
            <a:gd name="connsiteX136-13741" fmla="*/ 3625453 w 5470922"/>
            <a:gd name="connsiteY136-13742" fmla="*/ 196484 h 1178750"/>
            <a:gd name="connsiteX137-13743" fmla="*/ 3649266 w 5470922"/>
            <a:gd name="connsiteY137-13744" fmla="*/ 166719 h 1178750"/>
            <a:gd name="connsiteX138-13745" fmla="*/ 3655219 w 5470922"/>
            <a:gd name="connsiteY138-13746" fmla="*/ 119094 h 1178750"/>
            <a:gd name="connsiteX139-13747" fmla="*/ 3726656 w 5470922"/>
            <a:gd name="connsiteY139-13748" fmla="*/ 95281 h 1178750"/>
            <a:gd name="connsiteX140-13749" fmla="*/ 3827859 w 5470922"/>
            <a:gd name="connsiteY140-13750" fmla="*/ 53609 h 1178750"/>
            <a:gd name="connsiteX141-13751" fmla="*/ 3839766 w 5470922"/>
            <a:gd name="connsiteY141-13752" fmla="*/ 65516 h 1178750"/>
            <a:gd name="connsiteX142-13753" fmla="*/ 3875484 w 5470922"/>
            <a:gd name="connsiteY142-13754" fmla="*/ 89328 h 1178750"/>
            <a:gd name="connsiteX143-13755" fmla="*/ 3893344 w 5470922"/>
            <a:gd name="connsiteY143-13756" fmla="*/ 83375 h 1178750"/>
            <a:gd name="connsiteX144-13757" fmla="*/ 3911203 w 5470922"/>
            <a:gd name="connsiteY144-13758" fmla="*/ 71469 h 1178750"/>
            <a:gd name="connsiteX145-13759" fmla="*/ 3929062 w 5470922"/>
            <a:gd name="connsiteY145-13760" fmla="*/ 77422 h 1178750"/>
            <a:gd name="connsiteX146-13761" fmla="*/ 3976687 w 5470922"/>
            <a:gd name="connsiteY146-13762" fmla="*/ 71469 h 1178750"/>
            <a:gd name="connsiteX147-13763" fmla="*/ 3988594 w 5470922"/>
            <a:gd name="connsiteY147-13764" fmla="*/ 59563 h 1178750"/>
            <a:gd name="connsiteX148-13765" fmla="*/ 4018359 w 5470922"/>
            <a:gd name="connsiteY148-13766" fmla="*/ 95281 h 1178750"/>
            <a:gd name="connsiteX149-13767" fmla="*/ 4065984 w 5470922"/>
            <a:gd name="connsiteY149-13768" fmla="*/ 136953 h 1178750"/>
            <a:gd name="connsiteX150-13769" fmla="*/ 4083844 w 5470922"/>
            <a:gd name="connsiteY150-13770" fmla="*/ 131000 h 1178750"/>
            <a:gd name="connsiteX151-13771" fmla="*/ 4119562 w 5470922"/>
            <a:gd name="connsiteY151-13772" fmla="*/ 107188 h 1178750"/>
            <a:gd name="connsiteX152-13773" fmla="*/ 4125516 w 5470922"/>
            <a:gd name="connsiteY152-13774" fmla="*/ 89328 h 1178750"/>
            <a:gd name="connsiteX153-13775" fmla="*/ 4119562 w 5470922"/>
            <a:gd name="connsiteY153-13776" fmla="*/ 65516 h 1178750"/>
            <a:gd name="connsiteX154-13777" fmla="*/ 4101703 w 5470922"/>
            <a:gd name="connsiteY154-13778" fmla="*/ 29797 h 1178750"/>
            <a:gd name="connsiteX155-13779" fmla="*/ 4107656 w 5470922"/>
            <a:gd name="connsiteY155-13780" fmla="*/ 5984 h 1178750"/>
            <a:gd name="connsiteX156-13781" fmla="*/ 4167187 w 5470922"/>
            <a:gd name="connsiteY156-13782" fmla="*/ 5984 h 1178750"/>
            <a:gd name="connsiteX157-13783" fmla="*/ 4185047 w 5470922"/>
            <a:gd name="connsiteY157-13784" fmla="*/ 11938 h 1178750"/>
            <a:gd name="connsiteX158-13785" fmla="*/ 4244578 w 5470922"/>
            <a:gd name="connsiteY158-13786" fmla="*/ 47656 h 1178750"/>
            <a:gd name="connsiteX159-13787" fmla="*/ 4280297 w 5470922"/>
            <a:gd name="connsiteY159-13788" fmla="*/ 53609 h 1178750"/>
            <a:gd name="connsiteX160-13789" fmla="*/ 4363641 w 5470922"/>
            <a:gd name="connsiteY160-13790" fmla="*/ 41703 h 1178750"/>
            <a:gd name="connsiteX161-13791" fmla="*/ 4381500 w 5470922"/>
            <a:gd name="connsiteY161-13792" fmla="*/ 35750 h 1178750"/>
            <a:gd name="connsiteX162-13793" fmla="*/ 4399359 w 5470922"/>
            <a:gd name="connsiteY162-13794" fmla="*/ 23844 h 1178750"/>
            <a:gd name="connsiteX163-13795" fmla="*/ 4429125 w 5470922"/>
            <a:gd name="connsiteY163-13796" fmla="*/ 35750 h 1178750"/>
            <a:gd name="connsiteX164-13797" fmla="*/ 4446984 w 5470922"/>
            <a:gd name="connsiteY164-13798" fmla="*/ 41703 h 1178750"/>
            <a:gd name="connsiteX165-13799" fmla="*/ 4470797 w 5470922"/>
            <a:gd name="connsiteY165-13800" fmla="*/ 65516 h 1178750"/>
            <a:gd name="connsiteX166-13801" fmla="*/ 4488656 w 5470922"/>
            <a:gd name="connsiteY166-13802" fmla="*/ 107188 h 1178750"/>
            <a:gd name="connsiteX167-13803" fmla="*/ 4506516 w 5470922"/>
            <a:gd name="connsiteY167-13804" fmla="*/ 101234 h 1178750"/>
            <a:gd name="connsiteX168-13805" fmla="*/ 4542234 w 5470922"/>
            <a:gd name="connsiteY168-13806" fmla="*/ 77422 h 1178750"/>
            <a:gd name="connsiteX169-13807" fmla="*/ 4554141 w 5470922"/>
            <a:gd name="connsiteY169-13808" fmla="*/ 65516 h 1178750"/>
            <a:gd name="connsiteX170-13809" fmla="*/ 4589859 w 5470922"/>
            <a:gd name="connsiteY170-13810" fmla="*/ 53609 h 1178750"/>
            <a:gd name="connsiteX171-13811" fmla="*/ 4607719 w 5470922"/>
            <a:gd name="connsiteY171-13812" fmla="*/ 47656 h 1178750"/>
            <a:gd name="connsiteX172-13813" fmla="*/ 4649391 w 5470922"/>
            <a:gd name="connsiteY172-13814" fmla="*/ 29797 h 1178750"/>
            <a:gd name="connsiteX173-13815" fmla="*/ 4667250 w 5470922"/>
            <a:gd name="connsiteY173-13816" fmla="*/ 59563 h 1178750"/>
            <a:gd name="connsiteX174-13817" fmla="*/ 4691062 w 5470922"/>
            <a:gd name="connsiteY174-13818" fmla="*/ 95281 h 1178750"/>
            <a:gd name="connsiteX175-13819" fmla="*/ 4738687 w 5470922"/>
            <a:gd name="connsiteY175-13820" fmla="*/ 107188 h 1178750"/>
            <a:gd name="connsiteX176-13821" fmla="*/ 4774406 w 5470922"/>
            <a:gd name="connsiteY176-13822" fmla="*/ 89328 h 1178750"/>
            <a:gd name="connsiteX177-13823" fmla="*/ 4798219 w 5470922"/>
            <a:gd name="connsiteY177-13824" fmla="*/ 53609 h 1178750"/>
            <a:gd name="connsiteX178-13825" fmla="*/ 4804172 w 5470922"/>
            <a:gd name="connsiteY178-13826" fmla="*/ 35750 h 1178750"/>
            <a:gd name="connsiteX179-13827" fmla="*/ 4822031 w 5470922"/>
            <a:gd name="connsiteY179-13828" fmla="*/ 47656 h 1178750"/>
            <a:gd name="connsiteX180-13829" fmla="*/ 4845844 w 5470922"/>
            <a:gd name="connsiteY180-13830" fmla="*/ 89328 h 1178750"/>
            <a:gd name="connsiteX181-13831" fmla="*/ 4863703 w 5470922"/>
            <a:gd name="connsiteY181-13832" fmla="*/ 101234 h 1178750"/>
            <a:gd name="connsiteX182-13833" fmla="*/ 4893469 w 5470922"/>
            <a:gd name="connsiteY182-13834" fmla="*/ 131000 h 1178750"/>
            <a:gd name="connsiteX183-13835" fmla="*/ 4911328 w 5470922"/>
            <a:gd name="connsiteY183-13836" fmla="*/ 119094 h 1178750"/>
            <a:gd name="connsiteX184-13837" fmla="*/ 4935141 w 5470922"/>
            <a:gd name="connsiteY184-13838" fmla="*/ 95281 h 1178750"/>
            <a:gd name="connsiteX185-13839" fmla="*/ 4931792 w 5470922"/>
            <a:gd name="connsiteY185-13840" fmla="*/ 131479 h 1178750"/>
            <a:gd name="connsiteX186-13841" fmla="*/ 4974749 w 5470922"/>
            <a:gd name="connsiteY186-13842" fmla="*/ 142618 h 1178750"/>
            <a:gd name="connsiteX187-13843" fmla="*/ 5017708 w 5470922"/>
            <a:gd name="connsiteY187-13844" fmla="*/ 127160 h 1178750"/>
            <a:gd name="connsiteX188-13845" fmla="*/ 5020562 w 5470922"/>
            <a:gd name="connsiteY188-13846" fmla="*/ 90385 h 1178750"/>
            <a:gd name="connsiteX189-13847" fmla="*/ 5060156 w 5470922"/>
            <a:gd name="connsiteY189-13848" fmla="*/ 59563 h 1178750"/>
            <a:gd name="connsiteX190-13849" fmla="*/ 5047739 w 5470922"/>
            <a:gd name="connsiteY190-13850" fmla="*/ 41703 h 1178750"/>
            <a:gd name="connsiteX191-13851" fmla="*/ 5119687 w 5470922"/>
            <a:gd name="connsiteY191-13852" fmla="*/ 29797 h 1178750"/>
            <a:gd name="connsiteX192-13853" fmla="*/ 5142725 w 5470922"/>
            <a:gd name="connsiteY192-13854" fmla="*/ 22020 h 1178750"/>
            <a:gd name="connsiteX193-13855" fmla="*/ 5169390 w 5470922"/>
            <a:gd name="connsiteY193-13856" fmla="*/ 60331 h 1178750"/>
            <a:gd name="connsiteX194-13857" fmla="*/ 5209249 w 5470922"/>
            <a:gd name="connsiteY194-13858" fmla="*/ 77422 h 1178750"/>
            <a:gd name="connsiteX195-13859" fmla="*/ 5239014 w 5470922"/>
            <a:gd name="connsiteY195-13860" fmla="*/ 131479 h 1178750"/>
            <a:gd name="connsiteX196-13861" fmla="*/ 5246006 w 5470922"/>
            <a:gd name="connsiteY196-13862" fmla="*/ 151164 h 1178750"/>
            <a:gd name="connsiteX197-13863" fmla="*/ 5258686 w 5470922"/>
            <a:gd name="connsiteY197-13864" fmla="*/ 193123 h 1178750"/>
            <a:gd name="connsiteX198-13865" fmla="*/ 5280686 w 5470922"/>
            <a:gd name="connsiteY198-13866" fmla="*/ 174785 h 1178750"/>
            <a:gd name="connsiteX199-13867" fmla="*/ 5301911 w 5470922"/>
            <a:gd name="connsiteY199-13868" fmla="*/ 165471 h 1178750"/>
            <a:gd name="connsiteX200-13869" fmla="*/ 5312265 w 5470922"/>
            <a:gd name="connsiteY200-13870" fmla="*/ 143196 h 1178750"/>
            <a:gd name="connsiteX201-13871" fmla="*/ 5340991 w 5470922"/>
            <a:gd name="connsiteY201-13872" fmla="*/ 125335 h 1178750"/>
            <a:gd name="connsiteX202-13873" fmla="*/ 5309941 w 5470922"/>
            <a:gd name="connsiteY202-13874" fmla="*/ 90674 h 1178750"/>
            <a:gd name="connsiteX203-13875" fmla="*/ 5373610 w 5470922"/>
            <a:gd name="connsiteY203-13876" fmla="*/ 91442 h 1178750"/>
            <a:gd name="connsiteX204-13877" fmla="*/ 5399484 w 5470922"/>
            <a:gd name="connsiteY204-13878" fmla="*/ 77422 h 1178750"/>
            <a:gd name="connsiteX205-13879" fmla="*/ 5381625 w 5470922"/>
            <a:gd name="connsiteY205-13880" fmla="*/ 65516 h 1178750"/>
            <a:gd name="connsiteX206-13881" fmla="*/ 5447109 w 5470922"/>
            <a:gd name="connsiteY206-13882" fmla="*/ 59563 h 1178750"/>
            <a:gd name="connsiteX207-13883" fmla="*/ 5470922 w 5470922"/>
            <a:gd name="connsiteY207-13884" fmla="*/ 65516 h 1178750"/>
            <a:gd name="connsiteX0-13885" fmla="*/ 0 w 5470922"/>
            <a:gd name="connsiteY0-13886" fmla="*/ 1178750 h 1178750"/>
            <a:gd name="connsiteX1-13887" fmla="*/ 29766 w 5470922"/>
            <a:gd name="connsiteY1-13888" fmla="*/ 1160891 h 1178750"/>
            <a:gd name="connsiteX2-13889" fmla="*/ 47625 w 5470922"/>
            <a:gd name="connsiteY2-13890" fmla="*/ 1154938 h 1178750"/>
            <a:gd name="connsiteX3-13891" fmla="*/ 77391 w 5470922"/>
            <a:gd name="connsiteY3-13892" fmla="*/ 1125172 h 1178750"/>
            <a:gd name="connsiteX4-13893" fmla="*/ 95250 w 5470922"/>
            <a:gd name="connsiteY4-13894" fmla="*/ 1113266 h 1178750"/>
            <a:gd name="connsiteX5-13895" fmla="*/ 172641 w 5470922"/>
            <a:gd name="connsiteY5-13896" fmla="*/ 1119219 h 1178750"/>
            <a:gd name="connsiteX6-13897" fmla="*/ 220266 w 5470922"/>
            <a:gd name="connsiteY6-13898" fmla="*/ 1125172 h 1178750"/>
            <a:gd name="connsiteX7-13899" fmla="*/ 232172 w 5470922"/>
            <a:gd name="connsiteY7-13900" fmla="*/ 1107313 h 1178750"/>
            <a:gd name="connsiteX8-13901" fmla="*/ 238125 w 5470922"/>
            <a:gd name="connsiteY8-13902" fmla="*/ 1065641 h 1178750"/>
            <a:gd name="connsiteX9-13903" fmla="*/ 244078 w 5470922"/>
            <a:gd name="connsiteY9-13904" fmla="*/ 1047781 h 1178750"/>
            <a:gd name="connsiteX10-13905" fmla="*/ 279797 w 5470922"/>
            <a:gd name="connsiteY10-13906" fmla="*/ 1023969 h 1178750"/>
            <a:gd name="connsiteX11-13907" fmla="*/ 291703 w 5470922"/>
            <a:gd name="connsiteY11-13908" fmla="*/ 1006109 h 1178750"/>
            <a:gd name="connsiteX12-13909" fmla="*/ 321469 w 5470922"/>
            <a:gd name="connsiteY12-13910" fmla="*/ 976344 h 1178750"/>
            <a:gd name="connsiteX13-13911" fmla="*/ 345281 w 5470922"/>
            <a:gd name="connsiteY13-13912" fmla="*/ 940625 h 1178750"/>
            <a:gd name="connsiteX14-13913" fmla="*/ 357187 w 5470922"/>
            <a:gd name="connsiteY14-13914" fmla="*/ 922766 h 1178750"/>
            <a:gd name="connsiteX15-13915" fmla="*/ 369094 w 5470922"/>
            <a:gd name="connsiteY15-13916" fmla="*/ 910859 h 1178750"/>
            <a:gd name="connsiteX16-13917" fmla="*/ 381000 w 5470922"/>
            <a:gd name="connsiteY16-13918" fmla="*/ 922766 h 1178750"/>
            <a:gd name="connsiteX17-13919" fmla="*/ 386953 w 5470922"/>
            <a:gd name="connsiteY17-13920" fmla="*/ 940625 h 1178750"/>
            <a:gd name="connsiteX18-13921" fmla="*/ 422672 w 5470922"/>
            <a:gd name="connsiteY18-13922" fmla="*/ 958484 h 1178750"/>
            <a:gd name="connsiteX19-13923" fmla="*/ 452437 w 5470922"/>
            <a:gd name="connsiteY19-13924" fmla="*/ 988250 h 1178750"/>
            <a:gd name="connsiteX20-13925" fmla="*/ 488156 w 5470922"/>
            <a:gd name="connsiteY20-13926" fmla="*/ 1000156 h 1178750"/>
            <a:gd name="connsiteX21-13927" fmla="*/ 511969 w 5470922"/>
            <a:gd name="connsiteY21-13928" fmla="*/ 994203 h 1178750"/>
            <a:gd name="connsiteX22-13929" fmla="*/ 559594 w 5470922"/>
            <a:gd name="connsiteY22-13930" fmla="*/ 958484 h 1178750"/>
            <a:gd name="connsiteX23-13931" fmla="*/ 601266 w 5470922"/>
            <a:gd name="connsiteY23-13932" fmla="*/ 964438 h 1178750"/>
            <a:gd name="connsiteX24-13933" fmla="*/ 619125 w 5470922"/>
            <a:gd name="connsiteY24-13934" fmla="*/ 970391 h 1178750"/>
            <a:gd name="connsiteX25-13935" fmla="*/ 631031 w 5470922"/>
            <a:gd name="connsiteY25-13936" fmla="*/ 988250 h 1178750"/>
            <a:gd name="connsiteX26-13937" fmla="*/ 648891 w 5470922"/>
            <a:gd name="connsiteY26-13938" fmla="*/ 1000156 h 1178750"/>
            <a:gd name="connsiteX27-13939" fmla="*/ 666750 w 5470922"/>
            <a:gd name="connsiteY27-13940" fmla="*/ 994203 h 1178750"/>
            <a:gd name="connsiteX28-13941" fmla="*/ 684609 w 5470922"/>
            <a:gd name="connsiteY28-13942" fmla="*/ 982297 h 1178750"/>
            <a:gd name="connsiteX29-13943" fmla="*/ 720328 w 5470922"/>
            <a:gd name="connsiteY29-13944" fmla="*/ 970391 h 1178750"/>
            <a:gd name="connsiteX30-13945" fmla="*/ 744141 w 5470922"/>
            <a:gd name="connsiteY30-13946" fmla="*/ 946578 h 1178750"/>
            <a:gd name="connsiteX31-13947" fmla="*/ 756047 w 5470922"/>
            <a:gd name="connsiteY31-13948" fmla="*/ 928719 h 1178750"/>
            <a:gd name="connsiteX32-13949" fmla="*/ 773906 w 5470922"/>
            <a:gd name="connsiteY32-13950" fmla="*/ 922766 h 1178750"/>
            <a:gd name="connsiteX33-13951" fmla="*/ 863203 w 5470922"/>
            <a:gd name="connsiteY33-13952" fmla="*/ 916813 h 1178750"/>
            <a:gd name="connsiteX34-13953" fmla="*/ 887016 w 5470922"/>
            <a:gd name="connsiteY34-13954" fmla="*/ 869188 h 1178750"/>
            <a:gd name="connsiteX35-13955" fmla="*/ 904875 w 5470922"/>
            <a:gd name="connsiteY35-13956" fmla="*/ 863234 h 1178750"/>
            <a:gd name="connsiteX36-13957" fmla="*/ 952500 w 5470922"/>
            <a:gd name="connsiteY36-13958" fmla="*/ 857281 h 1178750"/>
            <a:gd name="connsiteX37-13959" fmla="*/ 988219 w 5470922"/>
            <a:gd name="connsiteY37-13960" fmla="*/ 833469 h 1178750"/>
            <a:gd name="connsiteX38-13961" fmla="*/ 1006078 w 5470922"/>
            <a:gd name="connsiteY38-13962" fmla="*/ 821563 h 1178750"/>
            <a:gd name="connsiteX39-13963" fmla="*/ 1041797 w 5470922"/>
            <a:gd name="connsiteY39-13964" fmla="*/ 827516 h 1178750"/>
            <a:gd name="connsiteX40-13965" fmla="*/ 1059656 w 5470922"/>
            <a:gd name="connsiteY40-13966" fmla="*/ 833469 h 1178750"/>
            <a:gd name="connsiteX41-13967" fmla="*/ 1101328 w 5470922"/>
            <a:gd name="connsiteY41-13968" fmla="*/ 821563 h 1178750"/>
            <a:gd name="connsiteX42-13969" fmla="*/ 1137047 w 5470922"/>
            <a:gd name="connsiteY42-13970" fmla="*/ 779891 h 1178750"/>
            <a:gd name="connsiteX43-13971" fmla="*/ 1148953 w 5470922"/>
            <a:gd name="connsiteY43-13972" fmla="*/ 756078 h 1178750"/>
            <a:gd name="connsiteX44-13973" fmla="*/ 1154906 w 5470922"/>
            <a:gd name="connsiteY44-13974" fmla="*/ 738219 h 1178750"/>
            <a:gd name="connsiteX45-13975" fmla="*/ 1172766 w 5470922"/>
            <a:gd name="connsiteY45-13976" fmla="*/ 732266 h 1178750"/>
            <a:gd name="connsiteX46-13977" fmla="*/ 1196578 w 5470922"/>
            <a:gd name="connsiteY46-13978" fmla="*/ 738219 h 1178750"/>
            <a:gd name="connsiteX47-13979" fmla="*/ 1214437 w 5470922"/>
            <a:gd name="connsiteY47-13980" fmla="*/ 744172 h 1178750"/>
            <a:gd name="connsiteX48-13981" fmla="*/ 1226344 w 5470922"/>
            <a:gd name="connsiteY48-13982" fmla="*/ 732266 h 1178750"/>
            <a:gd name="connsiteX49-13983" fmla="*/ 1244203 w 5470922"/>
            <a:gd name="connsiteY49-13984" fmla="*/ 726313 h 1178750"/>
            <a:gd name="connsiteX50-13985" fmla="*/ 1273969 w 5470922"/>
            <a:gd name="connsiteY50-13986" fmla="*/ 756078 h 1178750"/>
            <a:gd name="connsiteX51-13987" fmla="*/ 1291828 w 5470922"/>
            <a:gd name="connsiteY51-13988" fmla="*/ 767984 h 1178750"/>
            <a:gd name="connsiteX52-13989" fmla="*/ 1333500 w 5470922"/>
            <a:gd name="connsiteY52-13990" fmla="*/ 803703 h 1178750"/>
            <a:gd name="connsiteX53-13991" fmla="*/ 1351359 w 5470922"/>
            <a:gd name="connsiteY53-13992" fmla="*/ 809656 h 1178750"/>
            <a:gd name="connsiteX54-13993" fmla="*/ 1369219 w 5470922"/>
            <a:gd name="connsiteY54-13994" fmla="*/ 773938 h 1178750"/>
            <a:gd name="connsiteX55-13995" fmla="*/ 1375172 w 5470922"/>
            <a:gd name="connsiteY55-13996" fmla="*/ 714406 h 1178750"/>
            <a:gd name="connsiteX56-13997" fmla="*/ 1393031 w 5470922"/>
            <a:gd name="connsiteY56-13998" fmla="*/ 702500 h 1178750"/>
            <a:gd name="connsiteX57-13999" fmla="*/ 1494234 w 5470922"/>
            <a:gd name="connsiteY57-14000" fmla="*/ 678688 h 1178750"/>
            <a:gd name="connsiteX58-14001" fmla="*/ 1506141 w 5470922"/>
            <a:gd name="connsiteY58-14002" fmla="*/ 666781 h 1178750"/>
            <a:gd name="connsiteX59-14003" fmla="*/ 1524000 w 5470922"/>
            <a:gd name="connsiteY59-14004" fmla="*/ 654875 h 1178750"/>
            <a:gd name="connsiteX60-14005" fmla="*/ 1535906 w 5470922"/>
            <a:gd name="connsiteY60-14006" fmla="*/ 637016 h 1178750"/>
            <a:gd name="connsiteX61-14007" fmla="*/ 1559719 w 5470922"/>
            <a:gd name="connsiteY61-14008" fmla="*/ 613203 h 1178750"/>
            <a:gd name="connsiteX62-14009" fmla="*/ 1565672 w 5470922"/>
            <a:gd name="connsiteY62-14010" fmla="*/ 595344 h 1178750"/>
            <a:gd name="connsiteX63-14011" fmla="*/ 1619250 w 5470922"/>
            <a:gd name="connsiteY63-14012" fmla="*/ 565578 h 1178750"/>
            <a:gd name="connsiteX64-14013" fmla="*/ 1702594 w 5470922"/>
            <a:gd name="connsiteY64-14014" fmla="*/ 571531 h 1178750"/>
            <a:gd name="connsiteX65-14015" fmla="*/ 1720453 w 5470922"/>
            <a:gd name="connsiteY65-14016" fmla="*/ 577484 h 1178750"/>
            <a:gd name="connsiteX66-14017" fmla="*/ 1768078 w 5470922"/>
            <a:gd name="connsiteY66-14018" fmla="*/ 565578 h 1178750"/>
            <a:gd name="connsiteX67-14019" fmla="*/ 1797844 w 5470922"/>
            <a:gd name="connsiteY67-14020" fmla="*/ 541766 h 1178750"/>
            <a:gd name="connsiteX68-14021" fmla="*/ 1779984 w 5470922"/>
            <a:gd name="connsiteY68-14022" fmla="*/ 500094 h 1178750"/>
            <a:gd name="connsiteX69-14023" fmla="*/ 1768078 w 5470922"/>
            <a:gd name="connsiteY69-14024" fmla="*/ 482234 h 1178750"/>
            <a:gd name="connsiteX70-14025" fmla="*/ 1785937 w 5470922"/>
            <a:gd name="connsiteY70-14026" fmla="*/ 464375 h 1178750"/>
            <a:gd name="connsiteX71-14027" fmla="*/ 1839516 w 5470922"/>
            <a:gd name="connsiteY71-14028" fmla="*/ 482234 h 1178750"/>
            <a:gd name="connsiteX72-14029" fmla="*/ 1851422 w 5470922"/>
            <a:gd name="connsiteY72-14030" fmla="*/ 494141 h 1178750"/>
            <a:gd name="connsiteX73-14031" fmla="*/ 1887141 w 5470922"/>
            <a:gd name="connsiteY73-14032" fmla="*/ 512000 h 1178750"/>
            <a:gd name="connsiteX74-14033" fmla="*/ 1934766 w 5470922"/>
            <a:gd name="connsiteY74-14034" fmla="*/ 500094 h 1178750"/>
            <a:gd name="connsiteX75-14035" fmla="*/ 1952625 w 5470922"/>
            <a:gd name="connsiteY75-14036" fmla="*/ 464375 h 1178750"/>
            <a:gd name="connsiteX76-14037" fmla="*/ 1976437 w 5470922"/>
            <a:gd name="connsiteY76-14038" fmla="*/ 452469 h 1178750"/>
            <a:gd name="connsiteX77-14039" fmla="*/ 2047875 w 5470922"/>
            <a:gd name="connsiteY77-14040" fmla="*/ 440563 h 1178750"/>
            <a:gd name="connsiteX78-14041" fmla="*/ 2077641 w 5470922"/>
            <a:gd name="connsiteY78-14042" fmla="*/ 422703 h 1178750"/>
            <a:gd name="connsiteX79-14043" fmla="*/ 2095500 w 5470922"/>
            <a:gd name="connsiteY79-14044" fmla="*/ 416750 h 1178750"/>
            <a:gd name="connsiteX80-14045" fmla="*/ 2125266 w 5470922"/>
            <a:gd name="connsiteY80-14046" fmla="*/ 392938 h 1178750"/>
            <a:gd name="connsiteX81-14047" fmla="*/ 2137172 w 5470922"/>
            <a:gd name="connsiteY81-14048" fmla="*/ 381031 h 1178750"/>
            <a:gd name="connsiteX82-14049" fmla="*/ 2172891 w 5470922"/>
            <a:gd name="connsiteY82-14050" fmla="*/ 369125 h 1178750"/>
            <a:gd name="connsiteX83-14051" fmla="*/ 2190750 w 5470922"/>
            <a:gd name="connsiteY83-14052" fmla="*/ 363172 h 1178750"/>
            <a:gd name="connsiteX84-14053" fmla="*/ 2220516 w 5470922"/>
            <a:gd name="connsiteY84-14054" fmla="*/ 357219 h 1178750"/>
            <a:gd name="connsiteX85-14055" fmla="*/ 2256234 w 5470922"/>
            <a:gd name="connsiteY85-14056" fmla="*/ 345313 h 1178750"/>
            <a:gd name="connsiteX86-14057" fmla="*/ 2274094 w 5470922"/>
            <a:gd name="connsiteY86-14058" fmla="*/ 339359 h 1178750"/>
            <a:gd name="connsiteX87-14059" fmla="*/ 2309812 w 5470922"/>
            <a:gd name="connsiteY87-14060" fmla="*/ 315547 h 1178750"/>
            <a:gd name="connsiteX88-14061" fmla="*/ 2321719 w 5470922"/>
            <a:gd name="connsiteY88-14062" fmla="*/ 297688 h 1178750"/>
            <a:gd name="connsiteX89-14063" fmla="*/ 2357437 w 5470922"/>
            <a:gd name="connsiteY89-14064" fmla="*/ 279828 h 1178750"/>
            <a:gd name="connsiteX90-14065" fmla="*/ 2369344 w 5470922"/>
            <a:gd name="connsiteY90-14066" fmla="*/ 267922 h 1178750"/>
            <a:gd name="connsiteX91-14067" fmla="*/ 2381250 w 5470922"/>
            <a:gd name="connsiteY91-14068" fmla="*/ 250063 h 1178750"/>
            <a:gd name="connsiteX92-14069" fmla="*/ 2416969 w 5470922"/>
            <a:gd name="connsiteY92-14070" fmla="*/ 238156 h 1178750"/>
            <a:gd name="connsiteX93-14071" fmla="*/ 2446734 w 5470922"/>
            <a:gd name="connsiteY93-14072" fmla="*/ 244109 h 1178750"/>
            <a:gd name="connsiteX94-14073" fmla="*/ 2458641 w 5470922"/>
            <a:gd name="connsiteY94-14074" fmla="*/ 256016 h 1178750"/>
            <a:gd name="connsiteX95-14075" fmla="*/ 2494359 w 5470922"/>
            <a:gd name="connsiteY95-14076" fmla="*/ 244109 h 1178750"/>
            <a:gd name="connsiteX96-14077" fmla="*/ 2536031 w 5470922"/>
            <a:gd name="connsiteY96-14078" fmla="*/ 250063 h 1178750"/>
            <a:gd name="connsiteX97-14079" fmla="*/ 2547937 w 5470922"/>
            <a:gd name="connsiteY97-14080" fmla="*/ 267922 h 1178750"/>
            <a:gd name="connsiteX98-14081" fmla="*/ 2559844 w 5470922"/>
            <a:gd name="connsiteY98-14082" fmla="*/ 279828 h 1178750"/>
            <a:gd name="connsiteX99-14083" fmla="*/ 2565797 w 5470922"/>
            <a:gd name="connsiteY99-14084" fmla="*/ 309594 h 1178750"/>
            <a:gd name="connsiteX100-14085" fmla="*/ 2583656 w 5470922"/>
            <a:gd name="connsiteY100-14086" fmla="*/ 315547 h 1178750"/>
            <a:gd name="connsiteX101-14087" fmla="*/ 2619375 w 5470922"/>
            <a:gd name="connsiteY101-14088" fmla="*/ 339359 h 1178750"/>
            <a:gd name="connsiteX102-14089" fmla="*/ 2655094 w 5470922"/>
            <a:gd name="connsiteY102-14090" fmla="*/ 357219 h 1178750"/>
            <a:gd name="connsiteX103-14091" fmla="*/ 2684859 w 5470922"/>
            <a:gd name="connsiteY103-14092" fmla="*/ 428656 h 1178750"/>
            <a:gd name="connsiteX104-14093" fmla="*/ 2708672 w 5470922"/>
            <a:gd name="connsiteY104-14094" fmla="*/ 416750 h 1178750"/>
            <a:gd name="connsiteX105-14095" fmla="*/ 2744391 w 5470922"/>
            <a:gd name="connsiteY105-14096" fmla="*/ 404844 h 1178750"/>
            <a:gd name="connsiteX106-14097" fmla="*/ 2851547 w 5470922"/>
            <a:gd name="connsiteY106-14098" fmla="*/ 422703 h 1178750"/>
            <a:gd name="connsiteX107-14099" fmla="*/ 2887266 w 5470922"/>
            <a:gd name="connsiteY107-14100" fmla="*/ 410797 h 1178750"/>
            <a:gd name="connsiteX108-14101" fmla="*/ 2905125 w 5470922"/>
            <a:gd name="connsiteY108-14102" fmla="*/ 404844 h 1178750"/>
            <a:gd name="connsiteX109-14103" fmla="*/ 2922984 w 5470922"/>
            <a:gd name="connsiteY109-14104" fmla="*/ 392938 h 1178750"/>
            <a:gd name="connsiteX110-14105" fmla="*/ 2976562 w 5470922"/>
            <a:gd name="connsiteY110-14106" fmla="*/ 386984 h 1178750"/>
            <a:gd name="connsiteX111-14107" fmla="*/ 2994422 w 5470922"/>
            <a:gd name="connsiteY111-14108" fmla="*/ 392938 h 1178750"/>
            <a:gd name="connsiteX112-14109" fmla="*/ 3012281 w 5470922"/>
            <a:gd name="connsiteY112-14110" fmla="*/ 404844 h 1178750"/>
            <a:gd name="connsiteX113-14111" fmla="*/ 3030141 w 5470922"/>
            <a:gd name="connsiteY113-14112" fmla="*/ 369125 h 1178750"/>
            <a:gd name="connsiteX114-14113" fmla="*/ 3065859 w 5470922"/>
            <a:gd name="connsiteY114-14114" fmla="*/ 339359 h 1178750"/>
            <a:gd name="connsiteX115-14115" fmla="*/ 3089672 w 5470922"/>
            <a:gd name="connsiteY115-14116" fmla="*/ 333406 h 1178750"/>
            <a:gd name="connsiteX116-14117" fmla="*/ 3168365 w 5470922"/>
            <a:gd name="connsiteY116-14118" fmla="*/ 337534 h 1178750"/>
            <a:gd name="connsiteX117-14119" fmla="*/ 3232547 w 5470922"/>
            <a:gd name="connsiteY117-14120" fmla="*/ 333406 h 1178750"/>
            <a:gd name="connsiteX118-14121" fmla="*/ 3244453 w 5470922"/>
            <a:gd name="connsiteY118-14122" fmla="*/ 345313 h 1178750"/>
            <a:gd name="connsiteX119-14123" fmla="*/ 3270079 w 5470922"/>
            <a:gd name="connsiteY119-14124" fmla="*/ 383046 h 1178750"/>
            <a:gd name="connsiteX120-14125" fmla="*/ 3295707 w 5470922"/>
            <a:gd name="connsiteY120-14126" fmla="*/ 431440 h 1178750"/>
            <a:gd name="connsiteX121-14127" fmla="*/ 3335563 w 5470922"/>
            <a:gd name="connsiteY121-14128" fmla="*/ 458613 h 1178750"/>
            <a:gd name="connsiteX122-14129" fmla="*/ 3363516 w 5470922"/>
            <a:gd name="connsiteY122-14130" fmla="*/ 458422 h 1178750"/>
            <a:gd name="connsiteX123-14131" fmla="*/ 3368957 w 5470922"/>
            <a:gd name="connsiteY123-14132" fmla="*/ 423760 h 1178750"/>
            <a:gd name="connsiteX124-14133" fmla="*/ 3364817 w 5470922"/>
            <a:gd name="connsiteY124-14134" fmla="*/ 399180 h 1178750"/>
            <a:gd name="connsiteX125-14135" fmla="*/ 3374136 w 5470922"/>
            <a:gd name="connsiteY125-14136" fmla="*/ 335520 h 1178750"/>
            <a:gd name="connsiteX126-14137" fmla="*/ 3423047 w 5470922"/>
            <a:gd name="connsiteY126-14138" fmla="*/ 351266 h 1178750"/>
            <a:gd name="connsiteX127-14139" fmla="*/ 3443495 w 5470922"/>
            <a:gd name="connsiteY127-14140" fmla="*/ 377382 h 1178750"/>
            <a:gd name="connsiteX128-14141" fmla="*/ 3459294 w 5470922"/>
            <a:gd name="connsiteY128-14142" fmla="*/ 332927 h 1178750"/>
            <a:gd name="connsiteX129-14143" fmla="*/ 3476625 w 5470922"/>
            <a:gd name="connsiteY129-14144" fmla="*/ 297688 h 1178750"/>
            <a:gd name="connsiteX130-14145" fmla="*/ 3500437 w 5470922"/>
            <a:gd name="connsiteY130-14146" fmla="*/ 291734 h 1178750"/>
            <a:gd name="connsiteX131-14147" fmla="*/ 3530203 w 5470922"/>
            <a:gd name="connsiteY131-14148" fmla="*/ 285781 h 1178750"/>
            <a:gd name="connsiteX132-14149" fmla="*/ 3548062 w 5470922"/>
            <a:gd name="connsiteY132-14150" fmla="*/ 279828 h 1178750"/>
            <a:gd name="connsiteX133-14151" fmla="*/ 3539784 w 5470922"/>
            <a:gd name="connsiteY133-14152" fmla="*/ 251886 h 1178750"/>
            <a:gd name="connsiteX134-14153" fmla="*/ 3589734 w 5470922"/>
            <a:gd name="connsiteY134-14154" fmla="*/ 238156 h 1178750"/>
            <a:gd name="connsiteX135-14155" fmla="*/ 3607594 w 5470922"/>
            <a:gd name="connsiteY135-14156" fmla="*/ 197541 h 1178750"/>
            <a:gd name="connsiteX136-14157" fmla="*/ 3625453 w 5470922"/>
            <a:gd name="connsiteY136-14158" fmla="*/ 196484 h 1178750"/>
            <a:gd name="connsiteX137-14159" fmla="*/ 3649266 w 5470922"/>
            <a:gd name="connsiteY137-14160" fmla="*/ 166719 h 1178750"/>
            <a:gd name="connsiteX138-14161" fmla="*/ 3655219 w 5470922"/>
            <a:gd name="connsiteY138-14162" fmla="*/ 119094 h 1178750"/>
            <a:gd name="connsiteX139-14163" fmla="*/ 3726656 w 5470922"/>
            <a:gd name="connsiteY139-14164" fmla="*/ 95281 h 1178750"/>
            <a:gd name="connsiteX140-14165" fmla="*/ 3827859 w 5470922"/>
            <a:gd name="connsiteY140-14166" fmla="*/ 53609 h 1178750"/>
            <a:gd name="connsiteX141-14167" fmla="*/ 3839766 w 5470922"/>
            <a:gd name="connsiteY141-14168" fmla="*/ 65516 h 1178750"/>
            <a:gd name="connsiteX142-14169" fmla="*/ 3875484 w 5470922"/>
            <a:gd name="connsiteY142-14170" fmla="*/ 89328 h 1178750"/>
            <a:gd name="connsiteX143-14171" fmla="*/ 3893344 w 5470922"/>
            <a:gd name="connsiteY143-14172" fmla="*/ 83375 h 1178750"/>
            <a:gd name="connsiteX144-14173" fmla="*/ 3911203 w 5470922"/>
            <a:gd name="connsiteY144-14174" fmla="*/ 71469 h 1178750"/>
            <a:gd name="connsiteX145-14175" fmla="*/ 3929062 w 5470922"/>
            <a:gd name="connsiteY145-14176" fmla="*/ 77422 h 1178750"/>
            <a:gd name="connsiteX146-14177" fmla="*/ 3976687 w 5470922"/>
            <a:gd name="connsiteY146-14178" fmla="*/ 71469 h 1178750"/>
            <a:gd name="connsiteX147-14179" fmla="*/ 3988594 w 5470922"/>
            <a:gd name="connsiteY147-14180" fmla="*/ 59563 h 1178750"/>
            <a:gd name="connsiteX148-14181" fmla="*/ 4018359 w 5470922"/>
            <a:gd name="connsiteY148-14182" fmla="*/ 95281 h 1178750"/>
            <a:gd name="connsiteX149-14183" fmla="*/ 4065984 w 5470922"/>
            <a:gd name="connsiteY149-14184" fmla="*/ 136953 h 1178750"/>
            <a:gd name="connsiteX150-14185" fmla="*/ 4083844 w 5470922"/>
            <a:gd name="connsiteY150-14186" fmla="*/ 131000 h 1178750"/>
            <a:gd name="connsiteX151-14187" fmla="*/ 4119562 w 5470922"/>
            <a:gd name="connsiteY151-14188" fmla="*/ 107188 h 1178750"/>
            <a:gd name="connsiteX152-14189" fmla="*/ 4125516 w 5470922"/>
            <a:gd name="connsiteY152-14190" fmla="*/ 89328 h 1178750"/>
            <a:gd name="connsiteX153-14191" fmla="*/ 4119562 w 5470922"/>
            <a:gd name="connsiteY153-14192" fmla="*/ 65516 h 1178750"/>
            <a:gd name="connsiteX154-14193" fmla="*/ 4101703 w 5470922"/>
            <a:gd name="connsiteY154-14194" fmla="*/ 29797 h 1178750"/>
            <a:gd name="connsiteX155-14195" fmla="*/ 4107656 w 5470922"/>
            <a:gd name="connsiteY155-14196" fmla="*/ 5984 h 1178750"/>
            <a:gd name="connsiteX156-14197" fmla="*/ 4167187 w 5470922"/>
            <a:gd name="connsiteY156-14198" fmla="*/ 5984 h 1178750"/>
            <a:gd name="connsiteX157-14199" fmla="*/ 4185047 w 5470922"/>
            <a:gd name="connsiteY157-14200" fmla="*/ 11938 h 1178750"/>
            <a:gd name="connsiteX158-14201" fmla="*/ 4244578 w 5470922"/>
            <a:gd name="connsiteY158-14202" fmla="*/ 47656 h 1178750"/>
            <a:gd name="connsiteX159-14203" fmla="*/ 4280297 w 5470922"/>
            <a:gd name="connsiteY159-14204" fmla="*/ 53609 h 1178750"/>
            <a:gd name="connsiteX160-14205" fmla="*/ 4363641 w 5470922"/>
            <a:gd name="connsiteY160-14206" fmla="*/ 41703 h 1178750"/>
            <a:gd name="connsiteX161-14207" fmla="*/ 4381500 w 5470922"/>
            <a:gd name="connsiteY161-14208" fmla="*/ 35750 h 1178750"/>
            <a:gd name="connsiteX162-14209" fmla="*/ 4399359 w 5470922"/>
            <a:gd name="connsiteY162-14210" fmla="*/ 23844 h 1178750"/>
            <a:gd name="connsiteX163-14211" fmla="*/ 4429125 w 5470922"/>
            <a:gd name="connsiteY163-14212" fmla="*/ 35750 h 1178750"/>
            <a:gd name="connsiteX164-14213" fmla="*/ 4446984 w 5470922"/>
            <a:gd name="connsiteY164-14214" fmla="*/ 41703 h 1178750"/>
            <a:gd name="connsiteX165-14215" fmla="*/ 4470797 w 5470922"/>
            <a:gd name="connsiteY165-14216" fmla="*/ 65516 h 1178750"/>
            <a:gd name="connsiteX166-14217" fmla="*/ 4488656 w 5470922"/>
            <a:gd name="connsiteY166-14218" fmla="*/ 107188 h 1178750"/>
            <a:gd name="connsiteX167-14219" fmla="*/ 4506516 w 5470922"/>
            <a:gd name="connsiteY167-14220" fmla="*/ 101234 h 1178750"/>
            <a:gd name="connsiteX168-14221" fmla="*/ 4542234 w 5470922"/>
            <a:gd name="connsiteY168-14222" fmla="*/ 77422 h 1178750"/>
            <a:gd name="connsiteX169-14223" fmla="*/ 4554141 w 5470922"/>
            <a:gd name="connsiteY169-14224" fmla="*/ 65516 h 1178750"/>
            <a:gd name="connsiteX170-14225" fmla="*/ 4589859 w 5470922"/>
            <a:gd name="connsiteY170-14226" fmla="*/ 53609 h 1178750"/>
            <a:gd name="connsiteX171-14227" fmla="*/ 4607719 w 5470922"/>
            <a:gd name="connsiteY171-14228" fmla="*/ 47656 h 1178750"/>
            <a:gd name="connsiteX172-14229" fmla="*/ 4649391 w 5470922"/>
            <a:gd name="connsiteY172-14230" fmla="*/ 29797 h 1178750"/>
            <a:gd name="connsiteX173-14231" fmla="*/ 4667250 w 5470922"/>
            <a:gd name="connsiteY173-14232" fmla="*/ 59563 h 1178750"/>
            <a:gd name="connsiteX174-14233" fmla="*/ 4691062 w 5470922"/>
            <a:gd name="connsiteY174-14234" fmla="*/ 95281 h 1178750"/>
            <a:gd name="connsiteX175-14235" fmla="*/ 4738687 w 5470922"/>
            <a:gd name="connsiteY175-14236" fmla="*/ 107188 h 1178750"/>
            <a:gd name="connsiteX176-14237" fmla="*/ 4774406 w 5470922"/>
            <a:gd name="connsiteY176-14238" fmla="*/ 89328 h 1178750"/>
            <a:gd name="connsiteX177-14239" fmla="*/ 4798219 w 5470922"/>
            <a:gd name="connsiteY177-14240" fmla="*/ 53609 h 1178750"/>
            <a:gd name="connsiteX178-14241" fmla="*/ 4804172 w 5470922"/>
            <a:gd name="connsiteY178-14242" fmla="*/ 35750 h 1178750"/>
            <a:gd name="connsiteX179-14243" fmla="*/ 4822031 w 5470922"/>
            <a:gd name="connsiteY179-14244" fmla="*/ 47656 h 1178750"/>
            <a:gd name="connsiteX180-14245" fmla="*/ 4845844 w 5470922"/>
            <a:gd name="connsiteY180-14246" fmla="*/ 89328 h 1178750"/>
            <a:gd name="connsiteX181-14247" fmla="*/ 4863703 w 5470922"/>
            <a:gd name="connsiteY181-14248" fmla="*/ 101234 h 1178750"/>
            <a:gd name="connsiteX182-14249" fmla="*/ 4893469 w 5470922"/>
            <a:gd name="connsiteY182-14250" fmla="*/ 131000 h 1178750"/>
            <a:gd name="connsiteX183-14251" fmla="*/ 4911328 w 5470922"/>
            <a:gd name="connsiteY183-14252" fmla="*/ 119094 h 1178750"/>
            <a:gd name="connsiteX184-14253" fmla="*/ 4935141 w 5470922"/>
            <a:gd name="connsiteY184-14254" fmla="*/ 95281 h 1178750"/>
            <a:gd name="connsiteX185-14255" fmla="*/ 4931792 w 5470922"/>
            <a:gd name="connsiteY185-14256" fmla="*/ 131479 h 1178750"/>
            <a:gd name="connsiteX186-14257" fmla="*/ 4974749 w 5470922"/>
            <a:gd name="connsiteY186-14258" fmla="*/ 142618 h 1178750"/>
            <a:gd name="connsiteX187-14259" fmla="*/ 5017708 w 5470922"/>
            <a:gd name="connsiteY187-14260" fmla="*/ 127160 h 1178750"/>
            <a:gd name="connsiteX188-14261" fmla="*/ 5020562 w 5470922"/>
            <a:gd name="connsiteY188-14262" fmla="*/ 90385 h 1178750"/>
            <a:gd name="connsiteX189-14263" fmla="*/ 5060156 w 5470922"/>
            <a:gd name="connsiteY189-14264" fmla="*/ 59563 h 1178750"/>
            <a:gd name="connsiteX190-14265" fmla="*/ 5047739 w 5470922"/>
            <a:gd name="connsiteY190-14266" fmla="*/ 41703 h 1178750"/>
            <a:gd name="connsiteX191-14267" fmla="*/ 5119687 w 5470922"/>
            <a:gd name="connsiteY191-14268" fmla="*/ 29797 h 1178750"/>
            <a:gd name="connsiteX192-14269" fmla="*/ 5142725 w 5470922"/>
            <a:gd name="connsiteY192-14270" fmla="*/ 22020 h 1178750"/>
            <a:gd name="connsiteX193-14271" fmla="*/ 5169390 w 5470922"/>
            <a:gd name="connsiteY193-14272" fmla="*/ 60331 h 1178750"/>
            <a:gd name="connsiteX194-14273" fmla="*/ 5209249 w 5470922"/>
            <a:gd name="connsiteY194-14274" fmla="*/ 77422 h 1178750"/>
            <a:gd name="connsiteX195-14275" fmla="*/ 5239014 w 5470922"/>
            <a:gd name="connsiteY195-14276" fmla="*/ 131479 h 1178750"/>
            <a:gd name="connsiteX196-14277" fmla="*/ 5246006 w 5470922"/>
            <a:gd name="connsiteY196-14278" fmla="*/ 151164 h 1178750"/>
            <a:gd name="connsiteX197-14279" fmla="*/ 5258686 w 5470922"/>
            <a:gd name="connsiteY197-14280" fmla="*/ 193123 h 1178750"/>
            <a:gd name="connsiteX198-14281" fmla="*/ 5280686 w 5470922"/>
            <a:gd name="connsiteY198-14282" fmla="*/ 174785 h 1178750"/>
            <a:gd name="connsiteX199-14283" fmla="*/ 5301911 w 5470922"/>
            <a:gd name="connsiteY199-14284" fmla="*/ 165471 h 1178750"/>
            <a:gd name="connsiteX200-14285" fmla="*/ 5312265 w 5470922"/>
            <a:gd name="connsiteY200-14286" fmla="*/ 143196 h 1178750"/>
            <a:gd name="connsiteX201-14287" fmla="*/ 5340991 w 5470922"/>
            <a:gd name="connsiteY201-14288" fmla="*/ 125335 h 1178750"/>
            <a:gd name="connsiteX202-14289" fmla="*/ 5309941 w 5470922"/>
            <a:gd name="connsiteY202-14290" fmla="*/ 90674 h 1178750"/>
            <a:gd name="connsiteX203-14291" fmla="*/ 5373610 w 5470922"/>
            <a:gd name="connsiteY203-14292" fmla="*/ 91442 h 1178750"/>
            <a:gd name="connsiteX204-14293" fmla="*/ 5399484 w 5470922"/>
            <a:gd name="connsiteY204-14294" fmla="*/ 77422 h 1178750"/>
            <a:gd name="connsiteX205-14295" fmla="*/ 5381625 w 5470922"/>
            <a:gd name="connsiteY205-14296" fmla="*/ 65516 h 1178750"/>
            <a:gd name="connsiteX206-14297" fmla="*/ 5447109 w 5470922"/>
            <a:gd name="connsiteY206-14298" fmla="*/ 59563 h 1178750"/>
            <a:gd name="connsiteX207-14299" fmla="*/ 5470922 w 5470922"/>
            <a:gd name="connsiteY207-14300" fmla="*/ 65516 h 1178750"/>
            <a:gd name="connsiteX0-14301" fmla="*/ 0 w 5470922"/>
            <a:gd name="connsiteY0-14302" fmla="*/ 1178750 h 1178750"/>
            <a:gd name="connsiteX1-14303" fmla="*/ 29766 w 5470922"/>
            <a:gd name="connsiteY1-14304" fmla="*/ 1160891 h 1178750"/>
            <a:gd name="connsiteX2-14305" fmla="*/ 47625 w 5470922"/>
            <a:gd name="connsiteY2-14306" fmla="*/ 1154938 h 1178750"/>
            <a:gd name="connsiteX3-14307" fmla="*/ 77391 w 5470922"/>
            <a:gd name="connsiteY3-14308" fmla="*/ 1125172 h 1178750"/>
            <a:gd name="connsiteX4-14309" fmla="*/ 95250 w 5470922"/>
            <a:gd name="connsiteY4-14310" fmla="*/ 1113266 h 1178750"/>
            <a:gd name="connsiteX5-14311" fmla="*/ 172641 w 5470922"/>
            <a:gd name="connsiteY5-14312" fmla="*/ 1119219 h 1178750"/>
            <a:gd name="connsiteX6-14313" fmla="*/ 220266 w 5470922"/>
            <a:gd name="connsiteY6-14314" fmla="*/ 1125172 h 1178750"/>
            <a:gd name="connsiteX7-14315" fmla="*/ 232172 w 5470922"/>
            <a:gd name="connsiteY7-14316" fmla="*/ 1107313 h 1178750"/>
            <a:gd name="connsiteX8-14317" fmla="*/ 238125 w 5470922"/>
            <a:gd name="connsiteY8-14318" fmla="*/ 1065641 h 1178750"/>
            <a:gd name="connsiteX9-14319" fmla="*/ 244078 w 5470922"/>
            <a:gd name="connsiteY9-14320" fmla="*/ 1047781 h 1178750"/>
            <a:gd name="connsiteX10-14321" fmla="*/ 279797 w 5470922"/>
            <a:gd name="connsiteY10-14322" fmla="*/ 1023969 h 1178750"/>
            <a:gd name="connsiteX11-14323" fmla="*/ 291703 w 5470922"/>
            <a:gd name="connsiteY11-14324" fmla="*/ 1006109 h 1178750"/>
            <a:gd name="connsiteX12-14325" fmla="*/ 321469 w 5470922"/>
            <a:gd name="connsiteY12-14326" fmla="*/ 976344 h 1178750"/>
            <a:gd name="connsiteX13-14327" fmla="*/ 345281 w 5470922"/>
            <a:gd name="connsiteY13-14328" fmla="*/ 940625 h 1178750"/>
            <a:gd name="connsiteX14-14329" fmla="*/ 357187 w 5470922"/>
            <a:gd name="connsiteY14-14330" fmla="*/ 922766 h 1178750"/>
            <a:gd name="connsiteX15-14331" fmla="*/ 369094 w 5470922"/>
            <a:gd name="connsiteY15-14332" fmla="*/ 910859 h 1178750"/>
            <a:gd name="connsiteX16-14333" fmla="*/ 381000 w 5470922"/>
            <a:gd name="connsiteY16-14334" fmla="*/ 922766 h 1178750"/>
            <a:gd name="connsiteX17-14335" fmla="*/ 386953 w 5470922"/>
            <a:gd name="connsiteY17-14336" fmla="*/ 940625 h 1178750"/>
            <a:gd name="connsiteX18-14337" fmla="*/ 422672 w 5470922"/>
            <a:gd name="connsiteY18-14338" fmla="*/ 958484 h 1178750"/>
            <a:gd name="connsiteX19-14339" fmla="*/ 452437 w 5470922"/>
            <a:gd name="connsiteY19-14340" fmla="*/ 988250 h 1178750"/>
            <a:gd name="connsiteX20-14341" fmla="*/ 488156 w 5470922"/>
            <a:gd name="connsiteY20-14342" fmla="*/ 1000156 h 1178750"/>
            <a:gd name="connsiteX21-14343" fmla="*/ 511969 w 5470922"/>
            <a:gd name="connsiteY21-14344" fmla="*/ 994203 h 1178750"/>
            <a:gd name="connsiteX22-14345" fmla="*/ 559594 w 5470922"/>
            <a:gd name="connsiteY22-14346" fmla="*/ 958484 h 1178750"/>
            <a:gd name="connsiteX23-14347" fmla="*/ 601266 w 5470922"/>
            <a:gd name="connsiteY23-14348" fmla="*/ 964438 h 1178750"/>
            <a:gd name="connsiteX24-14349" fmla="*/ 619125 w 5470922"/>
            <a:gd name="connsiteY24-14350" fmla="*/ 970391 h 1178750"/>
            <a:gd name="connsiteX25-14351" fmla="*/ 631031 w 5470922"/>
            <a:gd name="connsiteY25-14352" fmla="*/ 988250 h 1178750"/>
            <a:gd name="connsiteX26-14353" fmla="*/ 648891 w 5470922"/>
            <a:gd name="connsiteY26-14354" fmla="*/ 1000156 h 1178750"/>
            <a:gd name="connsiteX27-14355" fmla="*/ 666750 w 5470922"/>
            <a:gd name="connsiteY27-14356" fmla="*/ 994203 h 1178750"/>
            <a:gd name="connsiteX28-14357" fmla="*/ 684609 w 5470922"/>
            <a:gd name="connsiteY28-14358" fmla="*/ 982297 h 1178750"/>
            <a:gd name="connsiteX29-14359" fmla="*/ 720328 w 5470922"/>
            <a:gd name="connsiteY29-14360" fmla="*/ 970391 h 1178750"/>
            <a:gd name="connsiteX30-14361" fmla="*/ 744141 w 5470922"/>
            <a:gd name="connsiteY30-14362" fmla="*/ 946578 h 1178750"/>
            <a:gd name="connsiteX31-14363" fmla="*/ 756047 w 5470922"/>
            <a:gd name="connsiteY31-14364" fmla="*/ 928719 h 1178750"/>
            <a:gd name="connsiteX32-14365" fmla="*/ 773906 w 5470922"/>
            <a:gd name="connsiteY32-14366" fmla="*/ 922766 h 1178750"/>
            <a:gd name="connsiteX33-14367" fmla="*/ 863203 w 5470922"/>
            <a:gd name="connsiteY33-14368" fmla="*/ 916813 h 1178750"/>
            <a:gd name="connsiteX34-14369" fmla="*/ 887016 w 5470922"/>
            <a:gd name="connsiteY34-14370" fmla="*/ 869188 h 1178750"/>
            <a:gd name="connsiteX35-14371" fmla="*/ 904875 w 5470922"/>
            <a:gd name="connsiteY35-14372" fmla="*/ 863234 h 1178750"/>
            <a:gd name="connsiteX36-14373" fmla="*/ 952500 w 5470922"/>
            <a:gd name="connsiteY36-14374" fmla="*/ 857281 h 1178750"/>
            <a:gd name="connsiteX37-14375" fmla="*/ 988219 w 5470922"/>
            <a:gd name="connsiteY37-14376" fmla="*/ 833469 h 1178750"/>
            <a:gd name="connsiteX38-14377" fmla="*/ 1006078 w 5470922"/>
            <a:gd name="connsiteY38-14378" fmla="*/ 821563 h 1178750"/>
            <a:gd name="connsiteX39-14379" fmla="*/ 1041797 w 5470922"/>
            <a:gd name="connsiteY39-14380" fmla="*/ 827516 h 1178750"/>
            <a:gd name="connsiteX40-14381" fmla="*/ 1059656 w 5470922"/>
            <a:gd name="connsiteY40-14382" fmla="*/ 833469 h 1178750"/>
            <a:gd name="connsiteX41-14383" fmla="*/ 1101328 w 5470922"/>
            <a:gd name="connsiteY41-14384" fmla="*/ 821563 h 1178750"/>
            <a:gd name="connsiteX42-14385" fmla="*/ 1137047 w 5470922"/>
            <a:gd name="connsiteY42-14386" fmla="*/ 779891 h 1178750"/>
            <a:gd name="connsiteX43-14387" fmla="*/ 1148953 w 5470922"/>
            <a:gd name="connsiteY43-14388" fmla="*/ 756078 h 1178750"/>
            <a:gd name="connsiteX44-14389" fmla="*/ 1154906 w 5470922"/>
            <a:gd name="connsiteY44-14390" fmla="*/ 738219 h 1178750"/>
            <a:gd name="connsiteX45-14391" fmla="*/ 1172766 w 5470922"/>
            <a:gd name="connsiteY45-14392" fmla="*/ 732266 h 1178750"/>
            <a:gd name="connsiteX46-14393" fmla="*/ 1196578 w 5470922"/>
            <a:gd name="connsiteY46-14394" fmla="*/ 738219 h 1178750"/>
            <a:gd name="connsiteX47-14395" fmla="*/ 1214437 w 5470922"/>
            <a:gd name="connsiteY47-14396" fmla="*/ 744172 h 1178750"/>
            <a:gd name="connsiteX48-14397" fmla="*/ 1226344 w 5470922"/>
            <a:gd name="connsiteY48-14398" fmla="*/ 732266 h 1178750"/>
            <a:gd name="connsiteX49-14399" fmla="*/ 1244203 w 5470922"/>
            <a:gd name="connsiteY49-14400" fmla="*/ 726313 h 1178750"/>
            <a:gd name="connsiteX50-14401" fmla="*/ 1273969 w 5470922"/>
            <a:gd name="connsiteY50-14402" fmla="*/ 756078 h 1178750"/>
            <a:gd name="connsiteX51-14403" fmla="*/ 1291828 w 5470922"/>
            <a:gd name="connsiteY51-14404" fmla="*/ 767984 h 1178750"/>
            <a:gd name="connsiteX52-14405" fmla="*/ 1333500 w 5470922"/>
            <a:gd name="connsiteY52-14406" fmla="*/ 803703 h 1178750"/>
            <a:gd name="connsiteX53-14407" fmla="*/ 1351359 w 5470922"/>
            <a:gd name="connsiteY53-14408" fmla="*/ 809656 h 1178750"/>
            <a:gd name="connsiteX54-14409" fmla="*/ 1369219 w 5470922"/>
            <a:gd name="connsiteY54-14410" fmla="*/ 773938 h 1178750"/>
            <a:gd name="connsiteX55-14411" fmla="*/ 1375172 w 5470922"/>
            <a:gd name="connsiteY55-14412" fmla="*/ 714406 h 1178750"/>
            <a:gd name="connsiteX56-14413" fmla="*/ 1393031 w 5470922"/>
            <a:gd name="connsiteY56-14414" fmla="*/ 702500 h 1178750"/>
            <a:gd name="connsiteX57-14415" fmla="*/ 1494234 w 5470922"/>
            <a:gd name="connsiteY57-14416" fmla="*/ 678688 h 1178750"/>
            <a:gd name="connsiteX58-14417" fmla="*/ 1506141 w 5470922"/>
            <a:gd name="connsiteY58-14418" fmla="*/ 666781 h 1178750"/>
            <a:gd name="connsiteX59-14419" fmla="*/ 1524000 w 5470922"/>
            <a:gd name="connsiteY59-14420" fmla="*/ 654875 h 1178750"/>
            <a:gd name="connsiteX60-14421" fmla="*/ 1535906 w 5470922"/>
            <a:gd name="connsiteY60-14422" fmla="*/ 637016 h 1178750"/>
            <a:gd name="connsiteX61-14423" fmla="*/ 1559719 w 5470922"/>
            <a:gd name="connsiteY61-14424" fmla="*/ 613203 h 1178750"/>
            <a:gd name="connsiteX62-14425" fmla="*/ 1565672 w 5470922"/>
            <a:gd name="connsiteY62-14426" fmla="*/ 595344 h 1178750"/>
            <a:gd name="connsiteX63-14427" fmla="*/ 1619250 w 5470922"/>
            <a:gd name="connsiteY63-14428" fmla="*/ 565578 h 1178750"/>
            <a:gd name="connsiteX64-14429" fmla="*/ 1702594 w 5470922"/>
            <a:gd name="connsiteY64-14430" fmla="*/ 571531 h 1178750"/>
            <a:gd name="connsiteX65-14431" fmla="*/ 1720453 w 5470922"/>
            <a:gd name="connsiteY65-14432" fmla="*/ 577484 h 1178750"/>
            <a:gd name="connsiteX66-14433" fmla="*/ 1768078 w 5470922"/>
            <a:gd name="connsiteY66-14434" fmla="*/ 565578 h 1178750"/>
            <a:gd name="connsiteX67-14435" fmla="*/ 1797844 w 5470922"/>
            <a:gd name="connsiteY67-14436" fmla="*/ 541766 h 1178750"/>
            <a:gd name="connsiteX68-14437" fmla="*/ 1779984 w 5470922"/>
            <a:gd name="connsiteY68-14438" fmla="*/ 500094 h 1178750"/>
            <a:gd name="connsiteX69-14439" fmla="*/ 1768078 w 5470922"/>
            <a:gd name="connsiteY69-14440" fmla="*/ 482234 h 1178750"/>
            <a:gd name="connsiteX70-14441" fmla="*/ 1785937 w 5470922"/>
            <a:gd name="connsiteY70-14442" fmla="*/ 464375 h 1178750"/>
            <a:gd name="connsiteX71-14443" fmla="*/ 1839516 w 5470922"/>
            <a:gd name="connsiteY71-14444" fmla="*/ 482234 h 1178750"/>
            <a:gd name="connsiteX72-14445" fmla="*/ 1851422 w 5470922"/>
            <a:gd name="connsiteY72-14446" fmla="*/ 494141 h 1178750"/>
            <a:gd name="connsiteX73-14447" fmla="*/ 1887141 w 5470922"/>
            <a:gd name="connsiteY73-14448" fmla="*/ 512000 h 1178750"/>
            <a:gd name="connsiteX74-14449" fmla="*/ 1934766 w 5470922"/>
            <a:gd name="connsiteY74-14450" fmla="*/ 500094 h 1178750"/>
            <a:gd name="connsiteX75-14451" fmla="*/ 1952625 w 5470922"/>
            <a:gd name="connsiteY75-14452" fmla="*/ 464375 h 1178750"/>
            <a:gd name="connsiteX76-14453" fmla="*/ 1976437 w 5470922"/>
            <a:gd name="connsiteY76-14454" fmla="*/ 452469 h 1178750"/>
            <a:gd name="connsiteX77-14455" fmla="*/ 2047875 w 5470922"/>
            <a:gd name="connsiteY77-14456" fmla="*/ 440563 h 1178750"/>
            <a:gd name="connsiteX78-14457" fmla="*/ 2077641 w 5470922"/>
            <a:gd name="connsiteY78-14458" fmla="*/ 422703 h 1178750"/>
            <a:gd name="connsiteX79-14459" fmla="*/ 2095500 w 5470922"/>
            <a:gd name="connsiteY79-14460" fmla="*/ 416750 h 1178750"/>
            <a:gd name="connsiteX80-14461" fmla="*/ 2125266 w 5470922"/>
            <a:gd name="connsiteY80-14462" fmla="*/ 392938 h 1178750"/>
            <a:gd name="connsiteX81-14463" fmla="*/ 2137172 w 5470922"/>
            <a:gd name="connsiteY81-14464" fmla="*/ 381031 h 1178750"/>
            <a:gd name="connsiteX82-14465" fmla="*/ 2172891 w 5470922"/>
            <a:gd name="connsiteY82-14466" fmla="*/ 369125 h 1178750"/>
            <a:gd name="connsiteX83-14467" fmla="*/ 2190750 w 5470922"/>
            <a:gd name="connsiteY83-14468" fmla="*/ 363172 h 1178750"/>
            <a:gd name="connsiteX84-14469" fmla="*/ 2220516 w 5470922"/>
            <a:gd name="connsiteY84-14470" fmla="*/ 357219 h 1178750"/>
            <a:gd name="connsiteX85-14471" fmla="*/ 2256234 w 5470922"/>
            <a:gd name="connsiteY85-14472" fmla="*/ 345313 h 1178750"/>
            <a:gd name="connsiteX86-14473" fmla="*/ 2274094 w 5470922"/>
            <a:gd name="connsiteY86-14474" fmla="*/ 339359 h 1178750"/>
            <a:gd name="connsiteX87-14475" fmla="*/ 2309812 w 5470922"/>
            <a:gd name="connsiteY87-14476" fmla="*/ 315547 h 1178750"/>
            <a:gd name="connsiteX88-14477" fmla="*/ 2321719 w 5470922"/>
            <a:gd name="connsiteY88-14478" fmla="*/ 297688 h 1178750"/>
            <a:gd name="connsiteX89-14479" fmla="*/ 2357437 w 5470922"/>
            <a:gd name="connsiteY89-14480" fmla="*/ 279828 h 1178750"/>
            <a:gd name="connsiteX90-14481" fmla="*/ 2369344 w 5470922"/>
            <a:gd name="connsiteY90-14482" fmla="*/ 267922 h 1178750"/>
            <a:gd name="connsiteX91-14483" fmla="*/ 2381250 w 5470922"/>
            <a:gd name="connsiteY91-14484" fmla="*/ 250063 h 1178750"/>
            <a:gd name="connsiteX92-14485" fmla="*/ 2416969 w 5470922"/>
            <a:gd name="connsiteY92-14486" fmla="*/ 238156 h 1178750"/>
            <a:gd name="connsiteX93-14487" fmla="*/ 2446734 w 5470922"/>
            <a:gd name="connsiteY93-14488" fmla="*/ 244109 h 1178750"/>
            <a:gd name="connsiteX94-14489" fmla="*/ 2458641 w 5470922"/>
            <a:gd name="connsiteY94-14490" fmla="*/ 256016 h 1178750"/>
            <a:gd name="connsiteX95-14491" fmla="*/ 2494359 w 5470922"/>
            <a:gd name="connsiteY95-14492" fmla="*/ 244109 h 1178750"/>
            <a:gd name="connsiteX96-14493" fmla="*/ 2536031 w 5470922"/>
            <a:gd name="connsiteY96-14494" fmla="*/ 250063 h 1178750"/>
            <a:gd name="connsiteX97-14495" fmla="*/ 2547937 w 5470922"/>
            <a:gd name="connsiteY97-14496" fmla="*/ 267922 h 1178750"/>
            <a:gd name="connsiteX98-14497" fmla="*/ 2559844 w 5470922"/>
            <a:gd name="connsiteY98-14498" fmla="*/ 279828 h 1178750"/>
            <a:gd name="connsiteX99-14499" fmla="*/ 2565797 w 5470922"/>
            <a:gd name="connsiteY99-14500" fmla="*/ 309594 h 1178750"/>
            <a:gd name="connsiteX100-14501" fmla="*/ 2583656 w 5470922"/>
            <a:gd name="connsiteY100-14502" fmla="*/ 315547 h 1178750"/>
            <a:gd name="connsiteX101-14503" fmla="*/ 2619375 w 5470922"/>
            <a:gd name="connsiteY101-14504" fmla="*/ 339359 h 1178750"/>
            <a:gd name="connsiteX102-14505" fmla="*/ 2655094 w 5470922"/>
            <a:gd name="connsiteY102-14506" fmla="*/ 357219 h 1178750"/>
            <a:gd name="connsiteX103-14507" fmla="*/ 2684859 w 5470922"/>
            <a:gd name="connsiteY103-14508" fmla="*/ 428656 h 1178750"/>
            <a:gd name="connsiteX104-14509" fmla="*/ 2708672 w 5470922"/>
            <a:gd name="connsiteY104-14510" fmla="*/ 416750 h 1178750"/>
            <a:gd name="connsiteX105-14511" fmla="*/ 2744391 w 5470922"/>
            <a:gd name="connsiteY105-14512" fmla="*/ 404844 h 1178750"/>
            <a:gd name="connsiteX106-14513" fmla="*/ 2851547 w 5470922"/>
            <a:gd name="connsiteY106-14514" fmla="*/ 422703 h 1178750"/>
            <a:gd name="connsiteX107-14515" fmla="*/ 2887266 w 5470922"/>
            <a:gd name="connsiteY107-14516" fmla="*/ 410797 h 1178750"/>
            <a:gd name="connsiteX108-14517" fmla="*/ 2905125 w 5470922"/>
            <a:gd name="connsiteY108-14518" fmla="*/ 404844 h 1178750"/>
            <a:gd name="connsiteX109-14519" fmla="*/ 2922984 w 5470922"/>
            <a:gd name="connsiteY109-14520" fmla="*/ 392938 h 1178750"/>
            <a:gd name="connsiteX110-14521" fmla="*/ 2976562 w 5470922"/>
            <a:gd name="connsiteY110-14522" fmla="*/ 386984 h 1178750"/>
            <a:gd name="connsiteX111-14523" fmla="*/ 2994422 w 5470922"/>
            <a:gd name="connsiteY111-14524" fmla="*/ 392938 h 1178750"/>
            <a:gd name="connsiteX112-14525" fmla="*/ 3012281 w 5470922"/>
            <a:gd name="connsiteY112-14526" fmla="*/ 404844 h 1178750"/>
            <a:gd name="connsiteX113-14527" fmla="*/ 3030141 w 5470922"/>
            <a:gd name="connsiteY113-14528" fmla="*/ 369125 h 1178750"/>
            <a:gd name="connsiteX114-14529" fmla="*/ 3065859 w 5470922"/>
            <a:gd name="connsiteY114-14530" fmla="*/ 339359 h 1178750"/>
            <a:gd name="connsiteX115-14531" fmla="*/ 3089672 w 5470922"/>
            <a:gd name="connsiteY115-14532" fmla="*/ 333406 h 1178750"/>
            <a:gd name="connsiteX116-14533" fmla="*/ 3168365 w 5470922"/>
            <a:gd name="connsiteY116-14534" fmla="*/ 337534 h 1178750"/>
            <a:gd name="connsiteX117-14535" fmla="*/ 3232547 w 5470922"/>
            <a:gd name="connsiteY117-14536" fmla="*/ 333406 h 1178750"/>
            <a:gd name="connsiteX118-14537" fmla="*/ 3244453 w 5470922"/>
            <a:gd name="connsiteY118-14538" fmla="*/ 345313 h 1178750"/>
            <a:gd name="connsiteX119-14539" fmla="*/ 3270079 w 5470922"/>
            <a:gd name="connsiteY119-14540" fmla="*/ 383046 h 1178750"/>
            <a:gd name="connsiteX120-14541" fmla="*/ 3295707 w 5470922"/>
            <a:gd name="connsiteY120-14542" fmla="*/ 431440 h 1178750"/>
            <a:gd name="connsiteX121-14543" fmla="*/ 3335563 w 5470922"/>
            <a:gd name="connsiteY121-14544" fmla="*/ 458613 h 1178750"/>
            <a:gd name="connsiteX122-14545" fmla="*/ 3363516 w 5470922"/>
            <a:gd name="connsiteY122-14546" fmla="*/ 458422 h 1178750"/>
            <a:gd name="connsiteX123-14547" fmla="*/ 3368957 w 5470922"/>
            <a:gd name="connsiteY123-14548" fmla="*/ 423760 h 1178750"/>
            <a:gd name="connsiteX124-14549" fmla="*/ 3364817 w 5470922"/>
            <a:gd name="connsiteY124-14550" fmla="*/ 399180 h 1178750"/>
            <a:gd name="connsiteX125-14551" fmla="*/ 3374136 w 5470922"/>
            <a:gd name="connsiteY125-14552" fmla="*/ 335520 h 1178750"/>
            <a:gd name="connsiteX126-14553" fmla="*/ 3423047 w 5470922"/>
            <a:gd name="connsiteY126-14554" fmla="*/ 351266 h 1178750"/>
            <a:gd name="connsiteX127-14555" fmla="*/ 3443495 w 5470922"/>
            <a:gd name="connsiteY127-14556" fmla="*/ 377382 h 1178750"/>
            <a:gd name="connsiteX128-14557" fmla="*/ 3459294 w 5470922"/>
            <a:gd name="connsiteY128-14558" fmla="*/ 332927 h 1178750"/>
            <a:gd name="connsiteX129-14559" fmla="*/ 3476625 w 5470922"/>
            <a:gd name="connsiteY129-14560" fmla="*/ 297688 h 1178750"/>
            <a:gd name="connsiteX130-14561" fmla="*/ 3500437 w 5470922"/>
            <a:gd name="connsiteY130-14562" fmla="*/ 291734 h 1178750"/>
            <a:gd name="connsiteX131-14563" fmla="*/ 3530203 w 5470922"/>
            <a:gd name="connsiteY131-14564" fmla="*/ 285781 h 1178750"/>
            <a:gd name="connsiteX132-14565" fmla="*/ 3548062 w 5470922"/>
            <a:gd name="connsiteY132-14566" fmla="*/ 279828 h 1178750"/>
            <a:gd name="connsiteX133-14567" fmla="*/ 3539784 w 5470922"/>
            <a:gd name="connsiteY133-14568" fmla="*/ 251886 h 1178750"/>
            <a:gd name="connsiteX134-14569" fmla="*/ 3607594 w 5470922"/>
            <a:gd name="connsiteY134-14570" fmla="*/ 197541 h 1178750"/>
            <a:gd name="connsiteX135-14571" fmla="*/ 3625453 w 5470922"/>
            <a:gd name="connsiteY135-14572" fmla="*/ 196484 h 1178750"/>
            <a:gd name="connsiteX136-14573" fmla="*/ 3649266 w 5470922"/>
            <a:gd name="connsiteY136-14574" fmla="*/ 166719 h 1178750"/>
            <a:gd name="connsiteX137-14575" fmla="*/ 3655219 w 5470922"/>
            <a:gd name="connsiteY137-14576" fmla="*/ 119094 h 1178750"/>
            <a:gd name="connsiteX138-14577" fmla="*/ 3726656 w 5470922"/>
            <a:gd name="connsiteY138-14578" fmla="*/ 95281 h 1178750"/>
            <a:gd name="connsiteX139-14579" fmla="*/ 3827859 w 5470922"/>
            <a:gd name="connsiteY139-14580" fmla="*/ 53609 h 1178750"/>
            <a:gd name="connsiteX140-14581" fmla="*/ 3839766 w 5470922"/>
            <a:gd name="connsiteY140-14582" fmla="*/ 65516 h 1178750"/>
            <a:gd name="connsiteX141-14583" fmla="*/ 3875484 w 5470922"/>
            <a:gd name="connsiteY141-14584" fmla="*/ 89328 h 1178750"/>
            <a:gd name="connsiteX142-14585" fmla="*/ 3893344 w 5470922"/>
            <a:gd name="connsiteY142-14586" fmla="*/ 83375 h 1178750"/>
            <a:gd name="connsiteX143-14587" fmla="*/ 3911203 w 5470922"/>
            <a:gd name="connsiteY143-14588" fmla="*/ 71469 h 1178750"/>
            <a:gd name="connsiteX144-14589" fmla="*/ 3929062 w 5470922"/>
            <a:gd name="connsiteY144-14590" fmla="*/ 77422 h 1178750"/>
            <a:gd name="connsiteX145-14591" fmla="*/ 3976687 w 5470922"/>
            <a:gd name="connsiteY145-14592" fmla="*/ 71469 h 1178750"/>
            <a:gd name="connsiteX146-14593" fmla="*/ 3988594 w 5470922"/>
            <a:gd name="connsiteY146-14594" fmla="*/ 59563 h 1178750"/>
            <a:gd name="connsiteX147-14595" fmla="*/ 4018359 w 5470922"/>
            <a:gd name="connsiteY147-14596" fmla="*/ 95281 h 1178750"/>
            <a:gd name="connsiteX148-14597" fmla="*/ 4065984 w 5470922"/>
            <a:gd name="connsiteY148-14598" fmla="*/ 136953 h 1178750"/>
            <a:gd name="connsiteX149-14599" fmla="*/ 4083844 w 5470922"/>
            <a:gd name="connsiteY149-14600" fmla="*/ 131000 h 1178750"/>
            <a:gd name="connsiteX150-14601" fmla="*/ 4119562 w 5470922"/>
            <a:gd name="connsiteY150-14602" fmla="*/ 107188 h 1178750"/>
            <a:gd name="connsiteX151-14603" fmla="*/ 4125516 w 5470922"/>
            <a:gd name="connsiteY151-14604" fmla="*/ 89328 h 1178750"/>
            <a:gd name="connsiteX152-14605" fmla="*/ 4119562 w 5470922"/>
            <a:gd name="connsiteY152-14606" fmla="*/ 65516 h 1178750"/>
            <a:gd name="connsiteX153-14607" fmla="*/ 4101703 w 5470922"/>
            <a:gd name="connsiteY153-14608" fmla="*/ 29797 h 1178750"/>
            <a:gd name="connsiteX154-14609" fmla="*/ 4107656 w 5470922"/>
            <a:gd name="connsiteY154-14610" fmla="*/ 5984 h 1178750"/>
            <a:gd name="connsiteX155-14611" fmla="*/ 4167187 w 5470922"/>
            <a:gd name="connsiteY155-14612" fmla="*/ 5984 h 1178750"/>
            <a:gd name="connsiteX156-14613" fmla="*/ 4185047 w 5470922"/>
            <a:gd name="connsiteY156-14614" fmla="*/ 11938 h 1178750"/>
            <a:gd name="connsiteX157-14615" fmla="*/ 4244578 w 5470922"/>
            <a:gd name="connsiteY157-14616" fmla="*/ 47656 h 1178750"/>
            <a:gd name="connsiteX158-14617" fmla="*/ 4280297 w 5470922"/>
            <a:gd name="connsiteY158-14618" fmla="*/ 53609 h 1178750"/>
            <a:gd name="connsiteX159-14619" fmla="*/ 4363641 w 5470922"/>
            <a:gd name="connsiteY159-14620" fmla="*/ 41703 h 1178750"/>
            <a:gd name="connsiteX160-14621" fmla="*/ 4381500 w 5470922"/>
            <a:gd name="connsiteY160-14622" fmla="*/ 35750 h 1178750"/>
            <a:gd name="connsiteX161-14623" fmla="*/ 4399359 w 5470922"/>
            <a:gd name="connsiteY161-14624" fmla="*/ 23844 h 1178750"/>
            <a:gd name="connsiteX162-14625" fmla="*/ 4429125 w 5470922"/>
            <a:gd name="connsiteY162-14626" fmla="*/ 35750 h 1178750"/>
            <a:gd name="connsiteX163-14627" fmla="*/ 4446984 w 5470922"/>
            <a:gd name="connsiteY163-14628" fmla="*/ 41703 h 1178750"/>
            <a:gd name="connsiteX164-14629" fmla="*/ 4470797 w 5470922"/>
            <a:gd name="connsiteY164-14630" fmla="*/ 65516 h 1178750"/>
            <a:gd name="connsiteX165-14631" fmla="*/ 4488656 w 5470922"/>
            <a:gd name="connsiteY165-14632" fmla="*/ 107188 h 1178750"/>
            <a:gd name="connsiteX166-14633" fmla="*/ 4506516 w 5470922"/>
            <a:gd name="connsiteY166-14634" fmla="*/ 101234 h 1178750"/>
            <a:gd name="connsiteX167-14635" fmla="*/ 4542234 w 5470922"/>
            <a:gd name="connsiteY167-14636" fmla="*/ 77422 h 1178750"/>
            <a:gd name="connsiteX168-14637" fmla="*/ 4554141 w 5470922"/>
            <a:gd name="connsiteY168-14638" fmla="*/ 65516 h 1178750"/>
            <a:gd name="connsiteX169-14639" fmla="*/ 4589859 w 5470922"/>
            <a:gd name="connsiteY169-14640" fmla="*/ 53609 h 1178750"/>
            <a:gd name="connsiteX170-14641" fmla="*/ 4607719 w 5470922"/>
            <a:gd name="connsiteY170-14642" fmla="*/ 47656 h 1178750"/>
            <a:gd name="connsiteX171-14643" fmla="*/ 4649391 w 5470922"/>
            <a:gd name="connsiteY171-14644" fmla="*/ 29797 h 1178750"/>
            <a:gd name="connsiteX172-14645" fmla="*/ 4667250 w 5470922"/>
            <a:gd name="connsiteY172-14646" fmla="*/ 59563 h 1178750"/>
            <a:gd name="connsiteX173-14647" fmla="*/ 4691062 w 5470922"/>
            <a:gd name="connsiteY173-14648" fmla="*/ 95281 h 1178750"/>
            <a:gd name="connsiteX174-14649" fmla="*/ 4738687 w 5470922"/>
            <a:gd name="connsiteY174-14650" fmla="*/ 107188 h 1178750"/>
            <a:gd name="connsiteX175-14651" fmla="*/ 4774406 w 5470922"/>
            <a:gd name="connsiteY175-14652" fmla="*/ 89328 h 1178750"/>
            <a:gd name="connsiteX176-14653" fmla="*/ 4798219 w 5470922"/>
            <a:gd name="connsiteY176-14654" fmla="*/ 53609 h 1178750"/>
            <a:gd name="connsiteX177-14655" fmla="*/ 4804172 w 5470922"/>
            <a:gd name="connsiteY177-14656" fmla="*/ 35750 h 1178750"/>
            <a:gd name="connsiteX178-14657" fmla="*/ 4822031 w 5470922"/>
            <a:gd name="connsiteY178-14658" fmla="*/ 47656 h 1178750"/>
            <a:gd name="connsiteX179-14659" fmla="*/ 4845844 w 5470922"/>
            <a:gd name="connsiteY179-14660" fmla="*/ 89328 h 1178750"/>
            <a:gd name="connsiteX180-14661" fmla="*/ 4863703 w 5470922"/>
            <a:gd name="connsiteY180-14662" fmla="*/ 101234 h 1178750"/>
            <a:gd name="connsiteX181-14663" fmla="*/ 4893469 w 5470922"/>
            <a:gd name="connsiteY181-14664" fmla="*/ 131000 h 1178750"/>
            <a:gd name="connsiteX182-14665" fmla="*/ 4911328 w 5470922"/>
            <a:gd name="connsiteY182-14666" fmla="*/ 119094 h 1178750"/>
            <a:gd name="connsiteX183-14667" fmla="*/ 4935141 w 5470922"/>
            <a:gd name="connsiteY183-14668" fmla="*/ 95281 h 1178750"/>
            <a:gd name="connsiteX184-14669" fmla="*/ 4931792 w 5470922"/>
            <a:gd name="connsiteY184-14670" fmla="*/ 131479 h 1178750"/>
            <a:gd name="connsiteX185-14671" fmla="*/ 4974749 w 5470922"/>
            <a:gd name="connsiteY185-14672" fmla="*/ 142618 h 1178750"/>
            <a:gd name="connsiteX186-14673" fmla="*/ 5017708 w 5470922"/>
            <a:gd name="connsiteY186-14674" fmla="*/ 127160 h 1178750"/>
            <a:gd name="connsiteX187-14675" fmla="*/ 5020562 w 5470922"/>
            <a:gd name="connsiteY187-14676" fmla="*/ 90385 h 1178750"/>
            <a:gd name="connsiteX188-14677" fmla="*/ 5060156 w 5470922"/>
            <a:gd name="connsiteY188-14678" fmla="*/ 59563 h 1178750"/>
            <a:gd name="connsiteX189-14679" fmla="*/ 5047739 w 5470922"/>
            <a:gd name="connsiteY189-14680" fmla="*/ 41703 h 1178750"/>
            <a:gd name="connsiteX190-14681" fmla="*/ 5119687 w 5470922"/>
            <a:gd name="connsiteY190-14682" fmla="*/ 29797 h 1178750"/>
            <a:gd name="connsiteX191-14683" fmla="*/ 5142725 w 5470922"/>
            <a:gd name="connsiteY191-14684" fmla="*/ 22020 h 1178750"/>
            <a:gd name="connsiteX192-14685" fmla="*/ 5169390 w 5470922"/>
            <a:gd name="connsiteY192-14686" fmla="*/ 60331 h 1178750"/>
            <a:gd name="connsiteX193-14687" fmla="*/ 5209249 w 5470922"/>
            <a:gd name="connsiteY193-14688" fmla="*/ 77422 h 1178750"/>
            <a:gd name="connsiteX194-14689" fmla="*/ 5239014 w 5470922"/>
            <a:gd name="connsiteY194-14690" fmla="*/ 131479 h 1178750"/>
            <a:gd name="connsiteX195-14691" fmla="*/ 5246006 w 5470922"/>
            <a:gd name="connsiteY195-14692" fmla="*/ 151164 h 1178750"/>
            <a:gd name="connsiteX196-14693" fmla="*/ 5258686 w 5470922"/>
            <a:gd name="connsiteY196-14694" fmla="*/ 193123 h 1178750"/>
            <a:gd name="connsiteX197-14695" fmla="*/ 5280686 w 5470922"/>
            <a:gd name="connsiteY197-14696" fmla="*/ 174785 h 1178750"/>
            <a:gd name="connsiteX198-14697" fmla="*/ 5301911 w 5470922"/>
            <a:gd name="connsiteY198-14698" fmla="*/ 165471 h 1178750"/>
            <a:gd name="connsiteX199-14699" fmla="*/ 5312265 w 5470922"/>
            <a:gd name="connsiteY199-14700" fmla="*/ 143196 h 1178750"/>
            <a:gd name="connsiteX200-14701" fmla="*/ 5340991 w 5470922"/>
            <a:gd name="connsiteY200-14702" fmla="*/ 125335 h 1178750"/>
            <a:gd name="connsiteX201-14703" fmla="*/ 5309941 w 5470922"/>
            <a:gd name="connsiteY201-14704" fmla="*/ 90674 h 1178750"/>
            <a:gd name="connsiteX202-14705" fmla="*/ 5373610 w 5470922"/>
            <a:gd name="connsiteY202-14706" fmla="*/ 91442 h 1178750"/>
            <a:gd name="connsiteX203-14707" fmla="*/ 5399484 w 5470922"/>
            <a:gd name="connsiteY203-14708" fmla="*/ 77422 h 1178750"/>
            <a:gd name="connsiteX204-14709" fmla="*/ 5381625 w 5470922"/>
            <a:gd name="connsiteY204-14710" fmla="*/ 65516 h 1178750"/>
            <a:gd name="connsiteX205-14711" fmla="*/ 5447109 w 5470922"/>
            <a:gd name="connsiteY205-14712" fmla="*/ 59563 h 1178750"/>
            <a:gd name="connsiteX206-14713" fmla="*/ 5470922 w 5470922"/>
            <a:gd name="connsiteY206-14714" fmla="*/ 65516 h 1178750"/>
            <a:gd name="connsiteX0-14715" fmla="*/ 0 w 5470922"/>
            <a:gd name="connsiteY0-14716" fmla="*/ 1178750 h 1178750"/>
            <a:gd name="connsiteX1-14717" fmla="*/ 29766 w 5470922"/>
            <a:gd name="connsiteY1-14718" fmla="*/ 1160891 h 1178750"/>
            <a:gd name="connsiteX2-14719" fmla="*/ 47625 w 5470922"/>
            <a:gd name="connsiteY2-14720" fmla="*/ 1154938 h 1178750"/>
            <a:gd name="connsiteX3-14721" fmla="*/ 77391 w 5470922"/>
            <a:gd name="connsiteY3-14722" fmla="*/ 1125172 h 1178750"/>
            <a:gd name="connsiteX4-14723" fmla="*/ 95250 w 5470922"/>
            <a:gd name="connsiteY4-14724" fmla="*/ 1113266 h 1178750"/>
            <a:gd name="connsiteX5-14725" fmla="*/ 172641 w 5470922"/>
            <a:gd name="connsiteY5-14726" fmla="*/ 1119219 h 1178750"/>
            <a:gd name="connsiteX6-14727" fmla="*/ 220266 w 5470922"/>
            <a:gd name="connsiteY6-14728" fmla="*/ 1125172 h 1178750"/>
            <a:gd name="connsiteX7-14729" fmla="*/ 232172 w 5470922"/>
            <a:gd name="connsiteY7-14730" fmla="*/ 1107313 h 1178750"/>
            <a:gd name="connsiteX8-14731" fmla="*/ 238125 w 5470922"/>
            <a:gd name="connsiteY8-14732" fmla="*/ 1065641 h 1178750"/>
            <a:gd name="connsiteX9-14733" fmla="*/ 244078 w 5470922"/>
            <a:gd name="connsiteY9-14734" fmla="*/ 1047781 h 1178750"/>
            <a:gd name="connsiteX10-14735" fmla="*/ 279797 w 5470922"/>
            <a:gd name="connsiteY10-14736" fmla="*/ 1023969 h 1178750"/>
            <a:gd name="connsiteX11-14737" fmla="*/ 291703 w 5470922"/>
            <a:gd name="connsiteY11-14738" fmla="*/ 1006109 h 1178750"/>
            <a:gd name="connsiteX12-14739" fmla="*/ 321469 w 5470922"/>
            <a:gd name="connsiteY12-14740" fmla="*/ 976344 h 1178750"/>
            <a:gd name="connsiteX13-14741" fmla="*/ 345281 w 5470922"/>
            <a:gd name="connsiteY13-14742" fmla="*/ 940625 h 1178750"/>
            <a:gd name="connsiteX14-14743" fmla="*/ 357187 w 5470922"/>
            <a:gd name="connsiteY14-14744" fmla="*/ 922766 h 1178750"/>
            <a:gd name="connsiteX15-14745" fmla="*/ 369094 w 5470922"/>
            <a:gd name="connsiteY15-14746" fmla="*/ 910859 h 1178750"/>
            <a:gd name="connsiteX16-14747" fmla="*/ 381000 w 5470922"/>
            <a:gd name="connsiteY16-14748" fmla="*/ 922766 h 1178750"/>
            <a:gd name="connsiteX17-14749" fmla="*/ 386953 w 5470922"/>
            <a:gd name="connsiteY17-14750" fmla="*/ 940625 h 1178750"/>
            <a:gd name="connsiteX18-14751" fmla="*/ 422672 w 5470922"/>
            <a:gd name="connsiteY18-14752" fmla="*/ 958484 h 1178750"/>
            <a:gd name="connsiteX19-14753" fmla="*/ 452437 w 5470922"/>
            <a:gd name="connsiteY19-14754" fmla="*/ 988250 h 1178750"/>
            <a:gd name="connsiteX20-14755" fmla="*/ 488156 w 5470922"/>
            <a:gd name="connsiteY20-14756" fmla="*/ 1000156 h 1178750"/>
            <a:gd name="connsiteX21-14757" fmla="*/ 511969 w 5470922"/>
            <a:gd name="connsiteY21-14758" fmla="*/ 994203 h 1178750"/>
            <a:gd name="connsiteX22-14759" fmla="*/ 559594 w 5470922"/>
            <a:gd name="connsiteY22-14760" fmla="*/ 958484 h 1178750"/>
            <a:gd name="connsiteX23-14761" fmla="*/ 601266 w 5470922"/>
            <a:gd name="connsiteY23-14762" fmla="*/ 964438 h 1178750"/>
            <a:gd name="connsiteX24-14763" fmla="*/ 619125 w 5470922"/>
            <a:gd name="connsiteY24-14764" fmla="*/ 970391 h 1178750"/>
            <a:gd name="connsiteX25-14765" fmla="*/ 631031 w 5470922"/>
            <a:gd name="connsiteY25-14766" fmla="*/ 988250 h 1178750"/>
            <a:gd name="connsiteX26-14767" fmla="*/ 648891 w 5470922"/>
            <a:gd name="connsiteY26-14768" fmla="*/ 1000156 h 1178750"/>
            <a:gd name="connsiteX27-14769" fmla="*/ 666750 w 5470922"/>
            <a:gd name="connsiteY27-14770" fmla="*/ 994203 h 1178750"/>
            <a:gd name="connsiteX28-14771" fmla="*/ 684609 w 5470922"/>
            <a:gd name="connsiteY28-14772" fmla="*/ 982297 h 1178750"/>
            <a:gd name="connsiteX29-14773" fmla="*/ 720328 w 5470922"/>
            <a:gd name="connsiteY29-14774" fmla="*/ 970391 h 1178750"/>
            <a:gd name="connsiteX30-14775" fmla="*/ 744141 w 5470922"/>
            <a:gd name="connsiteY30-14776" fmla="*/ 946578 h 1178750"/>
            <a:gd name="connsiteX31-14777" fmla="*/ 756047 w 5470922"/>
            <a:gd name="connsiteY31-14778" fmla="*/ 928719 h 1178750"/>
            <a:gd name="connsiteX32-14779" fmla="*/ 773906 w 5470922"/>
            <a:gd name="connsiteY32-14780" fmla="*/ 922766 h 1178750"/>
            <a:gd name="connsiteX33-14781" fmla="*/ 863203 w 5470922"/>
            <a:gd name="connsiteY33-14782" fmla="*/ 916813 h 1178750"/>
            <a:gd name="connsiteX34-14783" fmla="*/ 887016 w 5470922"/>
            <a:gd name="connsiteY34-14784" fmla="*/ 869188 h 1178750"/>
            <a:gd name="connsiteX35-14785" fmla="*/ 904875 w 5470922"/>
            <a:gd name="connsiteY35-14786" fmla="*/ 863234 h 1178750"/>
            <a:gd name="connsiteX36-14787" fmla="*/ 952500 w 5470922"/>
            <a:gd name="connsiteY36-14788" fmla="*/ 857281 h 1178750"/>
            <a:gd name="connsiteX37-14789" fmla="*/ 988219 w 5470922"/>
            <a:gd name="connsiteY37-14790" fmla="*/ 833469 h 1178750"/>
            <a:gd name="connsiteX38-14791" fmla="*/ 1006078 w 5470922"/>
            <a:gd name="connsiteY38-14792" fmla="*/ 821563 h 1178750"/>
            <a:gd name="connsiteX39-14793" fmla="*/ 1041797 w 5470922"/>
            <a:gd name="connsiteY39-14794" fmla="*/ 827516 h 1178750"/>
            <a:gd name="connsiteX40-14795" fmla="*/ 1059656 w 5470922"/>
            <a:gd name="connsiteY40-14796" fmla="*/ 833469 h 1178750"/>
            <a:gd name="connsiteX41-14797" fmla="*/ 1101328 w 5470922"/>
            <a:gd name="connsiteY41-14798" fmla="*/ 821563 h 1178750"/>
            <a:gd name="connsiteX42-14799" fmla="*/ 1137047 w 5470922"/>
            <a:gd name="connsiteY42-14800" fmla="*/ 779891 h 1178750"/>
            <a:gd name="connsiteX43-14801" fmla="*/ 1148953 w 5470922"/>
            <a:gd name="connsiteY43-14802" fmla="*/ 756078 h 1178750"/>
            <a:gd name="connsiteX44-14803" fmla="*/ 1154906 w 5470922"/>
            <a:gd name="connsiteY44-14804" fmla="*/ 738219 h 1178750"/>
            <a:gd name="connsiteX45-14805" fmla="*/ 1172766 w 5470922"/>
            <a:gd name="connsiteY45-14806" fmla="*/ 732266 h 1178750"/>
            <a:gd name="connsiteX46-14807" fmla="*/ 1196578 w 5470922"/>
            <a:gd name="connsiteY46-14808" fmla="*/ 738219 h 1178750"/>
            <a:gd name="connsiteX47-14809" fmla="*/ 1214437 w 5470922"/>
            <a:gd name="connsiteY47-14810" fmla="*/ 744172 h 1178750"/>
            <a:gd name="connsiteX48-14811" fmla="*/ 1226344 w 5470922"/>
            <a:gd name="connsiteY48-14812" fmla="*/ 732266 h 1178750"/>
            <a:gd name="connsiteX49-14813" fmla="*/ 1244203 w 5470922"/>
            <a:gd name="connsiteY49-14814" fmla="*/ 726313 h 1178750"/>
            <a:gd name="connsiteX50-14815" fmla="*/ 1273969 w 5470922"/>
            <a:gd name="connsiteY50-14816" fmla="*/ 756078 h 1178750"/>
            <a:gd name="connsiteX51-14817" fmla="*/ 1291828 w 5470922"/>
            <a:gd name="connsiteY51-14818" fmla="*/ 767984 h 1178750"/>
            <a:gd name="connsiteX52-14819" fmla="*/ 1333500 w 5470922"/>
            <a:gd name="connsiteY52-14820" fmla="*/ 803703 h 1178750"/>
            <a:gd name="connsiteX53-14821" fmla="*/ 1351359 w 5470922"/>
            <a:gd name="connsiteY53-14822" fmla="*/ 809656 h 1178750"/>
            <a:gd name="connsiteX54-14823" fmla="*/ 1369219 w 5470922"/>
            <a:gd name="connsiteY54-14824" fmla="*/ 773938 h 1178750"/>
            <a:gd name="connsiteX55-14825" fmla="*/ 1375172 w 5470922"/>
            <a:gd name="connsiteY55-14826" fmla="*/ 714406 h 1178750"/>
            <a:gd name="connsiteX56-14827" fmla="*/ 1393031 w 5470922"/>
            <a:gd name="connsiteY56-14828" fmla="*/ 702500 h 1178750"/>
            <a:gd name="connsiteX57-14829" fmla="*/ 1494234 w 5470922"/>
            <a:gd name="connsiteY57-14830" fmla="*/ 678688 h 1178750"/>
            <a:gd name="connsiteX58-14831" fmla="*/ 1506141 w 5470922"/>
            <a:gd name="connsiteY58-14832" fmla="*/ 666781 h 1178750"/>
            <a:gd name="connsiteX59-14833" fmla="*/ 1524000 w 5470922"/>
            <a:gd name="connsiteY59-14834" fmla="*/ 654875 h 1178750"/>
            <a:gd name="connsiteX60-14835" fmla="*/ 1535906 w 5470922"/>
            <a:gd name="connsiteY60-14836" fmla="*/ 637016 h 1178750"/>
            <a:gd name="connsiteX61-14837" fmla="*/ 1559719 w 5470922"/>
            <a:gd name="connsiteY61-14838" fmla="*/ 613203 h 1178750"/>
            <a:gd name="connsiteX62-14839" fmla="*/ 1565672 w 5470922"/>
            <a:gd name="connsiteY62-14840" fmla="*/ 595344 h 1178750"/>
            <a:gd name="connsiteX63-14841" fmla="*/ 1619250 w 5470922"/>
            <a:gd name="connsiteY63-14842" fmla="*/ 565578 h 1178750"/>
            <a:gd name="connsiteX64-14843" fmla="*/ 1702594 w 5470922"/>
            <a:gd name="connsiteY64-14844" fmla="*/ 571531 h 1178750"/>
            <a:gd name="connsiteX65-14845" fmla="*/ 1720453 w 5470922"/>
            <a:gd name="connsiteY65-14846" fmla="*/ 577484 h 1178750"/>
            <a:gd name="connsiteX66-14847" fmla="*/ 1768078 w 5470922"/>
            <a:gd name="connsiteY66-14848" fmla="*/ 565578 h 1178750"/>
            <a:gd name="connsiteX67-14849" fmla="*/ 1797844 w 5470922"/>
            <a:gd name="connsiteY67-14850" fmla="*/ 541766 h 1178750"/>
            <a:gd name="connsiteX68-14851" fmla="*/ 1779984 w 5470922"/>
            <a:gd name="connsiteY68-14852" fmla="*/ 500094 h 1178750"/>
            <a:gd name="connsiteX69-14853" fmla="*/ 1768078 w 5470922"/>
            <a:gd name="connsiteY69-14854" fmla="*/ 482234 h 1178750"/>
            <a:gd name="connsiteX70-14855" fmla="*/ 1785937 w 5470922"/>
            <a:gd name="connsiteY70-14856" fmla="*/ 464375 h 1178750"/>
            <a:gd name="connsiteX71-14857" fmla="*/ 1839516 w 5470922"/>
            <a:gd name="connsiteY71-14858" fmla="*/ 482234 h 1178750"/>
            <a:gd name="connsiteX72-14859" fmla="*/ 1851422 w 5470922"/>
            <a:gd name="connsiteY72-14860" fmla="*/ 494141 h 1178750"/>
            <a:gd name="connsiteX73-14861" fmla="*/ 1887141 w 5470922"/>
            <a:gd name="connsiteY73-14862" fmla="*/ 512000 h 1178750"/>
            <a:gd name="connsiteX74-14863" fmla="*/ 1934766 w 5470922"/>
            <a:gd name="connsiteY74-14864" fmla="*/ 500094 h 1178750"/>
            <a:gd name="connsiteX75-14865" fmla="*/ 1952625 w 5470922"/>
            <a:gd name="connsiteY75-14866" fmla="*/ 464375 h 1178750"/>
            <a:gd name="connsiteX76-14867" fmla="*/ 1976437 w 5470922"/>
            <a:gd name="connsiteY76-14868" fmla="*/ 452469 h 1178750"/>
            <a:gd name="connsiteX77-14869" fmla="*/ 2047875 w 5470922"/>
            <a:gd name="connsiteY77-14870" fmla="*/ 440563 h 1178750"/>
            <a:gd name="connsiteX78-14871" fmla="*/ 2077641 w 5470922"/>
            <a:gd name="connsiteY78-14872" fmla="*/ 422703 h 1178750"/>
            <a:gd name="connsiteX79-14873" fmla="*/ 2095500 w 5470922"/>
            <a:gd name="connsiteY79-14874" fmla="*/ 416750 h 1178750"/>
            <a:gd name="connsiteX80-14875" fmla="*/ 2125266 w 5470922"/>
            <a:gd name="connsiteY80-14876" fmla="*/ 392938 h 1178750"/>
            <a:gd name="connsiteX81-14877" fmla="*/ 2137172 w 5470922"/>
            <a:gd name="connsiteY81-14878" fmla="*/ 381031 h 1178750"/>
            <a:gd name="connsiteX82-14879" fmla="*/ 2172891 w 5470922"/>
            <a:gd name="connsiteY82-14880" fmla="*/ 369125 h 1178750"/>
            <a:gd name="connsiteX83-14881" fmla="*/ 2190750 w 5470922"/>
            <a:gd name="connsiteY83-14882" fmla="*/ 363172 h 1178750"/>
            <a:gd name="connsiteX84-14883" fmla="*/ 2220516 w 5470922"/>
            <a:gd name="connsiteY84-14884" fmla="*/ 357219 h 1178750"/>
            <a:gd name="connsiteX85-14885" fmla="*/ 2256234 w 5470922"/>
            <a:gd name="connsiteY85-14886" fmla="*/ 345313 h 1178750"/>
            <a:gd name="connsiteX86-14887" fmla="*/ 2274094 w 5470922"/>
            <a:gd name="connsiteY86-14888" fmla="*/ 339359 h 1178750"/>
            <a:gd name="connsiteX87-14889" fmla="*/ 2309812 w 5470922"/>
            <a:gd name="connsiteY87-14890" fmla="*/ 315547 h 1178750"/>
            <a:gd name="connsiteX88-14891" fmla="*/ 2321719 w 5470922"/>
            <a:gd name="connsiteY88-14892" fmla="*/ 297688 h 1178750"/>
            <a:gd name="connsiteX89-14893" fmla="*/ 2357437 w 5470922"/>
            <a:gd name="connsiteY89-14894" fmla="*/ 279828 h 1178750"/>
            <a:gd name="connsiteX90-14895" fmla="*/ 2369344 w 5470922"/>
            <a:gd name="connsiteY90-14896" fmla="*/ 267922 h 1178750"/>
            <a:gd name="connsiteX91-14897" fmla="*/ 2381250 w 5470922"/>
            <a:gd name="connsiteY91-14898" fmla="*/ 250063 h 1178750"/>
            <a:gd name="connsiteX92-14899" fmla="*/ 2416969 w 5470922"/>
            <a:gd name="connsiteY92-14900" fmla="*/ 238156 h 1178750"/>
            <a:gd name="connsiteX93-14901" fmla="*/ 2446734 w 5470922"/>
            <a:gd name="connsiteY93-14902" fmla="*/ 244109 h 1178750"/>
            <a:gd name="connsiteX94-14903" fmla="*/ 2458641 w 5470922"/>
            <a:gd name="connsiteY94-14904" fmla="*/ 256016 h 1178750"/>
            <a:gd name="connsiteX95-14905" fmla="*/ 2494359 w 5470922"/>
            <a:gd name="connsiteY95-14906" fmla="*/ 244109 h 1178750"/>
            <a:gd name="connsiteX96-14907" fmla="*/ 2536031 w 5470922"/>
            <a:gd name="connsiteY96-14908" fmla="*/ 250063 h 1178750"/>
            <a:gd name="connsiteX97-14909" fmla="*/ 2547937 w 5470922"/>
            <a:gd name="connsiteY97-14910" fmla="*/ 267922 h 1178750"/>
            <a:gd name="connsiteX98-14911" fmla="*/ 2559844 w 5470922"/>
            <a:gd name="connsiteY98-14912" fmla="*/ 279828 h 1178750"/>
            <a:gd name="connsiteX99-14913" fmla="*/ 2565797 w 5470922"/>
            <a:gd name="connsiteY99-14914" fmla="*/ 309594 h 1178750"/>
            <a:gd name="connsiteX100-14915" fmla="*/ 2583656 w 5470922"/>
            <a:gd name="connsiteY100-14916" fmla="*/ 315547 h 1178750"/>
            <a:gd name="connsiteX101-14917" fmla="*/ 2619375 w 5470922"/>
            <a:gd name="connsiteY101-14918" fmla="*/ 339359 h 1178750"/>
            <a:gd name="connsiteX102-14919" fmla="*/ 2655094 w 5470922"/>
            <a:gd name="connsiteY102-14920" fmla="*/ 357219 h 1178750"/>
            <a:gd name="connsiteX103-14921" fmla="*/ 2684859 w 5470922"/>
            <a:gd name="connsiteY103-14922" fmla="*/ 428656 h 1178750"/>
            <a:gd name="connsiteX104-14923" fmla="*/ 2708672 w 5470922"/>
            <a:gd name="connsiteY104-14924" fmla="*/ 416750 h 1178750"/>
            <a:gd name="connsiteX105-14925" fmla="*/ 2744391 w 5470922"/>
            <a:gd name="connsiteY105-14926" fmla="*/ 404844 h 1178750"/>
            <a:gd name="connsiteX106-14927" fmla="*/ 2851547 w 5470922"/>
            <a:gd name="connsiteY106-14928" fmla="*/ 422703 h 1178750"/>
            <a:gd name="connsiteX107-14929" fmla="*/ 2887266 w 5470922"/>
            <a:gd name="connsiteY107-14930" fmla="*/ 410797 h 1178750"/>
            <a:gd name="connsiteX108-14931" fmla="*/ 2905125 w 5470922"/>
            <a:gd name="connsiteY108-14932" fmla="*/ 404844 h 1178750"/>
            <a:gd name="connsiteX109-14933" fmla="*/ 2922984 w 5470922"/>
            <a:gd name="connsiteY109-14934" fmla="*/ 392938 h 1178750"/>
            <a:gd name="connsiteX110-14935" fmla="*/ 2976562 w 5470922"/>
            <a:gd name="connsiteY110-14936" fmla="*/ 386984 h 1178750"/>
            <a:gd name="connsiteX111-14937" fmla="*/ 2994422 w 5470922"/>
            <a:gd name="connsiteY111-14938" fmla="*/ 392938 h 1178750"/>
            <a:gd name="connsiteX112-14939" fmla="*/ 3012281 w 5470922"/>
            <a:gd name="connsiteY112-14940" fmla="*/ 404844 h 1178750"/>
            <a:gd name="connsiteX113-14941" fmla="*/ 3030141 w 5470922"/>
            <a:gd name="connsiteY113-14942" fmla="*/ 369125 h 1178750"/>
            <a:gd name="connsiteX114-14943" fmla="*/ 3065859 w 5470922"/>
            <a:gd name="connsiteY114-14944" fmla="*/ 339359 h 1178750"/>
            <a:gd name="connsiteX115-14945" fmla="*/ 3089672 w 5470922"/>
            <a:gd name="connsiteY115-14946" fmla="*/ 333406 h 1178750"/>
            <a:gd name="connsiteX116-14947" fmla="*/ 3168365 w 5470922"/>
            <a:gd name="connsiteY116-14948" fmla="*/ 337534 h 1178750"/>
            <a:gd name="connsiteX117-14949" fmla="*/ 3232547 w 5470922"/>
            <a:gd name="connsiteY117-14950" fmla="*/ 333406 h 1178750"/>
            <a:gd name="connsiteX118-14951" fmla="*/ 3244453 w 5470922"/>
            <a:gd name="connsiteY118-14952" fmla="*/ 345313 h 1178750"/>
            <a:gd name="connsiteX119-14953" fmla="*/ 3270079 w 5470922"/>
            <a:gd name="connsiteY119-14954" fmla="*/ 383046 h 1178750"/>
            <a:gd name="connsiteX120-14955" fmla="*/ 3295707 w 5470922"/>
            <a:gd name="connsiteY120-14956" fmla="*/ 431440 h 1178750"/>
            <a:gd name="connsiteX121-14957" fmla="*/ 3335563 w 5470922"/>
            <a:gd name="connsiteY121-14958" fmla="*/ 458613 h 1178750"/>
            <a:gd name="connsiteX122-14959" fmla="*/ 3363516 w 5470922"/>
            <a:gd name="connsiteY122-14960" fmla="*/ 458422 h 1178750"/>
            <a:gd name="connsiteX123-14961" fmla="*/ 3368957 w 5470922"/>
            <a:gd name="connsiteY123-14962" fmla="*/ 423760 h 1178750"/>
            <a:gd name="connsiteX124-14963" fmla="*/ 3364817 w 5470922"/>
            <a:gd name="connsiteY124-14964" fmla="*/ 399180 h 1178750"/>
            <a:gd name="connsiteX125-14965" fmla="*/ 3374136 w 5470922"/>
            <a:gd name="connsiteY125-14966" fmla="*/ 335520 h 1178750"/>
            <a:gd name="connsiteX126-14967" fmla="*/ 3423047 w 5470922"/>
            <a:gd name="connsiteY126-14968" fmla="*/ 351266 h 1178750"/>
            <a:gd name="connsiteX127-14969" fmla="*/ 3443495 w 5470922"/>
            <a:gd name="connsiteY127-14970" fmla="*/ 377382 h 1178750"/>
            <a:gd name="connsiteX128-14971" fmla="*/ 3459294 w 5470922"/>
            <a:gd name="connsiteY128-14972" fmla="*/ 332927 h 1178750"/>
            <a:gd name="connsiteX129-14973" fmla="*/ 3476625 w 5470922"/>
            <a:gd name="connsiteY129-14974" fmla="*/ 297688 h 1178750"/>
            <a:gd name="connsiteX130-14975" fmla="*/ 3500437 w 5470922"/>
            <a:gd name="connsiteY130-14976" fmla="*/ 291734 h 1178750"/>
            <a:gd name="connsiteX131-14977" fmla="*/ 3530203 w 5470922"/>
            <a:gd name="connsiteY131-14978" fmla="*/ 285781 h 1178750"/>
            <a:gd name="connsiteX132-14979" fmla="*/ 3548062 w 5470922"/>
            <a:gd name="connsiteY132-14980" fmla="*/ 279828 h 1178750"/>
            <a:gd name="connsiteX133-14981" fmla="*/ 3539784 w 5470922"/>
            <a:gd name="connsiteY133-14982" fmla="*/ 251886 h 1178750"/>
            <a:gd name="connsiteX134-14983" fmla="*/ 3607594 w 5470922"/>
            <a:gd name="connsiteY134-14984" fmla="*/ 197541 h 1178750"/>
            <a:gd name="connsiteX135-14985" fmla="*/ 3611997 w 5470922"/>
            <a:gd name="connsiteY135-14986" fmla="*/ 132633 h 1178750"/>
            <a:gd name="connsiteX136-14987" fmla="*/ 3649266 w 5470922"/>
            <a:gd name="connsiteY136-14988" fmla="*/ 166719 h 1178750"/>
            <a:gd name="connsiteX137-14989" fmla="*/ 3655219 w 5470922"/>
            <a:gd name="connsiteY137-14990" fmla="*/ 119094 h 1178750"/>
            <a:gd name="connsiteX138-14991" fmla="*/ 3726656 w 5470922"/>
            <a:gd name="connsiteY138-14992" fmla="*/ 95281 h 1178750"/>
            <a:gd name="connsiteX139-14993" fmla="*/ 3827859 w 5470922"/>
            <a:gd name="connsiteY139-14994" fmla="*/ 53609 h 1178750"/>
            <a:gd name="connsiteX140-14995" fmla="*/ 3839766 w 5470922"/>
            <a:gd name="connsiteY140-14996" fmla="*/ 65516 h 1178750"/>
            <a:gd name="connsiteX141-14997" fmla="*/ 3875484 w 5470922"/>
            <a:gd name="connsiteY141-14998" fmla="*/ 89328 h 1178750"/>
            <a:gd name="connsiteX142-14999" fmla="*/ 3893344 w 5470922"/>
            <a:gd name="connsiteY142-15000" fmla="*/ 83375 h 1178750"/>
            <a:gd name="connsiteX143-15001" fmla="*/ 3911203 w 5470922"/>
            <a:gd name="connsiteY143-15002" fmla="*/ 71469 h 1178750"/>
            <a:gd name="connsiteX144-15003" fmla="*/ 3929062 w 5470922"/>
            <a:gd name="connsiteY144-15004" fmla="*/ 77422 h 1178750"/>
            <a:gd name="connsiteX145-15005" fmla="*/ 3976687 w 5470922"/>
            <a:gd name="connsiteY145-15006" fmla="*/ 71469 h 1178750"/>
            <a:gd name="connsiteX146-15007" fmla="*/ 3988594 w 5470922"/>
            <a:gd name="connsiteY146-15008" fmla="*/ 59563 h 1178750"/>
            <a:gd name="connsiteX147-15009" fmla="*/ 4018359 w 5470922"/>
            <a:gd name="connsiteY147-15010" fmla="*/ 95281 h 1178750"/>
            <a:gd name="connsiteX148-15011" fmla="*/ 4065984 w 5470922"/>
            <a:gd name="connsiteY148-15012" fmla="*/ 136953 h 1178750"/>
            <a:gd name="connsiteX149-15013" fmla="*/ 4083844 w 5470922"/>
            <a:gd name="connsiteY149-15014" fmla="*/ 131000 h 1178750"/>
            <a:gd name="connsiteX150-15015" fmla="*/ 4119562 w 5470922"/>
            <a:gd name="connsiteY150-15016" fmla="*/ 107188 h 1178750"/>
            <a:gd name="connsiteX151-15017" fmla="*/ 4125516 w 5470922"/>
            <a:gd name="connsiteY151-15018" fmla="*/ 89328 h 1178750"/>
            <a:gd name="connsiteX152-15019" fmla="*/ 4119562 w 5470922"/>
            <a:gd name="connsiteY152-15020" fmla="*/ 65516 h 1178750"/>
            <a:gd name="connsiteX153-15021" fmla="*/ 4101703 w 5470922"/>
            <a:gd name="connsiteY153-15022" fmla="*/ 29797 h 1178750"/>
            <a:gd name="connsiteX154-15023" fmla="*/ 4107656 w 5470922"/>
            <a:gd name="connsiteY154-15024" fmla="*/ 5984 h 1178750"/>
            <a:gd name="connsiteX155-15025" fmla="*/ 4167187 w 5470922"/>
            <a:gd name="connsiteY155-15026" fmla="*/ 5984 h 1178750"/>
            <a:gd name="connsiteX156-15027" fmla="*/ 4185047 w 5470922"/>
            <a:gd name="connsiteY156-15028" fmla="*/ 11938 h 1178750"/>
            <a:gd name="connsiteX157-15029" fmla="*/ 4244578 w 5470922"/>
            <a:gd name="connsiteY157-15030" fmla="*/ 47656 h 1178750"/>
            <a:gd name="connsiteX158-15031" fmla="*/ 4280297 w 5470922"/>
            <a:gd name="connsiteY158-15032" fmla="*/ 53609 h 1178750"/>
            <a:gd name="connsiteX159-15033" fmla="*/ 4363641 w 5470922"/>
            <a:gd name="connsiteY159-15034" fmla="*/ 41703 h 1178750"/>
            <a:gd name="connsiteX160-15035" fmla="*/ 4381500 w 5470922"/>
            <a:gd name="connsiteY160-15036" fmla="*/ 35750 h 1178750"/>
            <a:gd name="connsiteX161-15037" fmla="*/ 4399359 w 5470922"/>
            <a:gd name="connsiteY161-15038" fmla="*/ 23844 h 1178750"/>
            <a:gd name="connsiteX162-15039" fmla="*/ 4429125 w 5470922"/>
            <a:gd name="connsiteY162-15040" fmla="*/ 35750 h 1178750"/>
            <a:gd name="connsiteX163-15041" fmla="*/ 4446984 w 5470922"/>
            <a:gd name="connsiteY163-15042" fmla="*/ 41703 h 1178750"/>
            <a:gd name="connsiteX164-15043" fmla="*/ 4470797 w 5470922"/>
            <a:gd name="connsiteY164-15044" fmla="*/ 65516 h 1178750"/>
            <a:gd name="connsiteX165-15045" fmla="*/ 4488656 w 5470922"/>
            <a:gd name="connsiteY165-15046" fmla="*/ 107188 h 1178750"/>
            <a:gd name="connsiteX166-15047" fmla="*/ 4506516 w 5470922"/>
            <a:gd name="connsiteY166-15048" fmla="*/ 101234 h 1178750"/>
            <a:gd name="connsiteX167-15049" fmla="*/ 4542234 w 5470922"/>
            <a:gd name="connsiteY167-15050" fmla="*/ 77422 h 1178750"/>
            <a:gd name="connsiteX168-15051" fmla="*/ 4554141 w 5470922"/>
            <a:gd name="connsiteY168-15052" fmla="*/ 65516 h 1178750"/>
            <a:gd name="connsiteX169-15053" fmla="*/ 4589859 w 5470922"/>
            <a:gd name="connsiteY169-15054" fmla="*/ 53609 h 1178750"/>
            <a:gd name="connsiteX170-15055" fmla="*/ 4607719 w 5470922"/>
            <a:gd name="connsiteY170-15056" fmla="*/ 47656 h 1178750"/>
            <a:gd name="connsiteX171-15057" fmla="*/ 4649391 w 5470922"/>
            <a:gd name="connsiteY171-15058" fmla="*/ 29797 h 1178750"/>
            <a:gd name="connsiteX172-15059" fmla="*/ 4667250 w 5470922"/>
            <a:gd name="connsiteY172-15060" fmla="*/ 59563 h 1178750"/>
            <a:gd name="connsiteX173-15061" fmla="*/ 4691062 w 5470922"/>
            <a:gd name="connsiteY173-15062" fmla="*/ 95281 h 1178750"/>
            <a:gd name="connsiteX174-15063" fmla="*/ 4738687 w 5470922"/>
            <a:gd name="connsiteY174-15064" fmla="*/ 107188 h 1178750"/>
            <a:gd name="connsiteX175-15065" fmla="*/ 4774406 w 5470922"/>
            <a:gd name="connsiteY175-15066" fmla="*/ 89328 h 1178750"/>
            <a:gd name="connsiteX176-15067" fmla="*/ 4798219 w 5470922"/>
            <a:gd name="connsiteY176-15068" fmla="*/ 53609 h 1178750"/>
            <a:gd name="connsiteX177-15069" fmla="*/ 4804172 w 5470922"/>
            <a:gd name="connsiteY177-15070" fmla="*/ 35750 h 1178750"/>
            <a:gd name="connsiteX178-15071" fmla="*/ 4822031 w 5470922"/>
            <a:gd name="connsiteY178-15072" fmla="*/ 47656 h 1178750"/>
            <a:gd name="connsiteX179-15073" fmla="*/ 4845844 w 5470922"/>
            <a:gd name="connsiteY179-15074" fmla="*/ 89328 h 1178750"/>
            <a:gd name="connsiteX180-15075" fmla="*/ 4863703 w 5470922"/>
            <a:gd name="connsiteY180-15076" fmla="*/ 101234 h 1178750"/>
            <a:gd name="connsiteX181-15077" fmla="*/ 4893469 w 5470922"/>
            <a:gd name="connsiteY181-15078" fmla="*/ 131000 h 1178750"/>
            <a:gd name="connsiteX182-15079" fmla="*/ 4911328 w 5470922"/>
            <a:gd name="connsiteY182-15080" fmla="*/ 119094 h 1178750"/>
            <a:gd name="connsiteX183-15081" fmla="*/ 4935141 w 5470922"/>
            <a:gd name="connsiteY183-15082" fmla="*/ 95281 h 1178750"/>
            <a:gd name="connsiteX184-15083" fmla="*/ 4931792 w 5470922"/>
            <a:gd name="connsiteY184-15084" fmla="*/ 131479 h 1178750"/>
            <a:gd name="connsiteX185-15085" fmla="*/ 4974749 w 5470922"/>
            <a:gd name="connsiteY185-15086" fmla="*/ 142618 h 1178750"/>
            <a:gd name="connsiteX186-15087" fmla="*/ 5017708 w 5470922"/>
            <a:gd name="connsiteY186-15088" fmla="*/ 127160 h 1178750"/>
            <a:gd name="connsiteX187-15089" fmla="*/ 5020562 w 5470922"/>
            <a:gd name="connsiteY187-15090" fmla="*/ 90385 h 1178750"/>
            <a:gd name="connsiteX188-15091" fmla="*/ 5060156 w 5470922"/>
            <a:gd name="connsiteY188-15092" fmla="*/ 59563 h 1178750"/>
            <a:gd name="connsiteX189-15093" fmla="*/ 5047739 w 5470922"/>
            <a:gd name="connsiteY189-15094" fmla="*/ 41703 h 1178750"/>
            <a:gd name="connsiteX190-15095" fmla="*/ 5119687 w 5470922"/>
            <a:gd name="connsiteY190-15096" fmla="*/ 29797 h 1178750"/>
            <a:gd name="connsiteX191-15097" fmla="*/ 5142725 w 5470922"/>
            <a:gd name="connsiteY191-15098" fmla="*/ 22020 h 1178750"/>
            <a:gd name="connsiteX192-15099" fmla="*/ 5169390 w 5470922"/>
            <a:gd name="connsiteY192-15100" fmla="*/ 60331 h 1178750"/>
            <a:gd name="connsiteX193-15101" fmla="*/ 5209249 w 5470922"/>
            <a:gd name="connsiteY193-15102" fmla="*/ 77422 h 1178750"/>
            <a:gd name="connsiteX194-15103" fmla="*/ 5239014 w 5470922"/>
            <a:gd name="connsiteY194-15104" fmla="*/ 131479 h 1178750"/>
            <a:gd name="connsiteX195-15105" fmla="*/ 5246006 w 5470922"/>
            <a:gd name="connsiteY195-15106" fmla="*/ 151164 h 1178750"/>
            <a:gd name="connsiteX196-15107" fmla="*/ 5258686 w 5470922"/>
            <a:gd name="connsiteY196-15108" fmla="*/ 193123 h 1178750"/>
            <a:gd name="connsiteX197-15109" fmla="*/ 5280686 w 5470922"/>
            <a:gd name="connsiteY197-15110" fmla="*/ 174785 h 1178750"/>
            <a:gd name="connsiteX198-15111" fmla="*/ 5301911 w 5470922"/>
            <a:gd name="connsiteY198-15112" fmla="*/ 165471 h 1178750"/>
            <a:gd name="connsiteX199-15113" fmla="*/ 5312265 w 5470922"/>
            <a:gd name="connsiteY199-15114" fmla="*/ 143196 h 1178750"/>
            <a:gd name="connsiteX200-15115" fmla="*/ 5340991 w 5470922"/>
            <a:gd name="connsiteY200-15116" fmla="*/ 125335 h 1178750"/>
            <a:gd name="connsiteX201-15117" fmla="*/ 5309941 w 5470922"/>
            <a:gd name="connsiteY201-15118" fmla="*/ 90674 h 1178750"/>
            <a:gd name="connsiteX202-15119" fmla="*/ 5373610 w 5470922"/>
            <a:gd name="connsiteY202-15120" fmla="*/ 91442 h 1178750"/>
            <a:gd name="connsiteX203-15121" fmla="*/ 5399484 w 5470922"/>
            <a:gd name="connsiteY203-15122" fmla="*/ 77422 h 1178750"/>
            <a:gd name="connsiteX204-15123" fmla="*/ 5381625 w 5470922"/>
            <a:gd name="connsiteY204-15124" fmla="*/ 65516 h 1178750"/>
            <a:gd name="connsiteX205-15125" fmla="*/ 5447109 w 5470922"/>
            <a:gd name="connsiteY205-15126" fmla="*/ 59563 h 1178750"/>
            <a:gd name="connsiteX206-15127" fmla="*/ 5470922 w 5470922"/>
            <a:gd name="connsiteY206-15128" fmla="*/ 65516 h 1178750"/>
            <a:gd name="connsiteX0-15129" fmla="*/ 0 w 5470922"/>
            <a:gd name="connsiteY0-15130" fmla="*/ 1178750 h 1178750"/>
            <a:gd name="connsiteX1-15131" fmla="*/ 29766 w 5470922"/>
            <a:gd name="connsiteY1-15132" fmla="*/ 1160891 h 1178750"/>
            <a:gd name="connsiteX2-15133" fmla="*/ 47625 w 5470922"/>
            <a:gd name="connsiteY2-15134" fmla="*/ 1154938 h 1178750"/>
            <a:gd name="connsiteX3-15135" fmla="*/ 77391 w 5470922"/>
            <a:gd name="connsiteY3-15136" fmla="*/ 1125172 h 1178750"/>
            <a:gd name="connsiteX4-15137" fmla="*/ 95250 w 5470922"/>
            <a:gd name="connsiteY4-15138" fmla="*/ 1113266 h 1178750"/>
            <a:gd name="connsiteX5-15139" fmla="*/ 172641 w 5470922"/>
            <a:gd name="connsiteY5-15140" fmla="*/ 1119219 h 1178750"/>
            <a:gd name="connsiteX6-15141" fmla="*/ 220266 w 5470922"/>
            <a:gd name="connsiteY6-15142" fmla="*/ 1125172 h 1178750"/>
            <a:gd name="connsiteX7-15143" fmla="*/ 232172 w 5470922"/>
            <a:gd name="connsiteY7-15144" fmla="*/ 1107313 h 1178750"/>
            <a:gd name="connsiteX8-15145" fmla="*/ 238125 w 5470922"/>
            <a:gd name="connsiteY8-15146" fmla="*/ 1065641 h 1178750"/>
            <a:gd name="connsiteX9-15147" fmla="*/ 244078 w 5470922"/>
            <a:gd name="connsiteY9-15148" fmla="*/ 1047781 h 1178750"/>
            <a:gd name="connsiteX10-15149" fmla="*/ 279797 w 5470922"/>
            <a:gd name="connsiteY10-15150" fmla="*/ 1023969 h 1178750"/>
            <a:gd name="connsiteX11-15151" fmla="*/ 291703 w 5470922"/>
            <a:gd name="connsiteY11-15152" fmla="*/ 1006109 h 1178750"/>
            <a:gd name="connsiteX12-15153" fmla="*/ 321469 w 5470922"/>
            <a:gd name="connsiteY12-15154" fmla="*/ 976344 h 1178750"/>
            <a:gd name="connsiteX13-15155" fmla="*/ 345281 w 5470922"/>
            <a:gd name="connsiteY13-15156" fmla="*/ 940625 h 1178750"/>
            <a:gd name="connsiteX14-15157" fmla="*/ 357187 w 5470922"/>
            <a:gd name="connsiteY14-15158" fmla="*/ 922766 h 1178750"/>
            <a:gd name="connsiteX15-15159" fmla="*/ 369094 w 5470922"/>
            <a:gd name="connsiteY15-15160" fmla="*/ 910859 h 1178750"/>
            <a:gd name="connsiteX16-15161" fmla="*/ 381000 w 5470922"/>
            <a:gd name="connsiteY16-15162" fmla="*/ 922766 h 1178750"/>
            <a:gd name="connsiteX17-15163" fmla="*/ 386953 w 5470922"/>
            <a:gd name="connsiteY17-15164" fmla="*/ 940625 h 1178750"/>
            <a:gd name="connsiteX18-15165" fmla="*/ 422672 w 5470922"/>
            <a:gd name="connsiteY18-15166" fmla="*/ 958484 h 1178750"/>
            <a:gd name="connsiteX19-15167" fmla="*/ 452437 w 5470922"/>
            <a:gd name="connsiteY19-15168" fmla="*/ 988250 h 1178750"/>
            <a:gd name="connsiteX20-15169" fmla="*/ 488156 w 5470922"/>
            <a:gd name="connsiteY20-15170" fmla="*/ 1000156 h 1178750"/>
            <a:gd name="connsiteX21-15171" fmla="*/ 511969 w 5470922"/>
            <a:gd name="connsiteY21-15172" fmla="*/ 994203 h 1178750"/>
            <a:gd name="connsiteX22-15173" fmla="*/ 559594 w 5470922"/>
            <a:gd name="connsiteY22-15174" fmla="*/ 958484 h 1178750"/>
            <a:gd name="connsiteX23-15175" fmla="*/ 601266 w 5470922"/>
            <a:gd name="connsiteY23-15176" fmla="*/ 964438 h 1178750"/>
            <a:gd name="connsiteX24-15177" fmla="*/ 619125 w 5470922"/>
            <a:gd name="connsiteY24-15178" fmla="*/ 970391 h 1178750"/>
            <a:gd name="connsiteX25-15179" fmla="*/ 631031 w 5470922"/>
            <a:gd name="connsiteY25-15180" fmla="*/ 988250 h 1178750"/>
            <a:gd name="connsiteX26-15181" fmla="*/ 648891 w 5470922"/>
            <a:gd name="connsiteY26-15182" fmla="*/ 1000156 h 1178750"/>
            <a:gd name="connsiteX27-15183" fmla="*/ 666750 w 5470922"/>
            <a:gd name="connsiteY27-15184" fmla="*/ 994203 h 1178750"/>
            <a:gd name="connsiteX28-15185" fmla="*/ 684609 w 5470922"/>
            <a:gd name="connsiteY28-15186" fmla="*/ 982297 h 1178750"/>
            <a:gd name="connsiteX29-15187" fmla="*/ 720328 w 5470922"/>
            <a:gd name="connsiteY29-15188" fmla="*/ 970391 h 1178750"/>
            <a:gd name="connsiteX30-15189" fmla="*/ 744141 w 5470922"/>
            <a:gd name="connsiteY30-15190" fmla="*/ 946578 h 1178750"/>
            <a:gd name="connsiteX31-15191" fmla="*/ 756047 w 5470922"/>
            <a:gd name="connsiteY31-15192" fmla="*/ 928719 h 1178750"/>
            <a:gd name="connsiteX32-15193" fmla="*/ 773906 w 5470922"/>
            <a:gd name="connsiteY32-15194" fmla="*/ 922766 h 1178750"/>
            <a:gd name="connsiteX33-15195" fmla="*/ 863203 w 5470922"/>
            <a:gd name="connsiteY33-15196" fmla="*/ 916813 h 1178750"/>
            <a:gd name="connsiteX34-15197" fmla="*/ 887016 w 5470922"/>
            <a:gd name="connsiteY34-15198" fmla="*/ 869188 h 1178750"/>
            <a:gd name="connsiteX35-15199" fmla="*/ 904875 w 5470922"/>
            <a:gd name="connsiteY35-15200" fmla="*/ 863234 h 1178750"/>
            <a:gd name="connsiteX36-15201" fmla="*/ 952500 w 5470922"/>
            <a:gd name="connsiteY36-15202" fmla="*/ 857281 h 1178750"/>
            <a:gd name="connsiteX37-15203" fmla="*/ 988219 w 5470922"/>
            <a:gd name="connsiteY37-15204" fmla="*/ 833469 h 1178750"/>
            <a:gd name="connsiteX38-15205" fmla="*/ 1006078 w 5470922"/>
            <a:gd name="connsiteY38-15206" fmla="*/ 821563 h 1178750"/>
            <a:gd name="connsiteX39-15207" fmla="*/ 1041797 w 5470922"/>
            <a:gd name="connsiteY39-15208" fmla="*/ 827516 h 1178750"/>
            <a:gd name="connsiteX40-15209" fmla="*/ 1059656 w 5470922"/>
            <a:gd name="connsiteY40-15210" fmla="*/ 833469 h 1178750"/>
            <a:gd name="connsiteX41-15211" fmla="*/ 1101328 w 5470922"/>
            <a:gd name="connsiteY41-15212" fmla="*/ 821563 h 1178750"/>
            <a:gd name="connsiteX42-15213" fmla="*/ 1137047 w 5470922"/>
            <a:gd name="connsiteY42-15214" fmla="*/ 779891 h 1178750"/>
            <a:gd name="connsiteX43-15215" fmla="*/ 1148953 w 5470922"/>
            <a:gd name="connsiteY43-15216" fmla="*/ 756078 h 1178750"/>
            <a:gd name="connsiteX44-15217" fmla="*/ 1154906 w 5470922"/>
            <a:gd name="connsiteY44-15218" fmla="*/ 738219 h 1178750"/>
            <a:gd name="connsiteX45-15219" fmla="*/ 1172766 w 5470922"/>
            <a:gd name="connsiteY45-15220" fmla="*/ 732266 h 1178750"/>
            <a:gd name="connsiteX46-15221" fmla="*/ 1196578 w 5470922"/>
            <a:gd name="connsiteY46-15222" fmla="*/ 738219 h 1178750"/>
            <a:gd name="connsiteX47-15223" fmla="*/ 1214437 w 5470922"/>
            <a:gd name="connsiteY47-15224" fmla="*/ 744172 h 1178750"/>
            <a:gd name="connsiteX48-15225" fmla="*/ 1226344 w 5470922"/>
            <a:gd name="connsiteY48-15226" fmla="*/ 732266 h 1178750"/>
            <a:gd name="connsiteX49-15227" fmla="*/ 1244203 w 5470922"/>
            <a:gd name="connsiteY49-15228" fmla="*/ 726313 h 1178750"/>
            <a:gd name="connsiteX50-15229" fmla="*/ 1273969 w 5470922"/>
            <a:gd name="connsiteY50-15230" fmla="*/ 756078 h 1178750"/>
            <a:gd name="connsiteX51-15231" fmla="*/ 1291828 w 5470922"/>
            <a:gd name="connsiteY51-15232" fmla="*/ 767984 h 1178750"/>
            <a:gd name="connsiteX52-15233" fmla="*/ 1333500 w 5470922"/>
            <a:gd name="connsiteY52-15234" fmla="*/ 803703 h 1178750"/>
            <a:gd name="connsiteX53-15235" fmla="*/ 1351359 w 5470922"/>
            <a:gd name="connsiteY53-15236" fmla="*/ 809656 h 1178750"/>
            <a:gd name="connsiteX54-15237" fmla="*/ 1369219 w 5470922"/>
            <a:gd name="connsiteY54-15238" fmla="*/ 773938 h 1178750"/>
            <a:gd name="connsiteX55-15239" fmla="*/ 1375172 w 5470922"/>
            <a:gd name="connsiteY55-15240" fmla="*/ 714406 h 1178750"/>
            <a:gd name="connsiteX56-15241" fmla="*/ 1393031 w 5470922"/>
            <a:gd name="connsiteY56-15242" fmla="*/ 702500 h 1178750"/>
            <a:gd name="connsiteX57-15243" fmla="*/ 1494234 w 5470922"/>
            <a:gd name="connsiteY57-15244" fmla="*/ 678688 h 1178750"/>
            <a:gd name="connsiteX58-15245" fmla="*/ 1506141 w 5470922"/>
            <a:gd name="connsiteY58-15246" fmla="*/ 666781 h 1178750"/>
            <a:gd name="connsiteX59-15247" fmla="*/ 1524000 w 5470922"/>
            <a:gd name="connsiteY59-15248" fmla="*/ 654875 h 1178750"/>
            <a:gd name="connsiteX60-15249" fmla="*/ 1535906 w 5470922"/>
            <a:gd name="connsiteY60-15250" fmla="*/ 637016 h 1178750"/>
            <a:gd name="connsiteX61-15251" fmla="*/ 1559719 w 5470922"/>
            <a:gd name="connsiteY61-15252" fmla="*/ 613203 h 1178750"/>
            <a:gd name="connsiteX62-15253" fmla="*/ 1565672 w 5470922"/>
            <a:gd name="connsiteY62-15254" fmla="*/ 595344 h 1178750"/>
            <a:gd name="connsiteX63-15255" fmla="*/ 1619250 w 5470922"/>
            <a:gd name="connsiteY63-15256" fmla="*/ 565578 h 1178750"/>
            <a:gd name="connsiteX64-15257" fmla="*/ 1702594 w 5470922"/>
            <a:gd name="connsiteY64-15258" fmla="*/ 571531 h 1178750"/>
            <a:gd name="connsiteX65-15259" fmla="*/ 1720453 w 5470922"/>
            <a:gd name="connsiteY65-15260" fmla="*/ 577484 h 1178750"/>
            <a:gd name="connsiteX66-15261" fmla="*/ 1768078 w 5470922"/>
            <a:gd name="connsiteY66-15262" fmla="*/ 565578 h 1178750"/>
            <a:gd name="connsiteX67-15263" fmla="*/ 1797844 w 5470922"/>
            <a:gd name="connsiteY67-15264" fmla="*/ 541766 h 1178750"/>
            <a:gd name="connsiteX68-15265" fmla="*/ 1779984 w 5470922"/>
            <a:gd name="connsiteY68-15266" fmla="*/ 500094 h 1178750"/>
            <a:gd name="connsiteX69-15267" fmla="*/ 1768078 w 5470922"/>
            <a:gd name="connsiteY69-15268" fmla="*/ 482234 h 1178750"/>
            <a:gd name="connsiteX70-15269" fmla="*/ 1785937 w 5470922"/>
            <a:gd name="connsiteY70-15270" fmla="*/ 464375 h 1178750"/>
            <a:gd name="connsiteX71-15271" fmla="*/ 1839516 w 5470922"/>
            <a:gd name="connsiteY71-15272" fmla="*/ 482234 h 1178750"/>
            <a:gd name="connsiteX72-15273" fmla="*/ 1851422 w 5470922"/>
            <a:gd name="connsiteY72-15274" fmla="*/ 494141 h 1178750"/>
            <a:gd name="connsiteX73-15275" fmla="*/ 1887141 w 5470922"/>
            <a:gd name="connsiteY73-15276" fmla="*/ 512000 h 1178750"/>
            <a:gd name="connsiteX74-15277" fmla="*/ 1934766 w 5470922"/>
            <a:gd name="connsiteY74-15278" fmla="*/ 500094 h 1178750"/>
            <a:gd name="connsiteX75-15279" fmla="*/ 1952625 w 5470922"/>
            <a:gd name="connsiteY75-15280" fmla="*/ 464375 h 1178750"/>
            <a:gd name="connsiteX76-15281" fmla="*/ 1976437 w 5470922"/>
            <a:gd name="connsiteY76-15282" fmla="*/ 452469 h 1178750"/>
            <a:gd name="connsiteX77-15283" fmla="*/ 2047875 w 5470922"/>
            <a:gd name="connsiteY77-15284" fmla="*/ 440563 h 1178750"/>
            <a:gd name="connsiteX78-15285" fmla="*/ 2077641 w 5470922"/>
            <a:gd name="connsiteY78-15286" fmla="*/ 422703 h 1178750"/>
            <a:gd name="connsiteX79-15287" fmla="*/ 2095500 w 5470922"/>
            <a:gd name="connsiteY79-15288" fmla="*/ 416750 h 1178750"/>
            <a:gd name="connsiteX80-15289" fmla="*/ 2125266 w 5470922"/>
            <a:gd name="connsiteY80-15290" fmla="*/ 392938 h 1178750"/>
            <a:gd name="connsiteX81-15291" fmla="*/ 2137172 w 5470922"/>
            <a:gd name="connsiteY81-15292" fmla="*/ 381031 h 1178750"/>
            <a:gd name="connsiteX82-15293" fmla="*/ 2172891 w 5470922"/>
            <a:gd name="connsiteY82-15294" fmla="*/ 369125 h 1178750"/>
            <a:gd name="connsiteX83-15295" fmla="*/ 2190750 w 5470922"/>
            <a:gd name="connsiteY83-15296" fmla="*/ 363172 h 1178750"/>
            <a:gd name="connsiteX84-15297" fmla="*/ 2220516 w 5470922"/>
            <a:gd name="connsiteY84-15298" fmla="*/ 357219 h 1178750"/>
            <a:gd name="connsiteX85-15299" fmla="*/ 2256234 w 5470922"/>
            <a:gd name="connsiteY85-15300" fmla="*/ 345313 h 1178750"/>
            <a:gd name="connsiteX86-15301" fmla="*/ 2274094 w 5470922"/>
            <a:gd name="connsiteY86-15302" fmla="*/ 339359 h 1178750"/>
            <a:gd name="connsiteX87-15303" fmla="*/ 2309812 w 5470922"/>
            <a:gd name="connsiteY87-15304" fmla="*/ 315547 h 1178750"/>
            <a:gd name="connsiteX88-15305" fmla="*/ 2321719 w 5470922"/>
            <a:gd name="connsiteY88-15306" fmla="*/ 297688 h 1178750"/>
            <a:gd name="connsiteX89-15307" fmla="*/ 2357437 w 5470922"/>
            <a:gd name="connsiteY89-15308" fmla="*/ 279828 h 1178750"/>
            <a:gd name="connsiteX90-15309" fmla="*/ 2369344 w 5470922"/>
            <a:gd name="connsiteY90-15310" fmla="*/ 267922 h 1178750"/>
            <a:gd name="connsiteX91-15311" fmla="*/ 2381250 w 5470922"/>
            <a:gd name="connsiteY91-15312" fmla="*/ 250063 h 1178750"/>
            <a:gd name="connsiteX92-15313" fmla="*/ 2416969 w 5470922"/>
            <a:gd name="connsiteY92-15314" fmla="*/ 238156 h 1178750"/>
            <a:gd name="connsiteX93-15315" fmla="*/ 2446734 w 5470922"/>
            <a:gd name="connsiteY93-15316" fmla="*/ 244109 h 1178750"/>
            <a:gd name="connsiteX94-15317" fmla="*/ 2458641 w 5470922"/>
            <a:gd name="connsiteY94-15318" fmla="*/ 256016 h 1178750"/>
            <a:gd name="connsiteX95-15319" fmla="*/ 2494359 w 5470922"/>
            <a:gd name="connsiteY95-15320" fmla="*/ 244109 h 1178750"/>
            <a:gd name="connsiteX96-15321" fmla="*/ 2536031 w 5470922"/>
            <a:gd name="connsiteY96-15322" fmla="*/ 250063 h 1178750"/>
            <a:gd name="connsiteX97-15323" fmla="*/ 2547937 w 5470922"/>
            <a:gd name="connsiteY97-15324" fmla="*/ 267922 h 1178750"/>
            <a:gd name="connsiteX98-15325" fmla="*/ 2559844 w 5470922"/>
            <a:gd name="connsiteY98-15326" fmla="*/ 279828 h 1178750"/>
            <a:gd name="connsiteX99-15327" fmla="*/ 2565797 w 5470922"/>
            <a:gd name="connsiteY99-15328" fmla="*/ 309594 h 1178750"/>
            <a:gd name="connsiteX100-15329" fmla="*/ 2583656 w 5470922"/>
            <a:gd name="connsiteY100-15330" fmla="*/ 315547 h 1178750"/>
            <a:gd name="connsiteX101-15331" fmla="*/ 2619375 w 5470922"/>
            <a:gd name="connsiteY101-15332" fmla="*/ 339359 h 1178750"/>
            <a:gd name="connsiteX102-15333" fmla="*/ 2655094 w 5470922"/>
            <a:gd name="connsiteY102-15334" fmla="*/ 357219 h 1178750"/>
            <a:gd name="connsiteX103-15335" fmla="*/ 2684859 w 5470922"/>
            <a:gd name="connsiteY103-15336" fmla="*/ 428656 h 1178750"/>
            <a:gd name="connsiteX104-15337" fmla="*/ 2708672 w 5470922"/>
            <a:gd name="connsiteY104-15338" fmla="*/ 416750 h 1178750"/>
            <a:gd name="connsiteX105-15339" fmla="*/ 2744391 w 5470922"/>
            <a:gd name="connsiteY105-15340" fmla="*/ 404844 h 1178750"/>
            <a:gd name="connsiteX106-15341" fmla="*/ 2851547 w 5470922"/>
            <a:gd name="connsiteY106-15342" fmla="*/ 422703 h 1178750"/>
            <a:gd name="connsiteX107-15343" fmla="*/ 2887266 w 5470922"/>
            <a:gd name="connsiteY107-15344" fmla="*/ 410797 h 1178750"/>
            <a:gd name="connsiteX108-15345" fmla="*/ 2905125 w 5470922"/>
            <a:gd name="connsiteY108-15346" fmla="*/ 404844 h 1178750"/>
            <a:gd name="connsiteX109-15347" fmla="*/ 2922984 w 5470922"/>
            <a:gd name="connsiteY109-15348" fmla="*/ 392938 h 1178750"/>
            <a:gd name="connsiteX110-15349" fmla="*/ 2976562 w 5470922"/>
            <a:gd name="connsiteY110-15350" fmla="*/ 386984 h 1178750"/>
            <a:gd name="connsiteX111-15351" fmla="*/ 2994422 w 5470922"/>
            <a:gd name="connsiteY111-15352" fmla="*/ 392938 h 1178750"/>
            <a:gd name="connsiteX112-15353" fmla="*/ 3012281 w 5470922"/>
            <a:gd name="connsiteY112-15354" fmla="*/ 404844 h 1178750"/>
            <a:gd name="connsiteX113-15355" fmla="*/ 3030141 w 5470922"/>
            <a:gd name="connsiteY113-15356" fmla="*/ 369125 h 1178750"/>
            <a:gd name="connsiteX114-15357" fmla="*/ 3065859 w 5470922"/>
            <a:gd name="connsiteY114-15358" fmla="*/ 339359 h 1178750"/>
            <a:gd name="connsiteX115-15359" fmla="*/ 3089672 w 5470922"/>
            <a:gd name="connsiteY115-15360" fmla="*/ 333406 h 1178750"/>
            <a:gd name="connsiteX116-15361" fmla="*/ 3168365 w 5470922"/>
            <a:gd name="connsiteY116-15362" fmla="*/ 337534 h 1178750"/>
            <a:gd name="connsiteX117-15363" fmla="*/ 3232547 w 5470922"/>
            <a:gd name="connsiteY117-15364" fmla="*/ 333406 h 1178750"/>
            <a:gd name="connsiteX118-15365" fmla="*/ 3244453 w 5470922"/>
            <a:gd name="connsiteY118-15366" fmla="*/ 345313 h 1178750"/>
            <a:gd name="connsiteX119-15367" fmla="*/ 3270079 w 5470922"/>
            <a:gd name="connsiteY119-15368" fmla="*/ 383046 h 1178750"/>
            <a:gd name="connsiteX120-15369" fmla="*/ 3295707 w 5470922"/>
            <a:gd name="connsiteY120-15370" fmla="*/ 431440 h 1178750"/>
            <a:gd name="connsiteX121-15371" fmla="*/ 3335563 w 5470922"/>
            <a:gd name="connsiteY121-15372" fmla="*/ 458613 h 1178750"/>
            <a:gd name="connsiteX122-15373" fmla="*/ 3363516 w 5470922"/>
            <a:gd name="connsiteY122-15374" fmla="*/ 458422 h 1178750"/>
            <a:gd name="connsiteX123-15375" fmla="*/ 3368957 w 5470922"/>
            <a:gd name="connsiteY123-15376" fmla="*/ 423760 h 1178750"/>
            <a:gd name="connsiteX124-15377" fmla="*/ 3364817 w 5470922"/>
            <a:gd name="connsiteY124-15378" fmla="*/ 399180 h 1178750"/>
            <a:gd name="connsiteX125-15379" fmla="*/ 3374136 w 5470922"/>
            <a:gd name="connsiteY125-15380" fmla="*/ 335520 h 1178750"/>
            <a:gd name="connsiteX126-15381" fmla="*/ 3423047 w 5470922"/>
            <a:gd name="connsiteY126-15382" fmla="*/ 351266 h 1178750"/>
            <a:gd name="connsiteX127-15383" fmla="*/ 3443495 w 5470922"/>
            <a:gd name="connsiteY127-15384" fmla="*/ 377382 h 1178750"/>
            <a:gd name="connsiteX128-15385" fmla="*/ 3459294 w 5470922"/>
            <a:gd name="connsiteY128-15386" fmla="*/ 332927 h 1178750"/>
            <a:gd name="connsiteX129-15387" fmla="*/ 3476625 w 5470922"/>
            <a:gd name="connsiteY129-15388" fmla="*/ 297688 h 1178750"/>
            <a:gd name="connsiteX130-15389" fmla="*/ 3500437 w 5470922"/>
            <a:gd name="connsiteY130-15390" fmla="*/ 291734 h 1178750"/>
            <a:gd name="connsiteX131-15391" fmla="*/ 3530203 w 5470922"/>
            <a:gd name="connsiteY131-15392" fmla="*/ 285781 h 1178750"/>
            <a:gd name="connsiteX132-15393" fmla="*/ 3548062 w 5470922"/>
            <a:gd name="connsiteY132-15394" fmla="*/ 279828 h 1178750"/>
            <a:gd name="connsiteX133-15395" fmla="*/ 3539784 w 5470922"/>
            <a:gd name="connsiteY133-15396" fmla="*/ 251886 h 1178750"/>
            <a:gd name="connsiteX134-15397" fmla="*/ 3607594 w 5470922"/>
            <a:gd name="connsiteY134-15398" fmla="*/ 197541 h 1178750"/>
            <a:gd name="connsiteX135-15399" fmla="*/ 3611997 w 5470922"/>
            <a:gd name="connsiteY135-15400" fmla="*/ 132633 h 1178750"/>
            <a:gd name="connsiteX136-15401" fmla="*/ 3655219 w 5470922"/>
            <a:gd name="connsiteY136-15402" fmla="*/ 119094 h 1178750"/>
            <a:gd name="connsiteX137-15403" fmla="*/ 3726656 w 5470922"/>
            <a:gd name="connsiteY137-15404" fmla="*/ 95281 h 1178750"/>
            <a:gd name="connsiteX138-15405" fmla="*/ 3827859 w 5470922"/>
            <a:gd name="connsiteY138-15406" fmla="*/ 53609 h 1178750"/>
            <a:gd name="connsiteX139-15407" fmla="*/ 3839766 w 5470922"/>
            <a:gd name="connsiteY139-15408" fmla="*/ 65516 h 1178750"/>
            <a:gd name="connsiteX140-15409" fmla="*/ 3875484 w 5470922"/>
            <a:gd name="connsiteY140-15410" fmla="*/ 89328 h 1178750"/>
            <a:gd name="connsiteX141-15411" fmla="*/ 3893344 w 5470922"/>
            <a:gd name="connsiteY141-15412" fmla="*/ 83375 h 1178750"/>
            <a:gd name="connsiteX142-15413" fmla="*/ 3911203 w 5470922"/>
            <a:gd name="connsiteY142-15414" fmla="*/ 71469 h 1178750"/>
            <a:gd name="connsiteX143-15415" fmla="*/ 3929062 w 5470922"/>
            <a:gd name="connsiteY143-15416" fmla="*/ 77422 h 1178750"/>
            <a:gd name="connsiteX144-15417" fmla="*/ 3976687 w 5470922"/>
            <a:gd name="connsiteY144-15418" fmla="*/ 71469 h 1178750"/>
            <a:gd name="connsiteX145-15419" fmla="*/ 3988594 w 5470922"/>
            <a:gd name="connsiteY145-15420" fmla="*/ 59563 h 1178750"/>
            <a:gd name="connsiteX146-15421" fmla="*/ 4018359 w 5470922"/>
            <a:gd name="connsiteY146-15422" fmla="*/ 95281 h 1178750"/>
            <a:gd name="connsiteX147-15423" fmla="*/ 4065984 w 5470922"/>
            <a:gd name="connsiteY147-15424" fmla="*/ 136953 h 1178750"/>
            <a:gd name="connsiteX148-15425" fmla="*/ 4083844 w 5470922"/>
            <a:gd name="connsiteY148-15426" fmla="*/ 131000 h 1178750"/>
            <a:gd name="connsiteX149-15427" fmla="*/ 4119562 w 5470922"/>
            <a:gd name="connsiteY149-15428" fmla="*/ 107188 h 1178750"/>
            <a:gd name="connsiteX150-15429" fmla="*/ 4125516 w 5470922"/>
            <a:gd name="connsiteY150-15430" fmla="*/ 89328 h 1178750"/>
            <a:gd name="connsiteX151-15431" fmla="*/ 4119562 w 5470922"/>
            <a:gd name="connsiteY151-15432" fmla="*/ 65516 h 1178750"/>
            <a:gd name="connsiteX152-15433" fmla="*/ 4101703 w 5470922"/>
            <a:gd name="connsiteY152-15434" fmla="*/ 29797 h 1178750"/>
            <a:gd name="connsiteX153-15435" fmla="*/ 4107656 w 5470922"/>
            <a:gd name="connsiteY153-15436" fmla="*/ 5984 h 1178750"/>
            <a:gd name="connsiteX154-15437" fmla="*/ 4167187 w 5470922"/>
            <a:gd name="connsiteY154-15438" fmla="*/ 5984 h 1178750"/>
            <a:gd name="connsiteX155-15439" fmla="*/ 4185047 w 5470922"/>
            <a:gd name="connsiteY155-15440" fmla="*/ 11938 h 1178750"/>
            <a:gd name="connsiteX156-15441" fmla="*/ 4244578 w 5470922"/>
            <a:gd name="connsiteY156-15442" fmla="*/ 47656 h 1178750"/>
            <a:gd name="connsiteX157-15443" fmla="*/ 4280297 w 5470922"/>
            <a:gd name="connsiteY157-15444" fmla="*/ 53609 h 1178750"/>
            <a:gd name="connsiteX158-15445" fmla="*/ 4363641 w 5470922"/>
            <a:gd name="connsiteY158-15446" fmla="*/ 41703 h 1178750"/>
            <a:gd name="connsiteX159-15447" fmla="*/ 4381500 w 5470922"/>
            <a:gd name="connsiteY159-15448" fmla="*/ 35750 h 1178750"/>
            <a:gd name="connsiteX160-15449" fmla="*/ 4399359 w 5470922"/>
            <a:gd name="connsiteY160-15450" fmla="*/ 23844 h 1178750"/>
            <a:gd name="connsiteX161-15451" fmla="*/ 4429125 w 5470922"/>
            <a:gd name="connsiteY161-15452" fmla="*/ 35750 h 1178750"/>
            <a:gd name="connsiteX162-15453" fmla="*/ 4446984 w 5470922"/>
            <a:gd name="connsiteY162-15454" fmla="*/ 41703 h 1178750"/>
            <a:gd name="connsiteX163-15455" fmla="*/ 4470797 w 5470922"/>
            <a:gd name="connsiteY163-15456" fmla="*/ 65516 h 1178750"/>
            <a:gd name="connsiteX164-15457" fmla="*/ 4488656 w 5470922"/>
            <a:gd name="connsiteY164-15458" fmla="*/ 107188 h 1178750"/>
            <a:gd name="connsiteX165-15459" fmla="*/ 4506516 w 5470922"/>
            <a:gd name="connsiteY165-15460" fmla="*/ 101234 h 1178750"/>
            <a:gd name="connsiteX166-15461" fmla="*/ 4542234 w 5470922"/>
            <a:gd name="connsiteY166-15462" fmla="*/ 77422 h 1178750"/>
            <a:gd name="connsiteX167-15463" fmla="*/ 4554141 w 5470922"/>
            <a:gd name="connsiteY167-15464" fmla="*/ 65516 h 1178750"/>
            <a:gd name="connsiteX168-15465" fmla="*/ 4589859 w 5470922"/>
            <a:gd name="connsiteY168-15466" fmla="*/ 53609 h 1178750"/>
            <a:gd name="connsiteX169-15467" fmla="*/ 4607719 w 5470922"/>
            <a:gd name="connsiteY169-15468" fmla="*/ 47656 h 1178750"/>
            <a:gd name="connsiteX170-15469" fmla="*/ 4649391 w 5470922"/>
            <a:gd name="connsiteY170-15470" fmla="*/ 29797 h 1178750"/>
            <a:gd name="connsiteX171-15471" fmla="*/ 4667250 w 5470922"/>
            <a:gd name="connsiteY171-15472" fmla="*/ 59563 h 1178750"/>
            <a:gd name="connsiteX172-15473" fmla="*/ 4691062 w 5470922"/>
            <a:gd name="connsiteY172-15474" fmla="*/ 95281 h 1178750"/>
            <a:gd name="connsiteX173-15475" fmla="*/ 4738687 w 5470922"/>
            <a:gd name="connsiteY173-15476" fmla="*/ 107188 h 1178750"/>
            <a:gd name="connsiteX174-15477" fmla="*/ 4774406 w 5470922"/>
            <a:gd name="connsiteY174-15478" fmla="*/ 89328 h 1178750"/>
            <a:gd name="connsiteX175-15479" fmla="*/ 4798219 w 5470922"/>
            <a:gd name="connsiteY175-15480" fmla="*/ 53609 h 1178750"/>
            <a:gd name="connsiteX176-15481" fmla="*/ 4804172 w 5470922"/>
            <a:gd name="connsiteY176-15482" fmla="*/ 35750 h 1178750"/>
            <a:gd name="connsiteX177-15483" fmla="*/ 4822031 w 5470922"/>
            <a:gd name="connsiteY177-15484" fmla="*/ 47656 h 1178750"/>
            <a:gd name="connsiteX178-15485" fmla="*/ 4845844 w 5470922"/>
            <a:gd name="connsiteY178-15486" fmla="*/ 89328 h 1178750"/>
            <a:gd name="connsiteX179-15487" fmla="*/ 4863703 w 5470922"/>
            <a:gd name="connsiteY179-15488" fmla="*/ 101234 h 1178750"/>
            <a:gd name="connsiteX180-15489" fmla="*/ 4893469 w 5470922"/>
            <a:gd name="connsiteY180-15490" fmla="*/ 131000 h 1178750"/>
            <a:gd name="connsiteX181-15491" fmla="*/ 4911328 w 5470922"/>
            <a:gd name="connsiteY181-15492" fmla="*/ 119094 h 1178750"/>
            <a:gd name="connsiteX182-15493" fmla="*/ 4935141 w 5470922"/>
            <a:gd name="connsiteY182-15494" fmla="*/ 95281 h 1178750"/>
            <a:gd name="connsiteX183-15495" fmla="*/ 4931792 w 5470922"/>
            <a:gd name="connsiteY183-15496" fmla="*/ 131479 h 1178750"/>
            <a:gd name="connsiteX184-15497" fmla="*/ 4974749 w 5470922"/>
            <a:gd name="connsiteY184-15498" fmla="*/ 142618 h 1178750"/>
            <a:gd name="connsiteX185-15499" fmla="*/ 5017708 w 5470922"/>
            <a:gd name="connsiteY185-15500" fmla="*/ 127160 h 1178750"/>
            <a:gd name="connsiteX186-15501" fmla="*/ 5020562 w 5470922"/>
            <a:gd name="connsiteY186-15502" fmla="*/ 90385 h 1178750"/>
            <a:gd name="connsiteX187-15503" fmla="*/ 5060156 w 5470922"/>
            <a:gd name="connsiteY187-15504" fmla="*/ 59563 h 1178750"/>
            <a:gd name="connsiteX188-15505" fmla="*/ 5047739 w 5470922"/>
            <a:gd name="connsiteY188-15506" fmla="*/ 41703 h 1178750"/>
            <a:gd name="connsiteX189-15507" fmla="*/ 5119687 w 5470922"/>
            <a:gd name="connsiteY189-15508" fmla="*/ 29797 h 1178750"/>
            <a:gd name="connsiteX190-15509" fmla="*/ 5142725 w 5470922"/>
            <a:gd name="connsiteY190-15510" fmla="*/ 22020 h 1178750"/>
            <a:gd name="connsiteX191-15511" fmla="*/ 5169390 w 5470922"/>
            <a:gd name="connsiteY191-15512" fmla="*/ 60331 h 1178750"/>
            <a:gd name="connsiteX192-15513" fmla="*/ 5209249 w 5470922"/>
            <a:gd name="connsiteY192-15514" fmla="*/ 77422 h 1178750"/>
            <a:gd name="connsiteX193-15515" fmla="*/ 5239014 w 5470922"/>
            <a:gd name="connsiteY193-15516" fmla="*/ 131479 h 1178750"/>
            <a:gd name="connsiteX194-15517" fmla="*/ 5246006 w 5470922"/>
            <a:gd name="connsiteY194-15518" fmla="*/ 151164 h 1178750"/>
            <a:gd name="connsiteX195-15519" fmla="*/ 5258686 w 5470922"/>
            <a:gd name="connsiteY195-15520" fmla="*/ 193123 h 1178750"/>
            <a:gd name="connsiteX196-15521" fmla="*/ 5280686 w 5470922"/>
            <a:gd name="connsiteY196-15522" fmla="*/ 174785 h 1178750"/>
            <a:gd name="connsiteX197-15523" fmla="*/ 5301911 w 5470922"/>
            <a:gd name="connsiteY197-15524" fmla="*/ 165471 h 1178750"/>
            <a:gd name="connsiteX198-15525" fmla="*/ 5312265 w 5470922"/>
            <a:gd name="connsiteY198-15526" fmla="*/ 143196 h 1178750"/>
            <a:gd name="connsiteX199-15527" fmla="*/ 5340991 w 5470922"/>
            <a:gd name="connsiteY199-15528" fmla="*/ 125335 h 1178750"/>
            <a:gd name="connsiteX200-15529" fmla="*/ 5309941 w 5470922"/>
            <a:gd name="connsiteY200-15530" fmla="*/ 90674 h 1178750"/>
            <a:gd name="connsiteX201-15531" fmla="*/ 5373610 w 5470922"/>
            <a:gd name="connsiteY201-15532" fmla="*/ 91442 h 1178750"/>
            <a:gd name="connsiteX202-15533" fmla="*/ 5399484 w 5470922"/>
            <a:gd name="connsiteY202-15534" fmla="*/ 77422 h 1178750"/>
            <a:gd name="connsiteX203-15535" fmla="*/ 5381625 w 5470922"/>
            <a:gd name="connsiteY203-15536" fmla="*/ 65516 h 1178750"/>
            <a:gd name="connsiteX204-15537" fmla="*/ 5447109 w 5470922"/>
            <a:gd name="connsiteY204-15538" fmla="*/ 59563 h 1178750"/>
            <a:gd name="connsiteX205-15539" fmla="*/ 5470922 w 5470922"/>
            <a:gd name="connsiteY205-15540" fmla="*/ 65516 h 1178750"/>
            <a:gd name="connsiteX0-15541" fmla="*/ 0 w 5470922"/>
            <a:gd name="connsiteY0-15542" fmla="*/ 1178750 h 1178750"/>
            <a:gd name="connsiteX1-15543" fmla="*/ 29766 w 5470922"/>
            <a:gd name="connsiteY1-15544" fmla="*/ 1160891 h 1178750"/>
            <a:gd name="connsiteX2-15545" fmla="*/ 47625 w 5470922"/>
            <a:gd name="connsiteY2-15546" fmla="*/ 1154938 h 1178750"/>
            <a:gd name="connsiteX3-15547" fmla="*/ 77391 w 5470922"/>
            <a:gd name="connsiteY3-15548" fmla="*/ 1125172 h 1178750"/>
            <a:gd name="connsiteX4-15549" fmla="*/ 95250 w 5470922"/>
            <a:gd name="connsiteY4-15550" fmla="*/ 1113266 h 1178750"/>
            <a:gd name="connsiteX5-15551" fmla="*/ 172641 w 5470922"/>
            <a:gd name="connsiteY5-15552" fmla="*/ 1119219 h 1178750"/>
            <a:gd name="connsiteX6-15553" fmla="*/ 220266 w 5470922"/>
            <a:gd name="connsiteY6-15554" fmla="*/ 1125172 h 1178750"/>
            <a:gd name="connsiteX7-15555" fmla="*/ 232172 w 5470922"/>
            <a:gd name="connsiteY7-15556" fmla="*/ 1107313 h 1178750"/>
            <a:gd name="connsiteX8-15557" fmla="*/ 238125 w 5470922"/>
            <a:gd name="connsiteY8-15558" fmla="*/ 1065641 h 1178750"/>
            <a:gd name="connsiteX9-15559" fmla="*/ 244078 w 5470922"/>
            <a:gd name="connsiteY9-15560" fmla="*/ 1047781 h 1178750"/>
            <a:gd name="connsiteX10-15561" fmla="*/ 279797 w 5470922"/>
            <a:gd name="connsiteY10-15562" fmla="*/ 1023969 h 1178750"/>
            <a:gd name="connsiteX11-15563" fmla="*/ 291703 w 5470922"/>
            <a:gd name="connsiteY11-15564" fmla="*/ 1006109 h 1178750"/>
            <a:gd name="connsiteX12-15565" fmla="*/ 321469 w 5470922"/>
            <a:gd name="connsiteY12-15566" fmla="*/ 976344 h 1178750"/>
            <a:gd name="connsiteX13-15567" fmla="*/ 345281 w 5470922"/>
            <a:gd name="connsiteY13-15568" fmla="*/ 940625 h 1178750"/>
            <a:gd name="connsiteX14-15569" fmla="*/ 357187 w 5470922"/>
            <a:gd name="connsiteY14-15570" fmla="*/ 922766 h 1178750"/>
            <a:gd name="connsiteX15-15571" fmla="*/ 369094 w 5470922"/>
            <a:gd name="connsiteY15-15572" fmla="*/ 910859 h 1178750"/>
            <a:gd name="connsiteX16-15573" fmla="*/ 381000 w 5470922"/>
            <a:gd name="connsiteY16-15574" fmla="*/ 922766 h 1178750"/>
            <a:gd name="connsiteX17-15575" fmla="*/ 386953 w 5470922"/>
            <a:gd name="connsiteY17-15576" fmla="*/ 940625 h 1178750"/>
            <a:gd name="connsiteX18-15577" fmla="*/ 422672 w 5470922"/>
            <a:gd name="connsiteY18-15578" fmla="*/ 958484 h 1178750"/>
            <a:gd name="connsiteX19-15579" fmla="*/ 452437 w 5470922"/>
            <a:gd name="connsiteY19-15580" fmla="*/ 988250 h 1178750"/>
            <a:gd name="connsiteX20-15581" fmla="*/ 488156 w 5470922"/>
            <a:gd name="connsiteY20-15582" fmla="*/ 1000156 h 1178750"/>
            <a:gd name="connsiteX21-15583" fmla="*/ 511969 w 5470922"/>
            <a:gd name="connsiteY21-15584" fmla="*/ 994203 h 1178750"/>
            <a:gd name="connsiteX22-15585" fmla="*/ 559594 w 5470922"/>
            <a:gd name="connsiteY22-15586" fmla="*/ 958484 h 1178750"/>
            <a:gd name="connsiteX23-15587" fmla="*/ 601266 w 5470922"/>
            <a:gd name="connsiteY23-15588" fmla="*/ 964438 h 1178750"/>
            <a:gd name="connsiteX24-15589" fmla="*/ 619125 w 5470922"/>
            <a:gd name="connsiteY24-15590" fmla="*/ 970391 h 1178750"/>
            <a:gd name="connsiteX25-15591" fmla="*/ 631031 w 5470922"/>
            <a:gd name="connsiteY25-15592" fmla="*/ 988250 h 1178750"/>
            <a:gd name="connsiteX26-15593" fmla="*/ 648891 w 5470922"/>
            <a:gd name="connsiteY26-15594" fmla="*/ 1000156 h 1178750"/>
            <a:gd name="connsiteX27-15595" fmla="*/ 666750 w 5470922"/>
            <a:gd name="connsiteY27-15596" fmla="*/ 994203 h 1178750"/>
            <a:gd name="connsiteX28-15597" fmla="*/ 684609 w 5470922"/>
            <a:gd name="connsiteY28-15598" fmla="*/ 982297 h 1178750"/>
            <a:gd name="connsiteX29-15599" fmla="*/ 720328 w 5470922"/>
            <a:gd name="connsiteY29-15600" fmla="*/ 970391 h 1178750"/>
            <a:gd name="connsiteX30-15601" fmla="*/ 744141 w 5470922"/>
            <a:gd name="connsiteY30-15602" fmla="*/ 946578 h 1178750"/>
            <a:gd name="connsiteX31-15603" fmla="*/ 756047 w 5470922"/>
            <a:gd name="connsiteY31-15604" fmla="*/ 928719 h 1178750"/>
            <a:gd name="connsiteX32-15605" fmla="*/ 773906 w 5470922"/>
            <a:gd name="connsiteY32-15606" fmla="*/ 922766 h 1178750"/>
            <a:gd name="connsiteX33-15607" fmla="*/ 863203 w 5470922"/>
            <a:gd name="connsiteY33-15608" fmla="*/ 916813 h 1178750"/>
            <a:gd name="connsiteX34-15609" fmla="*/ 887016 w 5470922"/>
            <a:gd name="connsiteY34-15610" fmla="*/ 869188 h 1178750"/>
            <a:gd name="connsiteX35-15611" fmla="*/ 904875 w 5470922"/>
            <a:gd name="connsiteY35-15612" fmla="*/ 863234 h 1178750"/>
            <a:gd name="connsiteX36-15613" fmla="*/ 952500 w 5470922"/>
            <a:gd name="connsiteY36-15614" fmla="*/ 857281 h 1178750"/>
            <a:gd name="connsiteX37-15615" fmla="*/ 988219 w 5470922"/>
            <a:gd name="connsiteY37-15616" fmla="*/ 833469 h 1178750"/>
            <a:gd name="connsiteX38-15617" fmla="*/ 1006078 w 5470922"/>
            <a:gd name="connsiteY38-15618" fmla="*/ 821563 h 1178750"/>
            <a:gd name="connsiteX39-15619" fmla="*/ 1041797 w 5470922"/>
            <a:gd name="connsiteY39-15620" fmla="*/ 827516 h 1178750"/>
            <a:gd name="connsiteX40-15621" fmla="*/ 1059656 w 5470922"/>
            <a:gd name="connsiteY40-15622" fmla="*/ 833469 h 1178750"/>
            <a:gd name="connsiteX41-15623" fmla="*/ 1101328 w 5470922"/>
            <a:gd name="connsiteY41-15624" fmla="*/ 821563 h 1178750"/>
            <a:gd name="connsiteX42-15625" fmla="*/ 1137047 w 5470922"/>
            <a:gd name="connsiteY42-15626" fmla="*/ 779891 h 1178750"/>
            <a:gd name="connsiteX43-15627" fmla="*/ 1148953 w 5470922"/>
            <a:gd name="connsiteY43-15628" fmla="*/ 756078 h 1178750"/>
            <a:gd name="connsiteX44-15629" fmla="*/ 1154906 w 5470922"/>
            <a:gd name="connsiteY44-15630" fmla="*/ 738219 h 1178750"/>
            <a:gd name="connsiteX45-15631" fmla="*/ 1172766 w 5470922"/>
            <a:gd name="connsiteY45-15632" fmla="*/ 732266 h 1178750"/>
            <a:gd name="connsiteX46-15633" fmla="*/ 1196578 w 5470922"/>
            <a:gd name="connsiteY46-15634" fmla="*/ 738219 h 1178750"/>
            <a:gd name="connsiteX47-15635" fmla="*/ 1214437 w 5470922"/>
            <a:gd name="connsiteY47-15636" fmla="*/ 744172 h 1178750"/>
            <a:gd name="connsiteX48-15637" fmla="*/ 1226344 w 5470922"/>
            <a:gd name="connsiteY48-15638" fmla="*/ 732266 h 1178750"/>
            <a:gd name="connsiteX49-15639" fmla="*/ 1244203 w 5470922"/>
            <a:gd name="connsiteY49-15640" fmla="*/ 726313 h 1178750"/>
            <a:gd name="connsiteX50-15641" fmla="*/ 1273969 w 5470922"/>
            <a:gd name="connsiteY50-15642" fmla="*/ 756078 h 1178750"/>
            <a:gd name="connsiteX51-15643" fmla="*/ 1291828 w 5470922"/>
            <a:gd name="connsiteY51-15644" fmla="*/ 767984 h 1178750"/>
            <a:gd name="connsiteX52-15645" fmla="*/ 1333500 w 5470922"/>
            <a:gd name="connsiteY52-15646" fmla="*/ 803703 h 1178750"/>
            <a:gd name="connsiteX53-15647" fmla="*/ 1351359 w 5470922"/>
            <a:gd name="connsiteY53-15648" fmla="*/ 809656 h 1178750"/>
            <a:gd name="connsiteX54-15649" fmla="*/ 1369219 w 5470922"/>
            <a:gd name="connsiteY54-15650" fmla="*/ 773938 h 1178750"/>
            <a:gd name="connsiteX55-15651" fmla="*/ 1375172 w 5470922"/>
            <a:gd name="connsiteY55-15652" fmla="*/ 714406 h 1178750"/>
            <a:gd name="connsiteX56-15653" fmla="*/ 1393031 w 5470922"/>
            <a:gd name="connsiteY56-15654" fmla="*/ 702500 h 1178750"/>
            <a:gd name="connsiteX57-15655" fmla="*/ 1494234 w 5470922"/>
            <a:gd name="connsiteY57-15656" fmla="*/ 678688 h 1178750"/>
            <a:gd name="connsiteX58-15657" fmla="*/ 1506141 w 5470922"/>
            <a:gd name="connsiteY58-15658" fmla="*/ 666781 h 1178750"/>
            <a:gd name="connsiteX59-15659" fmla="*/ 1524000 w 5470922"/>
            <a:gd name="connsiteY59-15660" fmla="*/ 654875 h 1178750"/>
            <a:gd name="connsiteX60-15661" fmla="*/ 1535906 w 5470922"/>
            <a:gd name="connsiteY60-15662" fmla="*/ 637016 h 1178750"/>
            <a:gd name="connsiteX61-15663" fmla="*/ 1559719 w 5470922"/>
            <a:gd name="connsiteY61-15664" fmla="*/ 613203 h 1178750"/>
            <a:gd name="connsiteX62-15665" fmla="*/ 1565672 w 5470922"/>
            <a:gd name="connsiteY62-15666" fmla="*/ 595344 h 1178750"/>
            <a:gd name="connsiteX63-15667" fmla="*/ 1619250 w 5470922"/>
            <a:gd name="connsiteY63-15668" fmla="*/ 565578 h 1178750"/>
            <a:gd name="connsiteX64-15669" fmla="*/ 1702594 w 5470922"/>
            <a:gd name="connsiteY64-15670" fmla="*/ 571531 h 1178750"/>
            <a:gd name="connsiteX65-15671" fmla="*/ 1720453 w 5470922"/>
            <a:gd name="connsiteY65-15672" fmla="*/ 577484 h 1178750"/>
            <a:gd name="connsiteX66-15673" fmla="*/ 1768078 w 5470922"/>
            <a:gd name="connsiteY66-15674" fmla="*/ 565578 h 1178750"/>
            <a:gd name="connsiteX67-15675" fmla="*/ 1797844 w 5470922"/>
            <a:gd name="connsiteY67-15676" fmla="*/ 541766 h 1178750"/>
            <a:gd name="connsiteX68-15677" fmla="*/ 1779984 w 5470922"/>
            <a:gd name="connsiteY68-15678" fmla="*/ 500094 h 1178750"/>
            <a:gd name="connsiteX69-15679" fmla="*/ 1768078 w 5470922"/>
            <a:gd name="connsiteY69-15680" fmla="*/ 482234 h 1178750"/>
            <a:gd name="connsiteX70-15681" fmla="*/ 1785937 w 5470922"/>
            <a:gd name="connsiteY70-15682" fmla="*/ 464375 h 1178750"/>
            <a:gd name="connsiteX71-15683" fmla="*/ 1839516 w 5470922"/>
            <a:gd name="connsiteY71-15684" fmla="*/ 482234 h 1178750"/>
            <a:gd name="connsiteX72-15685" fmla="*/ 1851422 w 5470922"/>
            <a:gd name="connsiteY72-15686" fmla="*/ 494141 h 1178750"/>
            <a:gd name="connsiteX73-15687" fmla="*/ 1887141 w 5470922"/>
            <a:gd name="connsiteY73-15688" fmla="*/ 512000 h 1178750"/>
            <a:gd name="connsiteX74-15689" fmla="*/ 1934766 w 5470922"/>
            <a:gd name="connsiteY74-15690" fmla="*/ 500094 h 1178750"/>
            <a:gd name="connsiteX75-15691" fmla="*/ 1952625 w 5470922"/>
            <a:gd name="connsiteY75-15692" fmla="*/ 464375 h 1178750"/>
            <a:gd name="connsiteX76-15693" fmla="*/ 1976437 w 5470922"/>
            <a:gd name="connsiteY76-15694" fmla="*/ 452469 h 1178750"/>
            <a:gd name="connsiteX77-15695" fmla="*/ 2047875 w 5470922"/>
            <a:gd name="connsiteY77-15696" fmla="*/ 440563 h 1178750"/>
            <a:gd name="connsiteX78-15697" fmla="*/ 2077641 w 5470922"/>
            <a:gd name="connsiteY78-15698" fmla="*/ 422703 h 1178750"/>
            <a:gd name="connsiteX79-15699" fmla="*/ 2095500 w 5470922"/>
            <a:gd name="connsiteY79-15700" fmla="*/ 416750 h 1178750"/>
            <a:gd name="connsiteX80-15701" fmla="*/ 2125266 w 5470922"/>
            <a:gd name="connsiteY80-15702" fmla="*/ 392938 h 1178750"/>
            <a:gd name="connsiteX81-15703" fmla="*/ 2137172 w 5470922"/>
            <a:gd name="connsiteY81-15704" fmla="*/ 381031 h 1178750"/>
            <a:gd name="connsiteX82-15705" fmla="*/ 2172891 w 5470922"/>
            <a:gd name="connsiteY82-15706" fmla="*/ 369125 h 1178750"/>
            <a:gd name="connsiteX83-15707" fmla="*/ 2190750 w 5470922"/>
            <a:gd name="connsiteY83-15708" fmla="*/ 363172 h 1178750"/>
            <a:gd name="connsiteX84-15709" fmla="*/ 2220516 w 5470922"/>
            <a:gd name="connsiteY84-15710" fmla="*/ 357219 h 1178750"/>
            <a:gd name="connsiteX85-15711" fmla="*/ 2256234 w 5470922"/>
            <a:gd name="connsiteY85-15712" fmla="*/ 345313 h 1178750"/>
            <a:gd name="connsiteX86-15713" fmla="*/ 2274094 w 5470922"/>
            <a:gd name="connsiteY86-15714" fmla="*/ 339359 h 1178750"/>
            <a:gd name="connsiteX87-15715" fmla="*/ 2309812 w 5470922"/>
            <a:gd name="connsiteY87-15716" fmla="*/ 315547 h 1178750"/>
            <a:gd name="connsiteX88-15717" fmla="*/ 2321719 w 5470922"/>
            <a:gd name="connsiteY88-15718" fmla="*/ 297688 h 1178750"/>
            <a:gd name="connsiteX89-15719" fmla="*/ 2357437 w 5470922"/>
            <a:gd name="connsiteY89-15720" fmla="*/ 279828 h 1178750"/>
            <a:gd name="connsiteX90-15721" fmla="*/ 2369344 w 5470922"/>
            <a:gd name="connsiteY90-15722" fmla="*/ 267922 h 1178750"/>
            <a:gd name="connsiteX91-15723" fmla="*/ 2381250 w 5470922"/>
            <a:gd name="connsiteY91-15724" fmla="*/ 250063 h 1178750"/>
            <a:gd name="connsiteX92-15725" fmla="*/ 2416969 w 5470922"/>
            <a:gd name="connsiteY92-15726" fmla="*/ 238156 h 1178750"/>
            <a:gd name="connsiteX93-15727" fmla="*/ 2446734 w 5470922"/>
            <a:gd name="connsiteY93-15728" fmla="*/ 244109 h 1178750"/>
            <a:gd name="connsiteX94-15729" fmla="*/ 2458641 w 5470922"/>
            <a:gd name="connsiteY94-15730" fmla="*/ 256016 h 1178750"/>
            <a:gd name="connsiteX95-15731" fmla="*/ 2494359 w 5470922"/>
            <a:gd name="connsiteY95-15732" fmla="*/ 244109 h 1178750"/>
            <a:gd name="connsiteX96-15733" fmla="*/ 2536031 w 5470922"/>
            <a:gd name="connsiteY96-15734" fmla="*/ 250063 h 1178750"/>
            <a:gd name="connsiteX97-15735" fmla="*/ 2547937 w 5470922"/>
            <a:gd name="connsiteY97-15736" fmla="*/ 267922 h 1178750"/>
            <a:gd name="connsiteX98-15737" fmla="*/ 2559844 w 5470922"/>
            <a:gd name="connsiteY98-15738" fmla="*/ 279828 h 1178750"/>
            <a:gd name="connsiteX99-15739" fmla="*/ 2565797 w 5470922"/>
            <a:gd name="connsiteY99-15740" fmla="*/ 309594 h 1178750"/>
            <a:gd name="connsiteX100-15741" fmla="*/ 2583656 w 5470922"/>
            <a:gd name="connsiteY100-15742" fmla="*/ 315547 h 1178750"/>
            <a:gd name="connsiteX101-15743" fmla="*/ 2619375 w 5470922"/>
            <a:gd name="connsiteY101-15744" fmla="*/ 339359 h 1178750"/>
            <a:gd name="connsiteX102-15745" fmla="*/ 2655094 w 5470922"/>
            <a:gd name="connsiteY102-15746" fmla="*/ 357219 h 1178750"/>
            <a:gd name="connsiteX103-15747" fmla="*/ 2684859 w 5470922"/>
            <a:gd name="connsiteY103-15748" fmla="*/ 428656 h 1178750"/>
            <a:gd name="connsiteX104-15749" fmla="*/ 2708672 w 5470922"/>
            <a:gd name="connsiteY104-15750" fmla="*/ 416750 h 1178750"/>
            <a:gd name="connsiteX105-15751" fmla="*/ 2744391 w 5470922"/>
            <a:gd name="connsiteY105-15752" fmla="*/ 404844 h 1178750"/>
            <a:gd name="connsiteX106-15753" fmla="*/ 2851547 w 5470922"/>
            <a:gd name="connsiteY106-15754" fmla="*/ 422703 h 1178750"/>
            <a:gd name="connsiteX107-15755" fmla="*/ 2887266 w 5470922"/>
            <a:gd name="connsiteY107-15756" fmla="*/ 410797 h 1178750"/>
            <a:gd name="connsiteX108-15757" fmla="*/ 2905125 w 5470922"/>
            <a:gd name="connsiteY108-15758" fmla="*/ 404844 h 1178750"/>
            <a:gd name="connsiteX109-15759" fmla="*/ 2922984 w 5470922"/>
            <a:gd name="connsiteY109-15760" fmla="*/ 392938 h 1178750"/>
            <a:gd name="connsiteX110-15761" fmla="*/ 2976562 w 5470922"/>
            <a:gd name="connsiteY110-15762" fmla="*/ 386984 h 1178750"/>
            <a:gd name="connsiteX111-15763" fmla="*/ 2994422 w 5470922"/>
            <a:gd name="connsiteY111-15764" fmla="*/ 392938 h 1178750"/>
            <a:gd name="connsiteX112-15765" fmla="*/ 3012281 w 5470922"/>
            <a:gd name="connsiteY112-15766" fmla="*/ 404844 h 1178750"/>
            <a:gd name="connsiteX113-15767" fmla="*/ 3030141 w 5470922"/>
            <a:gd name="connsiteY113-15768" fmla="*/ 369125 h 1178750"/>
            <a:gd name="connsiteX114-15769" fmla="*/ 3065859 w 5470922"/>
            <a:gd name="connsiteY114-15770" fmla="*/ 339359 h 1178750"/>
            <a:gd name="connsiteX115-15771" fmla="*/ 3089672 w 5470922"/>
            <a:gd name="connsiteY115-15772" fmla="*/ 333406 h 1178750"/>
            <a:gd name="connsiteX116-15773" fmla="*/ 3168365 w 5470922"/>
            <a:gd name="connsiteY116-15774" fmla="*/ 337534 h 1178750"/>
            <a:gd name="connsiteX117-15775" fmla="*/ 3232547 w 5470922"/>
            <a:gd name="connsiteY117-15776" fmla="*/ 333406 h 1178750"/>
            <a:gd name="connsiteX118-15777" fmla="*/ 3244453 w 5470922"/>
            <a:gd name="connsiteY118-15778" fmla="*/ 345313 h 1178750"/>
            <a:gd name="connsiteX119-15779" fmla="*/ 3270079 w 5470922"/>
            <a:gd name="connsiteY119-15780" fmla="*/ 383046 h 1178750"/>
            <a:gd name="connsiteX120-15781" fmla="*/ 3295707 w 5470922"/>
            <a:gd name="connsiteY120-15782" fmla="*/ 431440 h 1178750"/>
            <a:gd name="connsiteX121-15783" fmla="*/ 3335563 w 5470922"/>
            <a:gd name="connsiteY121-15784" fmla="*/ 458613 h 1178750"/>
            <a:gd name="connsiteX122-15785" fmla="*/ 3363516 w 5470922"/>
            <a:gd name="connsiteY122-15786" fmla="*/ 458422 h 1178750"/>
            <a:gd name="connsiteX123-15787" fmla="*/ 3368957 w 5470922"/>
            <a:gd name="connsiteY123-15788" fmla="*/ 423760 h 1178750"/>
            <a:gd name="connsiteX124-15789" fmla="*/ 3364817 w 5470922"/>
            <a:gd name="connsiteY124-15790" fmla="*/ 399180 h 1178750"/>
            <a:gd name="connsiteX125-15791" fmla="*/ 3374136 w 5470922"/>
            <a:gd name="connsiteY125-15792" fmla="*/ 335520 h 1178750"/>
            <a:gd name="connsiteX126-15793" fmla="*/ 3423047 w 5470922"/>
            <a:gd name="connsiteY126-15794" fmla="*/ 351266 h 1178750"/>
            <a:gd name="connsiteX127-15795" fmla="*/ 3443495 w 5470922"/>
            <a:gd name="connsiteY127-15796" fmla="*/ 377382 h 1178750"/>
            <a:gd name="connsiteX128-15797" fmla="*/ 3459294 w 5470922"/>
            <a:gd name="connsiteY128-15798" fmla="*/ 332927 h 1178750"/>
            <a:gd name="connsiteX129-15799" fmla="*/ 3476625 w 5470922"/>
            <a:gd name="connsiteY129-15800" fmla="*/ 297688 h 1178750"/>
            <a:gd name="connsiteX130-15801" fmla="*/ 3500437 w 5470922"/>
            <a:gd name="connsiteY130-15802" fmla="*/ 291734 h 1178750"/>
            <a:gd name="connsiteX131-15803" fmla="*/ 3530203 w 5470922"/>
            <a:gd name="connsiteY131-15804" fmla="*/ 285781 h 1178750"/>
            <a:gd name="connsiteX132-15805" fmla="*/ 3548062 w 5470922"/>
            <a:gd name="connsiteY132-15806" fmla="*/ 279828 h 1178750"/>
            <a:gd name="connsiteX133-15807" fmla="*/ 3539784 w 5470922"/>
            <a:gd name="connsiteY133-15808" fmla="*/ 251886 h 1178750"/>
            <a:gd name="connsiteX134-15809" fmla="*/ 3607594 w 5470922"/>
            <a:gd name="connsiteY134-15810" fmla="*/ 197541 h 1178750"/>
            <a:gd name="connsiteX135-15811" fmla="*/ 3611997 w 5470922"/>
            <a:gd name="connsiteY135-15812" fmla="*/ 132633 h 1178750"/>
            <a:gd name="connsiteX136-15813" fmla="*/ 3655219 w 5470922"/>
            <a:gd name="connsiteY136-15814" fmla="*/ 119094 h 1178750"/>
            <a:gd name="connsiteX137-15815" fmla="*/ 3726656 w 5470922"/>
            <a:gd name="connsiteY137-15816" fmla="*/ 95281 h 1178750"/>
            <a:gd name="connsiteX138-15817" fmla="*/ 3827859 w 5470922"/>
            <a:gd name="connsiteY138-15818" fmla="*/ 53609 h 1178750"/>
            <a:gd name="connsiteX139-15819" fmla="*/ 3806125 w 5470922"/>
            <a:gd name="connsiteY139-15820" fmla="*/ 89041 h 1178750"/>
            <a:gd name="connsiteX140-15821" fmla="*/ 3875484 w 5470922"/>
            <a:gd name="connsiteY140-15822" fmla="*/ 89328 h 1178750"/>
            <a:gd name="connsiteX141-15823" fmla="*/ 3893344 w 5470922"/>
            <a:gd name="connsiteY141-15824" fmla="*/ 83375 h 1178750"/>
            <a:gd name="connsiteX142-15825" fmla="*/ 3911203 w 5470922"/>
            <a:gd name="connsiteY142-15826" fmla="*/ 71469 h 1178750"/>
            <a:gd name="connsiteX143-15827" fmla="*/ 3929062 w 5470922"/>
            <a:gd name="connsiteY143-15828" fmla="*/ 77422 h 1178750"/>
            <a:gd name="connsiteX144-15829" fmla="*/ 3976687 w 5470922"/>
            <a:gd name="connsiteY144-15830" fmla="*/ 71469 h 1178750"/>
            <a:gd name="connsiteX145-15831" fmla="*/ 3988594 w 5470922"/>
            <a:gd name="connsiteY145-15832" fmla="*/ 59563 h 1178750"/>
            <a:gd name="connsiteX146-15833" fmla="*/ 4018359 w 5470922"/>
            <a:gd name="connsiteY146-15834" fmla="*/ 95281 h 1178750"/>
            <a:gd name="connsiteX147-15835" fmla="*/ 4065984 w 5470922"/>
            <a:gd name="connsiteY147-15836" fmla="*/ 136953 h 1178750"/>
            <a:gd name="connsiteX148-15837" fmla="*/ 4083844 w 5470922"/>
            <a:gd name="connsiteY148-15838" fmla="*/ 131000 h 1178750"/>
            <a:gd name="connsiteX149-15839" fmla="*/ 4119562 w 5470922"/>
            <a:gd name="connsiteY149-15840" fmla="*/ 107188 h 1178750"/>
            <a:gd name="connsiteX150-15841" fmla="*/ 4125516 w 5470922"/>
            <a:gd name="connsiteY150-15842" fmla="*/ 89328 h 1178750"/>
            <a:gd name="connsiteX151-15843" fmla="*/ 4119562 w 5470922"/>
            <a:gd name="connsiteY151-15844" fmla="*/ 65516 h 1178750"/>
            <a:gd name="connsiteX152-15845" fmla="*/ 4101703 w 5470922"/>
            <a:gd name="connsiteY152-15846" fmla="*/ 29797 h 1178750"/>
            <a:gd name="connsiteX153-15847" fmla="*/ 4107656 w 5470922"/>
            <a:gd name="connsiteY153-15848" fmla="*/ 5984 h 1178750"/>
            <a:gd name="connsiteX154-15849" fmla="*/ 4167187 w 5470922"/>
            <a:gd name="connsiteY154-15850" fmla="*/ 5984 h 1178750"/>
            <a:gd name="connsiteX155-15851" fmla="*/ 4185047 w 5470922"/>
            <a:gd name="connsiteY155-15852" fmla="*/ 11938 h 1178750"/>
            <a:gd name="connsiteX156-15853" fmla="*/ 4244578 w 5470922"/>
            <a:gd name="connsiteY156-15854" fmla="*/ 47656 h 1178750"/>
            <a:gd name="connsiteX157-15855" fmla="*/ 4280297 w 5470922"/>
            <a:gd name="connsiteY157-15856" fmla="*/ 53609 h 1178750"/>
            <a:gd name="connsiteX158-15857" fmla="*/ 4363641 w 5470922"/>
            <a:gd name="connsiteY158-15858" fmla="*/ 41703 h 1178750"/>
            <a:gd name="connsiteX159-15859" fmla="*/ 4381500 w 5470922"/>
            <a:gd name="connsiteY159-15860" fmla="*/ 35750 h 1178750"/>
            <a:gd name="connsiteX160-15861" fmla="*/ 4399359 w 5470922"/>
            <a:gd name="connsiteY160-15862" fmla="*/ 23844 h 1178750"/>
            <a:gd name="connsiteX161-15863" fmla="*/ 4429125 w 5470922"/>
            <a:gd name="connsiteY161-15864" fmla="*/ 35750 h 1178750"/>
            <a:gd name="connsiteX162-15865" fmla="*/ 4446984 w 5470922"/>
            <a:gd name="connsiteY162-15866" fmla="*/ 41703 h 1178750"/>
            <a:gd name="connsiteX163-15867" fmla="*/ 4470797 w 5470922"/>
            <a:gd name="connsiteY163-15868" fmla="*/ 65516 h 1178750"/>
            <a:gd name="connsiteX164-15869" fmla="*/ 4488656 w 5470922"/>
            <a:gd name="connsiteY164-15870" fmla="*/ 107188 h 1178750"/>
            <a:gd name="connsiteX165-15871" fmla="*/ 4506516 w 5470922"/>
            <a:gd name="connsiteY165-15872" fmla="*/ 101234 h 1178750"/>
            <a:gd name="connsiteX166-15873" fmla="*/ 4542234 w 5470922"/>
            <a:gd name="connsiteY166-15874" fmla="*/ 77422 h 1178750"/>
            <a:gd name="connsiteX167-15875" fmla="*/ 4554141 w 5470922"/>
            <a:gd name="connsiteY167-15876" fmla="*/ 65516 h 1178750"/>
            <a:gd name="connsiteX168-15877" fmla="*/ 4589859 w 5470922"/>
            <a:gd name="connsiteY168-15878" fmla="*/ 53609 h 1178750"/>
            <a:gd name="connsiteX169-15879" fmla="*/ 4607719 w 5470922"/>
            <a:gd name="connsiteY169-15880" fmla="*/ 47656 h 1178750"/>
            <a:gd name="connsiteX170-15881" fmla="*/ 4649391 w 5470922"/>
            <a:gd name="connsiteY170-15882" fmla="*/ 29797 h 1178750"/>
            <a:gd name="connsiteX171-15883" fmla="*/ 4667250 w 5470922"/>
            <a:gd name="connsiteY171-15884" fmla="*/ 59563 h 1178750"/>
            <a:gd name="connsiteX172-15885" fmla="*/ 4691062 w 5470922"/>
            <a:gd name="connsiteY172-15886" fmla="*/ 95281 h 1178750"/>
            <a:gd name="connsiteX173-15887" fmla="*/ 4738687 w 5470922"/>
            <a:gd name="connsiteY173-15888" fmla="*/ 107188 h 1178750"/>
            <a:gd name="connsiteX174-15889" fmla="*/ 4774406 w 5470922"/>
            <a:gd name="connsiteY174-15890" fmla="*/ 89328 h 1178750"/>
            <a:gd name="connsiteX175-15891" fmla="*/ 4798219 w 5470922"/>
            <a:gd name="connsiteY175-15892" fmla="*/ 53609 h 1178750"/>
            <a:gd name="connsiteX176-15893" fmla="*/ 4804172 w 5470922"/>
            <a:gd name="connsiteY176-15894" fmla="*/ 35750 h 1178750"/>
            <a:gd name="connsiteX177-15895" fmla="*/ 4822031 w 5470922"/>
            <a:gd name="connsiteY177-15896" fmla="*/ 47656 h 1178750"/>
            <a:gd name="connsiteX178-15897" fmla="*/ 4845844 w 5470922"/>
            <a:gd name="connsiteY178-15898" fmla="*/ 89328 h 1178750"/>
            <a:gd name="connsiteX179-15899" fmla="*/ 4863703 w 5470922"/>
            <a:gd name="connsiteY179-15900" fmla="*/ 101234 h 1178750"/>
            <a:gd name="connsiteX180-15901" fmla="*/ 4893469 w 5470922"/>
            <a:gd name="connsiteY180-15902" fmla="*/ 131000 h 1178750"/>
            <a:gd name="connsiteX181-15903" fmla="*/ 4911328 w 5470922"/>
            <a:gd name="connsiteY181-15904" fmla="*/ 119094 h 1178750"/>
            <a:gd name="connsiteX182-15905" fmla="*/ 4935141 w 5470922"/>
            <a:gd name="connsiteY182-15906" fmla="*/ 95281 h 1178750"/>
            <a:gd name="connsiteX183-15907" fmla="*/ 4931792 w 5470922"/>
            <a:gd name="connsiteY183-15908" fmla="*/ 131479 h 1178750"/>
            <a:gd name="connsiteX184-15909" fmla="*/ 4974749 w 5470922"/>
            <a:gd name="connsiteY184-15910" fmla="*/ 142618 h 1178750"/>
            <a:gd name="connsiteX185-15911" fmla="*/ 5017708 w 5470922"/>
            <a:gd name="connsiteY185-15912" fmla="*/ 127160 h 1178750"/>
            <a:gd name="connsiteX186-15913" fmla="*/ 5020562 w 5470922"/>
            <a:gd name="connsiteY186-15914" fmla="*/ 90385 h 1178750"/>
            <a:gd name="connsiteX187-15915" fmla="*/ 5060156 w 5470922"/>
            <a:gd name="connsiteY187-15916" fmla="*/ 59563 h 1178750"/>
            <a:gd name="connsiteX188-15917" fmla="*/ 5047739 w 5470922"/>
            <a:gd name="connsiteY188-15918" fmla="*/ 41703 h 1178750"/>
            <a:gd name="connsiteX189-15919" fmla="*/ 5119687 w 5470922"/>
            <a:gd name="connsiteY189-15920" fmla="*/ 29797 h 1178750"/>
            <a:gd name="connsiteX190-15921" fmla="*/ 5142725 w 5470922"/>
            <a:gd name="connsiteY190-15922" fmla="*/ 22020 h 1178750"/>
            <a:gd name="connsiteX191-15923" fmla="*/ 5169390 w 5470922"/>
            <a:gd name="connsiteY191-15924" fmla="*/ 60331 h 1178750"/>
            <a:gd name="connsiteX192-15925" fmla="*/ 5209249 w 5470922"/>
            <a:gd name="connsiteY192-15926" fmla="*/ 77422 h 1178750"/>
            <a:gd name="connsiteX193-15927" fmla="*/ 5239014 w 5470922"/>
            <a:gd name="connsiteY193-15928" fmla="*/ 131479 h 1178750"/>
            <a:gd name="connsiteX194-15929" fmla="*/ 5246006 w 5470922"/>
            <a:gd name="connsiteY194-15930" fmla="*/ 151164 h 1178750"/>
            <a:gd name="connsiteX195-15931" fmla="*/ 5258686 w 5470922"/>
            <a:gd name="connsiteY195-15932" fmla="*/ 193123 h 1178750"/>
            <a:gd name="connsiteX196-15933" fmla="*/ 5280686 w 5470922"/>
            <a:gd name="connsiteY196-15934" fmla="*/ 174785 h 1178750"/>
            <a:gd name="connsiteX197-15935" fmla="*/ 5301911 w 5470922"/>
            <a:gd name="connsiteY197-15936" fmla="*/ 165471 h 1178750"/>
            <a:gd name="connsiteX198-15937" fmla="*/ 5312265 w 5470922"/>
            <a:gd name="connsiteY198-15938" fmla="*/ 143196 h 1178750"/>
            <a:gd name="connsiteX199-15939" fmla="*/ 5340991 w 5470922"/>
            <a:gd name="connsiteY199-15940" fmla="*/ 125335 h 1178750"/>
            <a:gd name="connsiteX200-15941" fmla="*/ 5309941 w 5470922"/>
            <a:gd name="connsiteY200-15942" fmla="*/ 90674 h 1178750"/>
            <a:gd name="connsiteX201-15943" fmla="*/ 5373610 w 5470922"/>
            <a:gd name="connsiteY201-15944" fmla="*/ 91442 h 1178750"/>
            <a:gd name="connsiteX202-15945" fmla="*/ 5399484 w 5470922"/>
            <a:gd name="connsiteY202-15946" fmla="*/ 77422 h 1178750"/>
            <a:gd name="connsiteX203-15947" fmla="*/ 5381625 w 5470922"/>
            <a:gd name="connsiteY203-15948" fmla="*/ 65516 h 1178750"/>
            <a:gd name="connsiteX204-15949" fmla="*/ 5447109 w 5470922"/>
            <a:gd name="connsiteY204-15950" fmla="*/ 59563 h 1178750"/>
            <a:gd name="connsiteX205-15951" fmla="*/ 5470922 w 5470922"/>
            <a:gd name="connsiteY205-15952" fmla="*/ 65516 h 1178750"/>
            <a:gd name="connsiteX0-15953" fmla="*/ 0 w 5470922"/>
            <a:gd name="connsiteY0-15954" fmla="*/ 1178750 h 1178750"/>
            <a:gd name="connsiteX1-15955" fmla="*/ 29766 w 5470922"/>
            <a:gd name="connsiteY1-15956" fmla="*/ 1160891 h 1178750"/>
            <a:gd name="connsiteX2-15957" fmla="*/ 47625 w 5470922"/>
            <a:gd name="connsiteY2-15958" fmla="*/ 1154938 h 1178750"/>
            <a:gd name="connsiteX3-15959" fmla="*/ 77391 w 5470922"/>
            <a:gd name="connsiteY3-15960" fmla="*/ 1125172 h 1178750"/>
            <a:gd name="connsiteX4-15961" fmla="*/ 95250 w 5470922"/>
            <a:gd name="connsiteY4-15962" fmla="*/ 1113266 h 1178750"/>
            <a:gd name="connsiteX5-15963" fmla="*/ 172641 w 5470922"/>
            <a:gd name="connsiteY5-15964" fmla="*/ 1119219 h 1178750"/>
            <a:gd name="connsiteX6-15965" fmla="*/ 220266 w 5470922"/>
            <a:gd name="connsiteY6-15966" fmla="*/ 1125172 h 1178750"/>
            <a:gd name="connsiteX7-15967" fmla="*/ 232172 w 5470922"/>
            <a:gd name="connsiteY7-15968" fmla="*/ 1107313 h 1178750"/>
            <a:gd name="connsiteX8-15969" fmla="*/ 238125 w 5470922"/>
            <a:gd name="connsiteY8-15970" fmla="*/ 1065641 h 1178750"/>
            <a:gd name="connsiteX9-15971" fmla="*/ 244078 w 5470922"/>
            <a:gd name="connsiteY9-15972" fmla="*/ 1047781 h 1178750"/>
            <a:gd name="connsiteX10-15973" fmla="*/ 279797 w 5470922"/>
            <a:gd name="connsiteY10-15974" fmla="*/ 1023969 h 1178750"/>
            <a:gd name="connsiteX11-15975" fmla="*/ 291703 w 5470922"/>
            <a:gd name="connsiteY11-15976" fmla="*/ 1006109 h 1178750"/>
            <a:gd name="connsiteX12-15977" fmla="*/ 321469 w 5470922"/>
            <a:gd name="connsiteY12-15978" fmla="*/ 976344 h 1178750"/>
            <a:gd name="connsiteX13-15979" fmla="*/ 345281 w 5470922"/>
            <a:gd name="connsiteY13-15980" fmla="*/ 940625 h 1178750"/>
            <a:gd name="connsiteX14-15981" fmla="*/ 357187 w 5470922"/>
            <a:gd name="connsiteY14-15982" fmla="*/ 922766 h 1178750"/>
            <a:gd name="connsiteX15-15983" fmla="*/ 369094 w 5470922"/>
            <a:gd name="connsiteY15-15984" fmla="*/ 910859 h 1178750"/>
            <a:gd name="connsiteX16-15985" fmla="*/ 381000 w 5470922"/>
            <a:gd name="connsiteY16-15986" fmla="*/ 922766 h 1178750"/>
            <a:gd name="connsiteX17-15987" fmla="*/ 386953 w 5470922"/>
            <a:gd name="connsiteY17-15988" fmla="*/ 940625 h 1178750"/>
            <a:gd name="connsiteX18-15989" fmla="*/ 422672 w 5470922"/>
            <a:gd name="connsiteY18-15990" fmla="*/ 958484 h 1178750"/>
            <a:gd name="connsiteX19-15991" fmla="*/ 452437 w 5470922"/>
            <a:gd name="connsiteY19-15992" fmla="*/ 988250 h 1178750"/>
            <a:gd name="connsiteX20-15993" fmla="*/ 488156 w 5470922"/>
            <a:gd name="connsiteY20-15994" fmla="*/ 1000156 h 1178750"/>
            <a:gd name="connsiteX21-15995" fmla="*/ 511969 w 5470922"/>
            <a:gd name="connsiteY21-15996" fmla="*/ 994203 h 1178750"/>
            <a:gd name="connsiteX22-15997" fmla="*/ 559594 w 5470922"/>
            <a:gd name="connsiteY22-15998" fmla="*/ 958484 h 1178750"/>
            <a:gd name="connsiteX23-15999" fmla="*/ 601266 w 5470922"/>
            <a:gd name="connsiteY23-16000" fmla="*/ 964438 h 1178750"/>
            <a:gd name="connsiteX24-16001" fmla="*/ 619125 w 5470922"/>
            <a:gd name="connsiteY24-16002" fmla="*/ 970391 h 1178750"/>
            <a:gd name="connsiteX25-16003" fmla="*/ 631031 w 5470922"/>
            <a:gd name="connsiteY25-16004" fmla="*/ 988250 h 1178750"/>
            <a:gd name="connsiteX26-16005" fmla="*/ 648891 w 5470922"/>
            <a:gd name="connsiteY26-16006" fmla="*/ 1000156 h 1178750"/>
            <a:gd name="connsiteX27-16007" fmla="*/ 666750 w 5470922"/>
            <a:gd name="connsiteY27-16008" fmla="*/ 994203 h 1178750"/>
            <a:gd name="connsiteX28-16009" fmla="*/ 684609 w 5470922"/>
            <a:gd name="connsiteY28-16010" fmla="*/ 982297 h 1178750"/>
            <a:gd name="connsiteX29-16011" fmla="*/ 720328 w 5470922"/>
            <a:gd name="connsiteY29-16012" fmla="*/ 970391 h 1178750"/>
            <a:gd name="connsiteX30-16013" fmla="*/ 744141 w 5470922"/>
            <a:gd name="connsiteY30-16014" fmla="*/ 946578 h 1178750"/>
            <a:gd name="connsiteX31-16015" fmla="*/ 756047 w 5470922"/>
            <a:gd name="connsiteY31-16016" fmla="*/ 928719 h 1178750"/>
            <a:gd name="connsiteX32-16017" fmla="*/ 773906 w 5470922"/>
            <a:gd name="connsiteY32-16018" fmla="*/ 922766 h 1178750"/>
            <a:gd name="connsiteX33-16019" fmla="*/ 863203 w 5470922"/>
            <a:gd name="connsiteY33-16020" fmla="*/ 916813 h 1178750"/>
            <a:gd name="connsiteX34-16021" fmla="*/ 887016 w 5470922"/>
            <a:gd name="connsiteY34-16022" fmla="*/ 869188 h 1178750"/>
            <a:gd name="connsiteX35-16023" fmla="*/ 904875 w 5470922"/>
            <a:gd name="connsiteY35-16024" fmla="*/ 863234 h 1178750"/>
            <a:gd name="connsiteX36-16025" fmla="*/ 952500 w 5470922"/>
            <a:gd name="connsiteY36-16026" fmla="*/ 857281 h 1178750"/>
            <a:gd name="connsiteX37-16027" fmla="*/ 988219 w 5470922"/>
            <a:gd name="connsiteY37-16028" fmla="*/ 833469 h 1178750"/>
            <a:gd name="connsiteX38-16029" fmla="*/ 1006078 w 5470922"/>
            <a:gd name="connsiteY38-16030" fmla="*/ 821563 h 1178750"/>
            <a:gd name="connsiteX39-16031" fmla="*/ 1041797 w 5470922"/>
            <a:gd name="connsiteY39-16032" fmla="*/ 827516 h 1178750"/>
            <a:gd name="connsiteX40-16033" fmla="*/ 1059656 w 5470922"/>
            <a:gd name="connsiteY40-16034" fmla="*/ 833469 h 1178750"/>
            <a:gd name="connsiteX41-16035" fmla="*/ 1101328 w 5470922"/>
            <a:gd name="connsiteY41-16036" fmla="*/ 821563 h 1178750"/>
            <a:gd name="connsiteX42-16037" fmla="*/ 1137047 w 5470922"/>
            <a:gd name="connsiteY42-16038" fmla="*/ 779891 h 1178750"/>
            <a:gd name="connsiteX43-16039" fmla="*/ 1148953 w 5470922"/>
            <a:gd name="connsiteY43-16040" fmla="*/ 756078 h 1178750"/>
            <a:gd name="connsiteX44-16041" fmla="*/ 1154906 w 5470922"/>
            <a:gd name="connsiteY44-16042" fmla="*/ 738219 h 1178750"/>
            <a:gd name="connsiteX45-16043" fmla="*/ 1172766 w 5470922"/>
            <a:gd name="connsiteY45-16044" fmla="*/ 732266 h 1178750"/>
            <a:gd name="connsiteX46-16045" fmla="*/ 1196578 w 5470922"/>
            <a:gd name="connsiteY46-16046" fmla="*/ 738219 h 1178750"/>
            <a:gd name="connsiteX47-16047" fmla="*/ 1214437 w 5470922"/>
            <a:gd name="connsiteY47-16048" fmla="*/ 744172 h 1178750"/>
            <a:gd name="connsiteX48-16049" fmla="*/ 1226344 w 5470922"/>
            <a:gd name="connsiteY48-16050" fmla="*/ 732266 h 1178750"/>
            <a:gd name="connsiteX49-16051" fmla="*/ 1244203 w 5470922"/>
            <a:gd name="connsiteY49-16052" fmla="*/ 726313 h 1178750"/>
            <a:gd name="connsiteX50-16053" fmla="*/ 1273969 w 5470922"/>
            <a:gd name="connsiteY50-16054" fmla="*/ 756078 h 1178750"/>
            <a:gd name="connsiteX51-16055" fmla="*/ 1291828 w 5470922"/>
            <a:gd name="connsiteY51-16056" fmla="*/ 767984 h 1178750"/>
            <a:gd name="connsiteX52-16057" fmla="*/ 1333500 w 5470922"/>
            <a:gd name="connsiteY52-16058" fmla="*/ 803703 h 1178750"/>
            <a:gd name="connsiteX53-16059" fmla="*/ 1351359 w 5470922"/>
            <a:gd name="connsiteY53-16060" fmla="*/ 809656 h 1178750"/>
            <a:gd name="connsiteX54-16061" fmla="*/ 1369219 w 5470922"/>
            <a:gd name="connsiteY54-16062" fmla="*/ 773938 h 1178750"/>
            <a:gd name="connsiteX55-16063" fmla="*/ 1375172 w 5470922"/>
            <a:gd name="connsiteY55-16064" fmla="*/ 714406 h 1178750"/>
            <a:gd name="connsiteX56-16065" fmla="*/ 1393031 w 5470922"/>
            <a:gd name="connsiteY56-16066" fmla="*/ 702500 h 1178750"/>
            <a:gd name="connsiteX57-16067" fmla="*/ 1494234 w 5470922"/>
            <a:gd name="connsiteY57-16068" fmla="*/ 678688 h 1178750"/>
            <a:gd name="connsiteX58-16069" fmla="*/ 1506141 w 5470922"/>
            <a:gd name="connsiteY58-16070" fmla="*/ 666781 h 1178750"/>
            <a:gd name="connsiteX59-16071" fmla="*/ 1524000 w 5470922"/>
            <a:gd name="connsiteY59-16072" fmla="*/ 654875 h 1178750"/>
            <a:gd name="connsiteX60-16073" fmla="*/ 1535906 w 5470922"/>
            <a:gd name="connsiteY60-16074" fmla="*/ 637016 h 1178750"/>
            <a:gd name="connsiteX61-16075" fmla="*/ 1559719 w 5470922"/>
            <a:gd name="connsiteY61-16076" fmla="*/ 613203 h 1178750"/>
            <a:gd name="connsiteX62-16077" fmla="*/ 1565672 w 5470922"/>
            <a:gd name="connsiteY62-16078" fmla="*/ 595344 h 1178750"/>
            <a:gd name="connsiteX63-16079" fmla="*/ 1619250 w 5470922"/>
            <a:gd name="connsiteY63-16080" fmla="*/ 565578 h 1178750"/>
            <a:gd name="connsiteX64-16081" fmla="*/ 1702594 w 5470922"/>
            <a:gd name="connsiteY64-16082" fmla="*/ 571531 h 1178750"/>
            <a:gd name="connsiteX65-16083" fmla="*/ 1720453 w 5470922"/>
            <a:gd name="connsiteY65-16084" fmla="*/ 577484 h 1178750"/>
            <a:gd name="connsiteX66-16085" fmla="*/ 1768078 w 5470922"/>
            <a:gd name="connsiteY66-16086" fmla="*/ 565578 h 1178750"/>
            <a:gd name="connsiteX67-16087" fmla="*/ 1797844 w 5470922"/>
            <a:gd name="connsiteY67-16088" fmla="*/ 541766 h 1178750"/>
            <a:gd name="connsiteX68-16089" fmla="*/ 1779984 w 5470922"/>
            <a:gd name="connsiteY68-16090" fmla="*/ 500094 h 1178750"/>
            <a:gd name="connsiteX69-16091" fmla="*/ 1768078 w 5470922"/>
            <a:gd name="connsiteY69-16092" fmla="*/ 482234 h 1178750"/>
            <a:gd name="connsiteX70-16093" fmla="*/ 1785937 w 5470922"/>
            <a:gd name="connsiteY70-16094" fmla="*/ 464375 h 1178750"/>
            <a:gd name="connsiteX71-16095" fmla="*/ 1839516 w 5470922"/>
            <a:gd name="connsiteY71-16096" fmla="*/ 482234 h 1178750"/>
            <a:gd name="connsiteX72-16097" fmla="*/ 1851422 w 5470922"/>
            <a:gd name="connsiteY72-16098" fmla="*/ 494141 h 1178750"/>
            <a:gd name="connsiteX73-16099" fmla="*/ 1887141 w 5470922"/>
            <a:gd name="connsiteY73-16100" fmla="*/ 512000 h 1178750"/>
            <a:gd name="connsiteX74-16101" fmla="*/ 1934766 w 5470922"/>
            <a:gd name="connsiteY74-16102" fmla="*/ 500094 h 1178750"/>
            <a:gd name="connsiteX75-16103" fmla="*/ 1952625 w 5470922"/>
            <a:gd name="connsiteY75-16104" fmla="*/ 464375 h 1178750"/>
            <a:gd name="connsiteX76-16105" fmla="*/ 1976437 w 5470922"/>
            <a:gd name="connsiteY76-16106" fmla="*/ 452469 h 1178750"/>
            <a:gd name="connsiteX77-16107" fmla="*/ 2047875 w 5470922"/>
            <a:gd name="connsiteY77-16108" fmla="*/ 440563 h 1178750"/>
            <a:gd name="connsiteX78-16109" fmla="*/ 2077641 w 5470922"/>
            <a:gd name="connsiteY78-16110" fmla="*/ 422703 h 1178750"/>
            <a:gd name="connsiteX79-16111" fmla="*/ 2095500 w 5470922"/>
            <a:gd name="connsiteY79-16112" fmla="*/ 416750 h 1178750"/>
            <a:gd name="connsiteX80-16113" fmla="*/ 2125266 w 5470922"/>
            <a:gd name="connsiteY80-16114" fmla="*/ 392938 h 1178750"/>
            <a:gd name="connsiteX81-16115" fmla="*/ 2137172 w 5470922"/>
            <a:gd name="connsiteY81-16116" fmla="*/ 381031 h 1178750"/>
            <a:gd name="connsiteX82-16117" fmla="*/ 2172891 w 5470922"/>
            <a:gd name="connsiteY82-16118" fmla="*/ 369125 h 1178750"/>
            <a:gd name="connsiteX83-16119" fmla="*/ 2190750 w 5470922"/>
            <a:gd name="connsiteY83-16120" fmla="*/ 363172 h 1178750"/>
            <a:gd name="connsiteX84-16121" fmla="*/ 2220516 w 5470922"/>
            <a:gd name="connsiteY84-16122" fmla="*/ 357219 h 1178750"/>
            <a:gd name="connsiteX85-16123" fmla="*/ 2256234 w 5470922"/>
            <a:gd name="connsiteY85-16124" fmla="*/ 345313 h 1178750"/>
            <a:gd name="connsiteX86-16125" fmla="*/ 2274094 w 5470922"/>
            <a:gd name="connsiteY86-16126" fmla="*/ 339359 h 1178750"/>
            <a:gd name="connsiteX87-16127" fmla="*/ 2309812 w 5470922"/>
            <a:gd name="connsiteY87-16128" fmla="*/ 315547 h 1178750"/>
            <a:gd name="connsiteX88-16129" fmla="*/ 2321719 w 5470922"/>
            <a:gd name="connsiteY88-16130" fmla="*/ 297688 h 1178750"/>
            <a:gd name="connsiteX89-16131" fmla="*/ 2357437 w 5470922"/>
            <a:gd name="connsiteY89-16132" fmla="*/ 279828 h 1178750"/>
            <a:gd name="connsiteX90-16133" fmla="*/ 2369344 w 5470922"/>
            <a:gd name="connsiteY90-16134" fmla="*/ 267922 h 1178750"/>
            <a:gd name="connsiteX91-16135" fmla="*/ 2381250 w 5470922"/>
            <a:gd name="connsiteY91-16136" fmla="*/ 250063 h 1178750"/>
            <a:gd name="connsiteX92-16137" fmla="*/ 2416969 w 5470922"/>
            <a:gd name="connsiteY92-16138" fmla="*/ 238156 h 1178750"/>
            <a:gd name="connsiteX93-16139" fmla="*/ 2446734 w 5470922"/>
            <a:gd name="connsiteY93-16140" fmla="*/ 244109 h 1178750"/>
            <a:gd name="connsiteX94-16141" fmla="*/ 2458641 w 5470922"/>
            <a:gd name="connsiteY94-16142" fmla="*/ 256016 h 1178750"/>
            <a:gd name="connsiteX95-16143" fmla="*/ 2494359 w 5470922"/>
            <a:gd name="connsiteY95-16144" fmla="*/ 244109 h 1178750"/>
            <a:gd name="connsiteX96-16145" fmla="*/ 2536031 w 5470922"/>
            <a:gd name="connsiteY96-16146" fmla="*/ 250063 h 1178750"/>
            <a:gd name="connsiteX97-16147" fmla="*/ 2547937 w 5470922"/>
            <a:gd name="connsiteY97-16148" fmla="*/ 267922 h 1178750"/>
            <a:gd name="connsiteX98-16149" fmla="*/ 2559844 w 5470922"/>
            <a:gd name="connsiteY98-16150" fmla="*/ 279828 h 1178750"/>
            <a:gd name="connsiteX99-16151" fmla="*/ 2565797 w 5470922"/>
            <a:gd name="connsiteY99-16152" fmla="*/ 309594 h 1178750"/>
            <a:gd name="connsiteX100-16153" fmla="*/ 2583656 w 5470922"/>
            <a:gd name="connsiteY100-16154" fmla="*/ 315547 h 1178750"/>
            <a:gd name="connsiteX101-16155" fmla="*/ 2619375 w 5470922"/>
            <a:gd name="connsiteY101-16156" fmla="*/ 339359 h 1178750"/>
            <a:gd name="connsiteX102-16157" fmla="*/ 2655094 w 5470922"/>
            <a:gd name="connsiteY102-16158" fmla="*/ 357219 h 1178750"/>
            <a:gd name="connsiteX103-16159" fmla="*/ 2684859 w 5470922"/>
            <a:gd name="connsiteY103-16160" fmla="*/ 428656 h 1178750"/>
            <a:gd name="connsiteX104-16161" fmla="*/ 2708672 w 5470922"/>
            <a:gd name="connsiteY104-16162" fmla="*/ 416750 h 1178750"/>
            <a:gd name="connsiteX105-16163" fmla="*/ 2744391 w 5470922"/>
            <a:gd name="connsiteY105-16164" fmla="*/ 404844 h 1178750"/>
            <a:gd name="connsiteX106-16165" fmla="*/ 2851547 w 5470922"/>
            <a:gd name="connsiteY106-16166" fmla="*/ 422703 h 1178750"/>
            <a:gd name="connsiteX107-16167" fmla="*/ 2887266 w 5470922"/>
            <a:gd name="connsiteY107-16168" fmla="*/ 410797 h 1178750"/>
            <a:gd name="connsiteX108-16169" fmla="*/ 2905125 w 5470922"/>
            <a:gd name="connsiteY108-16170" fmla="*/ 404844 h 1178750"/>
            <a:gd name="connsiteX109-16171" fmla="*/ 2922984 w 5470922"/>
            <a:gd name="connsiteY109-16172" fmla="*/ 392938 h 1178750"/>
            <a:gd name="connsiteX110-16173" fmla="*/ 2976562 w 5470922"/>
            <a:gd name="connsiteY110-16174" fmla="*/ 386984 h 1178750"/>
            <a:gd name="connsiteX111-16175" fmla="*/ 2994422 w 5470922"/>
            <a:gd name="connsiteY111-16176" fmla="*/ 392938 h 1178750"/>
            <a:gd name="connsiteX112-16177" fmla="*/ 3012281 w 5470922"/>
            <a:gd name="connsiteY112-16178" fmla="*/ 404844 h 1178750"/>
            <a:gd name="connsiteX113-16179" fmla="*/ 3030141 w 5470922"/>
            <a:gd name="connsiteY113-16180" fmla="*/ 369125 h 1178750"/>
            <a:gd name="connsiteX114-16181" fmla="*/ 3065859 w 5470922"/>
            <a:gd name="connsiteY114-16182" fmla="*/ 339359 h 1178750"/>
            <a:gd name="connsiteX115-16183" fmla="*/ 3089672 w 5470922"/>
            <a:gd name="connsiteY115-16184" fmla="*/ 333406 h 1178750"/>
            <a:gd name="connsiteX116-16185" fmla="*/ 3168365 w 5470922"/>
            <a:gd name="connsiteY116-16186" fmla="*/ 337534 h 1178750"/>
            <a:gd name="connsiteX117-16187" fmla="*/ 3232547 w 5470922"/>
            <a:gd name="connsiteY117-16188" fmla="*/ 333406 h 1178750"/>
            <a:gd name="connsiteX118-16189" fmla="*/ 3244453 w 5470922"/>
            <a:gd name="connsiteY118-16190" fmla="*/ 345313 h 1178750"/>
            <a:gd name="connsiteX119-16191" fmla="*/ 3270079 w 5470922"/>
            <a:gd name="connsiteY119-16192" fmla="*/ 383046 h 1178750"/>
            <a:gd name="connsiteX120-16193" fmla="*/ 3295707 w 5470922"/>
            <a:gd name="connsiteY120-16194" fmla="*/ 431440 h 1178750"/>
            <a:gd name="connsiteX121-16195" fmla="*/ 3335563 w 5470922"/>
            <a:gd name="connsiteY121-16196" fmla="*/ 458613 h 1178750"/>
            <a:gd name="connsiteX122-16197" fmla="*/ 3363516 w 5470922"/>
            <a:gd name="connsiteY122-16198" fmla="*/ 458422 h 1178750"/>
            <a:gd name="connsiteX123-16199" fmla="*/ 3368957 w 5470922"/>
            <a:gd name="connsiteY123-16200" fmla="*/ 423760 h 1178750"/>
            <a:gd name="connsiteX124-16201" fmla="*/ 3364817 w 5470922"/>
            <a:gd name="connsiteY124-16202" fmla="*/ 399180 h 1178750"/>
            <a:gd name="connsiteX125-16203" fmla="*/ 3374136 w 5470922"/>
            <a:gd name="connsiteY125-16204" fmla="*/ 335520 h 1178750"/>
            <a:gd name="connsiteX126-16205" fmla="*/ 3423047 w 5470922"/>
            <a:gd name="connsiteY126-16206" fmla="*/ 351266 h 1178750"/>
            <a:gd name="connsiteX127-16207" fmla="*/ 3443495 w 5470922"/>
            <a:gd name="connsiteY127-16208" fmla="*/ 377382 h 1178750"/>
            <a:gd name="connsiteX128-16209" fmla="*/ 3459294 w 5470922"/>
            <a:gd name="connsiteY128-16210" fmla="*/ 332927 h 1178750"/>
            <a:gd name="connsiteX129-16211" fmla="*/ 3476625 w 5470922"/>
            <a:gd name="connsiteY129-16212" fmla="*/ 297688 h 1178750"/>
            <a:gd name="connsiteX130-16213" fmla="*/ 3500437 w 5470922"/>
            <a:gd name="connsiteY130-16214" fmla="*/ 291734 h 1178750"/>
            <a:gd name="connsiteX131-16215" fmla="*/ 3530203 w 5470922"/>
            <a:gd name="connsiteY131-16216" fmla="*/ 285781 h 1178750"/>
            <a:gd name="connsiteX132-16217" fmla="*/ 3548062 w 5470922"/>
            <a:gd name="connsiteY132-16218" fmla="*/ 279828 h 1178750"/>
            <a:gd name="connsiteX133-16219" fmla="*/ 3539784 w 5470922"/>
            <a:gd name="connsiteY133-16220" fmla="*/ 251886 h 1178750"/>
            <a:gd name="connsiteX134-16221" fmla="*/ 3607594 w 5470922"/>
            <a:gd name="connsiteY134-16222" fmla="*/ 197541 h 1178750"/>
            <a:gd name="connsiteX135-16223" fmla="*/ 3611997 w 5470922"/>
            <a:gd name="connsiteY135-16224" fmla="*/ 132633 h 1178750"/>
            <a:gd name="connsiteX136-16225" fmla="*/ 3655219 w 5470922"/>
            <a:gd name="connsiteY136-16226" fmla="*/ 119094 h 1178750"/>
            <a:gd name="connsiteX137-16227" fmla="*/ 3726656 w 5470922"/>
            <a:gd name="connsiteY137-16228" fmla="*/ 95281 h 1178750"/>
            <a:gd name="connsiteX138-16229" fmla="*/ 3757213 w 5470922"/>
            <a:gd name="connsiteY138-16230" fmla="*/ 63692 h 1178750"/>
            <a:gd name="connsiteX139-16231" fmla="*/ 3806125 w 5470922"/>
            <a:gd name="connsiteY139-16232" fmla="*/ 89041 h 1178750"/>
            <a:gd name="connsiteX140-16233" fmla="*/ 3875484 w 5470922"/>
            <a:gd name="connsiteY140-16234" fmla="*/ 89328 h 1178750"/>
            <a:gd name="connsiteX141-16235" fmla="*/ 3893344 w 5470922"/>
            <a:gd name="connsiteY141-16236" fmla="*/ 83375 h 1178750"/>
            <a:gd name="connsiteX142-16237" fmla="*/ 3911203 w 5470922"/>
            <a:gd name="connsiteY142-16238" fmla="*/ 71469 h 1178750"/>
            <a:gd name="connsiteX143-16239" fmla="*/ 3929062 w 5470922"/>
            <a:gd name="connsiteY143-16240" fmla="*/ 77422 h 1178750"/>
            <a:gd name="connsiteX144-16241" fmla="*/ 3976687 w 5470922"/>
            <a:gd name="connsiteY144-16242" fmla="*/ 71469 h 1178750"/>
            <a:gd name="connsiteX145-16243" fmla="*/ 3988594 w 5470922"/>
            <a:gd name="connsiteY145-16244" fmla="*/ 59563 h 1178750"/>
            <a:gd name="connsiteX146-16245" fmla="*/ 4018359 w 5470922"/>
            <a:gd name="connsiteY146-16246" fmla="*/ 95281 h 1178750"/>
            <a:gd name="connsiteX147-16247" fmla="*/ 4065984 w 5470922"/>
            <a:gd name="connsiteY147-16248" fmla="*/ 136953 h 1178750"/>
            <a:gd name="connsiteX148-16249" fmla="*/ 4083844 w 5470922"/>
            <a:gd name="connsiteY148-16250" fmla="*/ 131000 h 1178750"/>
            <a:gd name="connsiteX149-16251" fmla="*/ 4119562 w 5470922"/>
            <a:gd name="connsiteY149-16252" fmla="*/ 107188 h 1178750"/>
            <a:gd name="connsiteX150-16253" fmla="*/ 4125516 w 5470922"/>
            <a:gd name="connsiteY150-16254" fmla="*/ 89328 h 1178750"/>
            <a:gd name="connsiteX151-16255" fmla="*/ 4119562 w 5470922"/>
            <a:gd name="connsiteY151-16256" fmla="*/ 65516 h 1178750"/>
            <a:gd name="connsiteX152-16257" fmla="*/ 4101703 w 5470922"/>
            <a:gd name="connsiteY152-16258" fmla="*/ 29797 h 1178750"/>
            <a:gd name="connsiteX153-16259" fmla="*/ 4107656 w 5470922"/>
            <a:gd name="connsiteY153-16260" fmla="*/ 5984 h 1178750"/>
            <a:gd name="connsiteX154-16261" fmla="*/ 4167187 w 5470922"/>
            <a:gd name="connsiteY154-16262" fmla="*/ 5984 h 1178750"/>
            <a:gd name="connsiteX155-16263" fmla="*/ 4185047 w 5470922"/>
            <a:gd name="connsiteY155-16264" fmla="*/ 11938 h 1178750"/>
            <a:gd name="connsiteX156-16265" fmla="*/ 4244578 w 5470922"/>
            <a:gd name="connsiteY156-16266" fmla="*/ 47656 h 1178750"/>
            <a:gd name="connsiteX157-16267" fmla="*/ 4280297 w 5470922"/>
            <a:gd name="connsiteY157-16268" fmla="*/ 53609 h 1178750"/>
            <a:gd name="connsiteX158-16269" fmla="*/ 4363641 w 5470922"/>
            <a:gd name="connsiteY158-16270" fmla="*/ 41703 h 1178750"/>
            <a:gd name="connsiteX159-16271" fmla="*/ 4381500 w 5470922"/>
            <a:gd name="connsiteY159-16272" fmla="*/ 35750 h 1178750"/>
            <a:gd name="connsiteX160-16273" fmla="*/ 4399359 w 5470922"/>
            <a:gd name="connsiteY160-16274" fmla="*/ 23844 h 1178750"/>
            <a:gd name="connsiteX161-16275" fmla="*/ 4429125 w 5470922"/>
            <a:gd name="connsiteY161-16276" fmla="*/ 35750 h 1178750"/>
            <a:gd name="connsiteX162-16277" fmla="*/ 4446984 w 5470922"/>
            <a:gd name="connsiteY162-16278" fmla="*/ 41703 h 1178750"/>
            <a:gd name="connsiteX163-16279" fmla="*/ 4470797 w 5470922"/>
            <a:gd name="connsiteY163-16280" fmla="*/ 65516 h 1178750"/>
            <a:gd name="connsiteX164-16281" fmla="*/ 4488656 w 5470922"/>
            <a:gd name="connsiteY164-16282" fmla="*/ 107188 h 1178750"/>
            <a:gd name="connsiteX165-16283" fmla="*/ 4506516 w 5470922"/>
            <a:gd name="connsiteY165-16284" fmla="*/ 101234 h 1178750"/>
            <a:gd name="connsiteX166-16285" fmla="*/ 4542234 w 5470922"/>
            <a:gd name="connsiteY166-16286" fmla="*/ 77422 h 1178750"/>
            <a:gd name="connsiteX167-16287" fmla="*/ 4554141 w 5470922"/>
            <a:gd name="connsiteY167-16288" fmla="*/ 65516 h 1178750"/>
            <a:gd name="connsiteX168-16289" fmla="*/ 4589859 w 5470922"/>
            <a:gd name="connsiteY168-16290" fmla="*/ 53609 h 1178750"/>
            <a:gd name="connsiteX169-16291" fmla="*/ 4607719 w 5470922"/>
            <a:gd name="connsiteY169-16292" fmla="*/ 47656 h 1178750"/>
            <a:gd name="connsiteX170-16293" fmla="*/ 4649391 w 5470922"/>
            <a:gd name="connsiteY170-16294" fmla="*/ 29797 h 1178750"/>
            <a:gd name="connsiteX171-16295" fmla="*/ 4667250 w 5470922"/>
            <a:gd name="connsiteY171-16296" fmla="*/ 59563 h 1178750"/>
            <a:gd name="connsiteX172-16297" fmla="*/ 4691062 w 5470922"/>
            <a:gd name="connsiteY172-16298" fmla="*/ 95281 h 1178750"/>
            <a:gd name="connsiteX173-16299" fmla="*/ 4738687 w 5470922"/>
            <a:gd name="connsiteY173-16300" fmla="*/ 107188 h 1178750"/>
            <a:gd name="connsiteX174-16301" fmla="*/ 4774406 w 5470922"/>
            <a:gd name="connsiteY174-16302" fmla="*/ 89328 h 1178750"/>
            <a:gd name="connsiteX175-16303" fmla="*/ 4798219 w 5470922"/>
            <a:gd name="connsiteY175-16304" fmla="*/ 53609 h 1178750"/>
            <a:gd name="connsiteX176-16305" fmla="*/ 4804172 w 5470922"/>
            <a:gd name="connsiteY176-16306" fmla="*/ 35750 h 1178750"/>
            <a:gd name="connsiteX177-16307" fmla="*/ 4822031 w 5470922"/>
            <a:gd name="connsiteY177-16308" fmla="*/ 47656 h 1178750"/>
            <a:gd name="connsiteX178-16309" fmla="*/ 4845844 w 5470922"/>
            <a:gd name="connsiteY178-16310" fmla="*/ 89328 h 1178750"/>
            <a:gd name="connsiteX179-16311" fmla="*/ 4863703 w 5470922"/>
            <a:gd name="connsiteY179-16312" fmla="*/ 101234 h 1178750"/>
            <a:gd name="connsiteX180-16313" fmla="*/ 4893469 w 5470922"/>
            <a:gd name="connsiteY180-16314" fmla="*/ 131000 h 1178750"/>
            <a:gd name="connsiteX181-16315" fmla="*/ 4911328 w 5470922"/>
            <a:gd name="connsiteY181-16316" fmla="*/ 119094 h 1178750"/>
            <a:gd name="connsiteX182-16317" fmla="*/ 4935141 w 5470922"/>
            <a:gd name="connsiteY182-16318" fmla="*/ 95281 h 1178750"/>
            <a:gd name="connsiteX183-16319" fmla="*/ 4931792 w 5470922"/>
            <a:gd name="connsiteY183-16320" fmla="*/ 131479 h 1178750"/>
            <a:gd name="connsiteX184-16321" fmla="*/ 4974749 w 5470922"/>
            <a:gd name="connsiteY184-16322" fmla="*/ 142618 h 1178750"/>
            <a:gd name="connsiteX185-16323" fmla="*/ 5017708 w 5470922"/>
            <a:gd name="connsiteY185-16324" fmla="*/ 127160 h 1178750"/>
            <a:gd name="connsiteX186-16325" fmla="*/ 5020562 w 5470922"/>
            <a:gd name="connsiteY186-16326" fmla="*/ 90385 h 1178750"/>
            <a:gd name="connsiteX187-16327" fmla="*/ 5060156 w 5470922"/>
            <a:gd name="connsiteY187-16328" fmla="*/ 59563 h 1178750"/>
            <a:gd name="connsiteX188-16329" fmla="*/ 5047739 w 5470922"/>
            <a:gd name="connsiteY188-16330" fmla="*/ 41703 h 1178750"/>
            <a:gd name="connsiteX189-16331" fmla="*/ 5119687 w 5470922"/>
            <a:gd name="connsiteY189-16332" fmla="*/ 29797 h 1178750"/>
            <a:gd name="connsiteX190-16333" fmla="*/ 5142725 w 5470922"/>
            <a:gd name="connsiteY190-16334" fmla="*/ 22020 h 1178750"/>
            <a:gd name="connsiteX191-16335" fmla="*/ 5169390 w 5470922"/>
            <a:gd name="connsiteY191-16336" fmla="*/ 60331 h 1178750"/>
            <a:gd name="connsiteX192-16337" fmla="*/ 5209249 w 5470922"/>
            <a:gd name="connsiteY192-16338" fmla="*/ 77422 h 1178750"/>
            <a:gd name="connsiteX193-16339" fmla="*/ 5239014 w 5470922"/>
            <a:gd name="connsiteY193-16340" fmla="*/ 131479 h 1178750"/>
            <a:gd name="connsiteX194-16341" fmla="*/ 5246006 w 5470922"/>
            <a:gd name="connsiteY194-16342" fmla="*/ 151164 h 1178750"/>
            <a:gd name="connsiteX195-16343" fmla="*/ 5258686 w 5470922"/>
            <a:gd name="connsiteY195-16344" fmla="*/ 193123 h 1178750"/>
            <a:gd name="connsiteX196-16345" fmla="*/ 5280686 w 5470922"/>
            <a:gd name="connsiteY196-16346" fmla="*/ 174785 h 1178750"/>
            <a:gd name="connsiteX197-16347" fmla="*/ 5301911 w 5470922"/>
            <a:gd name="connsiteY197-16348" fmla="*/ 165471 h 1178750"/>
            <a:gd name="connsiteX198-16349" fmla="*/ 5312265 w 5470922"/>
            <a:gd name="connsiteY198-16350" fmla="*/ 143196 h 1178750"/>
            <a:gd name="connsiteX199-16351" fmla="*/ 5340991 w 5470922"/>
            <a:gd name="connsiteY199-16352" fmla="*/ 125335 h 1178750"/>
            <a:gd name="connsiteX200-16353" fmla="*/ 5309941 w 5470922"/>
            <a:gd name="connsiteY200-16354" fmla="*/ 90674 h 1178750"/>
            <a:gd name="connsiteX201-16355" fmla="*/ 5373610 w 5470922"/>
            <a:gd name="connsiteY201-16356" fmla="*/ 91442 h 1178750"/>
            <a:gd name="connsiteX202-16357" fmla="*/ 5399484 w 5470922"/>
            <a:gd name="connsiteY202-16358" fmla="*/ 77422 h 1178750"/>
            <a:gd name="connsiteX203-16359" fmla="*/ 5381625 w 5470922"/>
            <a:gd name="connsiteY203-16360" fmla="*/ 65516 h 1178750"/>
            <a:gd name="connsiteX204-16361" fmla="*/ 5447109 w 5470922"/>
            <a:gd name="connsiteY204-16362" fmla="*/ 59563 h 1178750"/>
            <a:gd name="connsiteX205-16363" fmla="*/ 5470922 w 5470922"/>
            <a:gd name="connsiteY205-16364" fmla="*/ 65516 h 1178750"/>
            <a:gd name="connsiteX0-16365" fmla="*/ 0 w 5470922"/>
            <a:gd name="connsiteY0-16366" fmla="*/ 1178750 h 1178750"/>
            <a:gd name="connsiteX1-16367" fmla="*/ 29766 w 5470922"/>
            <a:gd name="connsiteY1-16368" fmla="*/ 1160891 h 1178750"/>
            <a:gd name="connsiteX2-16369" fmla="*/ 47625 w 5470922"/>
            <a:gd name="connsiteY2-16370" fmla="*/ 1154938 h 1178750"/>
            <a:gd name="connsiteX3-16371" fmla="*/ 77391 w 5470922"/>
            <a:gd name="connsiteY3-16372" fmla="*/ 1125172 h 1178750"/>
            <a:gd name="connsiteX4-16373" fmla="*/ 95250 w 5470922"/>
            <a:gd name="connsiteY4-16374" fmla="*/ 1113266 h 1178750"/>
            <a:gd name="connsiteX5-16375" fmla="*/ 172641 w 5470922"/>
            <a:gd name="connsiteY5-16376" fmla="*/ 1119219 h 1178750"/>
            <a:gd name="connsiteX6-16377" fmla="*/ 220266 w 5470922"/>
            <a:gd name="connsiteY6-16378" fmla="*/ 1125172 h 1178750"/>
            <a:gd name="connsiteX7-16379" fmla="*/ 232172 w 5470922"/>
            <a:gd name="connsiteY7-16380" fmla="*/ 1107313 h 1178750"/>
            <a:gd name="connsiteX8-16381" fmla="*/ 238125 w 5470922"/>
            <a:gd name="connsiteY8-16382" fmla="*/ 1065641 h 1178750"/>
            <a:gd name="connsiteX9-16383" fmla="*/ 244078 w 5470922"/>
            <a:gd name="connsiteY9-16384" fmla="*/ 1047781 h 1178750"/>
            <a:gd name="connsiteX10-16385" fmla="*/ 279797 w 5470922"/>
            <a:gd name="connsiteY10-16386" fmla="*/ 1023969 h 1178750"/>
            <a:gd name="connsiteX11-16387" fmla="*/ 291703 w 5470922"/>
            <a:gd name="connsiteY11-16388" fmla="*/ 1006109 h 1178750"/>
            <a:gd name="connsiteX12-16389" fmla="*/ 321469 w 5470922"/>
            <a:gd name="connsiteY12-16390" fmla="*/ 976344 h 1178750"/>
            <a:gd name="connsiteX13-16391" fmla="*/ 345281 w 5470922"/>
            <a:gd name="connsiteY13-16392" fmla="*/ 940625 h 1178750"/>
            <a:gd name="connsiteX14-16393" fmla="*/ 357187 w 5470922"/>
            <a:gd name="connsiteY14-16394" fmla="*/ 922766 h 1178750"/>
            <a:gd name="connsiteX15-16395" fmla="*/ 369094 w 5470922"/>
            <a:gd name="connsiteY15-16396" fmla="*/ 910859 h 1178750"/>
            <a:gd name="connsiteX16-16397" fmla="*/ 381000 w 5470922"/>
            <a:gd name="connsiteY16-16398" fmla="*/ 922766 h 1178750"/>
            <a:gd name="connsiteX17-16399" fmla="*/ 386953 w 5470922"/>
            <a:gd name="connsiteY17-16400" fmla="*/ 940625 h 1178750"/>
            <a:gd name="connsiteX18-16401" fmla="*/ 422672 w 5470922"/>
            <a:gd name="connsiteY18-16402" fmla="*/ 958484 h 1178750"/>
            <a:gd name="connsiteX19-16403" fmla="*/ 452437 w 5470922"/>
            <a:gd name="connsiteY19-16404" fmla="*/ 988250 h 1178750"/>
            <a:gd name="connsiteX20-16405" fmla="*/ 488156 w 5470922"/>
            <a:gd name="connsiteY20-16406" fmla="*/ 1000156 h 1178750"/>
            <a:gd name="connsiteX21-16407" fmla="*/ 511969 w 5470922"/>
            <a:gd name="connsiteY21-16408" fmla="*/ 994203 h 1178750"/>
            <a:gd name="connsiteX22-16409" fmla="*/ 559594 w 5470922"/>
            <a:gd name="connsiteY22-16410" fmla="*/ 958484 h 1178750"/>
            <a:gd name="connsiteX23-16411" fmla="*/ 601266 w 5470922"/>
            <a:gd name="connsiteY23-16412" fmla="*/ 964438 h 1178750"/>
            <a:gd name="connsiteX24-16413" fmla="*/ 619125 w 5470922"/>
            <a:gd name="connsiteY24-16414" fmla="*/ 970391 h 1178750"/>
            <a:gd name="connsiteX25-16415" fmla="*/ 631031 w 5470922"/>
            <a:gd name="connsiteY25-16416" fmla="*/ 988250 h 1178750"/>
            <a:gd name="connsiteX26-16417" fmla="*/ 648891 w 5470922"/>
            <a:gd name="connsiteY26-16418" fmla="*/ 1000156 h 1178750"/>
            <a:gd name="connsiteX27-16419" fmla="*/ 666750 w 5470922"/>
            <a:gd name="connsiteY27-16420" fmla="*/ 994203 h 1178750"/>
            <a:gd name="connsiteX28-16421" fmla="*/ 684609 w 5470922"/>
            <a:gd name="connsiteY28-16422" fmla="*/ 982297 h 1178750"/>
            <a:gd name="connsiteX29-16423" fmla="*/ 720328 w 5470922"/>
            <a:gd name="connsiteY29-16424" fmla="*/ 970391 h 1178750"/>
            <a:gd name="connsiteX30-16425" fmla="*/ 744141 w 5470922"/>
            <a:gd name="connsiteY30-16426" fmla="*/ 946578 h 1178750"/>
            <a:gd name="connsiteX31-16427" fmla="*/ 756047 w 5470922"/>
            <a:gd name="connsiteY31-16428" fmla="*/ 928719 h 1178750"/>
            <a:gd name="connsiteX32-16429" fmla="*/ 773906 w 5470922"/>
            <a:gd name="connsiteY32-16430" fmla="*/ 922766 h 1178750"/>
            <a:gd name="connsiteX33-16431" fmla="*/ 863203 w 5470922"/>
            <a:gd name="connsiteY33-16432" fmla="*/ 916813 h 1178750"/>
            <a:gd name="connsiteX34-16433" fmla="*/ 887016 w 5470922"/>
            <a:gd name="connsiteY34-16434" fmla="*/ 869188 h 1178750"/>
            <a:gd name="connsiteX35-16435" fmla="*/ 904875 w 5470922"/>
            <a:gd name="connsiteY35-16436" fmla="*/ 863234 h 1178750"/>
            <a:gd name="connsiteX36-16437" fmla="*/ 952500 w 5470922"/>
            <a:gd name="connsiteY36-16438" fmla="*/ 857281 h 1178750"/>
            <a:gd name="connsiteX37-16439" fmla="*/ 988219 w 5470922"/>
            <a:gd name="connsiteY37-16440" fmla="*/ 833469 h 1178750"/>
            <a:gd name="connsiteX38-16441" fmla="*/ 1006078 w 5470922"/>
            <a:gd name="connsiteY38-16442" fmla="*/ 821563 h 1178750"/>
            <a:gd name="connsiteX39-16443" fmla="*/ 1041797 w 5470922"/>
            <a:gd name="connsiteY39-16444" fmla="*/ 827516 h 1178750"/>
            <a:gd name="connsiteX40-16445" fmla="*/ 1059656 w 5470922"/>
            <a:gd name="connsiteY40-16446" fmla="*/ 833469 h 1178750"/>
            <a:gd name="connsiteX41-16447" fmla="*/ 1101328 w 5470922"/>
            <a:gd name="connsiteY41-16448" fmla="*/ 821563 h 1178750"/>
            <a:gd name="connsiteX42-16449" fmla="*/ 1137047 w 5470922"/>
            <a:gd name="connsiteY42-16450" fmla="*/ 779891 h 1178750"/>
            <a:gd name="connsiteX43-16451" fmla="*/ 1148953 w 5470922"/>
            <a:gd name="connsiteY43-16452" fmla="*/ 756078 h 1178750"/>
            <a:gd name="connsiteX44-16453" fmla="*/ 1154906 w 5470922"/>
            <a:gd name="connsiteY44-16454" fmla="*/ 738219 h 1178750"/>
            <a:gd name="connsiteX45-16455" fmla="*/ 1172766 w 5470922"/>
            <a:gd name="connsiteY45-16456" fmla="*/ 732266 h 1178750"/>
            <a:gd name="connsiteX46-16457" fmla="*/ 1196578 w 5470922"/>
            <a:gd name="connsiteY46-16458" fmla="*/ 738219 h 1178750"/>
            <a:gd name="connsiteX47-16459" fmla="*/ 1214437 w 5470922"/>
            <a:gd name="connsiteY47-16460" fmla="*/ 744172 h 1178750"/>
            <a:gd name="connsiteX48-16461" fmla="*/ 1226344 w 5470922"/>
            <a:gd name="connsiteY48-16462" fmla="*/ 732266 h 1178750"/>
            <a:gd name="connsiteX49-16463" fmla="*/ 1244203 w 5470922"/>
            <a:gd name="connsiteY49-16464" fmla="*/ 726313 h 1178750"/>
            <a:gd name="connsiteX50-16465" fmla="*/ 1273969 w 5470922"/>
            <a:gd name="connsiteY50-16466" fmla="*/ 756078 h 1178750"/>
            <a:gd name="connsiteX51-16467" fmla="*/ 1291828 w 5470922"/>
            <a:gd name="connsiteY51-16468" fmla="*/ 767984 h 1178750"/>
            <a:gd name="connsiteX52-16469" fmla="*/ 1333500 w 5470922"/>
            <a:gd name="connsiteY52-16470" fmla="*/ 803703 h 1178750"/>
            <a:gd name="connsiteX53-16471" fmla="*/ 1351359 w 5470922"/>
            <a:gd name="connsiteY53-16472" fmla="*/ 809656 h 1178750"/>
            <a:gd name="connsiteX54-16473" fmla="*/ 1369219 w 5470922"/>
            <a:gd name="connsiteY54-16474" fmla="*/ 773938 h 1178750"/>
            <a:gd name="connsiteX55-16475" fmla="*/ 1375172 w 5470922"/>
            <a:gd name="connsiteY55-16476" fmla="*/ 714406 h 1178750"/>
            <a:gd name="connsiteX56-16477" fmla="*/ 1393031 w 5470922"/>
            <a:gd name="connsiteY56-16478" fmla="*/ 702500 h 1178750"/>
            <a:gd name="connsiteX57-16479" fmla="*/ 1494234 w 5470922"/>
            <a:gd name="connsiteY57-16480" fmla="*/ 678688 h 1178750"/>
            <a:gd name="connsiteX58-16481" fmla="*/ 1506141 w 5470922"/>
            <a:gd name="connsiteY58-16482" fmla="*/ 666781 h 1178750"/>
            <a:gd name="connsiteX59-16483" fmla="*/ 1524000 w 5470922"/>
            <a:gd name="connsiteY59-16484" fmla="*/ 654875 h 1178750"/>
            <a:gd name="connsiteX60-16485" fmla="*/ 1535906 w 5470922"/>
            <a:gd name="connsiteY60-16486" fmla="*/ 637016 h 1178750"/>
            <a:gd name="connsiteX61-16487" fmla="*/ 1559719 w 5470922"/>
            <a:gd name="connsiteY61-16488" fmla="*/ 613203 h 1178750"/>
            <a:gd name="connsiteX62-16489" fmla="*/ 1565672 w 5470922"/>
            <a:gd name="connsiteY62-16490" fmla="*/ 595344 h 1178750"/>
            <a:gd name="connsiteX63-16491" fmla="*/ 1619250 w 5470922"/>
            <a:gd name="connsiteY63-16492" fmla="*/ 565578 h 1178750"/>
            <a:gd name="connsiteX64-16493" fmla="*/ 1702594 w 5470922"/>
            <a:gd name="connsiteY64-16494" fmla="*/ 571531 h 1178750"/>
            <a:gd name="connsiteX65-16495" fmla="*/ 1720453 w 5470922"/>
            <a:gd name="connsiteY65-16496" fmla="*/ 577484 h 1178750"/>
            <a:gd name="connsiteX66-16497" fmla="*/ 1768078 w 5470922"/>
            <a:gd name="connsiteY66-16498" fmla="*/ 565578 h 1178750"/>
            <a:gd name="connsiteX67-16499" fmla="*/ 1797844 w 5470922"/>
            <a:gd name="connsiteY67-16500" fmla="*/ 541766 h 1178750"/>
            <a:gd name="connsiteX68-16501" fmla="*/ 1779984 w 5470922"/>
            <a:gd name="connsiteY68-16502" fmla="*/ 500094 h 1178750"/>
            <a:gd name="connsiteX69-16503" fmla="*/ 1768078 w 5470922"/>
            <a:gd name="connsiteY69-16504" fmla="*/ 482234 h 1178750"/>
            <a:gd name="connsiteX70-16505" fmla="*/ 1785937 w 5470922"/>
            <a:gd name="connsiteY70-16506" fmla="*/ 464375 h 1178750"/>
            <a:gd name="connsiteX71-16507" fmla="*/ 1839516 w 5470922"/>
            <a:gd name="connsiteY71-16508" fmla="*/ 482234 h 1178750"/>
            <a:gd name="connsiteX72-16509" fmla="*/ 1851422 w 5470922"/>
            <a:gd name="connsiteY72-16510" fmla="*/ 494141 h 1178750"/>
            <a:gd name="connsiteX73-16511" fmla="*/ 1887141 w 5470922"/>
            <a:gd name="connsiteY73-16512" fmla="*/ 512000 h 1178750"/>
            <a:gd name="connsiteX74-16513" fmla="*/ 1934766 w 5470922"/>
            <a:gd name="connsiteY74-16514" fmla="*/ 500094 h 1178750"/>
            <a:gd name="connsiteX75-16515" fmla="*/ 1952625 w 5470922"/>
            <a:gd name="connsiteY75-16516" fmla="*/ 464375 h 1178750"/>
            <a:gd name="connsiteX76-16517" fmla="*/ 1976437 w 5470922"/>
            <a:gd name="connsiteY76-16518" fmla="*/ 452469 h 1178750"/>
            <a:gd name="connsiteX77-16519" fmla="*/ 2047875 w 5470922"/>
            <a:gd name="connsiteY77-16520" fmla="*/ 440563 h 1178750"/>
            <a:gd name="connsiteX78-16521" fmla="*/ 2077641 w 5470922"/>
            <a:gd name="connsiteY78-16522" fmla="*/ 422703 h 1178750"/>
            <a:gd name="connsiteX79-16523" fmla="*/ 2095500 w 5470922"/>
            <a:gd name="connsiteY79-16524" fmla="*/ 416750 h 1178750"/>
            <a:gd name="connsiteX80-16525" fmla="*/ 2125266 w 5470922"/>
            <a:gd name="connsiteY80-16526" fmla="*/ 392938 h 1178750"/>
            <a:gd name="connsiteX81-16527" fmla="*/ 2137172 w 5470922"/>
            <a:gd name="connsiteY81-16528" fmla="*/ 381031 h 1178750"/>
            <a:gd name="connsiteX82-16529" fmla="*/ 2172891 w 5470922"/>
            <a:gd name="connsiteY82-16530" fmla="*/ 369125 h 1178750"/>
            <a:gd name="connsiteX83-16531" fmla="*/ 2190750 w 5470922"/>
            <a:gd name="connsiteY83-16532" fmla="*/ 363172 h 1178750"/>
            <a:gd name="connsiteX84-16533" fmla="*/ 2220516 w 5470922"/>
            <a:gd name="connsiteY84-16534" fmla="*/ 357219 h 1178750"/>
            <a:gd name="connsiteX85-16535" fmla="*/ 2256234 w 5470922"/>
            <a:gd name="connsiteY85-16536" fmla="*/ 345313 h 1178750"/>
            <a:gd name="connsiteX86-16537" fmla="*/ 2274094 w 5470922"/>
            <a:gd name="connsiteY86-16538" fmla="*/ 339359 h 1178750"/>
            <a:gd name="connsiteX87-16539" fmla="*/ 2309812 w 5470922"/>
            <a:gd name="connsiteY87-16540" fmla="*/ 315547 h 1178750"/>
            <a:gd name="connsiteX88-16541" fmla="*/ 2321719 w 5470922"/>
            <a:gd name="connsiteY88-16542" fmla="*/ 297688 h 1178750"/>
            <a:gd name="connsiteX89-16543" fmla="*/ 2357437 w 5470922"/>
            <a:gd name="connsiteY89-16544" fmla="*/ 279828 h 1178750"/>
            <a:gd name="connsiteX90-16545" fmla="*/ 2369344 w 5470922"/>
            <a:gd name="connsiteY90-16546" fmla="*/ 267922 h 1178750"/>
            <a:gd name="connsiteX91-16547" fmla="*/ 2381250 w 5470922"/>
            <a:gd name="connsiteY91-16548" fmla="*/ 250063 h 1178750"/>
            <a:gd name="connsiteX92-16549" fmla="*/ 2416969 w 5470922"/>
            <a:gd name="connsiteY92-16550" fmla="*/ 238156 h 1178750"/>
            <a:gd name="connsiteX93-16551" fmla="*/ 2446734 w 5470922"/>
            <a:gd name="connsiteY93-16552" fmla="*/ 244109 h 1178750"/>
            <a:gd name="connsiteX94-16553" fmla="*/ 2458641 w 5470922"/>
            <a:gd name="connsiteY94-16554" fmla="*/ 256016 h 1178750"/>
            <a:gd name="connsiteX95-16555" fmla="*/ 2494359 w 5470922"/>
            <a:gd name="connsiteY95-16556" fmla="*/ 244109 h 1178750"/>
            <a:gd name="connsiteX96-16557" fmla="*/ 2536031 w 5470922"/>
            <a:gd name="connsiteY96-16558" fmla="*/ 250063 h 1178750"/>
            <a:gd name="connsiteX97-16559" fmla="*/ 2547937 w 5470922"/>
            <a:gd name="connsiteY97-16560" fmla="*/ 267922 h 1178750"/>
            <a:gd name="connsiteX98-16561" fmla="*/ 2559844 w 5470922"/>
            <a:gd name="connsiteY98-16562" fmla="*/ 279828 h 1178750"/>
            <a:gd name="connsiteX99-16563" fmla="*/ 2565797 w 5470922"/>
            <a:gd name="connsiteY99-16564" fmla="*/ 309594 h 1178750"/>
            <a:gd name="connsiteX100-16565" fmla="*/ 2583656 w 5470922"/>
            <a:gd name="connsiteY100-16566" fmla="*/ 315547 h 1178750"/>
            <a:gd name="connsiteX101-16567" fmla="*/ 2619375 w 5470922"/>
            <a:gd name="connsiteY101-16568" fmla="*/ 339359 h 1178750"/>
            <a:gd name="connsiteX102-16569" fmla="*/ 2655094 w 5470922"/>
            <a:gd name="connsiteY102-16570" fmla="*/ 357219 h 1178750"/>
            <a:gd name="connsiteX103-16571" fmla="*/ 2684859 w 5470922"/>
            <a:gd name="connsiteY103-16572" fmla="*/ 428656 h 1178750"/>
            <a:gd name="connsiteX104-16573" fmla="*/ 2708672 w 5470922"/>
            <a:gd name="connsiteY104-16574" fmla="*/ 416750 h 1178750"/>
            <a:gd name="connsiteX105-16575" fmla="*/ 2744391 w 5470922"/>
            <a:gd name="connsiteY105-16576" fmla="*/ 404844 h 1178750"/>
            <a:gd name="connsiteX106-16577" fmla="*/ 2851547 w 5470922"/>
            <a:gd name="connsiteY106-16578" fmla="*/ 422703 h 1178750"/>
            <a:gd name="connsiteX107-16579" fmla="*/ 2887266 w 5470922"/>
            <a:gd name="connsiteY107-16580" fmla="*/ 410797 h 1178750"/>
            <a:gd name="connsiteX108-16581" fmla="*/ 2905125 w 5470922"/>
            <a:gd name="connsiteY108-16582" fmla="*/ 404844 h 1178750"/>
            <a:gd name="connsiteX109-16583" fmla="*/ 2922984 w 5470922"/>
            <a:gd name="connsiteY109-16584" fmla="*/ 392938 h 1178750"/>
            <a:gd name="connsiteX110-16585" fmla="*/ 2976562 w 5470922"/>
            <a:gd name="connsiteY110-16586" fmla="*/ 386984 h 1178750"/>
            <a:gd name="connsiteX111-16587" fmla="*/ 2994422 w 5470922"/>
            <a:gd name="connsiteY111-16588" fmla="*/ 392938 h 1178750"/>
            <a:gd name="connsiteX112-16589" fmla="*/ 3012281 w 5470922"/>
            <a:gd name="connsiteY112-16590" fmla="*/ 404844 h 1178750"/>
            <a:gd name="connsiteX113-16591" fmla="*/ 3030141 w 5470922"/>
            <a:gd name="connsiteY113-16592" fmla="*/ 369125 h 1178750"/>
            <a:gd name="connsiteX114-16593" fmla="*/ 3065859 w 5470922"/>
            <a:gd name="connsiteY114-16594" fmla="*/ 339359 h 1178750"/>
            <a:gd name="connsiteX115-16595" fmla="*/ 3089672 w 5470922"/>
            <a:gd name="connsiteY115-16596" fmla="*/ 333406 h 1178750"/>
            <a:gd name="connsiteX116-16597" fmla="*/ 3168365 w 5470922"/>
            <a:gd name="connsiteY116-16598" fmla="*/ 337534 h 1178750"/>
            <a:gd name="connsiteX117-16599" fmla="*/ 3232547 w 5470922"/>
            <a:gd name="connsiteY117-16600" fmla="*/ 333406 h 1178750"/>
            <a:gd name="connsiteX118-16601" fmla="*/ 3244453 w 5470922"/>
            <a:gd name="connsiteY118-16602" fmla="*/ 345313 h 1178750"/>
            <a:gd name="connsiteX119-16603" fmla="*/ 3270079 w 5470922"/>
            <a:gd name="connsiteY119-16604" fmla="*/ 383046 h 1178750"/>
            <a:gd name="connsiteX120-16605" fmla="*/ 3295707 w 5470922"/>
            <a:gd name="connsiteY120-16606" fmla="*/ 431440 h 1178750"/>
            <a:gd name="connsiteX121-16607" fmla="*/ 3335563 w 5470922"/>
            <a:gd name="connsiteY121-16608" fmla="*/ 458613 h 1178750"/>
            <a:gd name="connsiteX122-16609" fmla="*/ 3363516 w 5470922"/>
            <a:gd name="connsiteY122-16610" fmla="*/ 458422 h 1178750"/>
            <a:gd name="connsiteX123-16611" fmla="*/ 3368957 w 5470922"/>
            <a:gd name="connsiteY123-16612" fmla="*/ 423760 h 1178750"/>
            <a:gd name="connsiteX124-16613" fmla="*/ 3364817 w 5470922"/>
            <a:gd name="connsiteY124-16614" fmla="*/ 399180 h 1178750"/>
            <a:gd name="connsiteX125-16615" fmla="*/ 3374136 w 5470922"/>
            <a:gd name="connsiteY125-16616" fmla="*/ 335520 h 1178750"/>
            <a:gd name="connsiteX126-16617" fmla="*/ 3423047 w 5470922"/>
            <a:gd name="connsiteY126-16618" fmla="*/ 351266 h 1178750"/>
            <a:gd name="connsiteX127-16619" fmla="*/ 3443495 w 5470922"/>
            <a:gd name="connsiteY127-16620" fmla="*/ 377382 h 1178750"/>
            <a:gd name="connsiteX128-16621" fmla="*/ 3459294 w 5470922"/>
            <a:gd name="connsiteY128-16622" fmla="*/ 332927 h 1178750"/>
            <a:gd name="connsiteX129-16623" fmla="*/ 3476625 w 5470922"/>
            <a:gd name="connsiteY129-16624" fmla="*/ 297688 h 1178750"/>
            <a:gd name="connsiteX130-16625" fmla="*/ 3500437 w 5470922"/>
            <a:gd name="connsiteY130-16626" fmla="*/ 291734 h 1178750"/>
            <a:gd name="connsiteX131-16627" fmla="*/ 3530203 w 5470922"/>
            <a:gd name="connsiteY131-16628" fmla="*/ 285781 h 1178750"/>
            <a:gd name="connsiteX132-16629" fmla="*/ 3548062 w 5470922"/>
            <a:gd name="connsiteY132-16630" fmla="*/ 279828 h 1178750"/>
            <a:gd name="connsiteX133-16631" fmla="*/ 3539784 w 5470922"/>
            <a:gd name="connsiteY133-16632" fmla="*/ 251886 h 1178750"/>
            <a:gd name="connsiteX134-16633" fmla="*/ 3607594 w 5470922"/>
            <a:gd name="connsiteY134-16634" fmla="*/ 197541 h 1178750"/>
            <a:gd name="connsiteX135-16635" fmla="*/ 3611997 w 5470922"/>
            <a:gd name="connsiteY135-16636" fmla="*/ 132633 h 1178750"/>
            <a:gd name="connsiteX136-16637" fmla="*/ 3655219 w 5470922"/>
            <a:gd name="connsiteY136-16638" fmla="*/ 119094 h 1178750"/>
            <a:gd name="connsiteX137-16639" fmla="*/ 3709836 w 5470922"/>
            <a:gd name="connsiteY137-16640" fmla="*/ 98642 h 1178750"/>
            <a:gd name="connsiteX138-16641" fmla="*/ 3757213 w 5470922"/>
            <a:gd name="connsiteY138-16642" fmla="*/ 63692 h 1178750"/>
            <a:gd name="connsiteX139-16643" fmla="*/ 3806125 w 5470922"/>
            <a:gd name="connsiteY139-16644" fmla="*/ 89041 h 1178750"/>
            <a:gd name="connsiteX140-16645" fmla="*/ 3875484 w 5470922"/>
            <a:gd name="connsiteY140-16646" fmla="*/ 89328 h 1178750"/>
            <a:gd name="connsiteX141-16647" fmla="*/ 3893344 w 5470922"/>
            <a:gd name="connsiteY141-16648" fmla="*/ 83375 h 1178750"/>
            <a:gd name="connsiteX142-16649" fmla="*/ 3911203 w 5470922"/>
            <a:gd name="connsiteY142-16650" fmla="*/ 71469 h 1178750"/>
            <a:gd name="connsiteX143-16651" fmla="*/ 3929062 w 5470922"/>
            <a:gd name="connsiteY143-16652" fmla="*/ 77422 h 1178750"/>
            <a:gd name="connsiteX144-16653" fmla="*/ 3976687 w 5470922"/>
            <a:gd name="connsiteY144-16654" fmla="*/ 71469 h 1178750"/>
            <a:gd name="connsiteX145-16655" fmla="*/ 3988594 w 5470922"/>
            <a:gd name="connsiteY145-16656" fmla="*/ 59563 h 1178750"/>
            <a:gd name="connsiteX146-16657" fmla="*/ 4018359 w 5470922"/>
            <a:gd name="connsiteY146-16658" fmla="*/ 95281 h 1178750"/>
            <a:gd name="connsiteX147-16659" fmla="*/ 4065984 w 5470922"/>
            <a:gd name="connsiteY147-16660" fmla="*/ 136953 h 1178750"/>
            <a:gd name="connsiteX148-16661" fmla="*/ 4083844 w 5470922"/>
            <a:gd name="connsiteY148-16662" fmla="*/ 131000 h 1178750"/>
            <a:gd name="connsiteX149-16663" fmla="*/ 4119562 w 5470922"/>
            <a:gd name="connsiteY149-16664" fmla="*/ 107188 h 1178750"/>
            <a:gd name="connsiteX150-16665" fmla="*/ 4125516 w 5470922"/>
            <a:gd name="connsiteY150-16666" fmla="*/ 89328 h 1178750"/>
            <a:gd name="connsiteX151-16667" fmla="*/ 4119562 w 5470922"/>
            <a:gd name="connsiteY151-16668" fmla="*/ 65516 h 1178750"/>
            <a:gd name="connsiteX152-16669" fmla="*/ 4101703 w 5470922"/>
            <a:gd name="connsiteY152-16670" fmla="*/ 29797 h 1178750"/>
            <a:gd name="connsiteX153-16671" fmla="*/ 4107656 w 5470922"/>
            <a:gd name="connsiteY153-16672" fmla="*/ 5984 h 1178750"/>
            <a:gd name="connsiteX154-16673" fmla="*/ 4167187 w 5470922"/>
            <a:gd name="connsiteY154-16674" fmla="*/ 5984 h 1178750"/>
            <a:gd name="connsiteX155-16675" fmla="*/ 4185047 w 5470922"/>
            <a:gd name="connsiteY155-16676" fmla="*/ 11938 h 1178750"/>
            <a:gd name="connsiteX156-16677" fmla="*/ 4244578 w 5470922"/>
            <a:gd name="connsiteY156-16678" fmla="*/ 47656 h 1178750"/>
            <a:gd name="connsiteX157-16679" fmla="*/ 4280297 w 5470922"/>
            <a:gd name="connsiteY157-16680" fmla="*/ 53609 h 1178750"/>
            <a:gd name="connsiteX158-16681" fmla="*/ 4363641 w 5470922"/>
            <a:gd name="connsiteY158-16682" fmla="*/ 41703 h 1178750"/>
            <a:gd name="connsiteX159-16683" fmla="*/ 4381500 w 5470922"/>
            <a:gd name="connsiteY159-16684" fmla="*/ 35750 h 1178750"/>
            <a:gd name="connsiteX160-16685" fmla="*/ 4399359 w 5470922"/>
            <a:gd name="connsiteY160-16686" fmla="*/ 23844 h 1178750"/>
            <a:gd name="connsiteX161-16687" fmla="*/ 4429125 w 5470922"/>
            <a:gd name="connsiteY161-16688" fmla="*/ 35750 h 1178750"/>
            <a:gd name="connsiteX162-16689" fmla="*/ 4446984 w 5470922"/>
            <a:gd name="connsiteY162-16690" fmla="*/ 41703 h 1178750"/>
            <a:gd name="connsiteX163-16691" fmla="*/ 4470797 w 5470922"/>
            <a:gd name="connsiteY163-16692" fmla="*/ 65516 h 1178750"/>
            <a:gd name="connsiteX164-16693" fmla="*/ 4488656 w 5470922"/>
            <a:gd name="connsiteY164-16694" fmla="*/ 107188 h 1178750"/>
            <a:gd name="connsiteX165-16695" fmla="*/ 4506516 w 5470922"/>
            <a:gd name="connsiteY165-16696" fmla="*/ 101234 h 1178750"/>
            <a:gd name="connsiteX166-16697" fmla="*/ 4542234 w 5470922"/>
            <a:gd name="connsiteY166-16698" fmla="*/ 77422 h 1178750"/>
            <a:gd name="connsiteX167-16699" fmla="*/ 4554141 w 5470922"/>
            <a:gd name="connsiteY167-16700" fmla="*/ 65516 h 1178750"/>
            <a:gd name="connsiteX168-16701" fmla="*/ 4589859 w 5470922"/>
            <a:gd name="connsiteY168-16702" fmla="*/ 53609 h 1178750"/>
            <a:gd name="connsiteX169-16703" fmla="*/ 4607719 w 5470922"/>
            <a:gd name="connsiteY169-16704" fmla="*/ 47656 h 1178750"/>
            <a:gd name="connsiteX170-16705" fmla="*/ 4649391 w 5470922"/>
            <a:gd name="connsiteY170-16706" fmla="*/ 29797 h 1178750"/>
            <a:gd name="connsiteX171-16707" fmla="*/ 4667250 w 5470922"/>
            <a:gd name="connsiteY171-16708" fmla="*/ 59563 h 1178750"/>
            <a:gd name="connsiteX172-16709" fmla="*/ 4691062 w 5470922"/>
            <a:gd name="connsiteY172-16710" fmla="*/ 95281 h 1178750"/>
            <a:gd name="connsiteX173-16711" fmla="*/ 4738687 w 5470922"/>
            <a:gd name="connsiteY173-16712" fmla="*/ 107188 h 1178750"/>
            <a:gd name="connsiteX174-16713" fmla="*/ 4774406 w 5470922"/>
            <a:gd name="connsiteY174-16714" fmla="*/ 89328 h 1178750"/>
            <a:gd name="connsiteX175-16715" fmla="*/ 4798219 w 5470922"/>
            <a:gd name="connsiteY175-16716" fmla="*/ 53609 h 1178750"/>
            <a:gd name="connsiteX176-16717" fmla="*/ 4804172 w 5470922"/>
            <a:gd name="connsiteY176-16718" fmla="*/ 35750 h 1178750"/>
            <a:gd name="connsiteX177-16719" fmla="*/ 4822031 w 5470922"/>
            <a:gd name="connsiteY177-16720" fmla="*/ 47656 h 1178750"/>
            <a:gd name="connsiteX178-16721" fmla="*/ 4845844 w 5470922"/>
            <a:gd name="connsiteY178-16722" fmla="*/ 89328 h 1178750"/>
            <a:gd name="connsiteX179-16723" fmla="*/ 4863703 w 5470922"/>
            <a:gd name="connsiteY179-16724" fmla="*/ 101234 h 1178750"/>
            <a:gd name="connsiteX180-16725" fmla="*/ 4893469 w 5470922"/>
            <a:gd name="connsiteY180-16726" fmla="*/ 131000 h 1178750"/>
            <a:gd name="connsiteX181-16727" fmla="*/ 4911328 w 5470922"/>
            <a:gd name="connsiteY181-16728" fmla="*/ 119094 h 1178750"/>
            <a:gd name="connsiteX182-16729" fmla="*/ 4935141 w 5470922"/>
            <a:gd name="connsiteY182-16730" fmla="*/ 95281 h 1178750"/>
            <a:gd name="connsiteX183-16731" fmla="*/ 4931792 w 5470922"/>
            <a:gd name="connsiteY183-16732" fmla="*/ 131479 h 1178750"/>
            <a:gd name="connsiteX184-16733" fmla="*/ 4974749 w 5470922"/>
            <a:gd name="connsiteY184-16734" fmla="*/ 142618 h 1178750"/>
            <a:gd name="connsiteX185-16735" fmla="*/ 5017708 w 5470922"/>
            <a:gd name="connsiteY185-16736" fmla="*/ 127160 h 1178750"/>
            <a:gd name="connsiteX186-16737" fmla="*/ 5020562 w 5470922"/>
            <a:gd name="connsiteY186-16738" fmla="*/ 90385 h 1178750"/>
            <a:gd name="connsiteX187-16739" fmla="*/ 5060156 w 5470922"/>
            <a:gd name="connsiteY187-16740" fmla="*/ 59563 h 1178750"/>
            <a:gd name="connsiteX188-16741" fmla="*/ 5047739 w 5470922"/>
            <a:gd name="connsiteY188-16742" fmla="*/ 41703 h 1178750"/>
            <a:gd name="connsiteX189-16743" fmla="*/ 5119687 w 5470922"/>
            <a:gd name="connsiteY189-16744" fmla="*/ 29797 h 1178750"/>
            <a:gd name="connsiteX190-16745" fmla="*/ 5142725 w 5470922"/>
            <a:gd name="connsiteY190-16746" fmla="*/ 22020 h 1178750"/>
            <a:gd name="connsiteX191-16747" fmla="*/ 5169390 w 5470922"/>
            <a:gd name="connsiteY191-16748" fmla="*/ 60331 h 1178750"/>
            <a:gd name="connsiteX192-16749" fmla="*/ 5209249 w 5470922"/>
            <a:gd name="connsiteY192-16750" fmla="*/ 77422 h 1178750"/>
            <a:gd name="connsiteX193-16751" fmla="*/ 5239014 w 5470922"/>
            <a:gd name="connsiteY193-16752" fmla="*/ 131479 h 1178750"/>
            <a:gd name="connsiteX194-16753" fmla="*/ 5246006 w 5470922"/>
            <a:gd name="connsiteY194-16754" fmla="*/ 151164 h 1178750"/>
            <a:gd name="connsiteX195-16755" fmla="*/ 5258686 w 5470922"/>
            <a:gd name="connsiteY195-16756" fmla="*/ 193123 h 1178750"/>
            <a:gd name="connsiteX196-16757" fmla="*/ 5280686 w 5470922"/>
            <a:gd name="connsiteY196-16758" fmla="*/ 174785 h 1178750"/>
            <a:gd name="connsiteX197-16759" fmla="*/ 5301911 w 5470922"/>
            <a:gd name="connsiteY197-16760" fmla="*/ 165471 h 1178750"/>
            <a:gd name="connsiteX198-16761" fmla="*/ 5312265 w 5470922"/>
            <a:gd name="connsiteY198-16762" fmla="*/ 143196 h 1178750"/>
            <a:gd name="connsiteX199-16763" fmla="*/ 5340991 w 5470922"/>
            <a:gd name="connsiteY199-16764" fmla="*/ 125335 h 1178750"/>
            <a:gd name="connsiteX200-16765" fmla="*/ 5309941 w 5470922"/>
            <a:gd name="connsiteY200-16766" fmla="*/ 90674 h 1178750"/>
            <a:gd name="connsiteX201-16767" fmla="*/ 5373610 w 5470922"/>
            <a:gd name="connsiteY201-16768" fmla="*/ 91442 h 1178750"/>
            <a:gd name="connsiteX202-16769" fmla="*/ 5399484 w 5470922"/>
            <a:gd name="connsiteY202-16770" fmla="*/ 77422 h 1178750"/>
            <a:gd name="connsiteX203-16771" fmla="*/ 5381625 w 5470922"/>
            <a:gd name="connsiteY203-16772" fmla="*/ 65516 h 1178750"/>
            <a:gd name="connsiteX204-16773" fmla="*/ 5447109 w 5470922"/>
            <a:gd name="connsiteY204-16774" fmla="*/ 59563 h 1178750"/>
            <a:gd name="connsiteX205-16775" fmla="*/ 5470922 w 5470922"/>
            <a:gd name="connsiteY205-16776" fmla="*/ 65516 h 1178750"/>
            <a:gd name="connsiteX0-16777" fmla="*/ 0 w 5470922"/>
            <a:gd name="connsiteY0-16778" fmla="*/ 1178750 h 1178750"/>
            <a:gd name="connsiteX1-16779" fmla="*/ 29766 w 5470922"/>
            <a:gd name="connsiteY1-16780" fmla="*/ 1160891 h 1178750"/>
            <a:gd name="connsiteX2-16781" fmla="*/ 47625 w 5470922"/>
            <a:gd name="connsiteY2-16782" fmla="*/ 1154938 h 1178750"/>
            <a:gd name="connsiteX3-16783" fmla="*/ 77391 w 5470922"/>
            <a:gd name="connsiteY3-16784" fmla="*/ 1125172 h 1178750"/>
            <a:gd name="connsiteX4-16785" fmla="*/ 95250 w 5470922"/>
            <a:gd name="connsiteY4-16786" fmla="*/ 1113266 h 1178750"/>
            <a:gd name="connsiteX5-16787" fmla="*/ 172641 w 5470922"/>
            <a:gd name="connsiteY5-16788" fmla="*/ 1119219 h 1178750"/>
            <a:gd name="connsiteX6-16789" fmla="*/ 220266 w 5470922"/>
            <a:gd name="connsiteY6-16790" fmla="*/ 1125172 h 1178750"/>
            <a:gd name="connsiteX7-16791" fmla="*/ 232172 w 5470922"/>
            <a:gd name="connsiteY7-16792" fmla="*/ 1107313 h 1178750"/>
            <a:gd name="connsiteX8-16793" fmla="*/ 238125 w 5470922"/>
            <a:gd name="connsiteY8-16794" fmla="*/ 1065641 h 1178750"/>
            <a:gd name="connsiteX9-16795" fmla="*/ 244078 w 5470922"/>
            <a:gd name="connsiteY9-16796" fmla="*/ 1047781 h 1178750"/>
            <a:gd name="connsiteX10-16797" fmla="*/ 279797 w 5470922"/>
            <a:gd name="connsiteY10-16798" fmla="*/ 1023969 h 1178750"/>
            <a:gd name="connsiteX11-16799" fmla="*/ 291703 w 5470922"/>
            <a:gd name="connsiteY11-16800" fmla="*/ 1006109 h 1178750"/>
            <a:gd name="connsiteX12-16801" fmla="*/ 321469 w 5470922"/>
            <a:gd name="connsiteY12-16802" fmla="*/ 976344 h 1178750"/>
            <a:gd name="connsiteX13-16803" fmla="*/ 345281 w 5470922"/>
            <a:gd name="connsiteY13-16804" fmla="*/ 940625 h 1178750"/>
            <a:gd name="connsiteX14-16805" fmla="*/ 357187 w 5470922"/>
            <a:gd name="connsiteY14-16806" fmla="*/ 922766 h 1178750"/>
            <a:gd name="connsiteX15-16807" fmla="*/ 369094 w 5470922"/>
            <a:gd name="connsiteY15-16808" fmla="*/ 910859 h 1178750"/>
            <a:gd name="connsiteX16-16809" fmla="*/ 381000 w 5470922"/>
            <a:gd name="connsiteY16-16810" fmla="*/ 922766 h 1178750"/>
            <a:gd name="connsiteX17-16811" fmla="*/ 386953 w 5470922"/>
            <a:gd name="connsiteY17-16812" fmla="*/ 940625 h 1178750"/>
            <a:gd name="connsiteX18-16813" fmla="*/ 422672 w 5470922"/>
            <a:gd name="connsiteY18-16814" fmla="*/ 958484 h 1178750"/>
            <a:gd name="connsiteX19-16815" fmla="*/ 452437 w 5470922"/>
            <a:gd name="connsiteY19-16816" fmla="*/ 988250 h 1178750"/>
            <a:gd name="connsiteX20-16817" fmla="*/ 488156 w 5470922"/>
            <a:gd name="connsiteY20-16818" fmla="*/ 1000156 h 1178750"/>
            <a:gd name="connsiteX21-16819" fmla="*/ 511969 w 5470922"/>
            <a:gd name="connsiteY21-16820" fmla="*/ 994203 h 1178750"/>
            <a:gd name="connsiteX22-16821" fmla="*/ 559594 w 5470922"/>
            <a:gd name="connsiteY22-16822" fmla="*/ 958484 h 1178750"/>
            <a:gd name="connsiteX23-16823" fmla="*/ 601266 w 5470922"/>
            <a:gd name="connsiteY23-16824" fmla="*/ 964438 h 1178750"/>
            <a:gd name="connsiteX24-16825" fmla="*/ 619125 w 5470922"/>
            <a:gd name="connsiteY24-16826" fmla="*/ 970391 h 1178750"/>
            <a:gd name="connsiteX25-16827" fmla="*/ 631031 w 5470922"/>
            <a:gd name="connsiteY25-16828" fmla="*/ 988250 h 1178750"/>
            <a:gd name="connsiteX26-16829" fmla="*/ 648891 w 5470922"/>
            <a:gd name="connsiteY26-16830" fmla="*/ 1000156 h 1178750"/>
            <a:gd name="connsiteX27-16831" fmla="*/ 666750 w 5470922"/>
            <a:gd name="connsiteY27-16832" fmla="*/ 994203 h 1178750"/>
            <a:gd name="connsiteX28-16833" fmla="*/ 684609 w 5470922"/>
            <a:gd name="connsiteY28-16834" fmla="*/ 982297 h 1178750"/>
            <a:gd name="connsiteX29-16835" fmla="*/ 720328 w 5470922"/>
            <a:gd name="connsiteY29-16836" fmla="*/ 970391 h 1178750"/>
            <a:gd name="connsiteX30-16837" fmla="*/ 744141 w 5470922"/>
            <a:gd name="connsiteY30-16838" fmla="*/ 946578 h 1178750"/>
            <a:gd name="connsiteX31-16839" fmla="*/ 756047 w 5470922"/>
            <a:gd name="connsiteY31-16840" fmla="*/ 928719 h 1178750"/>
            <a:gd name="connsiteX32-16841" fmla="*/ 773906 w 5470922"/>
            <a:gd name="connsiteY32-16842" fmla="*/ 922766 h 1178750"/>
            <a:gd name="connsiteX33-16843" fmla="*/ 863203 w 5470922"/>
            <a:gd name="connsiteY33-16844" fmla="*/ 916813 h 1178750"/>
            <a:gd name="connsiteX34-16845" fmla="*/ 887016 w 5470922"/>
            <a:gd name="connsiteY34-16846" fmla="*/ 869188 h 1178750"/>
            <a:gd name="connsiteX35-16847" fmla="*/ 904875 w 5470922"/>
            <a:gd name="connsiteY35-16848" fmla="*/ 863234 h 1178750"/>
            <a:gd name="connsiteX36-16849" fmla="*/ 952500 w 5470922"/>
            <a:gd name="connsiteY36-16850" fmla="*/ 857281 h 1178750"/>
            <a:gd name="connsiteX37-16851" fmla="*/ 988219 w 5470922"/>
            <a:gd name="connsiteY37-16852" fmla="*/ 833469 h 1178750"/>
            <a:gd name="connsiteX38-16853" fmla="*/ 1006078 w 5470922"/>
            <a:gd name="connsiteY38-16854" fmla="*/ 821563 h 1178750"/>
            <a:gd name="connsiteX39-16855" fmla="*/ 1041797 w 5470922"/>
            <a:gd name="connsiteY39-16856" fmla="*/ 827516 h 1178750"/>
            <a:gd name="connsiteX40-16857" fmla="*/ 1059656 w 5470922"/>
            <a:gd name="connsiteY40-16858" fmla="*/ 833469 h 1178750"/>
            <a:gd name="connsiteX41-16859" fmla="*/ 1101328 w 5470922"/>
            <a:gd name="connsiteY41-16860" fmla="*/ 821563 h 1178750"/>
            <a:gd name="connsiteX42-16861" fmla="*/ 1137047 w 5470922"/>
            <a:gd name="connsiteY42-16862" fmla="*/ 779891 h 1178750"/>
            <a:gd name="connsiteX43-16863" fmla="*/ 1148953 w 5470922"/>
            <a:gd name="connsiteY43-16864" fmla="*/ 756078 h 1178750"/>
            <a:gd name="connsiteX44-16865" fmla="*/ 1154906 w 5470922"/>
            <a:gd name="connsiteY44-16866" fmla="*/ 738219 h 1178750"/>
            <a:gd name="connsiteX45-16867" fmla="*/ 1172766 w 5470922"/>
            <a:gd name="connsiteY45-16868" fmla="*/ 732266 h 1178750"/>
            <a:gd name="connsiteX46-16869" fmla="*/ 1196578 w 5470922"/>
            <a:gd name="connsiteY46-16870" fmla="*/ 738219 h 1178750"/>
            <a:gd name="connsiteX47-16871" fmla="*/ 1214437 w 5470922"/>
            <a:gd name="connsiteY47-16872" fmla="*/ 744172 h 1178750"/>
            <a:gd name="connsiteX48-16873" fmla="*/ 1226344 w 5470922"/>
            <a:gd name="connsiteY48-16874" fmla="*/ 732266 h 1178750"/>
            <a:gd name="connsiteX49-16875" fmla="*/ 1244203 w 5470922"/>
            <a:gd name="connsiteY49-16876" fmla="*/ 726313 h 1178750"/>
            <a:gd name="connsiteX50-16877" fmla="*/ 1273969 w 5470922"/>
            <a:gd name="connsiteY50-16878" fmla="*/ 756078 h 1178750"/>
            <a:gd name="connsiteX51-16879" fmla="*/ 1291828 w 5470922"/>
            <a:gd name="connsiteY51-16880" fmla="*/ 767984 h 1178750"/>
            <a:gd name="connsiteX52-16881" fmla="*/ 1333500 w 5470922"/>
            <a:gd name="connsiteY52-16882" fmla="*/ 803703 h 1178750"/>
            <a:gd name="connsiteX53-16883" fmla="*/ 1351359 w 5470922"/>
            <a:gd name="connsiteY53-16884" fmla="*/ 809656 h 1178750"/>
            <a:gd name="connsiteX54-16885" fmla="*/ 1369219 w 5470922"/>
            <a:gd name="connsiteY54-16886" fmla="*/ 773938 h 1178750"/>
            <a:gd name="connsiteX55-16887" fmla="*/ 1375172 w 5470922"/>
            <a:gd name="connsiteY55-16888" fmla="*/ 714406 h 1178750"/>
            <a:gd name="connsiteX56-16889" fmla="*/ 1393031 w 5470922"/>
            <a:gd name="connsiteY56-16890" fmla="*/ 702500 h 1178750"/>
            <a:gd name="connsiteX57-16891" fmla="*/ 1494234 w 5470922"/>
            <a:gd name="connsiteY57-16892" fmla="*/ 678688 h 1178750"/>
            <a:gd name="connsiteX58-16893" fmla="*/ 1506141 w 5470922"/>
            <a:gd name="connsiteY58-16894" fmla="*/ 666781 h 1178750"/>
            <a:gd name="connsiteX59-16895" fmla="*/ 1524000 w 5470922"/>
            <a:gd name="connsiteY59-16896" fmla="*/ 654875 h 1178750"/>
            <a:gd name="connsiteX60-16897" fmla="*/ 1535906 w 5470922"/>
            <a:gd name="connsiteY60-16898" fmla="*/ 637016 h 1178750"/>
            <a:gd name="connsiteX61-16899" fmla="*/ 1559719 w 5470922"/>
            <a:gd name="connsiteY61-16900" fmla="*/ 613203 h 1178750"/>
            <a:gd name="connsiteX62-16901" fmla="*/ 1565672 w 5470922"/>
            <a:gd name="connsiteY62-16902" fmla="*/ 595344 h 1178750"/>
            <a:gd name="connsiteX63-16903" fmla="*/ 1619250 w 5470922"/>
            <a:gd name="connsiteY63-16904" fmla="*/ 565578 h 1178750"/>
            <a:gd name="connsiteX64-16905" fmla="*/ 1702594 w 5470922"/>
            <a:gd name="connsiteY64-16906" fmla="*/ 571531 h 1178750"/>
            <a:gd name="connsiteX65-16907" fmla="*/ 1720453 w 5470922"/>
            <a:gd name="connsiteY65-16908" fmla="*/ 577484 h 1178750"/>
            <a:gd name="connsiteX66-16909" fmla="*/ 1768078 w 5470922"/>
            <a:gd name="connsiteY66-16910" fmla="*/ 565578 h 1178750"/>
            <a:gd name="connsiteX67-16911" fmla="*/ 1797844 w 5470922"/>
            <a:gd name="connsiteY67-16912" fmla="*/ 541766 h 1178750"/>
            <a:gd name="connsiteX68-16913" fmla="*/ 1779984 w 5470922"/>
            <a:gd name="connsiteY68-16914" fmla="*/ 500094 h 1178750"/>
            <a:gd name="connsiteX69-16915" fmla="*/ 1768078 w 5470922"/>
            <a:gd name="connsiteY69-16916" fmla="*/ 482234 h 1178750"/>
            <a:gd name="connsiteX70-16917" fmla="*/ 1785937 w 5470922"/>
            <a:gd name="connsiteY70-16918" fmla="*/ 464375 h 1178750"/>
            <a:gd name="connsiteX71-16919" fmla="*/ 1839516 w 5470922"/>
            <a:gd name="connsiteY71-16920" fmla="*/ 482234 h 1178750"/>
            <a:gd name="connsiteX72-16921" fmla="*/ 1851422 w 5470922"/>
            <a:gd name="connsiteY72-16922" fmla="*/ 494141 h 1178750"/>
            <a:gd name="connsiteX73-16923" fmla="*/ 1887141 w 5470922"/>
            <a:gd name="connsiteY73-16924" fmla="*/ 512000 h 1178750"/>
            <a:gd name="connsiteX74-16925" fmla="*/ 1934766 w 5470922"/>
            <a:gd name="connsiteY74-16926" fmla="*/ 500094 h 1178750"/>
            <a:gd name="connsiteX75-16927" fmla="*/ 1952625 w 5470922"/>
            <a:gd name="connsiteY75-16928" fmla="*/ 464375 h 1178750"/>
            <a:gd name="connsiteX76-16929" fmla="*/ 1976437 w 5470922"/>
            <a:gd name="connsiteY76-16930" fmla="*/ 452469 h 1178750"/>
            <a:gd name="connsiteX77-16931" fmla="*/ 2047875 w 5470922"/>
            <a:gd name="connsiteY77-16932" fmla="*/ 440563 h 1178750"/>
            <a:gd name="connsiteX78-16933" fmla="*/ 2077641 w 5470922"/>
            <a:gd name="connsiteY78-16934" fmla="*/ 422703 h 1178750"/>
            <a:gd name="connsiteX79-16935" fmla="*/ 2095500 w 5470922"/>
            <a:gd name="connsiteY79-16936" fmla="*/ 416750 h 1178750"/>
            <a:gd name="connsiteX80-16937" fmla="*/ 2125266 w 5470922"/>
            <a:gd name="connsiteY80-16938" fmla="*/ 392938 h 1178750"/>
            <a:gd name="connsiteX81-16939" fmla="*/ 2137172 w 5470922"/>
            <a:gd name="connsiteY81-16940" fmla="*/ 381031 h 1178750"/>
            <a:gd name="connsiteX82-16941" fmla="*/ 2172891 w 5470922"/>
            <a:gd name="connsiteY82-16942" fmla="*/ 369125 h 1178750"/>
            <a:gd name="connsiteX83-16943" fmla="*/ 2190750 w 5470922"/>
            <a:gd name="connsiteY83-16944" fmla="*/ 363172 h 1178750"/>
            <a:gd name="connsiteX84-16945" fmla="*/ 2220516 w 5470922"/>
            <a:gd name="connsiteY84-16946" fmla="*/ 357219 h 1178750"/>
            <a:gd name="connsiteX85-16947" fmla="*/ 2256234 w 5470922"/>
            <a:gd name="connsiteY85-16948" fmla="*/ 345313 h 1178750"/>
            <a:gd name="connsiteX86-16949" fmla="*/ 2274094 w 5470922"/>
            <a:gd name="connsiteY86-16950" fmla="*/ 339359 h 1178750"/>
            <a:gd name="connsiteX87-16951" fmla="*/ 2309812 w 5470922"/>
            <a:gd name="connsiteY87-16952" fmla="*/ 315547 h 1178750"/>
            <a:gd name="connsiteX88-16953" fmla="*/ 2321719 w 5470922"/>
            <a:gd name="connsiteY88-16954" fmla="*/ 297688 h 1178750"/>
            <a:gd name="connsiteX89-16955" fmla="*/ 2357437 w 5470922"/>
            <a:gd name="connsiteY89-16956" fmla="*/ 279828 h 1178750"/>
            <a:gd name="connsiteX90-16957" fmla="*/ 2369344 w 5470922"/>
            <a:gd name="connsiteY90-16958" fmla="*/ 267922 h 1178750"/>
            <a:gd name="connsiteX91-16959" fmla="*/ 2381250 w 5470922"/>
            <a:gd name="connsiteY91-16960" fmla="*/ 250063 h 1178750"/>
            <a:gd name="connsiteX92-16961" fmla="*/ 2416969 w 5470922"/>
            <a:gd name="connsiteY92-16962" fmla="*/ 238156 h 1178750"/>
            <a:gd name="connsiteX93-16963" fmla="*/ 2446734 w 5470922"/>
            <a:gd name="connsiteY93-16964" fmla="*/ 244109 h 1178750"/>
            <a:gd name="connsiteX94-16965" fmla="*/ 2458641 w 5470922"/>
            <a:gd name="connsiteY94-16966" fmla="*/ 256016 h 1178750"/>
            <a:gd name="connsiteX95-16967" fmla="*/ 2494359 w 5470922"/>
            <a:gd name="connsiteY95-16968" fmla="*/ 244109 h 1178750"/>
            <a:gd name="connsiteX96-16969" fmla="*/ 2536031 w 5470922"/>
            <a:gd name="connsiteY96-16970" fmla="*/ 250063 h 1178750"/>
            <a:gd name="connsiteX97-16971" fmla="*/ 2547937 w 5470922"/>
            <a:gd name="connsiteY97-16972" fmla="*/ 267922 h 1178750"/>
            <a:gd name="connsiteX98-16973" fmla="*/ 2559844 w 5470922"/>
            <a:gd name="connsiteY98-16974" fmla="*/ 279828 h 1178750"/>
            <a:gd name="connsiteX99-16975" fmla="*/ 2565797 w 5470922"/>
            <a:gd name="connsiteY99-16976" fmla="*/ 309594 h 1178750"/>
            <a:gd name="connsiteX100-16977" fmla="*/ 2583656 w 5470922"/>
            <a:gd name="connsiteY100-16978" fmla="*/ 315547 h 1178750"/>
            <a:gd name="connsiteX101-16979" fmla="*/ 2619375 w 5470922"/>
            <a:gd name="connsiteY101-16980" fmla="*/ 339359 h 1178750"/>
            <a:gd name="connsiteX102-16981" fmla="*/ 2655094 w 5470922"/>
            <a:gd name="connsiteY102-16982" fmla="*/ 357219 h 1178750"/>
            <a:gd name="connsiteX103-16983" fmla="*/ 2684859 w 5470922"/>
            <a:gd name="connsiteY103-16984" fmla="*/ 428656 h 1178750"/>
            <a:gd name="connsiteX104-16985" fmla="*/ 2708672 w 5470922"/>
            <a:gd name="connsiteY104-16986" fmla="*/ 416750 h 1178750"/>
            <a:gd name="connsiteX105-16987" fmla="*/ 2744391 w 5470922"/>
            <a:gd name="connsiteY105-16988" fmla="*/ 404844 h 1178750"/>
            <a:gd name="connsiteX106-16989" fmla="*/ 2851547 w 5470922"/>
            <a:gd name="connsiteY106-16990" fmla="*/ 422703 h 1178750"/>
            <a:gd name="connsiteX107-16991" fmla="*/ 2887266 w 5470922"/>
            <a:gd name="connsiteY107-16992" fmla="*/ 410797 h 1178750"/>
            <a:gd name="connsiteX108-16993" fmla="*/ 2905125 w 5470922"/>
            <a:gd name="connsiteY108-16994" fmla="*/ 404844 h 1178750"/>
            <a:gd name="connsiteX109-16995" fmla="*/ 2922984 w 5470922"/>
            <a:gd name="connsiteY109-16996" fmla="*/ 392938 h 1178750"/>
            <a:gd name="connsiteX110-16997" fmla="*/ 2976562 w 5470922"/>
            <a:gd name="connsiteY110-16998" fmla="*/ 386984 h 1178750"/>
            <a:gd name="connsiteX111-16999" fmla="*/ 2994422 w 5470922"/>
            <a:gd name="connsiteY111-17000" fmla="*/ 392938 h 1178750"/>
            <a:gd name="connsiteX112-17001" fmla="*/ 3012281 w 5470922"/>
            <a:gd name="connsiteY112-17002" fmla="*/ 404844 h 1178750"/>
            <a:gd name="connsiteX113-17003" fmla="*/ 3030141 w 5470922"/>
            <a:gd name="connsiteY113-17004" fmla="*/ 369125 h 1178750"/>
            <a:gd name="connsiteX114-17005" fmla="*/ 3065859 w 5470922"/>
            <a:gd name="connsiteY114-17006" fmla="*/ 339359 h 1178750"/>
            <a:gd name="connsiteX115-17007" fmla="*/ 3089672 w 5470922"/>
            <a:gd name="connsiteY115-17008" fmla="*/ 333406 h 1178750"/>
            <a:gd name="connsiteX116-17009" fmla="*/ 3168365 w 5470922"/>
            <a:gd name="connsiteY116-17010" fmla="*/ 337534 h 1178750"/>
            <a:gd name="connsiteX117-17011" fmla="*/ 3232547 w 5470922"/>
            <a:gd name="connsiteY117-17012" fmla="*/ 333406 h 1178750"/>
            <a:gd name="connsiteX118-17013" fmla="*/ 3244453 w 5470922"/>
            <a:gd name="connsiteY118-17014" fmla="*/ 345313 h 1178750"/>
            <a:gd name="connsiteX119-17015" fmla="*/ 3270079 w 5470922"/>
            <a:gd name="connsiteY119-17016" fmla="*/ 383046 h 1178750"/>
            <a:gd name="connsiteX120-17017" fmla="*/ 3295707 w 5470922"/>
            <a:gd name="connsiteY120-17018" fmla="*/ 431440 h 1178750"/>
            <a:gd name="connsiteX121-17019" fmla="*/ 3335563 w 5470922"/>
            <a:gd name="connsiteY121-17020" fmla="*/ 458613 h 1178750"/>
            <a:gd name="connsiteX122-17021" fmla="*/ 3363516 w 5470922"/>
            <a:gd name="connsiteY122-17022" fmla="*/ 458422 h 1178750"/>
            <a:gd name="connsiteX123-17023" fmla="*/ 3368957 w 5470922"/>
            <a:gd name="connsiteY123-17024" fmla="*/ 423760 h 1178750"/>
            <a:gd name="connsiteX124-17025" fmla="*/ 3364817 w 5470922"/>
            <a:gd name="connsiteY124-17026" fmla="*/ 399180 h 1178750"/>
            <a:gd name="connsiteX125-17027" fmla="*/ 3374136 w 5470922"/>
            <a:gd name="connsiteY125-17028" fmla="*/ 335520 h 1178750"/>
            <a:gd name="connsiteX126-17029" fmla="*/ 3423047 w 5470922"/>
            <a:gd name="connsiteY126-17030" fmla="*/ 351266 h 1178750"/>
            <a:gd name="connsiteX127-17031" fmla="*/ 3443495 w 5470922"/>
            <a:gd name="connsiteY127-17032" fmla="*/ 377382 h 1178750"/>
            <a:gd name="connsiteX128-17033" fmla="*/ 3459294 w 5470922"/>
            <a:gd name="connsiteY128-17034" fmla="*/ 332927 h 1178750"/>
            <a:gd name="connsiteX129-17035" fmla="*/ 3476625 w 5470922"/>
            <a:gd name="connsiteY129-17036" fmla="*/ 297688 h 1178750"/>
            <a:gd name="connsiteX130-17037" fmla="*/ 3500437 w 5470922"/>
            <a:gd name="connsiteY130-17038" fmla="*/ 291734 h 1178750"/>
            <a:gd name="connsiteX131-17039" fmla="*/ 3530203 w 5470922"/>
            <a:gd name="connsiteY131-17040" fmla="*/ 285781 h 1178750"/>
            <a:gd name="connsiteX132-17041" fmla="*/ 3548062 w 5470922"/>
            <a:gd name="connsiteY132-17042" fmla="*/ 279828 h 1178750"/>
            <a:gd name="connsiteX133-17043" fmla="*/ 3539784 w 5470922"/>
            <a:gd name="connsiteY133-17044" fmla="*/ 251886 h 1178750"/>
            <a:gd name="connsiteX134-17045" fmla="*/ 3607594 w 5470922"/>
            <a:gd name="connsiteY134-17046" fmla="*/ 197541 h 1178750"/>
            <a:gd name="connsiteX135-17047" fmla="*/ 3611997 w 5470922"/>
            <a:gd name="connsiteY135-17048" fmla="*/ 132633 h 1178750"/>
            <a:gd name="connsiteX136-17049" fmla="*/ 3655219 w 5470922"/>
            <a:gd name="connsiteY136-17050" fmla="*/ 119094 h 1178750"/>
            <a:gd name="connsiteX137-17051" fmla="*/ 3709836 w 5470922"/>
            <a:gd name="connsiteY137-17052" fmla="*/ 98642 h 1178750"/>
            <a:gd name="connsiteX138-17053" fmla="*/ 3757213 w 5470922"/>
            <a:gd name="connsiteY138-17054" fmla="*/ 63692 h 1178750"/>
            <a:gd name="connsiteX139-17055" fmla="*/ 3806125 w 5470922"/>
            <a:gd name="connsiteY139-17056" fmla="*/ 89041 h 1178750"/>
            <a:gd name="connsiteX140-17057" fmla="*/ 3875484 w 5470922"/>
            <a:gd name="connsiteY140-17058" fmla="*/ 89328 h 1178750"/>
            <a:gd name="connsiteX141-17059" fmla="*/ 3893344 w 5470922"/>
            <a:gd name="connsiteY141-17060" fmla="*/ 83375 h 1178750"/>
            <a:gd name="connsiteX142-17061" fmla="*/ 3911203 w 5470922"/>
            <a:gd name="connsiteY142-17062" fmla="*/ 71469 h 1178750"/>
            <a:gd name="connsiteX143-17063" fmla="*/ 3929062 w 5470922"/>
            <a:gd name="connsiteY143-17064" fmla="*/ 77422 h 1178750"/>
            <a:gd name="connsiteX144-17065" fmla="*/ 3976687 w 5470922"/>
            <a:gd name="connsiteY144-17066" fmla="*/ 71469 h 1178750"/>
            <a:gd name="connsiteX145-17067" fmla="*/ 4018359 w 5470922"/>
            <a:gd name="connsiteY145-17068" fmla="*/ 95281 h 1178750"/>
            <a:gd name="connsiteX146-17069" fmla="*/ 4065984 w 5470922"/>
            <a:gd name="connsiteY146-17070" fmla="*/ 136953 h 1178750"/>
            <a:gd name="connsiteX147-17071" fmla="*/ 4083844 w 5470922"/>
            <a:gd name="connsiteY147-17072" fmla="*/ 131000 h 1178750"/>
            <a:gd name="connsiteX148-17073" fmla="*/ 4119562 w 5470922"/>
            <a:gd name="connsiteY148-17074" fmla="*/ 107188 h 1178750"/>
            <a:gd name="connsiteX149-17075" fmla="*/ 4125516 w 5470922"/>
            <a:gd name="connsiteY149-17076" fmla="*/ 89328 h 1178750"/>
            <a:gd name="connsiteX150-17077" fmla="*/ 4119562 w 5470922"/>
            <a:gd name="connsiteY150-17078" fmla="*/ 65516 h 1178750"/>
            <a:gd name="connsiteX151-17079" fmla="*/ 4101703 w 5470922"/>
            <a:gd name="connsiteY151-17080" fmla="*/ 29797 h 1178750"/>
            <a:gd name="connsiteX152-17081" fmla="*/ 4107656 w 5470922"/>
            <a:gd name="connsiteY152-17082" fmla="*/ 5984 h 1178750"/>
            <a:gd name="connsiteX153-17083" fmla="*/ 4167187 w 5470922"/>
            <a:gd name="connsiteY153-17084" fmla="*/ 5984 h 1178750"/>
            <a:gd name="connsiteX154-17085" fmla="*/ 4185047 w 5470922"/>
            <a:gd name="connsiteY154-17086" fmla="*/ 11938 h 1178750"/>
            <a:gd name="connsiteX155-17087" fmla="*/ 4244578 w 5470922"/>
            <a:gd name="connsiteY155-17088" fmla="*/ 47656 h 1178750"/>
            <a:gd name="connsiteX156-17089" fmla="*/ 4280297 w 5470922"/>
            <a:gd name="connsiteY156-17090" fmla="*/ 53609 h 1178750"/>
            <a:gd name="connsiteX157-17091" fmla="*/ 4363641 w 5470922"/>
            <a:gd name="connsiteY157-17092" fmla="*/ 41703 h 1178750"/>
            <a:gd name="connsiteX158-17093" fmla="*/ 4381500 w 5470922"/>
            <a:gd name="connsiteY158-17094" fmla="*/ 35750 h 1178750"/>
            <a:gd name="connsiteX159-17095" fmla="*/ 4399359 w 5470922"/>
            <a:gd name="connsiteY159-17096" fmla="*/ 23844 h 1178750"/>
            <a:gd name="connsiteX160-17097" fmla="*/ 4429125 w 5470922"/>
            <a:gd name="connsiteY160-17098" fmla="*/ 35750 h 1178750"/>
            <a:gd name="connsiteX161-17099" fmla="*/ 4446984 w 5470922"/>
            <a:gd name="connsiteY161-17100" fmla="*/ 41703 h 1178750"/>
            <a:gd name="connsiteX162-17101" fmla="*/ 4470797 w 5470922"/>
            <a:gd name="connsiteY162-17102" fmla="*/ 65516 h 1178750"/>
            <a:gd name="connsiteX163-17103" fmla="*/ 4488656 w 5470922"/>
            <a:gd name="connsiteY163-17104" fmla="*/ 107188 h 1178750"/>
            <a:gd name="connsiteX164-17105" fmla="*/ 4506516 w 5470922"/>
            <a:gd name="connsiteY164-17106" fmla="*/ 101234 h 1178750"/>
            <a:gd name="connsiteX165-17107" fmla="*/ 4542234 w 5470922"/>
            <a:gd name="connsiteY165-17108" fmla="*/ 77422 h 1178750"/>
            <a:gd name="connsiteX166-17109" fmla="*/ 4554141 w 5470922"/>
            <a:gd name="connsiteY166-17110" fmla="*/ 65516 h 1178750"/>
            <a:gd name="connsiteX167-17111" fmla="*/ 4589859 w 5470922"/>
            <a:gd name="connsiteY167-17112" fmla="*/ 53609 h 1178750"/>
            <a:gd name="connsiteX168-17113" fmla="*/ 4607719 w 5470922"/>
            <a:gd name="connsiteY168-17114" fmla="*/ 47656 h 1178750"/>
            <a:gd name="connsiteX169-17115" fmla="*/ 4649391 w 5470922"/>
            <a:gd name="connsiteY169-17116" fmla="*/ 29797 h 1178750"/>
            <a:gd name="connsiteX170-17117" fmla="*/ 4667250 w 5470922"/>
            <a:gd name="connsiteY170-17118" fmla="*/ 59563 h 1178750"/>
            <a:gd name="connsiteX171-17119" fmla="*/ 4691062 w 5470922"/>
            <a:gd name="connsiteY171-17120" fmla="*/ 95281 h 1178750"/>
            <a:gd name="connsiteX172-17121" fmla="*/ 4738687 w 5470922"/>
            <a:gd name="connsiteY172-17122" fmla="*/ 107188 h 1178750"/>
            <a:gd name="connsiteX173-17123" fmla="*/ 4774406 w 5470922"/>
            <a:gd name="connsiteY173-17124" fmla="*/ 89328 h 1178750"/>
            <a:gd name="connsiteX174-17125" fmla="*/ 4798219 w 5470922"/>
            <a:gd name="connsiteY174-17126" fmla="*/ 53609 h 1178750"/>
            <a:gd name="connsiteX175-17127" fmla="*/ 4804172 w 5470922"/>
            <a:gd name="connsiteY175-17128" fmla="*/ 35750 h 1178750"/>
            <a:gd name="connsiteX176-17129" fmla="*/ 4822031 w 5470922"/>
            <a:gd name="connsiteY176-17130" fmla="*/ 47656 h 1178750"/>
            <a:gd name="connsiteX177-17131" fmla="*/ 4845844 w 5470922"/>
            <a:gd name="connsiteY177-17132" fmla="*/ 89328 h 1178750"/>
            <a:gd name="connsiteX178-17133" fmla="*/ 4863703 w 5470922"/>
            <a:gd name="connsiteY178-17134" fmla="*/ 101234 h 1178750"/>
            <a:gd name="connsiteX179-17135" fmla="*/ 4893469 w 5470922"/>
            <a:gd name="connsiteY179-17136" fmla="*/ 131000 h 1178750"/>
            <a:gd name="connsiteX180-17137" fmla="*/ 4911328 w 5470922"/>
            <a:gd name="connsiteY180-17138" fmla="*/ 119094 h 1178750"/>
            <a:gd name="connsiteX181-17139" fmla="*/ 4935141 w 5470922"/>
            <a:gd name="connsiteY181-17140" fmla="*/ 95281 h 1178750"/>
            <a:gd name="connsiteX182-17141" fmla="*/ 4931792 w 5470922"/>
            <a:gd name="connsiteY182-17142" fmla="*/ 131479 h 1178750"/>
            <a:gd name="connsiteX183-17143" fmla="*/ 4974749 w 5470922"/>
            <a:gd name="connsiteY183-17144" fmla="*/ 142618 h 1178750"/>
            <a:gd name="connsiteX184-17145" fmla="*/ 5017708 w 5470922"/>
            <a:gd name="connsiteY184-17146" fmla="*/ 127160 h 1178750"/>
            <a:gd name="connsiteX185-17147" fmla="*/ 5020562 w 5470922"/>
            <a:gd name="connsiteY185-17148" fmla="*/ 90385 h 1178750"/>
            <a:gd name="connsiteX186-17149" fmla="*/ 5060156 w 5470922"/>
            <a:gd name="connsiteY186-17150" fmla="*/ 59563 h 1178750"/>
            <a:gd name="connsiteX187-17151" fmla="*/ 5047739 w 5470922"/>
            <a:gd name="connsiteY187-17152" fmla="*/ 41703 h 1178750"/>
            <a:gd name="connsiteX188-17153" fmla="*/ 5119687 w 5470922"/>
            <a:gd name="connsiteY188-17154" fmla="*/ 29797 h 1178750"/>
            <a:gd name="connsiteX189-17155" fmla="*/ 5142725 w 5470922"/>
            <a:gd name="connsiteY189-17156" fmla="*/ 22020 h 1178750"/>
            <a:gd name="connsiteX190-17157" fmla="*/ 5169390 w 5470922"/>
            <a:gd name="connsiteY190-17158" fmla="*/ 60331 h 1178750"/>
            <a:gd name="connsiteX191-17159" fmla="*/ 5209249 w 5470922"/>
            <a:gd name="connsiteY191-17160" fmla="*/ 77422 h 1178750"/>
            <a:gd name="connsiteX192-17161" fmla="*/ 5239014 w 5470922"/>
            <a:gd name="connsiteY192-17162" fmla="*/ 131479 h 1178750"/>
            <a:gd name="connsiteX193-17163" fmla="*/ 5246006 w 5470922"/>
            <a:gd name="connsiteY193-17164" fmla="*/ 151164 h 1178750"/>
            <a:gd name="connsiteX194-17165" fmla="*/ 5258686 w 5470922"/>
            <a:gd name="connsiteY194-17166" fmla="*/ 193123 h 1178750"/>
            <a:gd name="connsiteX195-17167" fmla="*/ 5280686 w 5470922"/>
            <a:gd name="connsiteY195-17168" fmla="*/ 174785 h 1178750"/>
            <a:gd name="connsiteX196-17169" fmla="*/ 5301911 w 5470922"/>
            <a:gd name="connsiteY196-17170" fmla="*/ 165471 h 1178750"/>
            <a:gd name="connsiteX197-17171" fmla="*/ 5312265 w 5470922"/>
            <a:gd name="connsiteY197-17172" fmla="*/ 143196 h 1178750"/>
            <a:gd name="connsiteX198-17173" fmla="*/ 5340991 w 5470922"/>
            <a:gd name="connsiteY198-17174" fmla="*/ 125335 h 1178750"/>
            <a:gd name="connsiteX199-17175" fmla="*/ 5309941 w 5470922"/>
            <a:gd name="connsiteY199-17176" fmla="*/ 90674 h 1178750"/>
            <a:gd name="connsiteX200-17177" fmla="*/ 5373610 w 5470922"/>
            <a:gd name="connsiteY200-17178" fmla="*/ 91442 h 1178750"/>
            <a:gd name="connsiteX201-17179" fmla="*/ 5399484 w 5470922"/>
            <a:gd name="connsiteY201-17180" fmla="*/ 77422 h 1178750"/>
            <a:gd name="connsiteX202-17181" fmla="*/ 5381625 w 5470922"/>
            <a:gd name="connsiteY202-17182" fmla="*/ 65516 h 1178750"/>
            <a:gd name="connsiteX203-17183" fmla="*/ 5447109 w 5470922"/>
            <a:gd name="connsiteY203-17184" fmla="*/ 59563 h 1178750"/>
            <a:gd name="connsiteX204-17185" fmla="*/ 5470922 w 5470922"/>
            <a:gd name="connsiteY204-17186" fmla="*/ 65516 h 1178750"/>
            <a:gd name="connsiteX0-17187" fmla="*/ 0 w 5470922"/>
            <a:gd name="connsiteY0-17188" fmla="*/ 1178750 h 1178750"/>
            <a:gd name="connsiteX1-17189" fmla="*/ 29766 w 5470922"/>
            <a:gd name="connsiteY1-17190" fmla="*/ 1160891 h 1178750"/>
            <a:gd name="connsiteX2-17191" fmla="*/ 47625 w 5470922"/>
            <a:gd name="connsiteY2-17192" fmla="*/ 1154938 h 1178750"/>
            <a:gd name="connsiteX3-17193" fmla="*/ 77391 w 5470922"/>
            <a:gd name="connsiteY3-17194" fmla="*/ 1125172 h 1178750"/>
            <a:gd name="connsiteX4-17195" fmla="*/ 95250 w 5470922"/>
            <a:gd name="connsiteY4-17196" fmla="*/ 1113266 h 1178750"/>
            <a:gd name="connsiteX5-17197" fmla="*/ 172641 w 5470922"/>
            <a:gd name="connsiteY5-17198" fmla="*/ 1119219 h 1178750"/>
            <a:gd name="connsiteX6-17199" fmla="*/ 220266 w 5470922"/>
            <a:gd name="connsiteY6-17200" fmla="*/ 1125172 h 1178750"/>
            <a:gd name="connsiteX7-17201" fmla="*/ 232172 w 5470922"/>
            <a:gd name="connsiteY7-17202" fmla="*/ 1107313 h 1178750"/>
            <a:gd name="connsiteX8-17203" fmla="*/ 238125 w 5470922"/>
            <a:gd name="connsiteY8-17204" fmla="*/ 1065641 h 1178750"/>
            <a:gd name="connsiteX9-17205" fmla="*/ 244078 w 5470922"/>
            <a:gd name="connsiteY9-17206" fmla="*/ 1047781 h 1178750"/>
            <a:gd name="connsiteX10-17207" fmla="*/ 279797 w 5470922"/>
            <a:gd name="connsiteY10-17208" fmla="*/ 1023969 h 1178750"/>
            <a:gd name="connsiteX11-17209" fmla="*/ 291703 w 5470922"/>
            <a:gd name="connsiteY11-17210" fmla="*/ 1006109 h 1178750"/>
            <a:gd name="connsiteX12-17211" fmla="*/ 321469 w 5470922"/>
            <a:gd name="connsiteY12-17212" fmla="*/ 976344 h 1178750"/>
            <a:gd name="connsiteX13-17213" fmla="*/ 345281 w 5470922"/>
            <a:gd name="connsiteY13-17214" fmla="*/ 940625 h 1178750"/>
            <a:gd name="connsiteX14-17215" fmla="*/ 357187 w 5470922"/>
            <a:gd name="connsiteY14-17216" fmla="*/ 922766 h 1178750"/>
            <a:gd name="connsiteX15-17217" fmla="*/ 369094 w 5470922"/>
            <a:gd name="connsiteY15-17218" fmla="*/ 910859 h 1178750"/>
            <a:gd name="connsiteX16-17219" fmla="*/ 381000 w 5470922"/>
            <a:gd name="connsiteY16-17220" fmla="*/ 922766 h 1178750"/>
            <a:gd name="connsiteX17-17221" fmla="*/ 386953 w 5470922"/>
            <a:gd name="connsiteY17-17222" fmla="*/ 940625 h 1178750"/>
            <a:gd name="connsiteX18-17223" fmla="*/ 422672 w 5470922"/>
            <a:gd name="connsiteY18-17224" fmla="*/ 958484 h 1178750"/>
            <a:gd name="connsiteX19-17225" fmla="*/ 452437 w 5470922"/>
            <a:gd name="connsiteY19-17226" fmla="*/ 988250 h 1178750"/>
            <a:gd name="connsiteX20-17227" fmla="*/ 488156 w 5470922"/>
            <a:gd name="connsiteY20-17228" fmla="*/ 1000156 h 1178750"/>
            <a:gd name="connsiteX21-17229" fmla="*/ 511969 w 5470922"/>
            <a:gd name="connsiteY21-17230" fmla="*/ 994203 h 1178750"/>
            <a:gd name="connsiteX22-17231" fmla="*/ 559594 w 5470922"/>
            <a:gd name="connsiteY22-17232" fmla="*/ 958484 h 1178750"/>
            <a:gd name="connsiteX23-17233" fmla="*/ 601266 w 5470922"/>
            <a:gd name="connsiteY23-17234" fmla="*/ 964438 h 1178750"/>
            <a:gd name="connsiteX24-17235" fmla="*/ 619125 w 5470922"/>
            <a:gd name="connsiteY24-17236" fmla="*/ 970391 h 1178750"/>
            <a:gd name="connsiteX25-17237" fmla="*/ 631031 w 5470922"/>
            <a:gd name="connsiteY25-17238" fmla="*/ 988250 h 1178750"/>
            <a:gd name="connsiteX26-17239" fmla="*/ 648891 w 5470922"/>
            <a:gd name="connsiteY26-17240" fmla="*/ 1000156 h 1178750"/>
            <a:gd name="connsiteX27-17241" fmla="*/ 666750 w 5470922"/>
            <a:gd name="connsiteY27-17242" fmla="*/ 994203 h 1178750"/>
            <a:gd name="connsiteX28-17243" fmla="*/ 684609 w 5470922"/>
            <a:gd name="connsiteY28-17244" fmla="*/ 982297 h 1178750"/>
            <a:gd name="connsiteX29-17245" fmla="*/ 720328 w 5470922"/>
            <a:gd name="connsiteY29-17246" fmla="*/ 970391 h 1178750"/>
            <a:gd name="connsiteX30-17247" fmla="*/ 744141 w 5470922"/>
            <a:gd name="connsiteY30-17248" fmla="*/ 946578 h 1178750"/>
            <a:gd name="connsiteX31-17249" fmla="*/ 756047 w 5470922"/>
            <a:gd name="connsiteY31-17250" fmla="*/ 928719 h 1178750"/>
            <a:gd name="connsiteX32-17251" fmla="*/ 773906 w 5470922"/>
            <a:gd name="connsiteY32-17252" fmla="*/ 922766 h 1178750"/>
            <a:gd name="connsiteX33-17253" fmla="*/ 863203 w 5470922"/>
            <a:gd name="connsiteY33-17254" fmla="*/ 916813 h 1178750"/>
            <a:gd name="connsiteX34-17255" fmla="*/ 887016 w 5470922"/>
            <a:gd name="connsiteY34-17256" fmla="*/ 869188 h 1178750"/>
            <a:gd name="connsiteX35-17257" fmla="*/ 904875 w 5470922"/>
            <a:gd name="connsiteY35-17258" fmla="*/ 863234 h 1178750"/>
            <a:gd name="connsiteX36-17259" fmla="*/ 952500 w 5470922"/>
            <a:gd name="connsiteY36-17260" fmla="*/ 857281 h 1178750"/>
            <a:gd name="connsiteX37-17261" fmla="*/ 988219 w 5470922"/>
            <a:gd name="connsiteY37-17262" fmla="*/ 833469 h 1178750"/>
            <a:gd name="connsiteX38-17263" fmla="*/ 1006078 w 5470922"/>
            <a:gd name="connsiteY38-17264" fmla="*/ 821563 h 1178750"/>
            <a:gd name="connsiteX39-17265" fmla="*/ 1041797 w 5470922"/>
            <a:gd name="connsiteY39-17266" fmla="*/ 827516 h 1178750"/>
            <a:gd name="connsiteX40-17267" fmla="*/ 1059656 w 5470922"/>
            <a:gd name="connsiteY40-17268" fmla="*/ 833469 h 1178750"/>
            <a:gd name="connsiteX41-17269" fmla="*/ 1101328 w 5470922"/>
            <a:gd name="connsiteY41-17270" fmla="*/ 821563 h 1178750"/>
            <a:gd name="connsiteX42-17271" fmla="*/ 1137047 w 5470922"/>
            <a:gd name="connsiteY42-17272" fmla="*/ 779891 h 1178750"/>
            <a:gd name="connsiteX43-17273" fmla="*/ 1148953 w 5470922"/>
            <a:gd name="connsiteY43-17274" fmla="*/ 756078 h 1178750"/>
            <a:gd name="connsiteX44-17275" fmla="*/ 1154906 w 5470922"/>
            <a:gd name="connsiteY44-17276" fmla="*/ 738219 h 1178750"/>
            <a:gd name="connsiteX45-17277" fmla="*/ 1172766 w 5470922"/>
            <a:gd name="connsiteY45-17278" fmla="*/ 732266 h 1178750"/>
            <a:gd name="connsiteX46-17279" fmla="*/ 1196578 w 5470922"/>
            <a:gd name="connsiteY46-17280" fmla="*/ 738219 h 1178750"/>
            <a:gd name="connsiteX47-17281" fmla="*/ 1214437 w 5470922"/>
            <a:gd name="connsiteY47-17282" fmla="*/ 744172 h 1178750"/>
            <a:gd name="connsiteX48-17283" fmla="*/ 1226344 w 5470922"/>
            <a:gd name="connsiteY48-17284" fmla="*/ 732266 h 1178750"/>
            <a:gd name="connsiteX49-17285" fmla="*/ 1244203 w 5470922"/>
            <a:gd name="connsiteY49-17286" fmla="*/ 726313 h 1178750"/>
            <a:gd name="connsiteX50-17287" fmla="*/ 1273969 w 5470922"/>
            <a:gd name="connsiteY50-17288" fmla="*/ 756078 h 1178750"/>
            <a:gd name="connsiteX51-17289" fmla="*/ 1291828 w 5470922"/>
            <a:gd name="connsiteY51-17290" fmla="*/ 767984 h 1178750"/>
            <a:gd name="connsiteX52-17291" fmla="*/ 1333500 w 5470922"/>
            <a:gd name="connsiteY52-17292" fmla="*/ 803703 h 1178750"/>
            <a:gd name="connsiteX53-17293" fmla="*/ 1351359 w 5470922"/>
            <a:gd name="connsiteY53-17294" fmla="*/ 809656 h 1178750"/>
            <a:gd name="connsiteX54-17295" fmla="*/ 1369219 w 5470922"/>
            <a:gd name="connsiteY54-17296" fmla="*/ 773938 h 1178750"/>
            <a:gd name="connsiteX55-17297" fmla="*/ 1375172 w 5470922"/>
            <a:gd name="connsiteY55-17298" fmla="*/ 714406 h 1178750"/>
            <a:gd name="connsiteX56-17299" fmla="*/ 1393031 w 5470922"/>
            <a:gd name="connsiteY56-17300" fmla="*/ 702500 h 1178750"/>
            <a:gd name="connsiteX57-17301" fmla="*/ 1494234 w 5470922"/>
            <a:gd name="connsiteY57-17302" fmla="*/ 678688 h 1178750"/>
            <a:gd name="connsiteX58-17303" fmla="*/ 1506141 w 5470922"/>
            <a:gd name="connsiteY58-17304" fmla="*/ 666781 h 1178750"/>
            <a:gd name="connsiteX59-17305" fmla="*/ 1524000 w 5470922"/>
            <a:gd name="connsiteY59-17306" fmla="*/ 654875 h 1178750"/>
            <a:gd name="connsiteX60-17307" fmla="*/ 1535906 w 5470922"/>
            <a:gd name="connsiteY60-17308" fmla="*/ 637016 h 1178750"/>
            <a:gd name="connsiteX61-17309" fmla="*/ 1559719 w 5470922"/>
            <a:gd name="connsiteY61-17310" fmla="*/ 613203 h 1178750"/>
            <a:gd name="connsiteX62-17311" fmla="*/ 1565672 w 5470922"/>
            <a:gd name="connsiteY62-17312" fmla="*/ 595344 h 1178750"/>
            <a:gd name="connsiteX63-17313" fmla="*/ 1619250 w 5470922"/>
            <a:gd name="connsiteY63-17314" fmla="*/ 565578 h 1178750"/>
            <a:gd name="connsiteX64-17315" fmla="*/ 1702594 w 5470922"/>
            <a:gd name="connsiteY64-17316" fmla="*/ 571531 h 1178750"/>
            <a:gd name="connsiteX65-17317" fmla="*/ 1720453 w 5470922"/>
            <a:gd name="connsiteY65-17318" fmla="*/ 577484 h 1178750"/>
            <a:gd name="connsiteX66-17319" fmla="*/ 1768078 w 5470922"/>
            <a:gd name="connsiteY66-17320" fmla="*/ 565578 h 1178750"/>
            <a:gd name="connsiteX67-17321" fmla="*/ 1797844 w 5470922"/>
            <a:gd name="connsiteY67-17322" fmla="*/ 541766 h 1178750"/>
            <a:gd name="connsiteX68-17323" fmla="*/ 1779984 w 5470922"/>
            <a:gd name="connsiteY68-17324" fmla="*/ 500094 h 1178750"/>
            <a:gd name="connsiteX69-17325" fmla="*/ 1768078 w 5470922"/>
            <a:gd name="connsiteY69-17326" fmla="*/ 482234 h 1178750"/>
            <a:gd name="connsiteX70-17327" fmla="*/ 1785937 w 5470922"/>
            <a:gd name="connsiteY70-17328" fmla="*/ 464375 h 1178750"/>
            <a:gd name="connsiteX71-17329" fmla="*/ 1839516 w 5470922"/>
            <a:gd name="connsiteY71-17330" fmla="*/ 482234 h 1178750"/>
            <a:gd name="connsiteX72-17331" fmla="*/ 1851422 w 5470922"/>
            <a:gd name="connsiteY72-17332" fmla="*/ 494141 h 1178750"/>
            <a:gd name="connsiteX73-17333" fmla="*/ 1887141 w 5470922"/>
            <a:gd name="connsiteY73-17334" fmla="*/ 512000 h 1178750"/>
            <a:gd name="connsiteX74-17335" fmla="*/ 1934766 w 5470922"/>
            <a:gd name="connsiteY74-17336" fmla="*/ 500094 h 1178750"/>
            <a:gd name="connsiteX75-17337" fmla="*/ 1952625 w 5470922"/>
            <a:gd name="connsiteY75-17338" fmla="*/ 464375 h 1178750"/>
            <a:gd name="connsiteX76-17339" fmla="*/ 1976437 w 5470922"/>
            <a:gd name="connsiteY76-17340" fmla="*/ 452469 h 1178750"/>
            <a:gd name="connsiteX77-17341" fmla="*/ 2047875 w 5470922"/>
            <a:gd name="connsiteY77-17342" fmla="*/ 440563 h 1178750"/>
            <a:gd name="connsiteX78-17343" fmla="*/ 2077641 w 5470922"/>
            <a:gd name="connsiteY78-17344" fmla="*/ 422703 h 1178750"/>
            <a:gd name="connsiteX79-17345" fmla="*/ 2095500 w 5470922"/>
            <a:gd name="connsiteY79-17346" fmla="*/ 416750 h 1178750"/>
            <a:gd name="connsiteX80-17347" fmla="*/ 2125266 w 5470922"/>
            <a:gd name="connsiteY80-17348" fmla="*/ 392938 h 1178750"/>
            <a:gd name="connsiteX81-17349" fmla="*/ 2137172 w 5470922"/>
            <a:gd name="connsiteY81-17350" fmla="*/ 381031 h 1178750"/>
            <a:gd name="connsiteX82-17351" fmla="*/ 2172891 w 5470922"/>
            <a:gd name="connsiteY82-17352" fmla="*/ 369125 h 1178750"/>
            <a:gd name="connsiteX83-17353" fmla="*/ 2190750 w 5470922"/>
            <a:gd name="connsiteY83-17354" fmla="*/ 363172 h 1178750"/>
            <a:gd name="connsiteX84-17355" fmla="*/ 2220516 w 5470922"/>
            <a:gd name="connsiteY84-17356" fmla="*/ 357219 h 1178750"/>
            <a:gd name="connsiteX85-17357" fmla="*/ 2256234 w 5470922"/>
            <a:gd name="connsiteY85-17358" fmla="*/ 345313 h 1178750"/>
            <a:gd name="connsiteX86-17359" fmla="*/ 2274094 w 5470922"/>
            <a:gd name="connsiteY86-17360" fmla="*/ 339359 h 1178750"/>
            <a:gd name="connsiteX87-17361" fmla="*/ 2309812 w 5470922"/>
            <a:gd name="connsiteY87-17362" fmla="*/ 315547 h 1178750"/>
            <a:gd name="connsiteX88-17363" fmla="*/ 2321719 w 5470922"/>
            <a:gd name="connsiteY88-17364" fmla="*/ 297688 h 1178750"/>
            <a:gd name="connsiteX89-17365" fmla="*/ 2357437 w 5470922"/>
            <a:gd name="connsiteY89-17366" fmla="*/ 279828 h 1178750"/>
            <a:gd name="connsiteX90-17367" fmla="*/ 2369344 w 5470922"/>
            <a:gd name="connsiteY90-17368" fmla="*/ 267922 h 1178750"/>
            <a:gd name="connsiteX91-17369" fmla="*/ 2381250 w 5470922"/>
            <a:gd name="connsiteY91-17370" fmla="*/ 250063 h 1178750"/>
            <a:gd name="connsiteX92-17371" fmla="*/ 2416969 w 5470922"/>
            <a:gd name="connsiteY92-17372" fmla="*/ 238156 h 1178750"/>
            <a:gd name="connsiteX93-17373" fmla="*/ 2446734 w 5470922"/>
            <a:gd name="connsiteY93-17374" fmla="*/ 244109 h 1178750"/>
            <a:gd name="connsiteX94-17375" fmla="*/ 2458641 w 5470922"/>
            <a:gd name="connsiteY94-17376" fmla="*/ 256016 h 1178750"/>
            <a:gd name="connsiteX95-17377" fmla="*/ 2494359 w 5470922"/>
            <a:gd name="connsiteY95-17378" fmla="*/ 244109 h 1178750"/>
            <a:gd name="connsiteX96-17379" fmla="*/ 2536031 w 5470922"/>
            <a:gd name="connsiteY96-17380" fmla="*/ 250063 h 1178750"/>
            <a:gd name="connsiteX97-17381" fmla="*/ 2547937 w 5470922"/>
            <a:gd name="connsiteY97-17382" fmla="*/ 267922 h 1178750"/>
            <a:gd name="connsiteX98-17383" fmla="*/ 2559844 w 5470922"/>
            <a:gd name="connsiteY98-17384" fmla="*/ 279828 h 1178750"/>
            <a:gd name="connsiteX99-17385" fmla="*/ 2565797 w 5470922"/>
            <a:gd name="connsiteY99-17386" fmla="*/ 309594 h 1178750"/>
            <a:gd name="connsiteX100-17387" fmla="*/ 2583656 w 5470922"/>
            <a:gd name="connsiteY100-17388" fmla="*/ 315547 h 1178750"/>
            <a:gd name="connsiteX101-17389" fmla="*/ 2619375 w 5470922"/>
            <a:gd name="connsiteY101-17390" fmla="*/ 339359 h 1178750"/>
            <a:gd name="connsiteX102-17391" fmla="*/ 2655094 w 5470922"/>
            <a:gd name="connsiteY102-17392" fmla="*/ 357219 h 1178750"/>
            <a:gd name="connsiteX103-17393" fmla="*/ 2684859 w 5470922"/>
            <a:gd name="connsiteY103-17394" fmla="*/ 428656 h 1178750"/>
            <a:gd name="connsiteX104-17395" fmla="*/ 2708672 w 5470922"/>
            <a:gd name="connsiteY104-17396" fmla="*/ 416750 h 1178750"/>
            <a:gd name="connsiteX105-17397" fmla="*/ 2744391 w 5470922"/>
            <a:gd name="connsiteY105-17398" fmla="*/ 404844 h 1178750"/>
            <a:gd name="connsiteX106-17399" fmla="*/ 2851547 w 5470922"/>
            <a:gd name="connsiteY106-17400" fmla="*/ 422703 h 1178750"/>
            <a:gd name="connsiteX107-17401" fmla="*/ 2887266 w 5470922"/>
            <a:gd name="connsiteY107-17402" fmla="*/ 410797 h 1178750"/>
            <a:gd name="connsiteX108-17403" fmla="*/ 2905125 w 5470922"/>
            <a:gd name="connsiteY108-17404" fmla="*/ 404844 h 1178750"/>
            <a:gd name="connsiteX109-17405" fmla="*/ 2922984 w 5470922"/>
            <a:gd name="connsiteY109-17406" fmla="*/ 392938 h 1178750"/>
            <a:gd name="connsiteX110-17407" fmla="*/ 2976562 w 5470922"/>
            <a:gd name="connsiteY110-17408" fmla="*/ 386984 h 1178750"/>
            <a:gd name="connsiteX111-17409" fmla="*/ 2994422 w 5470922"/>
            <a:gd name="connsiteY111-17410" fmla="*/ 392938 h 1178750"/>
            <a:gd name="connsiteX112-17411" fmla="*/ 3012281 w 5470922"/>
            <a:gd name="connsiteY112-17412" fmla="*/ 404844 h 1178750"/>
            <a:gd name="connsiteX113-17413" fmla="*/ 3030141 w 5470922"/>
            <a:gd name="connsiteY113-17414" fmla="*/ 369125 h 1178750"/>
            <a:gd name="connsiteX114-17415" fmla="*/ 3065859 w 5470922"/>
            <a:gd name="connsiteY114-17416" fmla="*/ 339359 h 1178750"/>
            <a:gd name="connsiteX115-17417" fmla="*/ 3089672 w 5470922"/>
            <a:gd name="connsiteY115-17418" fmla="*/ 333406 h 1178750"/>
            <a:gd name="connsiteX116-17419" fmla="*/ 3168365 w 5470922"/>
            <a:gd name="connsiteY116-17420" fmla="*/ 337534 h 1178750"/>
            <a:gd name="connsiteX117-17421" fmla="*/ 3232547 w 5470922"/>
            <a:gd name="connsiteY117-17422" fmla="*/ 333406 h 1178750"/>
            <a:gd name="connsiteX118-17423" fmla="*/ 3244453 w 5470922"/>
            <a:gd name="connsiteY118-17424" fmla="*/ 345313 h 1178750"/>
            <a:gd name="connsiteX119-17425" fmla="*/ 3270079 w 5470922"/>
            <a:gd name="connsiteY119-17426" fmla="*/ 383046 h 1178750"/>
            <a:gd name="connsiteX120-17427" fmla="*/ 3295707 w 5470922"/>
            <a:gd name="connsiteY120-17428" fmla="*/ 431440 h 1178750"/>
            <a:gd name="connsiteX121-17429" fmla="*/ 3335563 w 5470922"/>
            <a:gd name="connsiteY121-17430" fmla="*/ 458613 h 1178750"/>
            <a:gd name="connsiteX122-17431" fmla="*/ 3363516 w 5470922"/>
            <a:gd name="connsiteY122-17432" fmla="*/ 458422 h 1178750"/>
            <a:gd name="connsiteX123-17433" fmla="*/ 3368957 w 5470922"/>
            <a:gd name="connsiteY123-17434" fmla="*/ 423760 h 1178750"/>
            <a:gd name="connsiteX124-17435" fmla="*/ 3364817 w 5470922"/>
            <a:gd name="connsiteY124-17436" fmla="*/ 399180 h 1178750"/>
            <a:gd name="connsiteX125-17437" fmla="*/ 3374136 w 5470922"/>
            <a:gd name="connsiteY125-17438" fmla="*/ 335520 h 1178750"/>
            <a:gd name="connsiteX126-17439" fmla="*/ 3423047 w 5470922"/>
            <a:gd name="connsiteY126-17440" fmla="*/ 351266 h 1178750"/>
            <a:gd name="connsiteX127-17441" fmla="*/ 3443495 w 5470922"/>
            <a:gd name="connsiteY127-17442" fmla="*/ 377382 h 1178750"/>
            <a:gd name="connsiteX128-17443" fmla="*/ 3459294 w 5470922"/>
            <a:gd name="connsiteY128-17444" fmla="*/ 332927 h 1178750"/>
            <a:gd name="connsiteX129-17445" fmla="*/ 3476625 w 5470922"/>
            <a:gd name="connsiteY129-17446" fmla="*/ 297688 h 1178750"/>
            <a:gd name="connsiteX130-17447" fmla="*/ 3500437 w 5470922"/>
            <a:gd name="connsiteY130-17448" fmla="*/ 291734 h 1178750"/>
            <a:gd name="connsiteX131-17449" fmla="*/ 3530203 w 5470922"/>
            <a:gd name="connsiteY131-17450" fmla="*/ 285781 h 1178750"/>
            <a:gd name="connsiteX132-17451" fmla="*/ 3548062 w 5470922"/>
            <a:gd name="connsiteY132-17452" fmla="*/ 279828 h 1178750"/>
            <a:gd name="connsiteX133-17453" fmla="*/ 3539784 w 5470922"/>
            <a:gd name="connsiteY133-17454" fmla="*/ 251886 h 1178750"/>
            <a:gd name="connsiteX134-17455" fmla="*/ 3607594 w 5470922"/>
            <a:gd name="connsiteY134-17456" fmla="*/ 197541 h 1178750"/>
            <a:gd name="connsiteX135-17457" fmla="*/ 3611997 w 5470922"/>
            <a:gd name="connsiteY135-17458" fmla="*/ 132633 h 1178750"/>
            <a:gd name="connsiteX136-17459" fmla="*/ 3655219 w 5470922"/>
            <a:gd name="connsiteY136-17460" fmla="*/ 119094 h 1178750"/>
            <a:gd name="connsiteX137-17461" fmla="*/ 3709836 w 5470922"/>
            <a:gd name="connsiteY137-17462" fmla="*/ 98642 h 1178750"/>
            <a:gd name="connsiteX138-17463" fmla="*/ 3757213 w 5470922"/>
            <a:gd name="connsiteY138-17464" fmla="*/ 63692 h 1178750"/>
            <a:gd name="connsiteX139-17465" fmla="*/ 3806125 w 5470922"/>
            <a:gd name="connsiteY139-17466" fmla="*/ 89041 h 1178750"/>
            <a:gd name="connsiteX140-17467" fmla="*/ 3875484 w 5470922"/>
            <a:gd name="connsiteY140-17468" fmla="*/ 89328 h 1178750"/>
            <a:gd name="connsiteX141-17469" fmla="*/ 3893344 w 5470922"/>
            <a:gd name="connsiteY141-17470" fmla="*/ 83375 h 1178750"/>
            <a:gd name="connsiteX142-17471" fmla="*/ 3911203 w 5470922"/>
            <a:gd name="connsiteY142-17472" fmla="*/ 71469 h 1178750"/>
            <a:gd name="connsiteX143-17473" fmla="*/ 3929062 w 5470922"/>
            <a:gd name="connsiteY143-17474" fmla="*/ 77422 h 1178750"/>
            <a:gd name="connsiteX144-17475" fmla="*/ 3966595 w 5470922"/>
            <a:gd name="connsiteY144-17476" fmla="*/ 91633 h 1178750"/>
            <a:gd name="connsiteX145-17477" fmla="*/ 4018359 w 5470922"/>
            <a:gd name="connsiteY145-17478" fmla="*/ 95281 h 1178750"/>
            <a:gd name="connsiteX146-17479" fmla="*/ 4065984 w 5470922"/>
            <a:gd name="connsiteY146-17480" fmla="*/ 136953 h 1178750"/>
            <a:gd name="connsiteX147-17481" fmla="*/ 4083844 w 5470922"/>
            <a:gd name="connsiteY147-17482" fmla="*/ 131000 h 1178750"/>
            <a:gd name="connsiteX148-17483" fmla="*/ 4119562 w 5470922"/>
            <a:gd name="connsiteY148-17484" fmla="*/ 107188 h 1178750"/>
            <a:gd name="connsiteX149-17485" fmla="*/ 4125516 w 5470922"/>
            <a:gd name="connsiteY149-17486" fmla="*/ 89328 h 1178750"/>
            <a:gd name="connsiteX150-17487" fmla="*/ 4119562 w 5470922"/>
            <a:gd name="connsiteY150-17488" fmla="*/ 65516 h 1178750"/>
            <a:gd name="connsiteX151-17489" fmla="*/ 4101703 w 5470922"/>
            <a:gd name="connsiteY151-17490" fmla="*/ 29797 h 1178750"/>
            <a:gd name="connsiteX152-17491" fmla="*/ 4107656 w 5470922"/>
            <a:gd name="connsiteY152-17492" fmla="*/ 5984 h 1178750"/>
            <a:gd name="connsiteX153-17493" fmla="*/ 4167187 w 5470922"/>
            <a:gd name="connsiteY153-17494" fmla="*/ 5984 h 1178750"/>
            <a:gd name="connsiteX154-17495" fmla="*/ 4185047 w 5470922"/>
            <a:gd name="connsiteY154-17496" fmla="*/ 11938 h 1178750"/>
            <a:gd name="connsiteX155-17497" fmla="*/ 4244578 w 5470922"/>
            <a:gd name="connsiteY155-17498" fmla="*/ 47656 h 1178750"/>
            <a:gd name="connsiteX156-17499" fmla="*/ 4280297 w 5470922"/>
            <a:gd name="connsiteY156-17500" fmla="*/ 53609 h 1178750"/>
            <a:gd name="connsiteX157-17501" fmla="*/ 4363641 w 5470922"/>
            <a:gd name="connsiteY157-17502" fmla="*/ 41703 h 1178750"/>
            <a:gd name="connsiteX158-17503" fmla="*/ 4381500 w 5470922"/>
            <a:gd name="connsiteY158-17504" fmla="*/ 35750 h 1178750"/>
            <a:gd name="connsiteX159-17505" fmla="*/ 4399359 w 5470922"/>
            <a:gd name="connsiteY159-17506" fmla="*/ 23844 h 1178750"/>
            <a:gd name="connsiteX160-17507" fmla="*/ 4429125 w 5470922"/>
            <a:gd name="connsiteY160-17508" fmla="*/ 35750 h 1178750"/>
            <a:gd name="connsiteX161-17509" fmla="*/ 4446984 w 5470922"/>
            <a:gd name="connsiteY161-17510" fmla="*/ 41703 h 1178750"/>
            <a:gd name="connsiteX162-17511" fmla="*/ 4470797 w 5470922"/>
            <a:gd name="connsiteY162-17512" fmla="*/ 65516 h 1178750"/>
            <a:gd name="connsiteX163-17513" fmla="*/ 4488656 w 5470922"/>
            <a:gd name="connsiteY163-17514" fmla="*/ 107188 h 1178750"/>
            <a:gd name="connsiteX164-17515" fmla="*/ 4506516 w 5470922"/>
            <a:gd name="connsiteY164-17516" fmla="*/ 101234 h 1178750"/>
            <a:gd name="connsiteX165-17517" fmla="*/ 4542234 w 5470922"/>
            <a:gd name="connsiteY165-17518" fmla="*/ 77422 h 1178750"/>
            <a:gd name="connsiteX166-17519" fmla="*/ 4554141 w 5470922"/>
            <a:gd name="connsiteY166-17520" fmla="*/ 65516 h 1178750"/>
            <a:gd name="connsiteX167-17521" fmla="*/ 4589859 w 5470922"/>
            <a:gd name="connsiteY167-17522" fmla="*/ 53609 h 1178750"/>
            <a:gd name="connsiteX168-17523" fmla="*/ 4607719 w 5470922"/>
            <a:gd name="connsiteY168-17524" fmla="*/ 47656 h 1178750"/>
            <a:gd name="connsiteX169-17525" fmla="*/ 4649391 w 5470922"/>
            <a:gd name="connsiteY169-17526" fmla="*/ 29797 h 1178750"/>
            <a:gd name="connsiteX170-17527" fmla="*/ 4667250 w 5470922"/>
            <a:gd name="connsiteY170-17528" fmla="*/ 59563 h 1178750"/>
            <a:gd name="connsiteX171-17529" fmla="*/ 4691062 w 5470922"/>
            <a:gd name="connsiteY171-17530" fmla="*/ 95281 h 1178750"/>
            <a:gd name="connsiteX172-17531" fmla="*/ 4738687 w 5470922"/>
            <a:gd name="connsiteY172-17532" fmla="*/ 107188 h 1178750"/>
            <a:gd name="connsiteX173-17533" fmla="*/ 4774406 w 5470922"/>
            <a:gd name="connsiteY173-17534" fmla="*/ 89328 h 1178750"/>
            <a:gd name="connsiteX174-17535" fmla="*/ 4798219 w 5470922"/>
            <a:gd name="connsiteY174-17536" fmla="*/ 53609 h 1178750"/>
            <a:gd name="connsiteX175-17537" fmla="*/ 4804172 w 5470922"/>
            <a:gd name="connsiteY175-17538" fmla="*/ 35750 h 1178750"/>
            <a:gd name="connsiteX176-17539" fmla="*/ 4822031 w 5470922"/>
            <a:gd name="connsiteY176-17540" fmla="*/ 47656 h 1178750"/>
            <a:gd name="connsiteX177-17541" fmla="*/ 4845844 w 5470922"/>
            <a:gd name="connsiteY177-17542" fmla="*/ 89328 h 1178750"/>
            <a:gd name="connsiteX178-17543" fmla="*/ 4863703 w 5470922"/>
            <a:gd name="connsiteY178-17544" fmla="*/ 101234 h 1178750"/>
            <a:gd name="connsiteX179-17545" fmla="*/ 4893469 w 5470922"/>
            <a:gd name="connsiteY179-17546" fmla="*/ 131000 h 1178750"/>
            <a:gd name="connsiteX180-17547" fmla="*/ 4911328 w 5470922"/>
            <a:gd name="connsiteY180-17548" fmla="*/ 119094 h 1178750"/>
            <a:gd name="connsiteX181-17549" fmla="*/ 4935141 w 5470922"/>
            <a:gd name="connsiteY181-17550" fmla="*/ 95281 h 1178750"/>
            <a:gd name="connsiteX182-17551" fmla="*/ 4931792 w 5470922"/>
            <a:gd name="connsiteY182-17552" fmla="*/ 131479 h 1178750"/>
            <a:gd name="connsiteX183-17553" fmla="*/ 4974749 w 5470922"/>
            <a:gd name="connsiteY183-17554" fmla="*/ 142618 h 1178750"/>
            <a:gd name="connsiteX184-17555" fmla="*/ 5017708 w 5470922"/>
            <a:gd name="connsiteY184-17556" fmla="*/ 127160 h 1178750"/>
            <a:gd name="connsiteX185-17557" fmla="*/ 5020562 w 5470922"/>
            <a:gd name="connsiteY185-17558" fmla="*/ 90385 h 1178750"/>
            <a:gd name="connsiteX186-17559" fmla="*/ 5060156 w 5470922"/>
            <a:gd name="connsiteY186-17560" fmla="*/ 59563 h 1178750"/>
            <a:gd name="connsiteX187-17561" fmla="*/ 5047739 w 5470922"/>
            <a:gd name="connsiteY187-17562" fmla="*/ 41703 h 1178750"/>
            <a:gd name="connsiteX188-17563" fmla="*/ 5119687 w 5470922"/>
            <a:gd name="connsiteY188-17564" fmla="*/ 29797 h 1178750"/>
            <a:gd name="connsiteX189-17565" fmla="*/ 5142725 w 5470922"/>
            <a:gd name="connsiteY189-17566" fmla="*/ 22020 h 1178750"/>
            <a:gd name="connsiteX190-17567" fmla="*/ 5169390 w 5470922"/>
            <a:gd name="connsiteY190-17568" fmla="*/ 60331 h 1178750"/>
            <a:gd name="connsiteX191-17569" fmla="*/ 5209249 w 5470922"/>
            <a:gd name="connsiteY191-17570" fmla="*/ 77422 h 1178750"/>
            <a:gd name="connsiteX192-17571" fmla="*/ 5239014 w 5470922"/>
            <a:gd name="connsiteY192-17572" fmla="*/ 131479 h 1178750"/>
            <a:gd name="connsiteX193-17573" fmla="*/ 5246006 w 5470922"/>
            <a:gd name="connsiteY193-17574" fmla="*/ 151164 h 1178750"/>
            <a:gd name="connsiteX194-17575" fmla="*/ 5258686 w 5470922"/>
            <a:gd name="connsiteY194-17576" fmla="*/ 193123 h 1178750"/>
            <a:gd name="connsiteX195-17577" fmla="*/ 5280686 w 5470922"/>
            <a:gd name="connsiteY195-17578" fmla="*/ 174785 h 1178750"/>
            <a:gd name="connsiteX196-17579" fmla="*/ 5301911 w 5470922"/>
            <a:gd name="connsiteY196-17580" fmla="*/ 165471 h 1178750"/>
            <a:gd name="connsiteX197-17581" fmla="*/ 5312265 w 5470922"/>
            <a:gd name="connsiteY197-17582" fmla="*/ 143196 h 1178750"/>
            <a:gd name="connsiteX198-17583" fmla="*/ 5340991 w 5470922"/>
            <a:gd name="connsiteY198-17584" fmla="*/ 125335 h 1178750"/>
            <a:gd name="connsiteX199-17585" fmla="*/ 5309941 w 5470922"/>
            <a:gd name="connsiteY199-17586" fmla="*/ 90674 h 1178750"/>
            <a:gd name="connsiteX200-17587" fmla="*/ 5373610 w 5470922"/>
            <a:gd name="connsiteY200-17588" fmla="*/ 91442 h 1178750"/>
            <a:gd name="connsiteX201-17589" fmla="*/ 5399484 w 5470922"/>
            <a:gd name="connsiteY201-17590" fmla="*/ 77422 h 1178750"/>
            <a:gd name="connsiteX202-17591" fmla="*/ 5381625 w 5470922"/>
            <a:gd name="connsiteY202-17592" fmla="*/ 65516 h 1178750"/>
            <a:gd name="connsiteX203-17593" fmla="*/ 5447109 w 5470922"/>
            <a:gd name="connsiteY203-17594" fmla="*/ 59563 h 1178750"/>
            <a:gd name="connsiteX204-17595" fmla="*/ 5470922 w 5470922"/>
            <a:gd name="connsiteY204-17596" fmla="*/ 65516 h 1178750"/>
            <a:gd name="connsiteX0-17597" fmla="*/ 0 w 5470922"/>
            <a:gd name="connsiteY0-17598" fmla="*/ 1178750 h 1178750"/>
            <a:gd name="connsiteX1-17599" fmla="*/ 29766 w 5470922"/>
            <a:gd name="connsiteY1-17600" fmla="*/ 1160891 h 1178750"/>
            <a:gd name="connsiteX2-17601" fmla="*/ 47625 w 5470922"/>
            <a:gd name="connsiteY2-17602" fmla="*/ 1154938 h 1178750"/>
            <a:gd name="connsiteX3-17603" fmla="*/ 77391 w 5470922"/>
            <a:gd name="connsiteY3-17604" fmla="*/ 1125172 h 1178750"/>
            <a:gd name="connsiteX4-17605" fmla="*/ 95250 w 5470922"/>
            <a:gd name="connsiteY4-17606" fmla="*/ 1113266 h 1178750"/>
            <a:gd name="connsiteX5-17607" fmla="*/ 172641 w 5470922"/>
            <a:gd name="connsiteY5-17608" fmla="*/ 1119219 h 1178750"/>
            <a:gd name="connsiteX6-17609" fmla="*/ 220266 w 5470922"/>
            <a:gd name="connsiteY6-17610" fmla="*/ 1125172 h 1178750"/>
            <a:gd name="connsiteX7-17611" fmla="*/ 232172 w 5470922"/>
            <a:gd name="connsiteY7-17612" fmla="*/ 1107313 h 1178750"/>
            <a:gd name="connsiteX8-17613" fmla="*/ 238125 w 5470922"/>
            <a:gd name="connsiteY8-17614" fmla="*/ 1065641 h 1178750"/>
            <a:gd name="connsiteX9-17615" fmla="*/ 244078 w 5470922"/>
            <a:gd name="connsiteY9-17616" fmla="*/ 1047781 h 1178750"/>
            <a:gd name="connsiteX10-17617" fmla="*/ 279797 w 5470922"/>
            <a:gd name="connsiteY10-17618" fmla="*/ 1023969 h 1178750"/>
            <a:gd name="connsiteX11-17619" fmla="*/ 291703 w 5470922"/>
            <a:gd name="connsiteY11-17620" fmla="*/ 1006109 h 1178750"/>
            <a:gd name="connsiteX12-17621" fmla="*/ 321469 w 5470922"/>
            <a:gd name="connsiteY12-17622" fmla="*/ 976344 h 1178750"/>
            <a:gd name="connsiteX13-17623" fmla="*/ 345281 w 5470922"/>
            <a:gd name="connsiteY13-17624" fmla="*/ 940625 h 1178750"/>
            <a:gd name="connsiteX14-17625" fmla="*/ 357187 w 5470922"/>
            <a:gd name="connsiteY14-17626" fmla="*/ 922766 h 1178750"/>
            <a:gd name="connsiteX15-17627" fmla="*/ 369094 w 5470922"/>
            <a:gd name="connsiteY15-17628" fmla="*/ 910859 h 1178750"/>
            <a:gd name="connsiteX16-17629" fmla="*/ 381000 w 5470922"/>
            <a:gd name="connsiteY16-17630" fmla="*/ 922766 h 1178750"/>
            <a:gd name="connsiteX17-17631" fmla="*/ 386953 w 5470922"/>
            <a:gd name="connsiteY17-17632" fmla="*/ 940625 h 1178750"/>
            <a:gd name="connsiteX18-17633" fmla="*/ 422672 w 5470922"/>
            <a:gd name="connsiteY18-17634" fmla="*/ 958484 h 1178750"/>
            <a:gd name="connsiteX19-17635" fmla="*/ 452437 w 5470922"/>
            <a:gd name="connsiteY19-17636" fmla="*/ 988250 h 1178750"/>
            <a:gd name="connsiteX20-17637" fmla="*/ 488156 w 5470922"/>
            <a:gd name="connsiteY20-17638" fmla="*/ 1000156 h 1178750"/>
            <a:gd name="connsiteX21-17639" fmla="*/ 511969 w 5470922"/>
            <a:gd name="connsiteY21-17640" fmla="*/ 994203 h 1178750"/>
            <a:gd name="connsiteX22-17641" fmla="*/ 559594 w 5470922"/>
            <a:gd name="connsiteY22-17642" fmla="*/ 958484 h 1178750"/>
            <a:gd name="connsiteX23-17643" fmla="*/ 601266 w 5470922"/>
            <a:gd name="connsiteY23-17644" fmla="*/ 964438 h 1178750"/>
            <a:gd name="connsiteX24-17645" fmla="*/ 619125 w 5470922"/>
            <a:gd name="connsiteY24-17646" fmla="*/ 970391 h 1178750"/>
            <a:gd name="connsiteX25-17647" fmla="*/ 631031 w 5470922"/>
            <a:gd name="connsiteY25-17648" fmla="*/ 988250 h 1178750"/>
            <a:gd name="connsiteX26-17649" fmla="*/ 648891 w 5470922"/>
            <a:gd name="connsiteY26-17650" fmla="*/ 1000156 h 1178750"/>
            <a:gd name="connsiteX27-17651" fmla="*/ 666750 w 5470922"/>
            <a:gd name="connsiteY27-17652" fmla="*/ 994203 h 1178750"/>
            <a:gd name="connsiteX28-17653" fmla="*/ 684609 w 5470922"/>
            <a:gd name="connsiteY28-17654" fmla="*/ 982297 h 1178750"/>
            <a:gd name="connsiteX29-17655" fmla="*/ 720328 w 5470922"/>
            <a:gd name="connsiteY29-17656" fmla="*/ 970391 h 1178750"/>
            <a:gd name="connsiteX30-17657" fmla="*/ 744141 w 5470922"/>
            <a:gd name="connsiteY30-17658" fmla="*/ 946578 h 1178750"/>
            <a:gd name="connsiteX31-17659" fmla="*/ 756047 w 5470922"/>
            <a:gd name="connsiteY31-17660" fmla="*/ 928719 h 1178750"/>
            <a:gd name="connsiteX32-17661" fmla="*/ 773906 w 5470922"/>
            <a:gd name="connsiteY32-17662" fmla="*/ 922766 h 1178750"/>
            <a:gd name="connsiteX33-17663" fmla="*/ 863203 w 5470922"/>
            <a:gd name="connsiteY33-17664" fmla="*/ 916813 h 1178750"/>
            <a:gd name="connsiteX34-17665" fmla="*/ 887016 w 5470922"/>
            <a:gd name="connsiteY34-17666" fmla="*/ 869188 h 1178750"/>
            <a:gd name="connsiteX35-17667" fmla="*/ 904875 w 5470922"/>
            <a:gd name="connsiteY35-17668" fmla="*/ 863234 h 1178750"/>
            <a:gd name="connsiteX36-17669" fmla="*/ 952500 w 5470922"/>
            <a:gd name="connsiteY36-17670" fmla="*/ 857281 h 1178750"/>
            <a:gd name="connsiteX37-17671" fmla="*/ 988219 w 5470922"/>
            <a:gd name="connsiteY37-17672" fmla="*/ 833469 h 1178750"/>
            <a:gd name="connsiteX38-17673" fmla="*/ 1006078 w 5470922"/>
            <a:gd name="connsiteY38-17674" fmla="*/ 821563 h 1178750"/>
            <a:gd name="connsiteX39-17675" fmla="*/ 1041797 w 5470922"/>
            <a:gd name="connsiteY39-17676" fmla="*/ 827516 h 1178750"/>
            <a:gd name="connsiteX40-17677" fmla="*/ 1059656 w 5470922"/>
            <a:gd name="connsiteY40-17678" fmla="*/ 833469 h 1178750"/>
            <a:gd name="connsiteX41-17679" fmla="*/ 1101328 w 5470922"/>
            <a:gd name="connsiteY41-17680" fmla="*/ 821563 h 1178750"/>
            <a:gd name="connsiteX42-17681" fmla="*/ 1137047 w 5470922"/>
            <a:gd name="connsiteY42-17682" fmla="*/ 779891 h 1178750"/>
            <a:gd name="connsiteX43-17683" fmla="*/ 1148953 w 5470922"/>
            <a:gd name="connsiteY43-17684" fmla="*/ 756078 h 1178750"/>
            <a:gd name="connsiteX44-17685" fmla="*/ 1154906 w 5470922"/>
            <a:gd name="connsiteY44-17686" fmla="*/ 738219 h 1178750"/>
            <a:gd name="connsiteX45-17687" fmla="*/ 1172766 w 5470922"/>
            <a:gd name="connsiteY45-17688" fmla="*/ 732266 h 1178750"/>
            <a:gd name="connsiteX46-17689" fmla="*/ 1196578 w 5470922"/>
            <a:gd name="connsiteY46-17690" fmla="*/ 738219 h 1178750"/>
            <a:gd name="connsiteX47-17691" fmla="*/ 1214437 w 5470922"/>
            <a:gd name="connsiteY47-17692" fmla="*/ 744172 h 1178750"/>
            <a:gd name="connsiteX48-17693" fmla="*/ 1226344 w 5470922"/>
            <a:gd name="connsiteY48-17694" fmla="*/ 732266 h 1178750"/>
            <a:gd name="connsiteX49-17695" fmla="*/ 1244203 w 5470922"/>
            <a:gd name="connsiteY49-17696" fmla="*/ 726313 h 1178750"/>
            <a:gd name="connsiteX50-17697" fmla="*/ 1273969 w 5470922"/>
            <a:gd name="connsiteY50-17698" fmla="*/ 756078 h 1178750"/>
            <a:gd name="connsiteX51-17699" fmla="*/ 1291828 w 5470922"/>
            <a:gd name="connsiteY51-17700" fmla="*/ 767984 h 1178750"/>
            <a:gd name="connsiteX52-17701" fmla="*/ 1333500 w 5470922"/>
            <a:gd name="connsiteY52-17702" fmla="*/ 803703 h 1178750"/>
            <a:gd name="connsiteX53-17703" fmla="*/ 1351359 w 5470922"/>
            <a:gd name="connsiteY53-17704" fmla="*/ 809656 h 1178750"/>
            <a:gd name="connsiteX54-17705" fmla="*/ 1369219 w 5470922"/>
            <a:gd name="connsiteY54-17706" fmla="*/ 773938 h 1178750"/>
            <a:gd name="connsiteX55-17707" fmla="*/ 1375172 w 5470922"/>
            <a:gd name="connsiteY55-17708" fmla="*/ 714406 h 1178750"/>
            <a:gd name="connsiteX56-17709" fmla="*/ 1393031 w 5470922"/>
            <a:gd name="connsiteY56-17710" fmla="*/ 702500 h 1178750"/>
            <a:gd name="connsiteX57-17711" fmla="*/ 1494234 w 5470922"/>
            <a:gd name="connsiteY57-17712" fmla="*/ 678688 h 1178750"/>
            <a:gd name="connsiteX58-17713" fmla="*/ 1506141 w 5470922"/>
            <a:gd name="connsiteY58-17714" fmla="*/ 666781 h 1178750"/>
            <a:gd name="connsiteX59-17715" fmla="*/ 1524000 w 5470922"/>
            <a:gd name="connsiteY59-17716" fmla="*/ 654875 h 1178750"/>
            <a:gd name="connsiteX60-17717" fmla="*/ 1535906 w 5470922"/>
            <a:gd name="connsiteY60-17718" fmla="*/ 637016 h 1178750"/>
            <a:gd name="connsiteX61-17719" fmla="*/ 1559719 w 5470922"/>
            <a:gd name="connsiteY61-17720" fmla="*/ 613203 h 1178750"/>
            <a:gd name="connsiteX62-17721" fmla="*/ 1565672 w 5470922"/>
            <a:gd name="connsiteY62-17722" fmla="*/ 595344 h 1178750"/>
            <a:gd name="connsiteX63-17723" fmla="*/ 1619250 w 5470922"/>
            <a:gd name="connsiteY63-17724" fmla="*/ 565578 h 1178750"/>
            <a:gd name="connsiteX64-17725" fmla="*/ 1702594 w 5470922"/>
            <a:gd name="connsiteY64-17726" fmla="*/ 571531 h 1178750"/>
            <a:gd name="connsiteX65-17727" fmla="*/ 1720453 w 5470922"/>
            <a:gd name="connsiteY65-17728" fmla="*/ 577484 h 1178750"/>
            <a:gd name="connsiteX66-17729" fmla="*/ 1768078 w 5470922"/>
            <a:gd name="connsiteY66-17730" fmla="*/ 565578 h 1178750"/>
            <a:gd name="connsiteX67-17731" fmla="*/ 1797844 w 5470922"/>
            <a:gd name="connsiteY67-17732" fmla="*/ 541766 h 1178750"/>
            <a:gd name="connsiteX68-17733" fmla="*/ 1779984 w 5470922"/>
            <a:gd name="connsiteY68-17734" fmla="*/ 500094 h 1178750"/>
            <a:gd name="connsiteX69-17735" fmla="*/ 1768078 w 5470922"/>
            <a:gd name="connsiteY69-17736" fmla="*/ 482234 h 1178750"/>
            <a:gd name="connsiteX70-17737" fmla="*/ 1785937 w 5470922"/>
            <a:gd name="connsiteY70-17738" fmla="*/ 464375 h 1178750"/>
            <a:gd name="connsiteX71-17739" fmla="*/ 1839516 w 5470922"/>
            <a:gd name="connsiteY71-17740" fmla="*/ 482234 h 1178750"/>
            <a:gd name="connsiteX72-17741" fmla="*/ 1851422 w 5470922"/>
            <a:gd name="connsiteY72-17742" fmla="*/ 494141 h 1178750"/>
            <a:gd name="connsiteX73-17743" fmla="*/ 1887141 w 5470922"/>
            <a:gd name="connsiteY73-17744" fmla="*/ 512000 h 1178750"/>
            <a:gd name="connsiteX74-17745" fmla="*/ 1934766 w 5470922"/>
            <a:gd name="connsiteY74-17746" fmla="*/ 500094 h 1178750"/>
            <a:gd name="connsiteX75-17747" fmla="*/ 1952625 w 5470922"/>
            <a:gd name="connsiteY75-17748" fmla="*/ 464375 h 1178750"/>
            <a:gd name="connsiteX76-17749" fmla="*/ 1976437 w 5470922"/>
            <a:gd name="connsiteY76-17750" fmla="*/ 452469 h 1178750"/>
            <a:gd name="connsiteX77-17751" fmla="*/ 2047875 w 5470922"/>
            <a:gd name="connsiteY77-17752" fmla="*/ 440563 h 1178750"/>
            <a:gd name="connsiteX78-17753" fmla="*/ 2077641 w 5470922"/>
            <a:gd name="connsiteY78-17754" fmla="*/ 422703 h 1178750"/>
            <a:gd name="connsiteX79-17755" fmla="*/ 2095500 w 5470922"/>
            <a:gd name="connsiteY79-17756" fmla="*/ 416750 h 1178750"/>
            <a:gd name="connsiteX80-17757" fmla="*/ 2125266 w 5470922"/>
            <a:gd name="connsiteY80-17758" fmla="*/ 392938 h 1178750"/>
            <a:gd name="connsiteX81-17759" fmla="*/ 2137172 w 5470922"/>
            <a:gd name="connsiteY81-17760" fmla="*/ 381031 h 1178750"/>
            <a:gd name="connsiteX82-17761" fmla="*/ 2172891 w 5470922"/>
            <a:gd name="connsiteY82-17762" fmla="*/ 369125 h 1178750"/>
            <a:gd name="connsiteX83-17763" fmla="*/ 2190750 w 5470922"/>
            <a:gd name="connsiteY83-17764" fmla="*/ 363172 h 1178750"/>
            <a:gd name="connsiteX84-17765" fmla="*/ 2220516 w 5470922"/>
            <a:gd name="connsiteY84-17766" fmla="*/ 357219 h 1178750"/>
            <a:gd name="connsiteX85-17767" fmla="*/ 2256234 w 5470922"/>
            <a:gd name="connsiteY85-17768" fmla="*/ 345313 h 1178750"/>
            <a:gd name="connsiteX86-17769" fmla="*/ 2274094 w 5470922"/>
            <a:gd name="connsiteY86-17770" fmla="*/ 339359 h 1178750"/>
            <a:gd name="connsiteX87-17771" fmla="*/ 2309812 w 5470922"/>
            <a:gd name="connsiteY87-17772" fmla="*/ 315547 h 1178750"/>
            <a:gd name="connsiteX88-17773" fmla="*/ 2321719 w 5470922"/>
            <a:gd name="connsiteY88-17774" fmla="*/ 297688 h 1178750"/>
            <a:gd name="connsiteX89-17775" fmla="*/ 2357437 w 5470922"/>
            <a:gd name="connsiteY89-17776" fmla="*/ 279828 h 1178750"/>
            <a:gd name="connsiteX90-17777" fmla="*/ 2369344 w 5470922"/>
            <a:gd name="connsiteY90-17778" fmla="*/ 267922 h 1178750"/>
            <a:gd name="connsiteX91-17779" fmla="*/ 2381250 w 5470922"/>
            <a:gd name="connsiteY91-17780" fmla="*/ 250063 h 1178750"/>
            <a:gd name="connsiteX92-17781" fmla="*/ 2416969 w 5470922"/>
            <a:gd name="connsiteY92-17782" fmla="*/ 238156 h 1178750"/>
            <a:gd name="connsiteX93-17783" fmla="*/ 2446734 w 5470922"/>
            <a:gd name="connsiteY93-17784" fmla="*/ 244109 h 1178750"/>
            <a:gd name="connsiteX94-17785" fmla="*/ 2458641 w 5470922"/>
            <a:gd name="connsiteY94-17786" fmla="*/ 256016 h 1178750"/>
            <a:gd name="connsiteX95-17787" fmla="*/ 2494359 w 5470922"/>
            <a:gd name="connsiteY95-17788" fmla="*/ 244109 h 1178750"/>
            <a:gd name="connsiteX96-17789" fmla="*/ 2536031 w 5470922"/>
            <a:gd name="connsiteY96-17790" fmla="*/ 250063 h 1178750"/>
            <a:gd name="connsiteX97-17791" fmla="*/ 2547937 w 5470922"/>
            <a:gd name="connsiteY97-17792" fmla="*/ 267922 h 1178750"/>
            <a:gd name="connsiteX98-17793" fmla="*/ 2559844 w 5470922"/>
            <a:gd name="connsiteY98-17794" fmla="*/ 279828 h 1178750"/>
            <a:gd name="connsiteX99-17795" fmla="*/ 2565797 w 5470922"/>
            <a:gd name="connsiteY99-17796" fmla="*/ 309594 h 1178750"/>
            <a:gd name="connsiteX100-17797" fmla="*/ 2583656 w 5470922"/>
            <a:gd name="connsiteY100-17798" fmla="*/ 315547 h 1178750"/>
            <a:gd name="connsiteX101-17799" fmla="*/ 2619375 w 5470922"/>
            <a:gd name="connsiteY101-17800" fmla="*/ 339359 h 1178750"/>
            <a:gd name="connsiteX102-17801" fmla="*/ 2655094 w 5470922"/>
            <a:gd name="connsiteY102-17802" fmla="*/ 357219 h 1178750"/>
            <a:gd name="connsiteX103-17803" fmla="*/ 2684859 w 5470922"/>
            <a:gd name="connsiteY103-17804" fmla="*/ 428656 h 1178750"/>
            <a:gd name="connsiteX104-17805" fmla="*/ 2708672 w 5470922"/>
            <a:gd name="connsiteY104-17806" fmla="*/ 416750 h 1178750"/>
            <a:gd name="connsiteX105-17807" fmla="*/ 2744391 w 5470922"/>
            <a:gd name="connsiteY105-17808" fmla="*/ 404844 h 1178750"/>
            <a:gd name="connsiteX106-17809" fmla="*/ 2851547 w 5470922"/>
            <a:gd name="connsiteY106-17810" fmla="*/ 422703 h 1178750"/>
            <a:gd name="connsiteX107-17811" fmla="*/ 2887266 w 5470922"/>
            <a:gd name="connsiteY107-17812" fmla="*/ 410797 h 1178750"/>
            <a:gd name="connsiteX108-17813" fmla="*/ 2905125 w 5470922"/>
            <a:gd name="connsiteY108-17814" fmla="*/ 404844 h 1178750"/>
            <a:gd name="connsiteX109-17815" fmla="*/ 2922984 w 5470922"/>
            <a:gd name="connsiteY109-17816" fmla="*/ 392938 h 1178750"/>
            <a:gd name="connsiteX110-17817" fmla="*/ 2976562 w 5470922"/>
            <a:gd name="connsiteY110-17818" fmla="*/ 386984 h 1178750"/>
            <a:gd name="connsiteX111-17819" fmla="*/ 2994422 w 5470922"/>
            <a:gd name="connsiteY111-17820" fmla="*/ 392938 h 1178750"/>
            <a:gd name="connsiteX112-17821" fmla="*/ 3012281 w 5470922"/>
            <a:gd name="connsiteY112-17822" fmla="*/ 404844 h 1178750"/>
            <a:gd name="connsiteX113-17823" fmla="*/ 3030141 w 5470922"/>
            <a:gd name="connsiteY113-17824" fmla="*/ 369125 h 1178750"/>
            <a:gd name="connsiteX114-17825" fmla="*/ 3065859 w 5470922"/>
            <a:gd name="connsiteY114-17826" fmla="*/ 339359 h 1178750"/>
            <a:gd name="connsiteX115-17827" fmla="*/ 3089672 w 5470922"/>
            <a:gd name="connsiteY115-17828" fmla="*/ 333406 h 1178750"/>
            <a:gd name="connsiteX116-17829" fmla="*/ 3168365 w 5470922"/>
            <a:gd name="connsiteY116-17830" fmla="*/ 337534 h 1178750"/>
            <a:gd name="connsiteX117-17831" fmla="*/ 3232547 w 5470922"/>
            <a:gd name="connsiteY117-17832" fmla="*/ 333406 h 1178750"/>
            <a:gd name="connsiteX118-17833" fmla="*/ 3244453 w 5470922"/>
            <a:gd name="connsiteY118-17834" fmla="*/ 345313 h 1178750"/>
            <a:gd name="connsiteX119-17835" fmla="*/ 3270079 w 5470922"/>
            <a:gd name="connsiteY119-17836" fmla="*/ 383046 h 1178750"/>
            <a:gd name="connsiteX120-17837" fmla="*/ 3295707 w 5470922"/>
            <a:gd name="connsiteY120-17838" fmla="*/ 431440 h 1178750"/>
            <a:gd name="connsiteX121-17839" fmla="*/ 3335563 w 5470922"/>
            <a:gd name="connsiteY121-17840" fmla="*/ 458613 h 1178750"/>
            <a:gd name="connsiteX122-17841" fmla="*/ 3363516 w 5470922"/>
            <a:gd name="connsiteY122-17842" fmla="*/ 458422 h 1178750"/>
            <a:gd name="connsiteX123-17843" fmla="*/ 3368957 w 5470922"/>
            <a:gd name="connsiteY123-17844" fmla="*/ 423760 h 1178750"/>
            <a:gd name="connsiteX124-17845" fmla="*/ 3364817 w 5470922"/>
            <a:gd name="connsiteY124-17846" fmla="*/ 399180 h 1178750"/>
            <a:gd name="connsiteX125-17847" fmla="*/ 3374136 w 5470922"/>
            <a:gd name="connsiteY125-17848" fmla="*/ 335520 h 1178750"/>
            <a:gd name="connsiteX126-17849" fmla="*/ 3423047 w 5470922"/>
            <a:gd name="connsiteY126-17850" fmla="*/ 351266 h 1178750"/>
            <a:gd name="connsiteX127-17851" fmla="*/ 3443495 w 5470922"/>
            <a:gd name="connsiteY127-17852" fmla="*/ 377382 h 1178750"/>
            <a:gd name="connsiteX128-17853" fmla="*/ 3459294 w 5470922"/>
            <a:gd name="connsiteY128-17854" fmla="*/ 332927 h 1178750"/>
            <a:gd name="connsiteX129-17855" fmla="*/ 3476625 w 5470922"/>
            <a:gd name="connsiteY129-17856" fmla="*/ 297688 h 1178750"/>
            <a:gd name="connsiteX130-17857" fmla="*/ 3500437 w 5470922"/>
            <a:gd name="connsiteY130-17858" fmla="*/ 291734 h 1178750"/>
            <a:gd name="connsiteX131-17859" fmla="*/ 3530203 w 5470922"/>
            <a:gd name="connsiteY131-17860" fmla="*/ 285781 h 1178750"/>
            <a:gd name="connsiteX132-17861" fmla="*/ 3548062 w 5470922"/>
            <a:gd name="connsiteY132-17862" fmla="*/ 279828 h 1178750"/>
            <a:gd name="connsiteX133-17863" fmla="*/ 3539784 w 5470922"/>
            <a:gd name="connsiteY133-17864" fmla="*/ 251886 h 1178750"/>
            <a:gd name="connsiteX134-17865" fmla="*/ 3607594 w 5470922"/>
            <a:gd name="connsiteY134-17866" fmla="*/ 197541 h 1178750"/>
            <a:gd name="connsiteX135-17867" fmla="*/ 3611997 w 5470922"/>
            <a:gd name="connsiteY135-17868" fmla="*/ 132633 h 1178750"/>
            <a:gd name="connsiteX136-17869" fmla="*/ 3655219 w 5470922"/>
            <a:gd name="connsiteY136-17870" fmla="*/ 119094 h 1178750"/>
            <a:gd name="connsiteX137-17871" fmla="*/ 3709836 w 5470922"/>
            <a:gd name="connsiteY137-17872" fmla="*/ 98642 h 1178750"/>
            <a:gd name="connsiteX138-17873" fmla="*/ 3757213 w 5470922"/>
            <a:gd name="connsiteY138-17874" fmla="*/ 63692 h 1178750"/>
            <a:gd name="connsiteX139-17875" fmla="*/ 3806125 w 5470922"/>
            <a:gd name="connsiteY139-17876" fmla="*/ 89041 h 1178750"/>
            <a:gd name="connsiteX140-17877" fmla="*/ 3875484 w 5470922"/>
            <a:gd name="connsiteY140-17878" fmla="*/ 89328 h 1178750"/>
            <a:gd name="connsiteX141-17879" fmla="*/ 3893344 w 5470922"/>
            <a:gd name="connsiteY141-17880" fmla="*/ 83375 h 1178750"/>
            <a:gd name="connsiteX142-17881" fmla="*/ 3911203 w 5470922"/>
            <a:gd name="connsiteY142-17882" fmla="*/ 71469 h 1178750"/>
            <a:gd name="connsiteX143-17883" fmla="*/ 3929062 w 5470922"/>
            <a:gd name="connsiteY143-17884" fmla="*/ 77422 h 1178750"/>
            <a:gd name="connsiteX144-17885" fmla="*/ 3966595 w 5470922"/>
            <a:gd name="connsiteY144-17886" fmla="*/ 91633 h 1178750"/>
            <a:gd name="connsiteX145-17887" fmla="*/ 3988082 w 5470922"/>
            <a:gd name="connsiteY145-17888" fmla="*/ 135608 h 1178750"/>
            <a:gd name="connsiteX146-17889" fmla="*/ 4065984 w 5470922"/>
            <a:gd name="connsiteY146-17890" fmla="*/ 136953 h 1178750"/>
            <a:gd name="connsiteX147-17891" fmla="*/ 4083844 w 5470922"/>
            <a:gd name="connsiteY147-17892" fmla="*/ 131000 h 1178750"/>
            <a:gd name="connsiteX148-17893" fmla="*/ 4119562 w 5470922"/>
            <a:gd name="connsiteY148-17894" fmla="*/ 107188 h 1178750"/>
            <a:gd name="connsiteX149-17895" fmla="*/ 4125516 w 5470922"/>
            <a:gd name="connsiteY149-17896" fmla="*/ 89328 h 1178750"/>
            <a:gd name="connsiteX150-17897" fmla="*/ 4119562 w 5470922"/>
            <a:gd name="connsiteY150-17898" fmla="*/ 65516 h 1178750"/>
            <a:gd name="connsiteX151-17899" fmla="*/ 4101703 w 5470922"/>
            <a:gd name="connsiteY151-17900" fmla="*/ 29797 h 1178750"/>
            <a:gd name="connsiteX152-17901" fmla="*/ 4107656 w 5470922"/>
            <a:gd name="connsiteY152-17902" fmla="*/ 5984 h 1178750"/>
            <a:gd name="connsiteX153-17903" fmla="*/ 4167187 w 5470922"/>
            <a:gd name="connsiteY153-17904" fmla="*/ 5984 h 1178750"/>
            <a:gd name="connsiteX154-17905" fmla="*/ 4185047 w 5470922"/>
            <a:gd name="connsiteY154-17906" fmla="*/ 11938 h 1178750"/>
            <a:gd name="connsiteX155-17907" fmla="*/ 4244578 w 5470922"/>
            <a:gd name="connsiteY155-17908" fmla="*/ 47656 h 1178750"/>
            <a:gd name="connsiteX156-17909" fmla="*/ 4280297 w 5470922"/>
            <a:gd name="connsiteY156-17910" fmla="*/ 53609 h 1178750"/>
            <a:gd name="connsiteX157-17911" fmla="*/ 4363641 w 5470922"/>
            <a:gd name="connsiteY157-17912" fmla="*/ 41703 h 1178750"/>
            <a:gd name="connsiteX158-17913" fmla="*/ 4381500 w 5470922"/>
            <a:gd name="connsiteY158-17914" fmla="*/ 35750 h 1178750"/>
            <a:gd name="connsiteX159-17915" fmla="*/ 4399359 w 5470922"/>
            <a:gd name="connsiteY159-17916" fmla="*/ 23844 h 1178750"/>
            <a:gd name="connsiteX160-17917" fmla="*/ 4429125 w 5470922"/>
            <a:gd name="connsiteY160-17918" fmla="*/ 35750 h 1178750"/>
            <a:gd name="connsiteX161-17919" fmla="*/ 4446984 w 5470922"/>
            <a:gd name="connsiteY161-17920" fmla="*/ 41703 h 1178750"/>
            <a:gd name="connsiteX162-17921" fmla="*/ 4470797 w 5470922"/>
            <a:gd name="connsiteY162-17922" fmla="*/ 65516 h 1178750"/>
            <a:gd name="connsiteX163-17923" fmla="*/ 4488656 w 5470922"/>
            <a:gd name="connsiteY163-17924" fmla="*/ 107188 h 1178750"/>
            <a:gd name="connsiteX164-17925" fmla="*/ 4506516 w 5470922"/>
            <a:gd name="connsiteY164-17926" fmla="*/ 101234 h 1178750"/>
            <a:gd name="connsiteX165-17927" fmla="*/ 4542234 w 5470922"/>
            <a:gd name="connsiteY165-17928" fmla="*/ 77422 h 1178750"/>
            <a:gd name="connsiteX166-17929" fmla="*/ 4554141 w 5470922"/>
            <a:gd name="connsiteY166-17930" fmla="*/ 65516 h 1178750"/>
            <a:gd name="connsiteX167-17931" fmla="*/ 4589859 w 5470922"/>
            <a:gd name="connsiteY167-17932" fmla="*/ 53609 h 1178750"/>
            <a:gd name="connsiteX168-17933" fmla="*/ 4607719 w 5470922"/>
            <a:gd name="connsiteY168-17934" fmla="*/ 47656 h 1178750"/>
            <a:gd name="connsiteX169-17935" fmla="*/ 4649391 w 5470922"/>
            <a:gd name="connsiteY169-17936" fmla="*/ 29797 h 1178750"/>
            <a:gd name="connsiteX170-17937" fmla="*/ 4667250 w 5470922"/>
            <a:gd name="connsiteY170-17938" fmla="*/ 59563 h 1178750"/>
            <a:gd name="connsiteX171-17939" fmla="*/ 4691062 w 5470922"/>
            <a:gd name="connsiteY171-17940" fmla="*/ 95281 h 1178750"/>
            <a:gd name="connsiteX172-17941" fmla="*/ 4738687 w 5470922"/>
            <a:gd name="connsiteY172-17942" fmla="*/ 107188 h 1178750"/>
            <a:gd name="connsiteX173-17943" fmla="*/ 4774406 w 5470922"/>
            <a:gd name="connsiteY173-17944" fmla="*/ 89328 h 1178750"/>
            <a:gd name="connsiteX174-17945" fmla="*/ 4798219 w 5470922"/>
            <a:gd name="connsiteY174-17946" fmla="*/ 53609 h 1178750"/>
            <a:gd name="connsiteX175-17947" fmla="*/ 4804172 w 5470922"/>
            <a:gd name="connsiteY175-17948" fmla="*/ 35750 h 1178750"/>
            <a:gd name="connsiteX176-17949" fmla="*/ 4822031 w 5470922"/>
            <a:gd name="connsiteY176-17950" fmla="*/ 47656 h 1178750"/>
            <a:gd name="connsiteX177-17951" fmla="*/ 4845844 w 5470922"/>
            <a:gd name="connsiteY177-17952" fmla="*/ 89328 h 1178750"/>
            <a:gd name="connsiteX178-17953" fmla="*/ 4863703 w 5470922"/>
            <a:gd name="connsiteY178-17954" fmla="*/ 101234 h 1178750"/>
            <a:gd name="connsiteX179-17955" fmla="*/ 4893469 w 5470922"/>
            <a:gd name="connsiteY179-17956" fmla="*/ 131000 h 1178750"/>
            <a:gd name="connsiteX180-17957" fmla="*/ 4911328 w 5470922"/>
            <a:gd name="connsiteY180-17958" fmla="*/ 119094 h 1178750"/>
            <a:gd name="connsiteX181-17959" fmla="*/ 4935141 w 5470922"/>
            <a:gd name="connsiteY181-17960" fmla="*/ 95281 h 1178750"/>
            <a:gd name="connsiteX182-17961" fmla="*/ 4931792 w 5470922"/>
            <a:gd name="connsiteY182-17962" fmla="*/ 131479 h 1178750"/>
            <a:gd name="connsiteX183-17963" fmla="*/ 4974749 w 5470922"/>
            <a:gd name="connsiteY183-17964" fmla="*/ 142618 h 1178750"/>
            <a:gd name="connsiteX184-17965" fmla="*/ 5017708 w 5470922"/>
            <a:gd name="connsiteY184-17966" fmla="*/ 127160 h 1178750"/>
            <a:gd name="connsiteX185-17967" fmla="*/ 5020562 w 5470922"/>
            <a:gd name="connsiteY185-17968" fmla="*/ 90385 h 1178750"/>
            <a:gd name="connsiteX186-17969" fmla="*/ 5060156 w 5470922"/>
            <a:gd name="connsiteY186-17970" fmla="*/ 59563 h 1178750"/>
            <a:gd name="connsiteX187-17971" fmla="*/ 5047739 w 5470922"/>
            <a:gd name="connsiteY187-17972" fmla="*/ 41703 h 1178750"/>
            <a:gd name="connsiteX188-17973" fmla="*/ 5119687 w 5470922"/>
            <a:gd name="connsiteY188-17974" fmla="*/ 29797 h 1178750"/>
            <a:gd name="connsiteX189-17975" fmla="*/ 5142725 w 5470922"/>
            <a:gd name="connsiteY189-17976" fmla="*/ 22020 h 1178750"/>
            <a:gd name="connsiteX190-17977" fmla="*/ 5169390 w 5470922"/>
            <a:gd name="connsiteY190-17978" fmla="*/ 60331 h 1178750"/>
            <a:gd name="connsiteX191-17979" fmla="*/ 5209249 w 5470922"/>
            <a:gd name="connsiteY191-17980" fmla="*/ 77422 h 1178750"/>
            <a:gd name="connsiteX192-17981" fmla="*/ 5239014 w 5470922"/>
            <a:gd name="connsiteY192-17982" fmla="*/ 131479 h 1178750"/>
            <a:gd name="connsiteX193-17983" fmla="*/ 5246006 w 5470922"/>
            <a:gd name="connsiteY193-17984" fmla="*/ 151164 h 1178750"/>
            <a:gd name="connsiteX194-17985" fmla="*/ 5258686 w 5470922"/>
            <a:gd name="connsiteY194-17986" fmla="*/ 193123 h 1178750"/>
            <a:gd name="connsiteX195-17987" fmla="*/ 5280686 w 5470922"/>
            <a:gd name="connsiteY195-17988" fmla="*/ 174785 h 1178750"/>
            <a:gd name="connsiteX196-17989" fmla="*/ 5301911 w 5470922"/>
            <a:gd name="connsiteY196-17990" fmla="*/ 165471 h 1178750"/>
            <a:gd name="connsiteX197-17991" fmla="*/ 5312265 w 5470922"/>
            <a:gd name="connsiteY197-17992" fmla="*/ 143196 h 1178750"/>
            <a:gd name="connsiteX198-17993" fmla="*/ 5340991 w 5470922"/>
            <a:gd name="connsiteY198-17994" fmla="*/ 125335 h 1178750"/>
            <a:gd name="connsiteX199-17995" fmla="*/ 5309941 w 5470922"/>
            <a:gd name="connsiteY199-17996" fmla="*/ 90674 h 1178750"/>
            <a:gd name="connsiteX200-17997" fmla="*/ 5373610 w 5470922"/>
            <a:gd name="connsiteY200-17998" fmla="*/ 91442 h 1178750"/>
            <a:gd name="connsiteX201-17999" fmla="*/ 5399484 w 5470922"/>
            <a:gd name="connsiteY201-18000" fmla="*/ 77422 h 1178750"/>
            <a:gd name="connsiteX202-18001" fmla="*/ 5381625 w 5470922"/>
            <a:gd name="connsiteY202-18002" fmla="*/ 65516 h 1178750"/>
            <a:gd name="connsiteX203-18003" fmla="*/ 5447109 w 5470922"/>
            <a:gd name="connsiteY203-18004" fmla="*/ 59563 h 1178750"/>
            <a:gd name="connsiteX204-18005" fmla="*/ 5470922 w 5470922"/>
            <a:gd name="connsiteY204-18006" fmla="*/ 65516 h 1178750"/>
            <a:gd name="connsiteX0-18007" fmla="*/ 0 w 5470922"/>
            <a:gd name="connsiteY0-18008" fmla="*/ 1178750 h 1178750"/>
            <a:gd name="connsiteX1-18009" fmla="*/ 29766 w 5470922"/>
            <a:gd name="connsiteY1-18010" fmla="*/ 1160891 h 1178750"/>
            <a:gd name="connsiteX2-18011" fmla="*/ 47625 w 5470922"/>
            <a:gd name="connsiteY2-18012" fmla="*/ 1154938 h 1178750"/>
            <a:gd name="connsiteX3-18013" fmla="*/ 77391 w 5470922"/>
            <a:gd name="connsiteY3-18014" fmla="*/ 1125172 h 1178750"/>
            <a:gd name="connsiteX4-18015" fmla="*/ 95250 w 5470922"/>
            <a:gd name="connsiteY4-18016" fmla="*/ 1113266 h 1178750"/>
            <a:gd name="connsiteX5-18017" fmla="*/ 172641 w 5470922"/>
            <a:gd name="connsiteY5-18018" fmla="*/ 1119219 h 1178750"/>
            <a:gd name="connsiteX6-18019" fmla="*/ 220266 w 5470922"/>
            <a:gd name="connsiteY6-18020" fmla="*/ 1125172 h 1178750"/>
            <a:gd name="connsiteX7-18021" fmla="*/ 232172 w 5470922"/>
            <a:gd name="connsiteY7-18022" fmla="*/ 1107313 h 1178750"/>
            <a:gd name="connsiteX8-18023" fmla="*/ 238125 w 5470922"/>
            <a:gd name="connsiteY8-18024" fmla="*/ 1065641 h 1178750"/>
            <a:gd name="connsiteX9-18025" fmla="*/ 244078 w 5470922"/>
            <a:gd name="connsiteY9-18026" fmla="*/ 1047781 h 1178750"/>
            <a:gd name="connsiteX10-18027" fmla="*/ 279797 w 5470922"/>
            <a:gd name="connsiteY10-18028" fmla="*/ 1023969 h 1178750"/>
            <a:gd name="connsiteX11-18029" fmla="*/ 291703 w 5470922"/>
            <a:gd name="connsiteY11-18030" fmla="*/ 1006109 h 1178750"/>
            <a:gd name="connsiteX12-18031" fmla="*/ 321469 w 5470922"/>
            <a:gd name="connsiteY12-18032" fmla="*/ 976344 h 1178750"/>
            <a:gd name="connsiteX13-18033" fmla="*/ 345281 w 5470922"/>
            <a:gd name="connsiteY13-18034" fmla="*/ 940625 h 1178750"/>
            <a:gd name="connsiteX14-18035" fmla="*/ 357187 w 5470922"/>
            <a:gd name="connsiteY14-18036" fmla="*/ 922766 h 1178750"/>
            <a:gd name="connsiteX15-18037" fmla="*/ 369094 w 5470922"/>
            <a:gd name="connsiteY15-18038" fmla="*/ 910859 h 1178750"/>
            <a:gd name="connsiteX16-18039" fmla="*/ 381000 w 5470922"/>
            <a:gd name="connsiteY16-18040" fmla="*/ 922766 h 1178750"/>
            <a:gd name="connsiteX17-18041" fmla="*/ 386953 w 5470922"/>
            <a:gd name="connsiteY17-18042" fmla="*/ 940625 h 1178750"/>
            <a:gd name="connsiteX18-18043" fmla="*/ 422672 w 5470922"/>
            <a:gd name="connsiteY18-18044" fmla="*/ 958484 h 1178750"/>
            <a:gd name="connsiteX19-18045" fmla="*/ 452437 w 5470922"/>
            <a:gd name="connsiteY19-18046" fmla="*/ 988250 h 1178750"/>
            <a:gd name="connsiteX20-18047" fmla="*/ 488156 w 5470922"/>
            <a:gd name="connsiteY20-18048" fmla="*/ 1000156 h 1178750"/>
            <a:gd name="connsiteX21-18049" fmla="*/ 511969 w 5470922"/>
            <a:gd name="connsiteY21-18050" fmla="*/ 994203 h 1178750"/>
            <a:gd name="connsiteX22-18051" fmla="*/ 559594 w 5470922"/>
            <a:gd name="connsiteY22-18052" fmla="*/ 958484 h 1178750"/>
            <a:gd name="connsiteX23-18053" fmla="*/ 601266 w 5470922"/>
            <a:gd name="connsiteY23-18054" fmla="*/ 964438 h 1178750"/>
            <a:gd name="connsiteX24-18055" fmla="*/ 619125 w 5470922"/>
            <a:gd name="connsiteY24-18056" fmla="*/ 970391 h 1178750"/>
            <a:gd name="connsiteX25-18057" fmla="*/ 631031 w 5470922"/>
            <a:gd name="connsiteY25-18058" fmla="*/ 988250 h 1178750"/>
            <a:gd name="connsiteX26-18059" fmla="*/ 648891 w 5470922"/>
            <a:gd name="connsiteY26-18060" fmla="*/ 1000156 h 1178750"/>
            <a:gd name="connsiteX27-18061" fmla="*/ 666750 w 5470922"/>
            <a:gd name="connsiteY27-18062" fmla="*/ 994203 h 1178750"/>
            <a:gd name="connsiteX28-18063" fmla="*/ 684609 w 5470922"/>
            <a:gd name="connsiteY28-18064" fmla="*/ 982297 h 1178750"/>
            <a:gd name="connsiteX29-18065" fmla="*/ 720328 w 5470922"/>
            <a:gd name="connsiteY29-18066" fmla="*/ 970391 h 1178750"/>
            <a:gd name="connsiteX30-18067" fmla="*/ 744141 w 5470922"/>
            <a:gd name="connsiteY30-18068" fmla="*/ 946578 h 1178750"/>
            <a:gd name="connsiteX31-18069" fmla="*/ 756047 w 5470922"/>
            <a:gd name="connsiteY31-18070" fmla="*/ 928719 h 1178750"/>
            <a:gd name="connsiteX32-18071" fmla="*/ 773906 w 5470922"/>
            <a:gd name="connsiteY32-18072" fmla="*/ 922766 h 1178750"/>
            <a:gd name="connsiteX33-18073" fmla="*/ 863203 w 5470922"/>
            <a:gd name="connsiteY33-18074" fmla="*/ 916813 h 1178750"/>
            <a:gd name="connsiteX34-18075" fmla="*/ 887016 w 5470922"/>
            <a:gd name="connsiteY34-18076" fmla="*/ 869188 h 1178750"/>
            <a:gd name="connsiteX35-18077" fmla="*/ 904875 w 5470922"/>
            <a:gd name="connsiteY35-18078" fmla="*/ 863234 h 1178750"/>
            <a:gd name="connsiteX36-18079" fmla="*/ 952500 w 5470922"/>
            <a:gd name="connsiteY36-18080" fmla="*/ 857281 h 1178750"/>
            <a:gd name="connsiteX37-18081" fmla="*/ 988219 w 5470922"/>
            <a:gd name="connsiteY37-18082" fmla="*/ 833469 h 1178750"/>
            <a:gd name="connsiteX38-18083" fmla="*/ 1006078 w 5470922"/>
            <a:gd name="connsiteY38-18084" fmla="*/ 821563 h 1178750"/>
            <a:gd name="connsiteX39-18085" fmla="*/ 1041797 w 5470922"/>
            <a:gd name="connsiteY39-18086" fmla="*/ 827516 h 1178750"/>
            <a:gd name="connsiteX40-18087" fmla="*/ 1059656 w 5470922"/>
            <a:gd name="connsiteY40-18088" fmla="*/ 833469 h 1178750"/>
            <a:gd name="connsiteX41-18089" fmla="*/ 1101328 w 5470922"/>
            <a:gd name="connsiteY41-18090" fmla="*/ 821563 h 1178750"/>
            <a:gd name="connsiteX42-18091" fmla="*/ 1137047 w 5470922"/>
            <a:gd name="connsiteY42-18092" fmla="*/ 779891 h 1178750"/>
            <a:gd name="connsiteX43-18093" fmla="*/ 1148953 w 5470922"/>
            <a:gd name="connsiteY43-18094" fmla="*/ 756078 h 1178750"/>
            <a:gd name="connsiteX44-18095" fmla="*/ 1154906 w 5470922"/>
            <a:gd name="connsiteY44-18096" fmla="*/ 738219 h 1178750"/>
            <a:gd name="connsiteX45-18097" fmla="*/ 1172766 w 5470922"/>
            <a:gd name="connsiteY45-18098" fmla="*/ 732266 h 1178750"/>
            <a:gd name="connsiteX46-18099" fmla="*/ 1196578 w 5470922"/>
            <a:gd name="connsiteY46-18100" fmla="*/ 738219 h 1178750"/>
            <a:gd name="connsiteX47-18101" fmla="*/ 1214437 w 5470922"/>
            <a:gd name="connsiteY47-18102" fmla="*/ 744172 h 1178750"/>
            <a:gd name="connsiteX48-18103" fmla="*/ 1226344 w 5470922"/>
            <a:gd name="connsiteY48-18104" fmla="*/ 732266 h 1178750"/>
            <a:gd name="connsiteX49-18105" fmla="*/ 1244203 w 5470922"/>
            <a:gd name="connsiteY49-18106" fmla="*/ 726313 h 1178750"/>
            <a:gd name="connsiteX50-18107" fmla="*/ 1273969 w 5470922"/>
            <a:gd name="connsiteY50-18108" fmla="*/ 756078 h 1178750"/>
            <a:gd name="connsiteX51-18109" fmla="*/ 1291828 w 5470922"/>
            <a:gd name="connsiteY51-18110" fmla="*/ 767984 h 1178750"/>
            <a:gd name="connsiteX52-18111" fmla="*/ 1333500 w 5470922"/>
            <a:gd name="connsiteY52-18112" fmla="*/ 803703 h 1178750"/>
            <a:gd name="connsiteX53-18113" fmla="*/ 1351359 w 5470922"/>
            <a:gd name="connsiteY53-18114" fmla="*/ 809656 h 1178750"/>
            <a:gd name="connsiteX54-18115" fmla="*/ 1369219 w 5470922"/>
            <a:gd name="connsiteY54-18116" fmla="*/ 773938 h 1178750"/>
            <a:gd name="connsiteX55-18117" fmla="*/ 1375172 w 5470922"/>
            <a:gd name="connsiteY55-18118" fmla="*/ 714406 h 1178750"/>
            <a:gd name="connsiteX56-18119" fmla="*/ 1393031 w 5470922"/>
            <a:gd name="connsiteY56-18120" fmla="*/ 702500 h 1178750"/>
            <a:gd name="connsiteX57-18121" fmla="*/ 1494234 w 5470922"/>
            <a:gd name="connsiteY57-18122" fmla="*/ 678688 h 1178750"/>
            <a:gd name="connsiteX58-18123" fmla="*/ 1506141 w 5470922"/>
            <a:gd name="connsiteY58-18124" fmla="*/ 666781 h 1178750"/>
            <a:gd name="connsiteX59-18125" fmla="*/ 1524000 w 5470922"/>
            <a:gd name="connsiteY59-18126" fmla="*/ 654875 h 1178750"/>
            <a:gd name="connsiteX60-18127" fmla="*/ 1535906 w 5470922"/>
            <a:gd name="connsiteY60-18128" fmla="*/ 637016 h 1178750"/>
            <a:gd name="connsiteX61-18129" fmla="*/ 1559719 w 5470922"/>
            <a:gd name="connsiteY61-18130" fmla="*/ 613203 h 1178750"/>
            <a:gd name="connsiteX62-18131" fmla="*/ 1565672 w 5470922"/>
            <a:gd name="connsiteY62-18132" fmla="*/ 595344 h 1178750"/>
            <a:gd name="connsiteX63-18133" fmla="*/ 1619250 w 5470922"/>
            <a:gd name="connsiteY63-18134" fmla="*/ 565578 h 1178750"/>
            <a:gd name="connsiteX64-18135" fmla="*/ 1702594 w 5470922"/>
            <a:gd name="connsiteY64-18136" fmla="*/ 571531 h 1178750"/>
            <a:gd name="connsiteX65-18137" fmla="*/ 1720453 w 5470922"/>
            <a:gd name="connsiteY65-18138" fmla="*/ 577484 h 1178750"/>
            <a:gd name="connsiteX66-18139" fmla="*/ 1768078 w 5470922"/>
            <a:gd name="connsiteY66-18140" fmla="*/ 565578 h 1178750"/>
            <a:gd name="connsiteX67-18141" fmla="*/ 1797844 w 5470922"/>
            <a:gd name="connsiteY67-18142" fmla="*/ 541766 h 1178750"/>
            <a:gd name="connsiteX68-18143" fmla="*/ 1779984 w 5470922"/>
            <a:gd name="connsiteY68-18144" fmla="*/ 500094 h 1178750"/>
            <a:gd name="connsiteX69-18145" fmla="*/ 1768078 w 5470922"/>
            <a:gd name="connsiteY69-18146" fmla="*/ 482234 h 1178750"/>
            <a:gd name="connsiteX70-18147" fmla="*/ 1785937 w 5470922"/>
            <a:gd name="connsiteY70-18148" fmla="*/ 464375 h 1178750"/>
            <a:gd name="connsiteX71-18149" fmla="*/ 1839516 w 5470922"/>
            <a:gd name="connsiteY71-18150" fmla="*/ 482234 h 1178750"/>
            <a:gd name="connsiteX72-18151" fmla="*/ 1851422 w 5470922"/>
            <a:gd name="connsiteY72-18152" fmla="*/ 494141 h 1178750"/>
            <a:gd name="connsiteX73-18153" fmla="*/ 1887141 w 5470922"/>
            <a:gd name="connsiteY73-18154" fmla="*/ 512000 h 1178750"/>
            <a:gd name="connsiteX74-18155" fmla="*/ 1934766 w 5470922"/>
            <a:gd name="connsiteY74-18156" fmla="*/ 500094 h 1178750"/>
            <a:gd name="connsiteX75-18157" fmla="*/ 1952625 w 5470922"/>
            <a:gd name="connsiteY75-18158" fmla="*/ 464375 h 1178750"/>
            <a:gd name="connsiteX76-18159" fmla="*/ 1976437 w 5470922"/>
            <a:gd name="connsiteY76-18160" fmla="*/ 452469 h 1178750"/>
            <a:gd name="connsiteX77-18161" fmla="*/ 2047875 w 5470922"/>
            <a:gd name="connsiteY77-18162" fmla="*/ 440563 h 1178750"/>
            <a:gd name="connsiteX78-18163" fmla="*/ 2077641 w 5470922"/>
            <a:gd name="connsiteY78-18164" fmla="*/ 422703 h 1178750"/>
            <a:gd name="connsiteX79-18165" fmla="*/ 2095500 w 5470922"/>
            <a:gd name="connsiteY79-18166" fmla="*/ 416750 h 1178750"/>
            <a:gd name="connsiteX80-18167" fmla="*/ 2125266 w 5470922"/>
            <a:gd name="connsiteY80-18168" fmla="*/ 392938 h 1178750"/>
            <a:gd name="connsiteX81-18169" fmla="*/ 2137172 w 5470922"/>
            <a:gd name="connsiteY81-18170" fmla="*/ 381031 h 1178750"/>
            <a:gd name="connsiteX82-18171" fmla="*/ 2172891 w 5470922"/>
            <a:gd name="connsiteY82-18172" fmla="*/ 369125 h 1178750"/>
            <a:gd name="connsiteX83-18173" fmla="*/ 2190750 w 5470922"/>
            <a:gd name="connsiteY83-18174" fmla="*/ 363172 h 1178750"/>
            <a:gd name="connsiteX84-18175" fmla="*/ 2220516 w 5470922"/>
            <a:gd name="connsiteY84-18176" fmla="*/ 357219 h 1178750"/>
            <a:gd name="connsiteX85-18177" fmla="*/ 2256234 w 5470922"/>
            <a:gd name="connsiteY85-18178" fmla="*/ 345313 h 1178750"/>
            <a:gd name="connsiteX86-18179" fmla="*/ 2274094 w 5470922"/>
            <a:gd name="connsiteY86-18180" fmla="*/ 339359 h 1178750"/>
            <a:gd name="connsiteX87-18181" fmla="*/ 2309812 w 5470922"/>
            <a:gd name="connsiteY87-18182" fmla="*/ 315547 h 1178750"/>
            <a:gd name="connsiteX88-18183" fmla="*/ 2321719 w 5470922"/>
            <a:gd name="connsiteY88-18184" fmla="*/ 297688 h 1178750"/>
            <a:gd name="connsiteX89-18185" fmla="*/ 2357437 w 5470922"/>
            <a:gd name="connsiteY89-18186" fmla="*/ 279828 h 1178750"/>
            <a:gd name="connsiteX90-18187" fmla="*/ 2369344 w 5470922"/>
            <a:gd name="connsiteY90-18188" fmla="*/ 267922 h 1178750"/>
            <a:gd name="connsiteX91-18189" fmla="*/ 2381250 w 5470922"/>
            <a:gd name="connsiteY91-18190" fmla="*/ 250063 h 1178750"/>
            <a:gd name="connsiteX92-18191" fmla="*/ 2416969 w 5470922"/>
            <a:gd name="connsiteY92-18192" fmla="*/ 238156 h 1178750"/>
            <a:gd name="connsiteX93-18193" fmla="*/ 2446734 w 5470922"/>
            <a:gd name="connsiteY93-18194" fmla="*/ 244109 h 1178750"/>
            <a:gd name="connsiteX94-18195" fmla="*/ 2458641 w 5470922"/>
            <a:gd name="connsiteY94-18196" fmla="*/ 256016 h 1178750"/>
            <a:gd name="connsiteX95-18197" fmla="*/ 2494359 w 5470922"/>
            <a:gd name="connsiteY95-18198" fmla="*/ 244109 h 1178750"/>
            <a:gd name="connsiteX96-18199" fmla="*/ 2536031 w 5470922"/>
            <a:gd name="connsiteY96-18200" fmla="*/ 250063 h 1178750"/>
            <a:gd name="connsiteX97-18201" fmla="*/ 2547937 w 5470922"/>
            <a:gd name="connsiteY97-18202" fmla="*/ 267922 h 1178750"/>
            <a:gd name="connsiteX98-18203" fmla="*/ 2559844 w 5470922"/>
            <a:gd name="connsiteY98-18204" fmla="*/ 279828 h 1178750"/>
            <a:gd name="connsiteX99-18205" fmla="*/ 2565797 w 5470922"/>
            <a:gd name="connsiteY99-18206" fmla="*/ 309594 h 1178750"/>
            <a:gd name="connsiteX100-18207" fmla="*/ 2583656 w 5470922"/>
            <a:gd name="connsiteY100-18208" fmla="*/ 315547 h 1178750"/>
            <a:gd name="connsiteX101-18209" fmla="*/ 2619375 w 5470922"/>
            <a:gd name="connsiteY101-18210" fmla="*/ 339359 h 1178750"/>
            <a:gd name="connsiteX102-18211" fmla="*/ 2655094 w 5470922"/>
            <a:gd name="connsiteY102-18212" fmla="*/ 357219 h 1178750"/>
            <a:gd name="connsiteX103-18213" fmla="*/ 2684859 w 5470922"/>
            <a:gd name="connsiteY103-18214" fmla="*/ 428656 h 1178750"/>
            <a:gd name="connsiteX104-18215" fmla="*/ 2708672 w 5470922"/>
            <a:gd name="connsiteY104-18216" fmla="*/ 416750 h 1178750"/>
            <a:gd name="connsiteX105-18217" fmla="*/ 2744391 w 5470922"/>
            <a:gd name="connsiteY105-18218" fmla="*/ 404844 h 1178750"/>
            <a:gd name="connsiteX106-18219" fmla="*/ 2851547 w 5470922"/>
            <a:gd name="connsiteY106-18220" fmla="*/ 422703 h 1178750"/>
            <a:gd name="connsiteX107-18221" fmla="*/ 2887266 w 5470922"/>
            <a:gd name="connsiteY107-18222" fmla="*/ 410797 h 1178750"/>
            <a:gd name="connsiteX108-18223" fmla="*/ 2905125 w 5470922"/>
            <a:gd name="connsiteY108-18224" fmla="*/ 404844 h 1178750"/>
            <a:gd name="connsiteX109-18225" fmla="*/ 2922984 w 5470922"/>
            <a:gd name="connsiteY109-18226" fmla="*/ 392938 h 1178750"/>
            <a:gd name="connsiteX110-18227" fmla="*/ 2976562 w 5470922"/>
            <a:gd name="connsiteY110-18228" fmla="*/ 386984 h 1178750"/>
            <a:gd name="connsiteX111-18229" fmla="*/ 2994422 w 5470922"/>
            <a:gd name="connsiteY111-18230" fmla="*/ 392938 h 1178750"/>
            <a:gd name="connsiteX112-18231" fmla="*/ 3012281 w 5470922"/>
            <a:gd name="connsiteY112-18232" fmla="*/ 404844 h 1178750"/>
            <a:gd name="connsiteX113-18233" fmla="*/ 3030141 w 5470922"/>
            <a:gd name="connsiteY113-18234" fmla="*/ 369125 h 1178750"/>
            <a:gd name="connsiteX114-18235" fmla="*/ 3065859 w 5470922"/>
            <a:gd name="connsiteY114-18236" fmla="*/ 339359 h 1178750"/>
            <a:gd name="connsiteX115-18237" fmla="*/ 3089672 w 5470922"/>
            <a:gd name="connsiteY115-18238" fmla="*/ 333406 h 1178750"/>
            <a:gd name="connsiteX116-18239" fmla="*/ 3168365 w 5470922"/>
            <a:gd name="connsiteY116-18240" fmla="*/ 337534 h 1178750"/>
            <a:gd name="connsiteX117-18241" fmla="*/ 3232547 w 5470922"/>
            <a:gd name="connsiteY117-18242" fmla="*/ 333406 h 1178750"/>
            <a:gd name="connsiteX118-18243" fmla="*/ 3244453 w 5470922"/>
            <a:gd name="connsiteY118-18244" fmla="*/ 345313 h 1178750"/>
            <a:gd name="connsiteX119-18245" fmla="*/ 3270079 w 5470922"/>
            <a:gd name="connsiteY119-18246" fmla="*/ 383046 h 1178750"/>
            <a:gd name="connsiteX120-18247" fmla="*/ 3295707 w 5470922"/>
            <a:gd name="connsiteY120-18248" fmla="*/ 431440 h 1178750"/>
            <a:gd name="connsiteX121-18249" fmla="*/ 3335563 w 5470922"/>
            <a:gd name="connsiteY121-18250" fmla="*/ 458613 h 1178750"/>
            <a:gd name="connsiteX122-18251" fmla="*/ 3363516 w 5470922"/>
            <a:gd name="connsiteY122-18252" fmla="*/ 458422 h 1178750"/>
            <a:gd name="connsiteX123-18253" fmla="*/ 3368957 w 5470922"/>
            <a:gd name="connsiteY123-18254" fmla="*/ 423760 h 1178750"/>
            <a:gd name="connsiteX124-18255" fmla="*/ 3364817 w 5470922"/>
            <a:gd name="connsiteY124-18256" fmla="*/ 399180 h 1178750"/>
            <a:gd name="connsiteX125-18257" fmla="*/ 3374136 w 5470922"/>
            <a:gd name="connsiteY125-18258" fmla="*/ 335520 h 1178750"/>
            <a:gd name="connsiteX126-18259" fmla="*/ 3423047 w 5470922"/>
            <a:gd name="connsiteY126-18260" fmla="*/ 351266 h 1178750"/>
            <a:gd name="connsiteX127-18261" fmla="*/ 3443495 w 5470922"/>
            <a:gd name="connsiteY127-18262" fmla="*/ 377382 h 1178750"/>
            <a:gd name="connsiteX128-18263" fmla="*/ 3459294 w 5470922"/>
            <a:gd name="connsiteY128-18264" fmla="*/ 332927 h 1178750"/>
            <a:gd name="connsiteX129-18265" fmla="*/ 3476625 w 5470922"/>
            <a:gd name="connsiteY129-18266" fmla="*/ 297688 h 1178750"/>
            <a:gd name="connsiteX130-18267" fmla="*/ 3500437 w 5470922"/>
            <a:gd name="connsiteY130-18268" fmla="*/ 291734 h 1178750"/>
            <a:gd name="connsiteX131-18269" fmla="*/ 3530203 w 5470922"/>
            <a:gd name="connsiteY131-18270" fmla="*/ 285781 h 1178750"/>
            <a:gd name="connsiteX132-18271" fmla="*/ 3548062 w 5470922"/>
            <a:gd name="connsiteY132-18272" fmla="*/ 279828 h 1178750"/>
            <a:gd name="connsiteX133-18273" fmla="*/ 3539784 w 5470922"/>
            <a:gd name="connsiteY133-18274" fmla="*/ 251886 h 1178750"/>
            <a:gd name="connsiteX134-18275" fmla="*/ 3607594 w 5470922"/>
            <a:gd name="connsiteY134-18276" fmla="*/ 197541 h 1178750"/>
            <a:gd name="connsiteX135-18277" fmla="*/ 3611997 w 5470922"/>
            <a:gd name="connsiteY135-18278" fmla="*/ 132633 h 1178750"/>
            <a:gd name="connsiteX136-18279" fmla="*/ 3655219 w 5470922"/>
            <a:gd name="connsiteY136-18280" fmla="*/ 119094 h 1178750"/>
            <a:gd name="connsiteX137-18281" fmla="*/ 3709836 w 5470922"/>
            <a:gd name="connsiteY137-18282" fmla="*/ 98642 h 1178750"/>
            <a:gd name="connsiteX138-18283" fmla="*/ 3757213 w 5470922"/>
            <a:gd name="connsiteY138-18284" fmla="*/ 63692 h 1178750"/>
            <a:gd name="connsiteX139-18285" fmla="*/ 3806125 w 5470922"/>
            <a:gd name="connsiteY139-18286" fmla="*/ 89041 h 1178750"/>
            <a:gd name="connsiteX140-18287" fmla="*/ 3875484 w 5470922"/>
            <a:gd name="connsiteY140-18288" fmla="*/ 89328 h 1178750"/>
            <a:gd name="connsiteX141-18289" fmla="*/ 3893344 w 5470922"/>
            <a:gd name="connsiteY141-18290" fmla="*/ 83375 h 1178750"/>
            <a:gd name="connsiteX142-18291" fmla="*/ 3911203 w 5470922"/>
            <a:gd name="connsiteY142-18292" fmla="*/ 71469 h 1178750"/>
            <a:gd name="connsiteX143-18293" fmla="*/ 3929062 w 5470922"/>
            <a:gd name="connsiteY143-18294" fmla="*/ 77422 h 1178750"/>
            <a:gd name="connsiteX144-18295" fmla="*/ 3966595 w 5470922"/>
            <a:gd name="connsiteY144-18296" fmla="*/ 91633 h 1178750"/>
            <a:gd name="connsiteX145-18297" fmla="*/ 3988082 w 5470922"/>
            <a:gd name="connsiteY145-18298" fmla="*/ 135608 h 1178750"/>
            <a:gd name="connsiteX146-18299" fmla="*/ 4025615 w 5470922"/>
            <a:gd name="connsiteY146-18300" fmla="*/ 150395 h 1178750"/>
            <a:gd name="connsiteX147-18301" fmla="*/ 4083844 w 5470922"/>
            <a:gd name="connsiteY147-18302" fmla="*/ 131000 h 1178750"/>
            <a:gd name="connsiteX148-18303" fmla="*/ 4119562 w 5470922"/>
            <a:gd name="connsiteY148-18304" fmla="*/ 107188 h 1178750"/>
            <a:gd name="connsiteX149-18305" fmla="*/ 4125516 w 5470922"/>
            <a:gd name="connsiteY149-18306" fmla="*/ 89328 h 1178750"/>
            <a:gd name="connsiteX150-18307" fmla="*/ 4119562 w 5470922"/>
            <a:gd name="connsiteY150-18308" fmla="*/ 65516 h 1178750"/>
            <a:gd name="connsiteX151-18309" fmla="*/ 4101703 w 5470922"/>
            <a:gd name="connsiteY151-18310" fmla="*/ 29797 h 1178750"/>
            <a:gd name="connsiteX152-18311" fmla="*/ 4107656 w 5470922"/>
            <a:gd name="connsiteY152-18312" fmla="*/ 5984 h 1178750"/>
            <a:gd name="connsiteX153-18313" fmla="*/ 4167187 w 5470922"/>
            <a:gd name="connsiteY153-18314" fmla="*/ 5984 h 1178750"/>
            <a:gd name="connsiteX154-18315" fmla="*/ 4185047 w 5470922"/>
            <a:gd name="connsiteY154-18316" fmla="*/ 11938 h 1178750"/>
            <a:gd name="connsiteX155-18317" fmla="*/ 4244578 w 5470922"/>
            <a:gd name="connsiteY155-18318" fmla="*/ 47656 h 1178750"/>
            <a:gd name="connsiteX156-18319" fmla="*/ 4280297 w 5470922"/>
            <a:gd name="connsiteY156-18320" fmla="*/ 53609 h 1178750"/>
            <a:gd name="connsiteX157-18321" fmla="*/ 4363641 w 5470922"/>
            <a:gd name="connsiteY157-18322" fmla="*/ 41703 h 1178750"/>
            <a:gd name="connsiteX158-18323" fmla="*/ 4381500 w 5470922"/>
            <a:gd name="connsiteY158-18324" fmla="*/ 35750 h 1178750"/>
            <a:gd name="connsiteX159-18325" fmla="*/ 4399359 w 5470922"/>
            <a:gd name="connsiteY159-18326" fmla="*/ 23844 h 1178750"/>
            <a:gd name="connsiteX160-18327" fmla="*/ 4429125 w 5470922"/>
            <a:gd name="connsiteY160-18328" fmla="*/ 35750 h 1178750"/>
            <a:gd name="connsiteX161-18329" fmla="*/ 4446984 w 5470922"/>
            <a:gd name="connsiteY161-18330" fmla="*/ 41703 h 1178750"/>
            <a:gd name="connsiteX162-18331" fmla="*/ 4470797 w 5470922"/>
            <a:gd name="connsiteY162-18332" fmla="*/ 65516 h 1178750"/>
            <a:gd name="connsiteX163-18333" fmla="*/ 4488656 w 5470922"/>
            <a:gd name="connsiteY163-18334" fmla="*/ 107188 h 1178750"/>
            <a:gd name="connsiteX164-18335" fmla="*/ 4506516 w 5470922"/>
            <a:gd name="connsiteY164-18336" fmla="*/ 101234 h 1178750"/>
            <a:gd name="connsiteX165-18337" fmla="*/ 4542234 w 5470922"/>
            <a:gd name="connsiteY165-18338" fmla="*/ 77422 h 1178750"/>
            <a:gd name="connsiteX166-18339" fmla="*/ 4554141 w 5470922"/>
            <a:gd name="connsiteY166-18340" fmla="*/ 65516 h 1178750"/>
            <a:gd name="connsiteX167-18341" fmla="*/ 4589859 w 5470922"/>
            <a:gd name="connsiteY167-18342" fmla="*/ 53609 h 1178750"/>
            <a:gd name="connsiteX168-18343" fmla="*/ 4607719 w 5470922"/>
            <a:gd name="connsiteY168-18344" fmla="*/ 47656 h 1178750"/>
            <a:gd name="connsiteX169-18345" fmla="*/ 4649391 w 5470922"/>
            <a:gd name="connsiteY169-18346" fmla="*/ 29797 h 1178750"/>
            <a:gd name="connsiteX170-18347" fmla="*/ 4667250 w 5470922"/>
            <a:gd name="connsiteY170-18348" fmla="*/ 59563 h 1178750"/>
            <a:gd name="connsiteX171-18349" fmla="*/ 4691062 w 5470922"/>
            <a:gd name="connsiteY171-18350" fmla="*/ 95281 h 1178750"/>
            <a:gd name="connsiteX172-18351" fmla="*/ 4738687 w 5470922"/>
            <a:gd name="connsiteY172-18352" fmla="*/ 107188 h 1178750"/>
            <a:gd name="connsiteX173-18353" fmla="*/ 4774406 w 5470922"/>
            <a:gd name="connsiteY173-18354" fmla="*/ 89328 h 1178750"/>
            <a:gd name="connsiteX174-18355" fmla="*/ 4798219 w 5470922"/>
            <a:gd name="connsiteY174-18356" fmla="*/ 53609 h 1178750"/>
            <a:gd name="connsiteX175-18357" fmla="*/ 4804172 w 5470922"/>
            <a:gd name="connsiteY175-18358" fmla="*/ 35750 h 1178750"/>
            <a:gd name="connsiteX176-18359" fmla="*/ 4822031 w 5470922"/>
            <a:gd name="connsiteY176-18360" fmla="*/ 47656 h 1178750"/>
            <a:gd name="connsiteX177-18361" fmla="*/ 4845844 w 5470922"/>
            <a:gd name="connsiteY177-18362" fmla="*/ 89328 h 1178750"/>
            <a:gd name="connsiteX178-18363" fmla="*/ 4863703 w 5470922"/>
            <a:gd name="connsiteY178-18364" fmla="*/ 101234 h 1178750"/>
            <a:gd name="connsiteX179-18365" fmla="*/ 4893469 w 5470922"/>
            <a:gd name="connsiteY179-18366" fmla="*/ 131000 h 1178750"/>
            <a:gd name="connsiteX180-18367" fmla="*/ 4911328 w 5470922"/>
            <a:gd name="connsiteY180-18368" fmla="*/ 119094 h 1178750"/>
            <a:gd name="connsiteX181-18369" fmla="*/ 4935141 w 5470922"/>
            <a:gd name="connsiteY181-18370" fmla="*/ 95281 h 1178750"/>
            <a:gd name="connsiteX182-18371" fmla="*/ 4931792 w 5470922"/>
            <a:gd name="connsiteY182-18372" fmla="*/ 131479 h 1178750"/>
            <a:gd name="connsiteX183-18373" fmla="*/ 4974749 w 5470922"/>
            <a:gd name="connsiteY183-18374" fmla="*/ 142618 h 1178750"/>
            <a:gd name="connsiteX184-18375" fmla="*/ 5017708 w 5470922"/>
            <a:gd name="connsiteY184-18376" fmla="*/ 127160 h 1178750"/>
            <a:gd name="connsiteX185-18377" fmla="*/ 5020562 w 5470922"/>
            <a:gd name="connsiteY185-18378" fmla="*/ 90385 h 1178750"/>
            <a:gd name="connsiteX186-18379" fmla="*/ 5060156 w 5470922"/>
            <a:gd name="connsiteY186-18380" fmla="*/ 59563 h 1178750"/>
            <a:gd name="connsiteX187-18381" fmla="*/ 5047739 w 5470922"/>
            <a:gd name="connsiteY187-18382" fmla="*/ 41703 h 1178750"/>
            <a:gd name="connsiteX188-18383" fmla="*/ 5119687 w 5470922"/>
            <a:gd name="connsiteY188-18384" fmla="*/ 29797 h 1178750"/>
            <a:gd name="connsiteX189-18385" fmla="*/ 5142725 w 5470922"/>
            <a:gd name="connsiteY189-18386" fmla="*/ 22020 h 1178750"/>
            <a:gd name="connsiteX190-18387" fmla="*/ 5169390 w 5470922"/>
            <a:gd name="connsiteY190-18388" fmla="*/ 60331 h 1178750"/>
            <a:gd name="connsiteX191-18389" fmla="*/ 5209249 w 5470922"/>
            <a:gd name="connsiteY191-18390" fmla="*/ 77422 h 1178750"/>
            <a:gd name="connsiteX192-18391" fmla="*/ 5239014 w 5470922"/>
            <a:gd name="connsiteY192-18392" fmla="*/ 131479 h 1178750"/>
            <a:gd name="connsiteX193-18393" fmla="*/ 5246006 w 5470922"/>
            <a:gd name="connsiteY193-18394" fmla="*/ 151164 h 1178750"/>
            <a:gd name="connsiteX194-18395" fmla="*/ 5258686 w 5470922"/>
            <a:gd name="connsiteY194-18396" fmla="*/ 193123 h 1178750"/>
            <a:gd name="connsiteX195-18397" fmla="*/ 5280686 w 5470922"/>
            <a:gd name="connsiteY195-18398" fmla="*/ 174785 h 1178750"/>
            <a:gd name="connsiteX196-18399" fmla="*/ 5301911 w 5470922"/>
            <a:gd name="connsiteY196-18400" fmla="*/ 165471 h 1178750"/>
            <a:gd name="connsiteX197-18401" fmla="*/ 5312265 w 5470922"/>
            <a:gd name="connsiteY197-18402" fmla="*/ 143196 h 1178750"/>
            <a:gd name="connsiteX198-18403" fmla="*/ 5340991 w 5470922"/>
            <a:gd name="connsiteY198-18404" fmla="*/ 125335 h 1178750"/>
            <a:gd name="connsiteX199-18405" fmla="*/ 5309941 w 5470922"/>
            <a:gd name="connsiteY199-18406" fmla="*/ 90674 h 1178750"/>
            <a:gd name="connsiteX200-18407" fmla="*/ 5373610 w 5470922"/>
            <a:gd name="connsiteY200-18408" fmla="*/ 91442 h 1178750"/>
            <a:gd name="connsiteX201-18409" fmla="*/ 5399484 w 5470922"/>
            <a:gd name="connsiteY201-18410" fmla="*/ 77422 h 1178750"/>
            <a:gd name="connsiteX202-18411" fmla="*/ 5381625 w 5470922"/>
            <a:gd name="connsiteY202-18412" fmla="*/ 65516 h 1178750"/>
            <a:gd name="connsiteX203-18413" fmla="*/ 5447109 w 5470922"/>
            <a:gd name="connsiteY203-18414" fmla="*/ 59563 h 1178750"/>
            <a:gd name="connsiteX204-18415" fmla="*/ 5470922 w 5470922"/>
            <a:gd name="connsiteY204-18416" fmla="*/ 65516 h 1178750"/>
            <a:gd name="connsiteX0-18417" fmla="*/ 0 w 5470922"/>
            <a:gd name="connsiteY0-18418" fmla="*/ 1178750 h 1178750"/>
            <a:gd name="connsiteX1-18419" fmla="*/ 29766 w 5470922"/>
            <a:gd name="connsiteY1-18420" fmla="*/ 1160891 h 1178750"/>
            <a:gd name="connsiteX2-18421" fmla="*/ 47625 w 5470922"/>
            <a:gd name="connsiteY2-18422" fmla="*/ 1154938 h 1178750"/>
            <a:gd name="connsiteX3-18423" fmla="*/ 77391 w 5470922"/>
            <a:gd name="connsiteY3-18424" fmla="*/ 1125172 h 1178750"/>
            <a:gd name="connsiteX4-18425" fmla="*/ 95250 w 5470922"/>
            <a:gd name="connsiteY4-18426" fmla="*/ 1113266 h 1178750"/>
            <a:gd name="connsiteX5-18427" fmla="*/ 172641 w 5470922"/>
            <a:gd name="connsiteY5-18428" fmla="*/ 1119219 h 1178750"/>
            <a:gd name="connsiteX6-18429" fmla="*/ 220266 w 5470922"/>
            <a:gd name="connsiteY6-18430" fmla="*/ 1125172 h 1178750"/>
            <a:gd name="connsiteX7-18431" fmla="*/ 232172 w 5470922"/>
            <a:gd name="connsiteY7-18432" fmla="*/ 1107313 h 1178750"/>
            <a:gd name="connsiteX8-18433" fmla="*/ 238125 w 5470922"/>
            <a:gd name="connsiteY8-18434" fmla="*/ 1065641 h 1178750"/>
            <a:gd name="connsiteX9-18435" fmla="*/ 244078 w 5470922"/>
            <a:gd name="connsiteY9-18436" fmla="*/ 1047781 h 1178750"/>
            <a:gd name="connsiteX10-18437" fmla="*/ 279797 w 5470922"/>
            <a:gd name="connsiteY10-18438" fmla="*/ 1023969 h 1178750"/>
            <a:gd name="connsiteX11-18439" fmla="*/ 291703 w 5470922"/>
            <a:gd name="connsiteY11-18440" fmla="*/ 1006109 h 1178750"/>
            <a:gd name="connsiteX12-18441" fmla="*/ 321469 w 5470922"/>
            <a:gd name="connsiteY12-18442" fmla="*/ 976344 h 1178750"/>
            <a:gd name="connsiteX13-18443" fmla="*/ 345281 w 5470922"/>
            <a:gd name="connsiteY13-18444" fmla="*/ 940625 h 1178750"/>
            <a:gd name="connsiteX14-18445" fmla="*/ 357187 w 5470922"/>
            <a:gd name="connsiteY14-18446" fmla="*/ 922766 h 1178750"/>
            <a:gd name="connsiteX15-18447" fmla="*/ 369094 w 5470922"/>
            <a:gd name="connsiteY15-18448" fmla="*/ 910859 h 1178750"/>
            <a:gd name="connsiteX16-18449" fmla="*/ 381000 w 5470922"/>
            <a:gd name="connsiteY16-18450" fmla="*/ 922766 h 1178750"/>
            <a:gd name="connsiteX17-18451" fmla="*/ 386953 w 5470922"/>
            <a:gd name="connsiteY17-18452" fmla="*/ 940625 h 1178750"/>
            <a:gd name="connsiteX18-18453" fmla="*/ 422672 w 5470922"/>
            <a:gd name="connsiteY18-18454" fmla="*/ 958484 h 1178750"/>
            <a:gd name="connsiteX19-18455" fmla="*/ 452437 w 5470922"/>
            <a:gd name="connsiteY19-18456" fmla="*/ 988250 h 1178750"/>
            <a:gd name="connsiteX20-18457" fmla="*/ 488156 w 5470922"/>
            <a:gd name="connsiteY20-18458" fmla="*/ 1000156 h 1178750"/>
            <a:gd name="connsiteX21-18459" fmla="*/ 511969 w 5470922"/>
            <a:gd name="connsiteY21-18460" fmla="*/ 994203 h 1178750"/>
            <a:gd name="connsiteX22-18461" fmla="*/ 559594 w 5470922"/>
            <a:gd name="connsiteY22-18462" fmla="*/ 958484 h 1178750"/>
            <a:gd name="connsiteX23-18463" fmla="*/ 601266 w 5470922"/>
            <a:gd name="connsiteY23-18464" fmla="*/ 964438 h 1178750"/>
            <a:gd name="connsiteX24-18465" fmla="*/ 619125 w 5470922"/>
            <a:gd name="connsiteY24-18466" fmla="*/ 970391 h 1178750"/>
            <a:gd name="connsiteX25-18467" fmla="*/ 631031 w 5470922"/>
            <a:gd name="connsiteY25-18468" fmla="*/ 988250 h 1178750"/>
            <a:gd name="connsiteX26-18469" fmla="*/ 648891 w 5470922"/>
            <a:gd name="connsiteY26-18470" fmla="*/ 1000156 h 1178750"/>
            <a:gd name="connsiteX27-18471" fmla="*/ 666750 w 5470922"/>
            <a:gd name="connsiteY27-18472" fmla="*/ 994203 h 1178750"/>
            <a:gd name="connsiteX28-18473" fmla="*/ 684609 w 5470922"/>
            <a:gd name="connsiteY28-18474" fmla="*/ 982297 h 1178750"/>
            <a:gd name="connsiteX29-18475" fmla="*/ 720328 w 5470922"/>
            <a:gd name="connsiteY29-18476" fmla="*/ 970391 h 1178750"/>
            <a:gd name="connsiteX30-18477" fmla="*/ 744141 w 5470922"/>
            <a:gd name="connsiteY30-18478" fmla="*/ 946578 h 1178750"/>
            <a:gd name="connsiteX31-18479" fmla="*/ 756047 w 5470922"/>
            <a:gd name="connsiteY31-18480" fmla="*/ 928719 h 1178750"/>
            <a:gd name="connsiteX32-18481" fmla="*/ 773906 w 5470922"/>
            <a:gd name="connsiteY32-18482" fmla="*/ 922766 h 1178750"/>
            <a:gd name="connsiteX33-18483" fmla="*/ 863203 w 5470922"/>
            <a:gd name="connsiteY33-18484" fmla="*/ 916813 h 1178750"/>
            <a:gd name="connsiteX34-18485" fmla="*/ 887016 w 5470922"/>
            <a:gd name="connsiteY34-18486" fmla="*/ 869188 h 1178750"/>
            <a:gd name="connsiteX35-18487" fmla="*/ 904875 w 5470922"/>
            <a:gd name="connsiteY35-18488" fmla="*/ 863234 h 1178750"/>
            <a:gd name="connsiteX36-18489" fmla="*/ 952500 w 5470922"/>
            <a:gd name="connsiteY36-18490" fmla="*/ 857281 h 1178750"/>
            <a:gd name="connsiteX37-18491" fmla="*/ 988219 w 5470922"/>
            <a:gd name="connsiteY37-18492" fmla="*/ 833469 h 1178750"/>
            <a:gd name="connsiteX38-18493" fmla="*/ 1006078 w 5470922"/>
            <a:gd name="connsiteY38-18494" fmla="*/ 821563 h 1178750"/>
            <a:gd name="connsiteX39-18495" fmla="*/ 1041797 w 5470922"/>
            <a:gd name="connsiteY39-18496" fmla="*/ 827516 h 1178750"/>
            <a:gd name="connsiteX40-18497" fmla="*/ 1059656 w 5470922"/>
            <a:gd name="connsiteY40-18498" fmla="*/ 833469 h 1178750"/>
            <a:gd name="connsiteX41-18499" fmla="*/ 1101328 w 5470922"/>
            <a:gd name="connsiteY41-18500" fmla="*/ 821563 h 1178750"/>
            <a:gd name="connsiteX42-18501" fmla="*/ 1137047 w 5470922"/>
            <a:gd name="connsiteY42-18502" fmla="*/ 779891 h 1178750"/>
            <a:gd name="connsiteX43-18503" fmla="*/ 1148953 w 5470922"/>
            <a:gd name="connsiteY43-18504" fmla="*/ 756078 h 1178750"/>
            <a:gd name="connsiteX44-18505" fmla="*/ 1154906 w 5470922"/>
            <a:gd name="connsiteY44-18506" fmla="*/ 738219 h 1178750"/>
            <a:gd name="connsiteX45-18507" fmla="*/ 1172766 w 5470922"/>
            <a:gd name="connsiteY45-18508" fmla="*/ 732266 h 1178750"/>
            <a:gd name="connsiteX46-18509" fmla="*/ 1196578 w 5470922"/>
            <a:gd name="connsiteY46-18510" fmla="*/ 738219 h 1178750"/>
            <a:gd name="connsiteX47-18511" fmla="*/ 1214437 w 5470922"/>
            <a:gd name="connsiteY47-18512" fmla="*/ 744172 h 1178750"/>
            <a:gd name="connsiteX48-18513" fmla="*/ 1226344 w 5470922"/>
            <a:gd name="connsiteY48-18514" fmla="*/ 732266 h 1178750"/>
            <a:gd name="connsiteX49-18515" fmla="*/ 1244203 w 5470922"/>
            <a:gd name="connsiteY49-18516" fmla="*/ 726313 h 1178750"/>
            <a:gd name="connsiteX50-18517" fmla="*/ 1273969 w 5470922"/>
            <a:gd name="connsiteY50-18518" fmla="*/ 756078 h 1178750"/>
            <a:gd name="connsiteX51-18519" fmla="*/ 1291828 w 5470922"/>
            <a:gd name="connsiteY51-18520" fmla="*/ 767984 h 1178750"/>
            <a:gd name="connsiteX52-18521" fmla="*/ 1333500 w 5470922"/>
            <a:gd name="connsiteY52-18522" fmla="*/ 803703 h 1178750"/>
            <a:gd name="connsiteX53-18523" fmla="*/ 1351359 w 5470922"/>
            <a:gd name="connsiteY53-18524" fmla="*/ 809656 h 1178750"/>
            <a:gd name="connsiteX54-18525" fmla="*/ 1369219 w 5470922"/>
            <a:gd name="connsiteY54-18526" fmla="*/ 773938 h 1178750"/>
            <a:gd name="connsiteX55-18527" fmla="*/ 1375172 w 5470922"/>
            <a:gd name="connsiteY55-18528" fmla="*/ 714406 h 1178750"/>
            <a:gd name="connsiteX56-18529" fmla="*/ 1393031 w 5470922"/>
            <a:gd name="connsiteY56-18530" fmla="*/ 702500 h 1178750"/>
            <a:gd name="connsiteX57-18531" fmla="*/ 1494234 w 5470922"/>
            <a:gd name="connsiteY57-18532" fmla="*/ 678688 h 1178750"/>
            <a:gd name="connsiteX58-18533" fmla="*/ 1506141 w 5470922"/>
            <a:gd name="connsiteY58-18534" fmla="*/ 666781 h 1178750"/>
            <a:gd name="connsiteX59-18535" fmla="*/ 1524000 w 5470922"/>
            <a:gd name="connsiteY59-18536" fmla="*/ 654875 h 1178750"/>
            <a:gd name="connsiteX60-18537" fmla="*/ 1535906 w 5470922"/>
            <a:gd name="connsiteY60-18538" fmla="*/ 637016 h 1178750"/>
            <a:gd name="connsiteX61-18539" fmla="*/ 1559719 w 5470922"/>
            <a:gd name="connsiteY61-18540" fmla="*/ 613203 h 1178750"/>
            <a:gd name="connsiteX62-18541" fmla="*/ 1565672 w 5470922"/>
            <a:gd name="connsiteY62-18542" fmla="*/ 595344 h 1178750"/>
            <a:gd name="connsiteX63-18543" fmla="*/ 1619250 w 5470922"/>
            <a:gd name="connsiteY63-18544" fmla="*/ 565578 h 1178750"/>
            <a:gd name="connsiteX64-18545" fmla="*/ 1702594 w 5470922"/>
            <a:gd name="connsiteY64-18546" fmla="*/ 571531 h 1178750"/>
            <a:gd name="connsiteX65-18547" fmla="*/ 1720453 w 5470922"/>
            <a:gd name="connsiteY65-18548" fmla="*/ 577484 h 1178750"/>
            <a:gd name="connsiteX66-18549" fmla="*/ 1768078 w 5470922"/>
            <a:gd name="connsiteY66-18550" fmla="*/ 565578 h 1178750"/>
            <a:gd name="connsiteX67-18551" fmla="*/ 1797844 w 5470922"/>
            <a:gd name="connsiteY67-18552" fmla="*/ 541766 h 1178750"/>
            <a:gd name="connsiteX68-18553" fmla="*/ 1779984 w 5470922"/>
            <a:gd name="connsiteY68-18554" fmla="*/ 500094 h 1178750"/>
            <a:gd name="connsiteX69-18555" fmla="*/ 1768078 w 5470922"/>
            <a:gd name="connsiteY69-18556" fmla="*/ 482234 h 1178750"/>
            <a:gd name="connsiteX70-18557" fmla="*/ 1785937 w 5470922"/>
            <a:gd name="connsiteY70-18558" fmla="*/ 464375 h 1178750"/>
            <a:gd name="connsiteX71-18559" fmla="*/ 1839516 w 5470922"/>
            <a:gd name="connsiteY71-18560" fmla="*/ 482234 h 1178750"/>
            <a:gd name="connsiteX72-18561" fmla="*/ 1851422 w 5470922"/>
            <a:gd name="connsiteY72-18562" fmla="*/ 494141 h 1178750"/>
            <a:gd name="connsiteX73-18563" fmla="*/ 1887141 w 5470922"/>
            <a:gd name="connsiteY73-18564" fmla="*/ 512000 h 1178750"/>
            <a:gd name="connsiteX74-18565" fmla="*/ 1934766 w 5470922"/>
            <a:gd name="connsiteY74-18566" fmla="*/ 500094 h 1178750"/>
            <a:gd name="connsiteX75-18567" fmla="*/ 1952625 w 5470922"/>
            <a:gd name="connsiteY75-18568" fmla="*/ 464375 h 1178750"/>
            <a:gd name="connsiteX76-18569" fmla="*/ 1976437 w 5470922"/>
            <a:gd name="connsiteY76-18570" fmla="*/ 452469 h 1178750"/>
            <a:gd name="connsiteX77-18571" fmla="*/ 2047875 w 5470922"/>
            <a:gd name="connsiteY77-18572" fmla="*/ 440563 h 1178750"/>
            <a:gd name="connsiteX78-18573" fmla="*/ 2077641 w 5470922"/>
            <a:gd name="connsiteY78-18574" fmla="*/ 422703 h 1178750"/>
            <a:gd name="connsiteX79-18575" fmla="*/ 2095500 w 5470922"/>
            <a:gd name="connsiteY79-18576" fmla="*/ 416750 h 1178750"/>
            <a:gd name="connsiteX80-18577" fmla="*/ 2125266 w 5470922"/>
            <a:gd name="connsiteY80-18578" fmla="*/ 392938 h 1178750"/>
            <a:gd name="connsiteX81-18579" fmla="*/ 2137172 w 5470922"/>
            <a:gd name="connsiteY81-18580" fmla="*/ 381031 h 1178750"/>
            <a:gd name="connsiteX82-18581" fmla="*/ 2172891 w 5470922"/>
            <a:gd name="connsiteY82-18582" fmla="*/ 369125 h 1178750"/>
            <a:gd name="connsiteX83-18583" fmla="*/ 2190750 w 5470922"/>
            <a:gd name="connsiteY83-18584" fmla="*/ 363172 h 1178750"/>
            <a:gd name="connsiteX84-18585" fmla="*/ 2220516 w 5470922"/>
            <a:gd name="connsiteY84-18586" fmla="*/ 357219 h 1178750"/>
            <a:gd name="connsiteX85-18587" fmla="*/ 2256234 w 5470922"/>
            <a:gd name="connsiteY85-18588" fmla="*/ 345313 h 1178750"/>
            <a:gd name="connsiteX86-18589" fmla="*/ 2274094 w 5470922"/>
            <a:gd name="connsiteY86-18590" fmla="*/ 339359 h 1178750"/>
            <a:gd name="connsiteX87-18591" fmla="*/ 2309812 w 5470922"/>
            <a:gd name="connsiteY87-18592" fmla="*/ 315547 h 1178750"/>
            <a:gd name="connsiteX88-18593" fmla="*/ 2321719 w 5470922"/>
            <a:gd name="connsiteY88-18594" fmla="*/ 297688 h 1178750"/>
            <a:gd name="connsiteX89-18595" fmla="*/ 2357437 w 5470922"/>
            <a:gd name="connsiteY89-18596" fmla="*/ 279828 h 1178750"/>
            <a:gd name="connsiteX90-18597" fmla="*/ 2369344 w 5470922"/>
            <a:gd name="connsiteY90-18598" fmla="*/ 267922 h 1178750"/>
            <a:gd name="connsiteX91-18599" fmla="*/ 2381250 w 5470922"/>
            <a:gd name="connsiteY91-18600" fmla="*/ 250063 h 1178750"/>
            <a:gd name="connsiteX92-18601" fmla="*/ 2416969 w 5470922"/>
            <a:gd name="connsiteY92-18602" fmla="*/ 238156 h 1178750"/>
            <a:gd name="connsiteX93-18603" fmla="*/ 2446734 w 5470922"/>
            <a:gd name="connsiteY93-18604" fmla="*/ 244109 h 1178750"/>
            <a:gd name="connsiteX94-18605" fmla="*/ 2458641 w 5470922"/>
            <a:gd name="connsiteY94-18606" fmla="*/ 256016 h 1178750"/>
            <a:gd name="connsiteX95-18607" fmla="*/ 2494359 w 5470922"/>
            <a:gd name="connsiteY95-18608" fmla="*/ 244109 h 1178750"/>
            <a:gd name="connsiteX96-18609" fmla="*/ 2536031 w 5470922"/>
            <a:gd name="connsiteY96-18610" fmla="*/ 250063 h 1178750"/>
            <a:gd name="connsiteX97-18611" fmla="*/ 2547937 w 5470922"/>
            <a:gd name="connsiteY97-18612" fmla="*/ 267922 h 1178750"/>
            <a:gd name="connsiteX98-18613" fmla="*/ 2559844 w 5470922"/>
            <a:gd name="connsiteY98-18614" fmla="*/ 279828 h 1178750"/>
            <a:gd name="connsiteX99-18615" fmla="*/ 2565797 w 5470922"/>
            <a:gd name="connsiteY99-18616" fmla="*/ 309594 h 1178750"/>
            <a:gd name="connsiteX100-18617" fmla="*/ 2583656 w 5470922"/>
            <a:gd name="connsiteY100-18618" fmla="*/ 315547 h 1178750"/>
            <a:gd name="connsiteX101-18619" fmla="*/ 2619375 w 5470922"/>
            <a:gd name="connsiteY101-18620" fmla="*/ 339359 h 1178750"/>
            <a:gd name="connsiteX102-18621" fmla="*/ 2655094 w 5470922"/>
            <a:gd name="connsiteY102-18622" fmla="*/ 357219 h 1178750"/>
            <a:gd name="connsiteX103-18623" fmla="*/ 2684859 w 5470922"/>
            <a:gd name="connsiteY103-18624" fmla="*/ 428656 h 1178750"/>
            <a:gd name="connsiteX104-18625" fmla="*/ 2708672 w 5470922"/>
            <a:gd name="connsiteY104-18626" fmla="*/ 416750 h 1178750"/>
            <a:gd name="connsiteX105-18627" fmla="*/ 2744391 w 5470922"/>
            <a:gd name="connsiteY105-18628" fmla="*/ 404844 h 1178750"/>
            <a:gd name="connsiteX106-18629" fmla="*/ 2851547 w 5470922"/>
            <a:gd name="connsiteY106-18630" fmla="*/ 422703 h 1178750"/>
            <a:gd name="connsiteX107-18631" fmla="*/ 2887266 w 5470922"/>
            <a:gd name="connsiteY107-18632" fmla="*/ 410797 h 1178750"/>
            <a:gd name="connsiteX108-18633" fmla="*/ 2905125 w 5470922"/>
            <a:gd name="connsiteY108-18634" fmla="*/ 404844 h 1178750"/>
            <a:gd name="connsiteX109-18635" fmla="*/ 2922984 w 5470922"/>
            <a:gd name="connsiteY109-18636" fmla="*/ 392938 h 1178750"/>
            <a:gd name="connsiteX110-18637" fmla="*/ 2976562 w 5470922"/>
            <a:gd name="connsiteY110-18638" fmla="*/ 386984 h 1178750"/>
            <a:gd name="connsiteX111-18639" fmla="*/ 2994422 w 5470922"/>
            <a:gd name="connsiteY111-18640" fmla="*/ 392938 h 1178750"/>
            <a:gd name="connsiteX112-18641" fmla="*/ 3012281 w 5470922"/>
            <a:gd name="connsiteY112-18642" fmla="*/ 404844 h 1178750"/>
            <a:gd name="connsiteX113-18643" fmla="*/ 3030141 w 5470922"/>
            <a:gd name="connsiteY113-18644" fmla="*/ 369125 h 1178750"/>
            <a:gd name="connsiteX114-18645" fmla="*/ 3065859 w 5470922"/>
            <a:gd name="connsiteY114-18646" fmla="*/ 339359 h 1178750"/>
            <a:gd name="connsiteX115-18647" fmla="*/ 3089672 w 5470922"/>
            <a:gd name="connsiteY115-18648" fmla="*/ 333406 h 1178750"/>
            <a:gd name="connsiteX116-18649" fmla="*/ 3168365 w 5470922"/>
            <a:gd name="connsiteY116-18650" fmla="*/ 337534 h 1178750"/>
            <a:gd name="connsiteX117-18651" fmla="*/ 3232547 w 5470922"/>
            <a:gd name="connsiteY117-18652" fmla="*/ 333406 h 1178750"/>
            <a:gd name="connsiteX118-18653" fmla="*/ 3244453 w 5470922"/>
            <a:gd name="connsiteY118-18654" fmla="*/ 345313 h 1178750"/>
            <a:gd name="connsiteX119-18655" fmla="*/ 3270079 w 5470922"/>
            <a:gd name="connsiteY119-18656" fmla="*/ 383046 h 1178750"/>
            <a:gd name="connsiteX120-18657" fmla="*/ 3295707 w 5470922"/>
            <a:gd name="connsiteY120-18658" fmla="*/ 431440 h 1178750"/>
            <a:gd name="connsiteX121-18659" fmla="*/ 3335563 w 5470922"/>
            <a:gd name="connsiteY121-18660" fmla="*/ 458613 h 1178750"/>
            <a:gd name="connsiteX122-18661" fmla="*/ 3363516 w 5470922"/>
            <a:gd name="connsiteY122-18662" fmla="*/ 458422 h 1178750"/>
            <a:gd name="connsiteX123-18663" fmla="*/ 3368957 w 5470922"/>
            <a:gd name="connsiteY123-18664" fmla="*/ 423760 h 1178750"/>
            <a:gd name="connsiteX124-18665" fmla="*/ 3364817 w 5470922"/>
            <a:gd name="connsiteY124-18666" fmla="*/ 399180 h 1178750"/>
            <a:gd name="connsiteX125-18667" fmla="*/ 3374136 w 5470922"/>
            <a:gd name="connsiteY125-18668" fmla="*/ 335520 h 1178750"/>
            <a:gd name="connsiteX126-18669" fmla="*/ 3423047 w 5470922"/>
            <a:gd name="connsiteY126-18670" fmla="*/ 351266 h 1178750"/>
            <a:gd name="connsiteX127-18671" fmla="*/ 3443495 w 5470922"/>
            <a:gd name="connsiteY127-18672" fmla="*/ 377382 h 1178750"/>
            <a:gd name="connsiteX128-18673" fmla="*/ 3459294 w 5470922"/>
            <a:gd name="connsiteY128-18674" fmla="*/ 332927 h 1178750"/>
            <a:gd name="connsiteX129-18675" fmla="*/ 3476625 w 5470922"/>
            <a:gd name="connsiteY129-18676" fmla="*/ 297688 h 1178750"/>
            <a:gd name="connsiteX130-18677" fmla="*/ 3500437 w 5470922"/>
            <a:gd name="connsiteY130-18678" fmla="*/ 291734 h 1178750"/>
            <a:gd name="connsiteX131-18679" fmla="*/ 3530203 w 5470922"/>
            <a:gd name="connsiteY131-18680" fmla="*/ 285781 h 1178750"/>
            <a:gd name="connsiteX132-18681" fmla="*/ 3548062 w 5470922"/>
            <a:gd name="connsiteY132-18682" fmla="*/ 279828 h 1178750"/>
            <a:gd name="connsiteX133-18683" fmla="*/ 3539784 w 5470922"/>
            <a:gd name="connsiteY133-18684" fmla="*/ 251886 h 1178750"/>
            <a:gd name="connsiteX134-18685" fmla="*/ 3607594 w 5470922"/>
            <a:gd name="connsiteY134-18686" fmla="*/ 197541 h 1178750"/>
            <a:gd name="connsiteX135-18687" fmla="*/ 3611997 w 5470922"/>
            <a:gd name="connsiteY135-18688" fmla="*/ 132633 h 1178750"/>
            <a:gd name="connsiteX136-18689" fmla="*/ 3655219 w 5470922"/>
            <a:gd name="connsiteY136-18690" fmla="*/ 119094 h 1178750"/>
            <a:gd name="connsiteX137-18691" fmla="*/ 3709836 w 5470922"/>
            <a:gd name="connsiteY137-18692" fmla="*/ 98642 h 1178750"/>
            <a:gd name="connsiteX138-18693" fmla="*/ 3757213 w 5470922"/>
            <a:gd name="connsiteY138-18694" fmla="*/ 63692 h 1178750"/>
            <a:gd name="connsiteX139-18695" fmla="*/ 3806125 w 5470922"/>
            <a:gd name="connsiteY139-18696" fmla="*/ 89041 h 1178750"/>
            <a:gd name="connsiteX140-18697" fmla="*/ 3875484 w 5470922"/>
            <a:gd name="connsiteY140-18698" fmla="*/ 89328 h 1178750"/>
            <a:gd name="connsiteX141-18699" fmla="*/ 3893344 w 5470922"/>
            <a:gd name="connsiteY141-18700" fmla="*/ 83375 h 1178750"/>
            <a:gd name="connsiteX142-18701" fmla="*/ 3911203 w 5470922"/>
            <a:gd name="connsiteY142-18702" fmla="*/ 71469 h 1178750"/>
            <a:gd name="connsiteX143-18703" fmla="*/ 3929062 w 5470922"/>
            <a:gd name="connsiteY143-18704" fmla="*/ 77422 h 1178750"/>
            <a:gd name="connsiteX144-18705" fmla="*/ 3966595 w 5470922"/>
            <a:gd name="connsiteY144-18706" fmla="*/ 91633 h 1178750"/>
            <a:gd name="connsiteX145-18707" fmla="*/ 3988082 w 5470922"/>
            <a:gd name="connsiteY145-18708" fmla="*/ 135608 h 1178750"/>
            <a:gd name="connsiteX146-18709" fmla="*/ 4025615 w 5470922"/>
            <a:gd name="connsiteY146-18710" fmla="*/ 150395 h 1178750"/>
            <a:gd name="connsiteX147-18711" fmla="*/ 4060295 w 5470922"/>
            <a:gd name="connsiteY147-18712" fmla="*/ 124280 h 1178750"/>
            <a:gd name="connsiteX148-18713" fmla="*/ 4119562 w 5470922"/>
            <a:gd name="connsiteY148-18714" fmla="*/ 107188 h 1178750"/>
            <a:gd name="connsiteX149-18715" fmla="*/ 4125516 w 5470922"/>
            <a:gd name="connsiteY149-18716" fmla="*/ 89328 h 1178750"/>
            <a:gd name="connsiteX150-18717" fmla="*/ 4119562 w 5470922"/>
            <a:gd name="connsiteY150-18718" fmla="*/ 65516 h 1178750"/>
            <a:gd name="connsiteX151-18719" fmla="*/ 4101703 w 5470922"/>
            <a:gd name="connsiteY151-18720" fmla="*/ 29797 h 1178750"/>
            <a:gd name="connsiteX152-18721" fmla="*/ 4107656 w 5470922"/>
            <a:gd name="connsiteY152-18722" fmla="*/ 5984 h 1178750"/>
            <a:gd name="connsiteX153-18723" fmla="*/ 4167187 w 5470922"/>
            <a:gd name="connsiteY153-18724" fmla="*/ 5984 h 1178750"/>
            <a:gd name="connsiteX154-18725" fmla="*/ 4185047 w 5470922"/>
            <a:gd name="connsiteY154-18726" fmla="*/ 11938 h 1178750"/>
            <a:gd name="connsiteX155-18727" fmla="*/ 4244578 w 5470922"/>
            <a:gd name="connsiteY155-18728" fmla="*/ 47656 h 1178750"/>
            <a:gd name="connsiteX156-18729" fmla="*/ 4280297 w 5470922"/>
            <a:gd name="connsiteY156-18730" fmla="*/ 53609 h 1178750"/>
            <a:gd name="connsiteX157-18731" fmla="*/ 4363641 w 5470922"/>
            <a:gd name="connsiteY157-18732" fmla="*/ 41703 h 1178750"/>
            <a:gd name="connsiteX158-18733" fmla="*/ 4381500 w 5470922"/>
            <a:gd name="connsiteY158-18734" fmla="*/ 35750 h 1178750"/>
            <a:gd name="connsiteX159-18735" fmla="*/ 4399359 w 5470922"/>
            <a:gd name="connsiteY159-18736" fmla="*/ 23844 h 1178750"/>
            <a:gd name="connsiteX160-18737" fmla="*/ 4429125 w 5470922"/>
            <a:gd name="connsiteY160-18738" fmla="*/ 35750 h 1178750"/>
            <a:gd name="connsiteX161-18739" fmla="*/ 4446984 w 5470922"/>
            <a:gd name="connsiteY161-18740" fmla="*/ 41703 h 1178750"/>
            <a:gd name="connsiteX162-18741" fmla="*/ 4470797 w 5470922"/>
            <a:gd name="connsiteY162-18742" fmla="*/ 65516 h 1178750"/>
            <a:gd name="connsiteX163-18743" fmla="*/ 4488656 w 5470922"/>
            <a:gd name="connsiteY163-18744" fmla="*/ 107188 h 1178750"/>
            <a:gd name="connsiteX164-18745" fmla="*/ 4506516 w 5470922"/>
            <a:gd name="connsiteY164-18746" fmla="*/ 101234 h 1178750"/>
            <a:gd name="connsiteX165-18747" fmla="*/ 4542234 w 5470922"/>
            <a:gd name="connsiteY165-18748" fmla="*/ 77422 h 1178750"/>
            <a:gd name="connsiteX166-18749" fmla="*/ 4554141 w 5470922"/>
            <a:gd name="connsiteY166-18750" fmla="*/ 65516 h 1178750"/>
            <a:gd name="connsiteX167-18751" fmla="*/ 4589859 w 5470922"/>
            <a:gd name="connsiteY167-18752" fmla="*/ 53609 h 1178750"/>
            <a:gd name="connsiteX168-18753" fmla="*/ 4607719 w 5470922"/>
            <a:gd name="connsiteY168-18754" fmla="*/ 47656 h 1178750"/>
            <a:gd name="connsiteX169-18755" fmla="*/ 4649391 w 5470922"/>
            <a:gd name="connsiteY169-18756" fmla="*/ 29797 h 1178750"/>
            <a:gd name="connsiteX170-18757" fmla="*/ 4667250 w 5470922"/>
            <a:gd name="connsiteY170-18758" fmla="*/ 59563 h 1178750"/>
            <a:gd name="connsiteX171-18759" fmla="*/ 4691062 w 5470922"/>
            <a:gd name="connsiteY171-18760" fmla="*/ 95281 h 1178750"/>
            <a:gd name="connsiteX172-18761" fmla="*/ 4738687 w 5470922"/>
            <a:gd name="connsiteY172-18762" fmla="*/ 107188 h 1178750"/>
            <a:gd name="connsiteX173-18763" fmla="*/ 4774406 w 5470922"/>
            <a:gd name="connsiteY173-18764" fmla="*/ 89328 h 1178750"/>
            <a:gd name="connsiteX174-18765" fmla="*/ 4798219 w 5470922"/>
            <a:gd name="connsiteY174-18766" fmla="*/ 53609 h 1178750"/>
            <a:gd name="connsiteX175-18767" fmla="*/ 4804172 w 5470922"/>
            <a:gd name="connsiteY175-18768" fmla="*/ 35750 h 1178750"/>
            <a:gd name="connsiteX176-18769" fmla="*/ 4822031 w 5470922"/>
            <a:gd name="connsiteY176-18770" fmla="*/ 47656 h 1178750"/>
            <a:gd name="connsiteX177-18771" fmla="*/ 4845844 w 5470922"/>
            <a:gd name="connsiteY177-18772" fmla="*/ 89328 h 1178750"/>
            <a:gd name="connsiteX178-18773" fmla="*/ 4863703 w 5470922"/>
            <a:gd name="connsiteY178-18774" fmla="*/ 101234 h 1178750"/>
            <a:gd name="connsiteX179-18775" fmla="*/ 4893469 w 5470922"/>
            <a:gd name="connsiteY179-18776" fmla="*/ 131000 h 1178750"/>
            <a:gd name="connsiteX180-18777" fmla="*/ 4911328 w 5470922"/>
            <a:gd name="connsiteY180-18778" fmla="*/ 119094 h 1178750"/>
            <a:gd name="connsiteX181-18779" fmla="*/ 4935141 w 5470922"/>
            <a:gd name="connsiteY181-18780" fmla="*/ 95281 h 1178750"/>
            <a:gd name="connsiteX182-18781" fmla="*/ 4931792 w 5470922"/>
            <a:gd name="connsiteY182-18782" fmla="*/ 131479 h 1178750"/>
            <a:gd name="connsiteX183-18783" fmla="*/ 4974749 w 5470922"/>
            <a:gd name="connsiteY183-18784" fmla="*/ 142618 h 1178750"/>
            <a:gd name="connsiteX184-18785" fmla="*/ 5017708 w 5470922"/>
            <a:gd name="connsiteY184-18786" fmla="*/ 127160 h 1178750"/>
            <a:gd name="connsiteX185-18787" fmla="*/ 5020562 w 5470922"/>
            <a:gd name="connsiteY185-18788" fmla="*/ 90385 h 1178750"/>
            <a:gd name="connsiteX186-18789" fmla="*/ 5060156 w 5470922"/>
            <a:gd name="connsiteY186-18790" fmla="*/ 59563 h 1178750"/>
            <a:gd name="connsiteX187-18791" fmla="*/ 5047739 w 5470922"/>
            <a:gd name="connsiteY187-18792" fmla="*/ 41703 h 1178750"/>
            <a:gd name="connsiteX188-18793" fmla="*/ 5119687 w 5470922"/>
            <a:gd name="connsiteY188-18794" fmla="*/ 29797 h 1178750"/>
            <a:gd name="connsiteX189-18795" fmla="*/ 5142725 w 5470922"/>
            <a:gd name="connsiteY189-18796" fmla="*/ 22020 h 1178750"/>
            <a:gd name="connsiteX190-18797" fmla="*/ 5169390 w 5470922"/>
            <a:gd name="connsiteY190-18798" fmla="*/ 60331 h 1178750"/>
            <a:gd name="connsiteX191-18799" fmla="*/ 5209249 w 5470922"/>
            <a:gd name="connsiteY191-18800" fmla="*/ 77422 h 1178750"/>
            <a:gd name="connsiteX192-18801" fmla="*/ 5239014 w 5470922"/>
            <a:gd name="connsiteY192-18802" fmla="*/ 131479 h 1178750"/>
            <a:gd name="connsiteX193-18803" fmla="*/ 5246006 w 5470922"/>
            <a:gd name="connsiteY193-18804" fmla="*/ 151164 h 1178750"/>
            <a:gd name="connsiteX194-18805" fmla="*/ 5258686 w 5470922"/>
            <a:gd name="connsiteY194-18806" fmla="*/ 193123 h 1178750"/>
            <a:gd name="connsiteX195-18807" fmla="*/ 5280686 w 5470922"/>
            <a:gd name="connsiteY195-18808" fmla="*/ 174785 h 1178750"/>
            <a:gd name="connsiteX196-18809" fmla="*/ 5301911 w 5470922"/>
            <a:gd name="connsiteY196-18810" fmla="*/ 165471 h 1178750"/>
            <a:gd name="connsiteX197-18811" fmla="*/ 5312265 w 5470922"/>
            <a:gd name="connsiteY197-18812" fmla="*/ 143196 h 1178750"/>
            <a:gd name="connsiteX198-18813" fmla="*/ 5340991 w 5470922"/>
            <a:gd name="connsiteY198-18814" fmla="*/ 125335 h 1178750"/>
            <a:gd name="connsiteX199-18815" fmla="*/ 5309941 w 5470922"/>
            <a:gd name="connsiteY199-18816" fmla="*/ 90674 h 1178750"/>
            <a:gd name="connsiteX200-18817" fmla="*/ 5373610 w 5470922"/>
            <a:gd name="connsiteY200-18818" fmla="*/ 91442 h 1178750"/>
            <a:gd name="connsiteX201-18819" fmla="*/ 5399484 w 5470922"/>
            <a:gd name="connsiteY201-18820" fmla="*/ 77422 h 1178750"/>
            <a:gd name="connsiteX202-18821" fmla="*/ 5381625 w 5470922"/>
            <a:gd name="connsiteY202-18822" fmla="*/ 65516 h 1178750"/>
            <a:gd name="connsiteX203-18823" fmla="*/ 5447109 w 5470922"/>
            <a:gd name="connsiteY203-18824" fmla="*/ 59563 h 1178750"/>
            <a:gd name="connsiteX204-18825" fmla="*/ 5470922 w 5470922"/>
            <a:gd name="connsiteY204-18826" fmla="*/ 65516 h 1178750"/>
            <a:gd name="connsiteX0-18827" fmla="*/ 0 w 5470922"/>
            <a:gd name="connsiteY0-18828" fmla="*/ 1178750 h 1178750"/>
            <a:gd name="connsiteX1-18829" fmla="*/ 29766 w 5470922"/>
            <a:gd name="connsiteY1-18830" fmla="*/ 1160891 h 1178750"/>
            <a:gd name="connsiteX2-18831" fmla="*/ 47625 w 5470922"/>
            <a:gd name="connsiteY2-18832" fmla="*/ 1154938 h 1178750"/>
            <a:gd name="connsiteX3-18833" fmla="*/ 77391 w 5470922"/>
            <a:gd name="connsiteY3-18834" fmla="*/ 1125172 h 1178750"/>
            <a:gd name="connsiteX4-18835" fmla="*/ 95250 w 5470922"/>
            <a:gd name="connsiteY4-18836" fmla="*/ 1113266 h 1178750"/>
            <a:gd name="connsiteX5-18837" fmla="*/ 172641 w 5470922"/>
            <a:gd name="connsiteY5-18838" fmla="*/ 1119219 h 1178750"/>
            <a:gd name="connsiteX6-18839" fmla="*/ 220266 w 5470922"/>
            <a:gd name="connsiteY6-18840" fmla="*/ 1125172 h 1178750"/>
            <a:gd name="connsiteX7-18841" fmla="*/ 232172 w 5470922"/>
            <a:gd name="connsiteY7-18842" fmla="*/ 1107313 h 1178750"/>
            <a:gd name="connsiteX8-18843" fmla="*/ 238125 w 5470922"/>
            <a:gd name="connsiteY8-18844" fmla="*/ 1065641 h 1178750"/>
            <a:gd name="connsiteX9-18845" fmla="*/ 244078 w 5470922"/>
            <a:gd name="connsiteY9-18846" fmla="*/ 1047781 h 1178750"/>
            <a:gd name="connsiteX10-18847" fmla="*/ 279797 w 5470922"/>
            <a:gd name="connsiteY10-18848" fmla="*/ 1023969 h 1178750"/>
            <a:gd name="connsiteX11-18849" fmla="*/ 291703 w 5470922"/>
            <a:gd name="connsiteY11-18850" fmla="*/ 1006109 h 1178750"/>
            <a:gd name="connsiteX12-18851" fmla="*/ 321469 w 5470922"/>
            <a:gd name="connsiteY12-18852" fmla="*/ 976344 h 1178750"/>
            <a:gd name="connsiteX13-18853" fmla="*/ 345281 w 5470922"/>
            <a:gd name="connsiteY13-18854" fmla="*/ 940625 h 1178750"/>
            <a:gd name="connsiteX14-18855" fmla="*/ 357187 w 5470922"/>
            <a:gd name="connsiteY14-18856" fmla="*/ 922766 h 1178750"/>
            <a:gd name="connsiteX15-18857" fmla="*/ 369094 w 5470922"/>
            <a:gd name="connsiteY15-18858" fmla="*/ 910859 h 1178750"/>
            <a:gd name="connsiteX16-18859" fmla="*/ 381000 w 5470922"/>
            <a:gd name="connsiteY16-18860" fmla="*/ 922766 h 1178750"/>
            <a:gd name="connsiteX17-18861" fmla="*/ 386953 w 5470922"/>
            <a:gd name="connsiteY17-18862" fmla="*/ 940625 h 1178750"/>
            <a:gd name="connsiteX18-18863" fmla="*/ 422672 w 5470922"/>
            <a:gd name="connsiteY18-18864" fmla="*/ 958484 h 1178750"/>
            <a:gd name="connsiteX19-18865" fmla="*/ 452437 w 5470922"/>
            <a:gd name="connsiteY19-18866" fmla="*/ 988250 h 1178750"/>
            <a:gd name="connsiteX20-18867" fmla="*/ 488156 w 5470922"/>
            <a:gd name="connsiteY20-18868" fmla="*/ 1000156 h 1178750"/>
            <a:gd name="connsiteX21-18869" fmla="*/ 511969 w 5470922"/>
            <a:gd name="connsiteY21-18870" fmla="*/ 994203 h 1178750"/>
            <a:gd name="connsiteX22-18871" fmla="*/ 559594 w 5470922"/>
            <a:gd name="connsiteY22-18872" fmla="*/ 958484 h 1178750"/>
            <a:gd name="connsiteX23-18873" fmla="*/ 601266 w 5470922"/>
            <a:gd name="connsiteY23-18874" fmla="*/ 964438 h 1178750"/>
            <a:gd name="connsiteX24-18875" fmla="*/ 619125 w 5470922"/>
            <a:gd name="connsiteY24-18876" fmla="*/ 970391 h 1178750"/>
            <a:gd name="connsiteX25-18877" fmla="*/ 631031 w 5470922"/>
            <a:gd name="connsiteY25-18878" fmla="*/ 988250 h 1178750"/>
            <a:gd name="connsiteX26-18879" fmla="*/ 648891 w 5470922"/>
            <a:gd name="connsiteY26-18880" fmla="*/ 1000156 h 1178750"/>
            <a:gd name="connsiteX27-18881" fmla="*/ 666750 w 5470922"/>
            <a:gd name="connsiteY27-18882" fmla="*/ 994203 h 1178750"/>
            <a:gd name="connsiteX28-18883" fmla="*/ 684609 w 5470922"/>
            <a:gd name="connsiteY28-18884" fmla="*/ 982297 h 1178750"/>
            <a:gd name="connsiteX29-18885" fmla="*/ 720328 w 5470922"/>
            <a:gd name="connsiteY29-18886" fmla="*/ 970391 h 1178750"/>
            <a:gd name="connsiteX30-18887" fmla="*/ 744141 w 5470922"/>
            <a:gd name="connsiteY30-18888" fmla="*/ 946578 h 1178750"/>
            <a:gd name="connsiteX31-18889" fmla="*/ 756047 w 5470922"/>
            <a:gd name="connsiteY31-18890" fmla="*/ 928719 h 1178750"/>
            <a:gd name="connsiteX32-18891" fmla="*/ 773906 w 5470922"/>
            <a:gd name="connsiteY32-18892" fmla="*/ 922766 h 1178750"/>
            <a:gd name="connsiteX33-18893" fmla="*/ 863203 w 5470922"/>
            <a:gd name="connsiteY33-18894" fmla="*/ 916813 h 1178750"/>
            <a:gd name="connsiteX34-18895" fmla="*/ 887016 w 5470922"/>
            <a:gd name="connsiteY34-18896" fmla="*/ 869188 h 1178750"/>
            <a:gd name="connsiteX35-18897" fmla="*/ 904875 w 5470922"/>
            <a:gd name="connsiteY35-18898" fmla="*/ 863234 h 1178750"/>
            <a:gd name="connsiteX36-18899" fmla="*/ 952500 w 5470922"/>
            <a:gd name="connsiteY36-18900" fmla="*/ 857281 h 1178750"/>
            <a:gd name="connsiteX37-18901" fmla="*/ 988219 w 5470922"/>
            <a:gd name="connsiteY37-18902" fmla="*/ 833469 h 1178750"/>
            <a:gd name="connsiteX38-18903" fmla="*/ 1006078 w 5470922"/>
            <a:gd name="connsiteY38-18904" fmla="*/ 821563 h 1178750"/>
            <a:gd name="connsiteX39-18905" fmla="*/ 1041797 w 5470922"/>
            <a:gd name="connsiteY39-18906" fmla="*/ 827516 h 1178750"/>
            <a:gd name="connsiteX40-18907" fmla="*/ 1059656 w 5470922"/>
            <a:gd name="connsiteY40-18908" fmla="*/ 833469 h 1178750"/>
            <a:gd name="connsiteX41-18909" fmla="*/ 1101328 w 5470922"/>
            <a:gd name="connsiteY41-18910" fmla="*/ 821563 h 1178750"/>
            <a:gd name="connsiteX42-18911" fmla="*/ 1137047 w 5470922"/>
            <a:gd name="connsiteY42-18912" fmla="*/ 779891 h 1178750"/>
            <a:gd name="connsiteX43-18913" fmla="*/ 1148953 w 5470922"/>
            <a:gd name="connsiteY43-18914" fmla="*/ 756078 h 1178750"/>
            <a:gd name="connsiteX44-18915" fmla="*/ 1154906 w 5470922"/>
            <a:gd name="connsiteY44-18916" fmla="*/ 738219 h 1178750"/>
            <a:gd name="connsiteX45-18917" fmla="*/ 1172766 w 5470922"/>
            <a:gd name="connsiteY45-18918" fmla="*/ 732266 h 1178750"/>
            <a:gd name="connsiteX46-18919" fmla="*/ 1196578 w 5470922"/>
            <a:gd name="connsiteY46-18920" fmla="*/ 738219 h 1178750"/>
            <a:gd name="connsiteX47-18921" fmla="*/ 1214437 w 5470922"/>
            <a:gd name="connsiteY47-18922" fmla="*/ 744172 h 1178750"/>
            <a:gd name="connsiteX48-18923" fmla="*/ 1226344 w 5470922"/>
            <a:gd name="connsiteY48-18924" fmla="*/ 732266 h 1178750"/>
            <a:gd name="connsiteX49-18925" fmla="*/ 1244203 w 5470922"/>
            <a:gd name="connsiteY49-18926" fmla="*/ 726313 h 1178750"/>
            <a:gd name="connsiteX50-18927" fmla="*/ 1273969 w 5470922"/>
            <a:gd name="connsiteY50-18928" fmla="*/ 756078 h 1178750"/>
            <a:gd name="connsiteX51-18929" fmla="*/ 1291828 w 5470922"/>
            <a:gd name="connsiteY51-18930" fmla="*/ 767984 h 1178750"/>
            <a:gd name="connsiteX52-18931" fmla="*/ 1333500 w 5470922"/>
            <a:gd name="connsiteY52-18932" fmla="*/ 803703 h 1178750"/>
            <a:gd name="connsiteX53-18933" fmla="*/ 1351359 w 5470922"/>
            <a:gd name="connsiteY53-18934" fmla="*/ 809656 h 1178750"/>
            <a:gd name="connsiteX54-18935" fmla="*/ 1369219 w 5470922"/>
            <a:gd name="connsiteY54-18936" fmla="*/ 773938 h 1178750"/>
            <a:gd name="connsiteX55-18937" fmla="*/ 1375172 w 5470922"/>
            <a:gd name="connsiteY55-18938" fmla="*/ 714406 h 1178750"/>
            <a:gd name="connsiteX56-18939" fmla="*/ 1393031 w 5470922"/>
            <a:gd name="connsiteY56-18940" fmla="*/ 702500 h 1178750"/>
            <a:gd name="connsiteX57-18941" fmla="*/ 1494234 w 5470922"/>
            <a:gd name="connsiteY57-18942" fmla="*/ 678688 h 1178750"/>
            <a:gd name="connsiteX58-18943" fmla="*/ 1506141 w 5470922"/>
            <a:gd name="connsiteY58-18944" fmla="*/ 666781 h 1178750"/>
            <a:gd name="connsiteX59-18945" fmla="*/ 1524000 w 5470922"/>
            <a:gd name="connsiteY59-18946" fmla="*/ 654875 h 1178750"/>
            <a:gd name="connsiteX60-18947" fmla="*/ 1535906 w 5470922"/>
            <a:gd name="connsiteY60-18948" fmla="*/ 637016 h 1178750"/>
            <a:gd name="connsiteX61-18949" fmla="*/ 1559719 w 5470922"/>
            <a:gd name="connsiteY61-18950" fmla="*/ 613203 h 1178750"/>
            <a:gd name="connsiteX62-18951" fmla="*/ 1565672 w 5470922"/>
            <a:gd name="connsiteY62-18952" fmla="*/ 595344 h 1178750"/>
            <a:gd name="connsiteX63-18953" fmla="*/ 1619250 w 5470922"/>
            <a:gd name="connsiteY63-18954" fmla="*/ 565578 h 1178750"/>
            <a:gd name="connsiteX64-18955" fmla="*/ 1702594 w 5470922"/>
            <a:gd name="connsiteY64-18956" fmla="*/ 571531 h 1178750"/>
            <a:gd name="connsiteX65-18957" fmla="*/ 1720453 w 5470922"/>
            <a:gd name="connsiteY65-18958" fmla="*/ 577484 h 1178750"/>
            <a:gd name="connsiteX66-18959" fmla="*/ 1768078 w 5470922"/>
            <a:gd name="connsiteY66-18960" fmla="*/ 565578 h 1178750"/>
            <a:gd name="connsiteX67-18961" fmla="*/ 1797844 w 5470922"/>
            <a:gd name="connsiteY67-18962" fmla="*/ 541766 h 1178750"/>
            <a:gd name="connsiteX68-18963" fmla="*/ 1779984 w 5470922"/>
            <a:gd name="connsiteY68-18964" fmla="*/ 500094 h 1178750"/>
            <a:gd name="connsiteX69-18965" fmla="*/ 1768078 w 5470922"/>
            <a:gd name="connsiteY69-18966" fmla="*/ 482234 h 1178750"/>
            <a:gd name="connsiteX70-18967" fmla="*/ 1785937 w 5470922"/>
            <a:gd name="connsiteY70-18968" fmla="*/ 464375 h 1178750"/>
            <a:gd name="connsiteX71-18969" fmla="*/ 1839516 w 5470922"/>
            <a:gd name="connsiteY71-18970" fmla="*/ 482234 h 1178750"/>
            <a:gd name="connsiteX72-18971" fmla="*/ 1851422 w 5470922"/>
            <a:gd name="connsiteY72-18972" fmla="*/ 494141 h 1178750"/>
            <a:gd name="connsiteX73-18973" fmla="*/ 1887141 w 5470922"/>
            <a:gd name="connsiteY73-18974" fmla="*/ 512000 h 1178750"/>
            <a:gd name="connsiteX74-18975" fmla="*/ 1934766 w 5470922"/>
            <a:gd name="connsiteY74-18976" fmla="*/ 500094 h 1178750"/>
            <a:gd name="connsiteX75-18977" fmla="*/ 1952625 w 5470922"/>
            <a:gd name="connsiteY75-18978" fmla="*/ 464375 h 1178750"/>
            <a:gd name="connsiteX76-18979" fmla="*/ 1976437 w 5470922"/>
            <a:gd name="connsiteY76-18980" fmla="*/ 452469 h 1178750"/>
            <a:gd name="connsiteX77-18981" fmla="*/ 2047875 w 5470922"/>
            <a:gd name="connsiteY77-18982" fmla="*/ 440563 h 1178750"/>
            <a:gd name="connsiteX78-18983" fmla="*/ 2077641 w 5470922"/>
            <a:gd name="connsiteY78-18984" fmla="*/ 422703 h 1178750"/>
            <a:gd name="connsiteX79-18985" fmla="*/ 2095500 w 5470922"/>
            <a:gd name="connsiteY79-18986" fmla="*/ 416750 h 1178750"/>
            <a:gd name="connsiteX80-18987" fmla="*/ 2125266 w 5470922"/>
            <a:gd name="connsiteY80-18988" fmla="*/ 392938 h 1178750"/>
            <a:gd name="connsiteX81-18989" fmla="*/ 2137172 w 5470922"/>
            <a:gd name="connsiteY81-18990" fmla="*/ 381031 h 1178750"/>
            <a:gd name="connsiteX82-18991" fmla="*/ 2172891 w 5470922"/>
            <a:gd name="connsiteY82-18992" fmla="*/ 369125 h 1178750"/>
            <a:gd name="connsiteX83-18993" fmla="*/ 2190750 w 5470922"/>
            <a:gd name="connsiteY83-18994" fmla="*/ 363172 h 1178750"/>
            <a:gd name="connsiteX84-18995" fmla="*/ 2220516 w 5470922"/>
            <a:gd name="connsiteY84-18996" fmla="*/ 357219 h 1178750"/>
            <a:gd name="connsiteX85-18997" fmla="*/ 2256234 w 5470922"/>
            <a:gd name="connsiteY85-18998" fmla="*/ 345313 h 1178750"/>
            <a:gd name="connsiteX86-18999" fmla="*/ 2274094 w 5470922"/>
            <a:gd name="connsiteY86-19000" fmla="*/ 339359 h 1178750"/>
            <a:gd name="connsiteX87-19001" fmla="*/ 2309812 w 5470922"/>
            <a:gd name="connsiteY87-19002" fmla="*/ 315547 h 1178750"/>
            <a:gd name="connsiteX88-19003" fmla="*/ 2321719 w 5470922"/>
            <a:gd name="connsiteY88-19004" fmla="*/ 297688 h 1178750"/>
            <a:gd name="connsiteX89-19005" fmla="*/ 2357437 w 5470922"/>
            <a:gd name="connsiteY89-19006" fmla="*/ 279828 h 1178750"/>
            <a:gd name="connsiteX90-19007" fmla="*/ 2369344 w 5470922"/>
            <a:gd name="connsiteY90-19008" fmla="*/ 267922 h 1178750"/>
            <a:gd name="connsiteX91-19009" fmla="*/ 2381250 w 5470922"/>
            <a:gd name="connsiteY91-19010" fmla="*/ 250063 h 1178750"/>
            <a:gd name="connsiteX92-19011" fmla="*/ 2416969 w 5470922"/>
            <a:gd name="connsiteY92-19012" fmla="*/ 238156 h 1178750"/>
            <a:gd name="connsiteX93-19013" fmla="*/ 2446734 w 5470922"/>
            <a:gd name="connsiteY93-19014" fmla="*/ 244109 h 1178750"/>
            <a:gd name="connsiteX94-19015" fmla="*/ 2458641 w 5470922"/>
            <a:gd name="connsiteY94-19016" fmla="*/ 256016 h 1178750"/>
            <a:gd name="connsiteX95-19017" fmla="*/ 2494359 w 5470922"/>
            <a:gd name="connsiteY95-19018" fmla="*/ 244109 h 1178750"/>
            <a:gd name="connsiteX96-19019" fmla="*/ 2536031 w 5470922"/>
            <a:gd name="connsiteY96-19020" fmla="*/ 250063 h 1178750"/>
            <a:gd name="connsiteX97-19021" fmla="*/ 2547937 w 5470922"/>
            <a:gd name="connsiteY97-19022" fmla="*/ 267922 h 1178750"/>
            <a:gd name="connsiteX98-19023" fmla="*/ 2559844 w 5470922"/>
            <a:gd name="connsiteY98-19024" fmla="*/ 279828 h 1178750"/>
            <a:gd name="connsiteX99-19025" fmla="*/ 2565797 w 5470922"/>
            <a:gd name="connsiteY99-19026" fmla="*/ 309594 h 1178750"/>
            <a:gd name="connsiteX100-19027" fmla="*/ 2583656 w 5470922"/>
            <a:gd name="connsiteY100-19028" fmla="*/ 315547 h 1178750"/>
            <a:gd name="connsiteX101-19029" fmla="*/ 2619375 w 5470922"/>
            <a:gd name="connsiteY101-19030" fmla="*/ 339359 h 1178750"/>
            <a:gd name="connsiteX102-19031" fmla="*/ 2655094 w 5470922"/>
            <a:gd name="connsiteY102-19032" fmla="*/ 357219 h 1178750"/>
            <a:gd name="connsiteX103-19033" fmla="*/ 2684859 w 5470922"/>
            <a:gd name="connsiteY103-19034" fmla="*/ 428656 h 1178750"/>
            <a:gd name="connsiteX104-19035" fmla="*/ 2708672 w 5470922"/>
            <a:gd name="connsiteY104-19036" fmla="*/ 416750 h 1178750"/>
            <a:gd name="connsiteX105-19037" fmla="*/ 2744391 w 5470922"/>
            <a:gd name="connsiteY105-19038" fmla="*/ 404844 h 1178750"/>
            <a:gd name="connsiteX106-19039" fmla="*/ 2851547 w 5470922"/>
            <a:gd name="connsiteY106-19040" fmla="*/ 422703 h 1178750"/>
            <a:gd name="connsiteX107-19041" fmla="*/ 2887266 w 5470922"/>
            <a:gd name="connsiteY107-19042" fmla="*/ 410797 h 1178750"/>
            <a:gd name="connsiteX108-19043" fmla="*/ 2905125 w 5470922"/>
            <a:gd name="connsiteY108-19044" fmla="*/ 404844 h 1178750"/>
            <a:gd name="connsiteX109-19045" fmla="*/ 2922984 w 5470922"/>
            <a:gd name="connsiteY109-19046" fmla="*/ 392938 h 1178750"/>
            <a:gd name="connsiteX110-19047" fmla="*/ 2976562 w 5470922"/>
            <a:gd name="connsiteY110-19048" fmla="*/ 386984 h 1178750"/>
            <a:gd name="connsiteX111-19049" fmla="*/ 2994422 w 5470922"/>
            <a:gd name="connsiteY111-19050" fmla="*/ 392938 h 1178750"/>
            <a:gd name="connsiteX112-19051" fmla="*/ 3012281 w 5470922"/>
            <a:gd name="connsiteY112-19052" fmla="*/ 404844 h 1178750"/>
            <a:gd name="connsiteX113-19053" fmla="*/ 3030141 w 5470922"/>
            <a:gd name="connsiteY113-19054" fmla="*/ 369125 h 1178750"/>
            <a:gd name="connsiteX114-19055" fmla="*/ 3065859 w 5470922"/>
            <a:gd name="connsiteY114-19056" fmla="*/ 339359 h 1178750"/>
            <a:gd name="connsiteX115-19057" fmla="*/ 3089672 w 5470922"/>
            <a:gd name="connsiteY115-19058" fmla="*/ 333406 h 1178750"/>
            <a:gd name="connsiteX116-19059" fmla="*/ 3168365 w 5470922"/>
            <a:gd name="connsiteY116-19060" fmla="*/ 337534 h 1178750"/>
            <a:gd name="connsiteX117-19061" fmla="*/ 3232547 w 5470922"/>
            <a:gd name="connsiteY117-19062" fmla="*/ 333406 h 1178750"/>
            <a:gd name="connsiteX118-19063" fmla="*/ 3244453 w 5470922"/>
            <a:gd name="connsiteY118-19064" fmla="*/ 345313 h 1178750"/>
            <a:gd name="connsiteX119-19065" fmla="*/ 3270079 w 5470922"/>
            <a:gd name="connsiteY119-19066" fmla="*/ 383046 h 1178750"/>
            <a:gd name="connsiteX120-19067" fmla="*/ 3295707 w 5470922"/>
            <a:gd name="connsiteY120-19068" fmla="*/ 431440 h 1178750"/>
            <a:gd name="connsiteX121-19069" fmla="*/ 3335563 w 5470922"/>
            <a:gd name="connsiteY121-19070" fmla="*/ 458613 h 1178750"/>
            <a:gd name="connsiteX122-19071" fmla="*/ 3363516 w 5470922"/>
            <a:gd name="connsiteY122-19072" fmla="*/ 458422 h 1178750"/>
            <a:gd name="connsiteX123-19073" fmla="*/ 3368957 w 5470922"/>
            <a:gd name="connsiteY123-19074" fmla="*/ 423760 h 1178750"/>
            <a:gd name="connsiteX124-19075" fmla="*/ 3364817 w 5470922"/>
            <a:gd name="connsiteY124-19076" fmla="*/ 399180 h 1178750"/>
            <a:gd name="connsiteX125-19077" fmla="*/ 3374136 w 5470922"/>
            <a:gd name="connsiteY125-19078" fmla="*/ 335520 h 1178750"/>
            <a:gd name="connsiteX126-19079" fmla="*/ 3423047 w 5470922"/>
            <a:gd name="connsiteY126-19080" fmla="*/ 351266 h 1178750"/>
            <a:gd name="connsiteX127-19081" fmla="*/ 3443495 w 5470922"/>
            <a:gd name="connsiteY127-19082" fmla="*/ 377382 h 1178750"/>
            <a:gd name="connsiteX128-19083" fmla="*/ 3459294 w 5470922"/>
            <a:gd name="connsiteY128-19084" fmla="*/ 332927 h 1178750"/>
            <a:gd name="connsiteX129-19085" fmla="*/ 3476625 w 5470922"/>
            <a:gd name="connsiteY129-19086" fmla="*/ 297688 h 1178750"/>
            <a:gd name="connsiteX130-19087" fmla="*/ 3500437 w 5470922"/>
            <a:gd name="connsiteY130-19088" fmla="*/ 291734 h 1178750"/>
            <a:gd name="connsiteX131-19089" fmla="*/ 3530203 w 5470922"/>
            <a:gd name="connsiteY131-19090" fmla="*/ 285781 h 1178750"/>
            <a:gd name="connsiteX132-19091" fmla="*/ 3548062 w 5470922"/>
            <a:gd name="connsiteY132-19092" fmla="*/ 279828 h 1178750"/>
            <a:gd name="connsiteX133-19093" fmla="*/ 3539784 w 5470922"/>
            <a:gd name="connsiteY133-19094" fmla="*/ 251886 h 1178750"/>
            <a:gd name="connsiteX134-19095" fmla="*/ 3607594 w 5470922"/>
            <a:gd name="connsiteY134-19096" fmla="*/ 197541 h 1178750"/>
            <a:gd name="connsiteX135-19097" fmla="*/ 3611997 w 5470922"/>
            <a:gd name="connsiteY135-19098" fmla="*/ 132633 h 1178750"/>
            <a:gd name="connsiteX136-19099" fmla="*/ 3655219 w 5470922"/>
            <a:gd name="connsiteY136-19100" fmla="*/ 119094 h 1178750"/>
            <a:gd name="connsiteX137-19101" fmla="*/ 3709836 w 5470922"/>
            <a:gd name="connsiteY137-19102" fmla="*/ 98642 h 1178750"/>
            <a:gd name="connsiteX138-19103" fmla="*/ 3757213 w 5470922"/>
            <a:gd name="connsiteY138-19104" fmla="*/ 63692 h 1178750"/>
            <a:gd name="connsiteX139-19105" fmla="*/ 3806125 w 5470922"/>
            <a:gd name="connsiteY139-19106" fmla="*/ 89041 h 1178750"/>
            <a:gd name="connsiteX140-19107" fmla="*/ 3875484 w 5470922"/>
            <a:gd name="connsiteY140-19108" fmla="*/ 89328 h 1178750"/>
            <a:gd name="connsiteX141-19109" fmla="*/ 3893344 w 5470922"/>
            <a:gd name="connsiteY141-19110" fmla="*/ 83375 h 1178750"/>
            <a:gd name="connsiteX142-19111" fmla="*/ 3911203 w 5470922"/>
            <a:gd name="connsiteY142-19112" fmla="*/ 71469 h 1178750"/>
            <a:gd name="connsiteX143-19113" fmla="*/ 3929062 w 5470922"/>
            <a:gd name="connsiteY143-19114" fmla="*/ 77422 h 1178750"/>
            <a:gd name="connsiteX144-19115" fmla="*/ 3966595 w 5470922"/>
            <a:gd name="connsiteY144-19116" fmla="*/ 91633 h 1178750"/>
            <a:gd name="connsiteX145-19117" fmla="*/ 3988082 w 5470922"/>
            <a:gd name="connsiteY145-19118" fmla="*/ 135608 h 1178750"/>
            <a:gd name="connsiteX146-19119" fmla="*/ 4025615 w 5470922"/>
            <a:gd name="connsiteY146-19120" fmla="*/ 150395 h 1178750"/>
            <a:gd name="connsiteX147-19121" fmla="*/ 4060295 w 5470922"/>
            <a:gd name="connsiteY147-19122" fmla="*/ 124280 h 1178750"/>
            <a:gd name="connsiteX148-19123" fmla="*/ 4038822 w 5470922"/>
            <a:gd name="connsiteY148-19124" fmla="*/ 80303 h 1178750"/>
            <a:gd name="connsiteX149-19125" fmla="*/ 4125516 w 5470922"/>
            <a:gd name="connsiteY149-19126" fmla="*/ 89328 h 1178750"/>
            <a:gd name="connsiteX150-19127" fmla="*/ 4119562 w 5470922"/>
            <a:gd name="connsiteY150-19128" fmla="*/ 65516 h 1178750"/>
            <a:gd name="connsiteX151-19129" fmla="*/ 4101703 w 5470922"/>
            <a:gd name="connsiteY151-19130" fmla="*/ 29797 h 1178750"/>
            <a:gd name="connsiteX152-19131" fmla="*/ 4107656 w 5470922"/>
            <a:gd name="connsiteY152-19132" fmla="*/ 5984 h 1178750"/>
            <a:gd name="connsiteX153-19133" fmla="*/ 4167187 w 5470922"/>
            <a:gd name="connsiteY153-19134" fmla="*/ 5984 h 1178750"/>
            <a:gd name="connsiteX154-19135" fmla="*/ 4185047 w 5470922"/>
            <a:gd name="connsiteY154-19136" fmla="*/ 11938 h 1178750"/>
            <a:gd name="connsiteX155-19137" fmla="*/ 4244578 w 5470922"/>
            <a:gd name="connsiteY155-19138" fmla="*/ 47656 h 1178750"/>
            <a:gd name="connsiteX156-19139" fmla="*/ 4280297 w 5470922"/>
            <a:gd name="connsiteY156-19140" fmla="*/ 53609 h 1178750"/>
            <a:gd name="connsiteX157-19141" fmla="*/ 4363641 w 5470922"/>
            <a:gd name="connsiteY157-19142" fmla="*/ 41703 h 1178750"/>
            <a:gd name="connsiteX158-19143" fmla="*/ 4381500 w 5470922"/>
            <a:gd name="connsiteY158-19144" fmla="*/ 35750 h 1178750"/>
            <a:gd name="connsiteX159-19145" fmla="*/ 4399359 w 5470922"/>
            <a:gd name="connsiteY159-19146" fmla="*/ 23844 h 1178750"/>
            <a:gd name="connsiteX160-19147" fmla="*/ 4429125 w 5470922"/>
            <a:gd name="connsiteY160-19148" fmla="*/ 35750 h 1178750"/>
            <a:gd name="connsiteX161-19149" fmla="*/ 4446984 w 5470922"/>
            <a:gd name="connsiteY161-19150" fmla="*/ 41703 h 1178750"/>
            <a:gd name="connsiteX162-19151" fmla="*/ 4470797 w 5470922"/>
            <a:gd name="connsiteY162-19152" fmla="*/ 65516 h 1178750"/>
            <a:gd name="connsiteX163-19153" fmla="*/ 4488656 w 5470922"/>
            <a:gd name="connsiteY163-19154" fmla="*/ 107188 h 1178750"/>
            <a:gd name="connsiteX164-19155" fmla="*/ 4506516 w 5470922"/>
            <a:gd name="connsiteY164-19156" fmla="*/ 101234 h 1178750"/>
            <a:gd name="connsiteX165-19157" fmla="*/ 4542234 w 5470922"/>
            <a:gd name="connsiteY165-19158" fmla="*/ 77422 h 1178750"/>
            <a:gd name="connsiteX166-19159" fmla="*/ 4554141 w 5470922"/>
            <a:gd name="connsiteY166-19160" fmla="*/ 65516 h 1178750"/>
            <a:gd name="connsiteX167-19161" fmla="*/ 4589859 w 5470922"/>
            <a:gd name="connsiteY167-19162" fmla="*/ 53609 h 1178750"/>
            <a:gd name="connsiteX168-19163" fmla="*/ 4607719 w 5470922"/>
            <a:gd name="connsiteY168-19164" fmla="*/ 47656 h 1178750"/>
            <a:gd name="connsiteX169-19165" fmla="*/ 4649391 w 5470922"/>
            <a:gd name="connsiteY169-19166" fmla="*/ 29797 h 1178750"/>
            <a:gd name="connsiteX170-19167" fmla="*/ 4667250 w 5470922"/>
            <a:gd name="connsiteY170-19168" fmla="*/ 59563 h 1178750"/>
            <a:gd name="connsiteX171-19169" fmla="*/ 4691062 w 5470922"/>
            <a:gd name="connsiteY171-19170" fmla="*/ 95281 h 1178750"/>
            <a:gd name="connsiteX172-19171" fmla="*/ 4738687 w 5470922"/>
            <a:gd name="connsiteY172-19172" fmla="*/ 107188 h 1178750"/>
            <a:gd name="connsiteX173-19173" fmla="*/ 4774406 w 5470922"/>
            <a:gd name="connsiteY173-19174" fmla="*/ 89328 h 1178750"/>
            <a:gd name="connsiteX174-19175" fmla="*/ 4798219 w 5470922"/>
            <a:gd name="connsiteY174-19176" fmla="*/ 53609 h 1178750"/>
            <a:gd name="connsiteX175-19177" fmla="*/ 4804172 w 5470922"/>
            <a:gd name="connsiteY175-19178" fmla="*/ 35750 h 1178750"/>
            <a:gd name="connsiteX176-19179" fmla="*/ 4822031 w 5470922"/>
            <a:gd name="connsiteY176-19180" fmla="*/ 47656 h 1178750"/>
            <a:gd name="connsiteX177-19181" fmla="*/ 4845844 w 5470922"/>
            <a:gd name="connsiteY177-19182" fmla="*/ 89328 h 1178750"/>
            <a:gd name="connsiteX178-19183" fmla="*/ 4863703 w 5470922"/>
            <a:gd name="connsiteY178-19184" fmla="*/ 101234 h 1178750"/>
            <a:gd name="connsiteX179-19185" fmla="*/ 4893469 w 5470922"/>
            <a:gd name="connsiteY179-19186" fmla="*/ 131000 h 1178750"/>
            <a:gd name="connsiteX180-19187" fmla="*/ 4911328 w 5470922"/>
            <a:gd name="connsiteY180-19188" fmla="*/ 119094 h 1178750"/>
            <a:gd name="connsiteX181-19189" fmla="*/ 4935141 w 5470922"/>
            <a:gd name="connsiteY181-19190" fmla="*/ 95281 h 1178750"/>
            <a:gd name="connsiteX182-19191" fmla="*/ 4931792 w 5470922"/>
            <a:gd name="connsiteY182-19192" fmla="*/ 131479 h 1178750"/>
            <a:gd name="connsiteX183-19193" fmla="*/ 4974749 w 5470922"/>
            <a:gd name="connsiteY183-19194" fmla="*/ 142618 h 1178750"/>
            <a:gd name="connsiteX184-19195" fmla="*/ 5017708 w 5470922"/>
            <a:gd name="connsiteY184-19196" fmla="*/ 127160 h 1178750"/>
            <a:gd name="connsiteX185-19197" fmla="*/ 5020562 w 5470922"/>
            <a:gd name="connsiteY185-19198" fmla="*/ 90385 h 1178750"/>
            <a:gd name="connsiteX186-19199" fmla="*/ 5060156 w 5470922"/>
            <a:gd name="connsiteY186-19200" fmla="*/ 59563 h 1178750"/>
            <a:gd name="connsiteX187-19201" fmla="*/ 5047739 w 5470922"/>
            <a:gd name="connsiteY187-19202" fmla="*/ 41703 h 1178750"/>
            <a:gd name="connsiteX188-19203" fmla="*/ 5119687 w 5470922"/>
            <a:gd name="connsiteY188-19204" fmla="*/ 29797 h 1178750"/>
            <a:gd name="connsiteX189-19205" fmla="*/ 5142725 w 5470922"/>
            <a:gd name="connsiteY189-19206" fmla="*/ 22020 h 1178750"/>
            <a:gd name="connsiteX190-19207" fmla="*/ 5169390 w 5470922"/>
            <a:gd name="connsiteY190-19208" fmla="*/ 60331 h 1178750"/>
            <a:gd name="connsiteX191-19209" fmla="*/ 5209249 w 5470922"/>
            <a:gd name="connsiteY191-19210" fmla="*/ 77422 h 1178750"/>
            <a:gd name="connsiteX192-19211" fmla="*/ 5239014 w 5470922"/>
            <a:gd name="connsiteY192-19212" fmla="*/ 131479 h 1178750"/>
            <a:gd name="connsiteX193-19213" fmla="*/ 5246006 w 5470922"/>
            <a:gd name="connsiteY193-19214" fmla="*/ 151164 h 1178750"/>
            <a:gd name="connsiteX194-19215" fmla="*/ 5258686 w 5470922"/>
            <a:gd name="connsiteY194-19216" fmla="*/ 193123 h 1178750"/>
            <a:gd name="connsiteX195-19217" fmla="*/ 5280686 w 5470922"/>
            <a:gd name="connsiteY195-19218" fmla="*/ 174785 h 1178750"/>
            <a:gd name="connsiteX196-19219" fmla="*/ 5301911 w 5470922"/>
            <a:gd name="connsiteY196-19220" fmla="*/ 165471 h 1178750"/>
            <a:gd name="connsiteX197-19221" fmla="*/ 5312265 w 5470922"/>
            <a:gd name="connsiteY197-19222" fmla="*/ 143196 h 1178750"/>
            <a:gd name="connsiteX198-19223" fmla="*/ 5340991 w 5470922"/>
            <a:gd name="connsiteY198-19224" fmla="*/ 125335 h 1178750"/>
            <a:gd name="connsiteX199-19225" fmla="*/ 5309941 w 5470922"/>
            <a:gd name="connsiteY199-19226" fmla="*/ 90674 h 1178750"/>
            <a:gd name="connsiteX200-19227" fmla="*/ 5373610 w 5470922"/>
            <a:gd name="connsiteY200-19228" fmla="*/ 91442 h 1178750"/>
            <a:gd name="connsiteX201-19229" fmla="*/ 5399484 w 5470922"/>
            <a:gd name="connsiteY201-19230" fmla="*/ 77422 h 1178750"/>
            <a:gd name="connsiteX202-19231" fmla="*/ 5381625 w 5470922"/>
            <a:gd name="connsiteY202-19232" fmla="*/ 65516 h 1178750"/>
            <a:gd name="connsiteX203-19233" fmla="*/ 5447109 w 5470922"/>
            <a:gd name="connsiteY203-19234" fmla="*/ 59563 h 1178750"/>
            <a:gd name="connsiteX204-19235" fmla="*/ 5470922 w 5470922"/>
            <a:gd name="connsiteY204-19236" fmla="*/ 65516 h 1178750"/>
            <a:gd name="connsiteX0-19237" fmla="*/ 0 w 5470922"/>
            <a:gd name="connsiteY0-19238" fmla="*/ 1178750 h 1178750"/>
            <a:gd name="connsiteX1-19239" fmla="*/ 29766 w 5470922"/>
            <a:gd name="connsiteY1-19240" fmla="*/ 1160891 h 1178750"/>
            <a:gd name="connsiteX2-19241" fmla="*/ 47625 w 5470922"/>
            <a:gd name="connsiteY2-19242" fmla="*/ 1154938 h 1178750"/>
            <a:gd name="connsiteX3-19243" fmla="*/ 77391 w 5470922"/>
            <a:gd name="connsiteY3-19244" fmla="*/ 1125172 h 1178750"/>
            <a:gd name="connsiteX4-19245" fmla="*/ 95250 w 5470922"/>
            <a:gd name="connsiteY4-19246" fmla="*/ 1113266 h 1178750"/>
            <a:gd name="connsiteX5-19247" fmla="*/ 172641 w 5470922"/>
            <a:gd name="connsiteY5-19248" fmla="*/ 1119219 h 1178750"/>
            <a:gd name="connsiteX6-19249" fmla="*/ 220266 w 5470922"/>
            <a:gd name="connsiteY6-19250" fmla="*/ 1125172 h 1178750"/>
            <a:gd name="connsiteX7-19251" fmla="*/ 232172 w 5470922"/>
            <a:gd name="connsiteY7-19252" fmla="*/ 1107313 h 1178750"/>
            <a:gd name="connsiteX8-19253" fmla="*/ 238125 w 5470922"/>
            <a:gd name="connsiteY8-19254" fmla="*/ 1065641 h 1178750"/>
            <a:gd name="connsiteX9-19255" fmla="*/ 244078 w 5470922"/>
            <a:gd name="connsiteY9-19256" fmla="*/ 1047781 h 1178750"/>
            <a:gd name="connsiteX10-19257" fmla="*/ 279797 w 5470922"/>
            <a:gd name="connsiteY10-19258" fmla="*/ 1023969 h 1178750"/>
            <a:gd name="connsiteX11-19259" fmla="*/ 291703 w 5470922"/>
            <a:gd name="connsiteY11-19260" fmla="*/ 1006109 h 1178750"/>
            <a:gd name="connsiteX12-19261" fmla="*/ 321469 w 5470922"/>
            <a:gd name="connsiteY12-19262" fmla="*/ 976344 h 1178750"/>
            <a:gd name="connsiteX13-19263" fmla="*/ 345281 w 5470922"/>
            <a:gd name="connsiteY13-19264" fmla="*/ 940625 h 1178750"/>
            <a:gd name="connsiteX14-19265" fmla="*/ 357187 w 5470922"/>
            <a:gd name="connsiteY14-19266" fmla="*/ 922766 h 1178750"/>
            <a:gd name="connsiteX15-19267" fmla="*/ 369094 w 5470922"/>
            <a:gd name="connsiteY15-19268" fmla="*/ 910859 h 1178750"/>
            <a:gd name="connsiteX16-19269" fmla="*/ 381000 w 5470922"/>
            <a:gd name="connsiteY16-19270" fmla="*/ 922766 h 1178750"/>
            <a:gd name="connsiteX17-19271" fmla="*/ 386953 w 5470922"/>
            <a:gd name="connsiteY17-19272" fmla="*/ 940625 h 1178750"/>
            <a:gd name="connsiteX18-19273" fmla="*/ 422672 w 5470922"/>
            <a:gd name="connsiteY18-19274" fmla="*/ 958484 h 1178750"/>
            <a:gd name="connsiteX19-19275" fmla="*/ 452437 w 5470922"/>
            <a:gd name="connsiteY19-19276" fmla="*/ 988250 h 1178750"/>
            <a:gd name="connsiteX20-19277" fmla="*/ 488156 w 5470922"/>
            <a:gd name="connsiteY20-19278" fmla="*/ 1000156 h 1178750"/>
            <a:gd name="connsiteX21-19279" fmla="*/ 511969 w 5470922"/>
            <a:gd name="connsiteY21-19280" fmla="*/ 994203 h 1178750"/>
            <a:gd name="connsiteX22-19281" fmla="*/ 559594 w 5470922"/>
            <a:gd name="connsiteY22-19282" fmla="*/ 958484 h 1178750"/>
            <a:gd name="connsiteX23-19283" fmla="*/ 601266 w 5470922"/>
            <a:gd name="connsiteY23-19284" fmla="*/ 964438 h 1178750"/>
            <a:gd name="connsiteX24-19285" fmla="*/ 619125 w 5470922"/>
            <a:gd name="connsiteY24-19286" fmla="*/ 970391 h 1178750"/>
            <a:gd name="connsiteX25-19287" fmla="*/ 631031 w 5470922"/>
            <a:gd name="connsiteY25-19288" fmla="*/ 988250 h 1178750"/>
            <a:gd name="connsiteX26-19289" fmla="*/ 648891 w 5470922"/>
            <a:gd name="connsiteY26-19290" fmla="*/ 1000156 h 1178750"/>
            <a:gd name="connsiteX27-19291" fmla="*/ 666750 w 5470922"/>
            <a:gd name="connsiteY27-19292" fmla="*/ 994203 h 1178750"/>
            <a:gd name="connsiteX28-19293" fmla="*/ 684609 w 5470922"/>
            <a:gd name="connsiteY28-19294" fmla="*/ 982297 h 1178750"/>
            <a:gd name="connsiteX29-19295" fmla="*/ 720328 w 5470922"/>
            <a:gd name="connsiteY29-19296" fmla="*/ 970391 h 1178750"/>
            <a:gd name="connsiteX30-19297" fmla="*/ 744141 w 5470922"/>
            <a:gd name="connsiteY30-19298" fmla="*/ 946578 h 1178750"/>
            <a:gd name="connsiteX31-19299" fmla="*/ 756047 w 5470922"/>
            <a:gd name="connsiteY31-19300" fmla="*/ 928719 h 1178750"/>
            <a:gd name="connsiteX32-19301" fmla="*/ 773906 w 5470922"/>
            <a:gd name="connsiteY32-19302" fmla="*/ 922766 h 1178750"/>
            <a:gd name="connsiteX33-19303" fmla="*/ 863203 w 5470922"/>
            <a:gd name="connsiteY33-19304" fmla="*/ 916813 h 1178750"/>
            <a:gd name="connsiteX34-19305" fmla="*/ 887016 w 5470922"/>
            <a:gd name="connsiteY34-19306" fmla="*/ 869188 h 1178750"/>
            <a:gd name="connsiteX35-19307" fmla="*/ 904875 w 5470922"/>
            <a:gd name="connsiteY35-19308" fmla="*/ 863234 h 1178750"/>
            <a:gd name="connsiteX36-19309" fmla="*/ 952500 w 5470922"/>
            <a:gd name="connsiteY36-19310" fmla="*/ 857281 h 1178750"/>
            <a:gd name="connsiteX37-19311" fmla="*/ 988219 w 5470922"/>
            <a:gd name="connsiteY37-19312" fmla="*/ 833469 h 1178750"/>
            <a:gd name="connsiteX38-19313" fmla="*/ 1006078 w 5470922"/>
            <a:gd name="connsiteY38-19314" fmla="*/ 821563 h 1178750"/>
            <a:gd name="connsiteX39-19315" fmla="*/ 1041797 w 5470922"/>
            <a:gd name="connsiteY39-19316" fmla="*/ 827516 h 1178750"/>
            <a:gd name="connsiteX40-19317" fmla="*/ 1059656 w 5470922"/>
            <a:gd name="connsiteY40-19318" fmla="*/ 833469 h 1178750"/>
            <a:gd name="connsiteX41-19319" fmla="*/ 1101328 w 5470922"/>
            <a:gd name="connsiteY41-19320" fmla="*/ 821563 h 1178750"/>
            <a:gd name="connsiteX42-19321" fmla="*/ 1137047 w 5470922"/>
            <a:gd name="connsiteY42-19322" fmla="*/ 779891 h 1178750"/>
            <a:gd name="connsiteX43-19323" fmla="*/ 1148953 w 5470922"/>
            <a:gd name="connsiteY43-19324" fmla="*/ 756078 h 1178750"/>
            <a:gd name="connsiteX44-19325" fmla="*/ 1154906 w 5470922"/>
            <a:gd name="connsiteY44-19326" fmla="*/ 738219 h 1178750"/>
            <a:gd name="connsiteX45-19327" fmla="*/ 1172766 w 5470922"/>
            <a:gd name="connsiteY45-19328" fmla="*/ 732266 h 1178750"/>
            <a:gd name="connsiteX46-19329" fmla="*/ 1196578 w 5470922"/>
            <a:gd name="connsiteY46-19330" fmla="*/ 738219 h 1178750"/>
            <a:gd name="connsiteX47-19331" fmla="*/ 1214437 w 5470922"/>
            <a:gd name="connsiteY47-19332" fmla="*/ 744172 h 1178750"/>
            <a:gd name="connsiteX48-19333" fmla="*/ 1226344 w 5470922"/>
            <a:gd name="connsiteY48-19334" fmla="*/ 732266 h 1178750"/>
            <a:gd name="connsiteX49-19335" fmla="*/ 1244203 w 5470922"/>
            <a:gd name="connsiteY49-19336" fmla="*/ 726313 h 1178750"/>
            <a:gd name="connsiteX50-19337" fmla="*/ 1273969 w 5470922"/>
            <a:gd name="connsiteY50-19338" fmla="*/ 756078 h 1178750"/>
            <a:gd name="connsiteX51-19339" fmla="*/ 1291828 w 5470922"/>
            <a:gd name="connsiteY51-19340" fmla="*/ 767984 h 1178750"/>
            <a:gd name="connsiteX52-19341" fmla="*/ 1333500 w 5470922"/>
            <a:gd name="connsiteY52-19342" fmla="*/ 803703 h 1178750"/>
            <a:gd name="connsiteX53-19343" fmla="*/ 1351359 w 5470922"/>
            <a:gd name="connsiteY53-19344" fmla="*/ 809656 h 1178750"/>
            <a:gd name="connsiteX54-19345" fmla="*/ 1369219 w 5470922"/>
            <a:gd name="connsiteY54-19346" fmla="*/ 773938 h 1178750"/>
            <a:gd name="connsiteX55-19347" fmla="*/ 1375172 w 5470922"/>
            <a:gd name="connsiteY55-19348" fmla="*/ 714406 h 1178750"/>
            <a:gd name="connsiteX56-19349" fmla="*/ 1393031 w 5470922"/>
            <a:gd name="connsiteY56-19350" fmla="*/ 702500 h 1178750"/>
            <a:gd name="connsiteX57-19351" fmla="*/ 1494234 w 5470922"/>
            <a:gd name="connsiteY57-19352" fmla="*/ 678688 h 1178750"/>
            <a:gd name="connsiteX58-19353" fmla="*/ 1506141 w 5470922"/>
            <a:gd name="connsiteY58-19354" fmla="*/ 666781 h 1178750"/>
            <a:gd name="connsiteX59-19355" fmla="*/ 1524000 w 5470922"/>
            <a:gd name="connsiteY59-19356" fmla="*/ 654875 h 1178750"/>
            <a:gd name="connsiteX60-19357" fmla="*/ 1535906 w 5470922"/>
            <a:gd name="connsiteY60-19358" fmla="*/ 637016 h 1178750"/>
            <a:gd name="connsiteX61-19359" fmla="*/ 1559719 w 5470922"/>
            <a:gd name="connsiteY61-19360" fmla="*/ 613203 h 1178750"/>
            <a:gd name="connsiteX62-19361" fmla="*/ 1565672 w 5470922"/>
            <a:gd name="connsiteY62-19362" fmla="*/ 595344 h 1178750"/>
            <a:gd name="connsiteX63-19363" fmla="*/ 1619250 w 5470922"/>
            <a:gd name="connsiteY63-19364" fmla="*/ 565578 h 1178750"/>
            <a:gd name="connsiteX64-19365" fmla="*/ 1702594 w 5470922"/>
            <a:gd name="connsiteY64-19366" fmla="*/ 571531 h 1178750"/>
            <a:gd name="connsiteX65-19367" fmla="*/ 1720453 w 5470922"/>
            <a:gd name="connsiteY65-19368" fmla="*/ 577484 h 1178750"/>
            <a:gd name="connsiteX66-19369" fmla="*/ 1768078 w 5470922"/>
            <a:gd name="connsiteY66-19370" fmla="*/ 565578 h 1178750"/>
            <a:gd name="connsiteX67-19371" fmla="*/ 1797844 w 5470922"/>
            <a:gd name="connsiteY67-19372" fmla="*/ 541766 h 1178750"/>
            <a:gd name="connsiteX68-19373" fmla="*/ 1779984 w 5470922"/>
            <a:gd name="connsiteY68-19374" fmla="*/ 500094 h 1178750"/>
            <a:gd name="connsiteX69-19375" fmla="*/ 1768078 w 5470922"/>
            <a:gd name="connsiteY69-19376" fmla="*/ 482234 h 1178750"/>
            <a:gd name="connsiteX70-19377" fmla="*/ 1785937 w 5470922"/>
            <a:gd name="connsiteY70-19378" fmla="*/ 464375 h 1178750"/>
            <a:gd name="connsiteX71-19379" fmla="*/ 1839516 w 5470922"/>
            <a:gd name="connsiteY71-19380" fmla="*/ 482234 h 1178750"/>
            <a:gd name="connsiteX72-19381" fmla="*/ 1851422 w 5470922"/>
            <a:gd name="connsiteY72-19382" fmla="*/ 494141 h 1178750"/>
            <a:gd name="connsiteX73-19383" fmla="*/ 1887141 w 5470922"/>
            <a:gd name="connsiteY73-19384" fmla="*/ 512000 h 1178750"/>
            <a:gd name="connsiteX74-19385" fmla="*/ 1934766 w 5470922"/>
            <a:gd name="connsiteY74-19386" fmla="*/ 500094 h 1178750"/>
            <a:gd name="connsiteX75-19387" fmla="*/ 1952625 w 5470922"/>
            <a:gd name="connsiteY75-19388" fmla="*/ 464375 h 1178750"/>
            <a:gd name="connsiteX76-19389" fmla="*/ 1976437 w 5470922"/>
            <a:gd name="connsiteY76-19390" fmla="*/ 452469 h 1178750"/>
            <a:gd name="connsiteX77-19391" fmla="*/ 2047875 w 5470922"/>
            <a:gd name="connsiteY77-19392" fmla="*/ 440563 h 1178750"/>
            <a:gd name="connsiteX78-19393" fmla="*/ 2077641 w 5470922"/>
            <a:gd name="connsiteY78-19394" fmla="*/ 422703 h 1178750"/>
            <a:gd name="connsiteX79-19395" fmla="*/ 2095500 w 5470922"/>
            <a:gd name="connsiteY79-19396" fmla="*/ 416750 h 1178750"/>
            <a:gd name="connsiteX80-19397" fmla="*/ 2125266 w 5470922"/>
            <a:gd name="connsiteY80-19398" fmla="*/ 392938 h 1178750"/>
            <a:gd name="connsiteX81-19399" fmla="*/ 2137172 w 5470922"/>
            <a:gd name="connsiteY81-19400" fmla="*/ 381031 h 1178750"/>
            <a:gd name="connsiteX82-19401" fmla="*/ 2172891 w 5470922"/>
            <a:gd name="connsiteY82-19402" fmla="*/ 369125 h 1178750"/>
            <a:gd name="connsiteX83-19403" fmla="*/ 2190750 w 5470922"/>
            <a:gd name="connsiteY83-19404" fmla="*/ 363172 h 1178750"/>
            <a:gd name="connsiteX84-19405" fmla="*/ 2220516 w 5470922"/>
            <a:gd name="connsiteY84-19406" fmla="*/ 357219 h 1178750"/>
            <a:gd name="connsiteX85-19407" fmla="*/ 2256234 w 5470922"/>
            <a:gd name="connsiteY85-19408" fmla="*/ 345313 h 1178750"/>
            <a:gd name="connsiteX86-19409" fmla="*/ 2274094 w 5470922"/>
            <a:gd name="connsiteY86-19410" fmla="*/ 339359 h 1178750"/>
            <a:gd name="connsiteX87-19411" fmla="*/ 2309812 w 5470922"/>
            <a:gd name="connsiteY87-19412" fmla="*/ 315547 h 1178750"/>
            <a:gd name="connsiteX88-19413" fmla="*/ 2321719 w 5470922"/>
            <a:gd name="connsiteY88-19414" fmla="*/ 297688 h 1178750"/>
            <a:gd name="connsiteX89-19415" fmla="*/ 2357437 w 5470922"/>
            <a:gd name="connsiteY89-19416" fmla="*/ 279828 h 1178750"/>
            <a:gd name="connsiteX90-19417" fmla="*/ 2369344 w 5470922"/>
            <a:gd name="connsiteY90-19418" fmla="*/ 267922 h 1178750"/>
            <a:gd name="connsiteX91-19419" fmla="*/ 2381250 w 5470922"/>
            <a:gd name="connsiteY91-19420" fmla="*/ 250063 h 1178750"/>
            <a:gd name="connsiteX92-19421" fmla="*/ 2416969 w 5470922"/>
            <a:gd name="connsiteY92-19422" fmla="*/ 238156 h 1178750"/>
            <a:gd name="connsiteX93-19423" fmla="*/ 2446734 w 5470922"/>
            <a:gd name="connsiteY93-19424" fmla="*/ 244109 h 1178750"/>
            <a:gd name="connsiteX94-19425" fmla="*/ 2458641 w 5470922"/>
            <a:gd name="connsiteY94-19426" fmla="*/ 256016 h 1178750"/>
            <a:gd name="connsiteX95-19427" fmla="*/ 2494359 w 5470922"/>
            <a:gd name="connsiteY95-19428" fmla="*/ 244109 h 1178750"/>
            <a:gd name="connsiteX96-19429" fmla="*/ 2536031 w 5470922"/>
            <a:gd name="connsiteY96-19430" fmla="*/ 250063 h 1178750"/>
            <a:gd name="connsiteX97-19431" fmla="*/ 2547937 w 5470922"/>
            <a:gd name="connsiteY97-19432" fmla="*/ 267922 h 1178750"/>
            <a:gd name="connsiteX98-19433" fmla="*/ 2559844 w 5470922"/>
            <a:gd name="connsiteY98-19434" fmla="*/ 279828 h 1178750"/>
            <a:gd name="connsiteX99-19435" fmla="*/ 2565797 w 5470922"/>
            <a:gd name="connsiteY99-19436" fmla="*/ 309594 h 1178750"/>
            <a:gd name="connsiteX100-19437" fmla="*/ 2583656 w 5470922"/>
            <a:gd name="connsiteY100-19438" fmla="*/ 315547 h 1178750"/>
            <a:gd name="connsiteX101-19439" fmla="*/ 2619375 w 5470922"/>
            <a:gd name="connsiteY101-19440" fmla="*/ 339359 h 1178750"/>
            <a:gd name="connsiteX102-19441" fmla="*/ 2655094 w 5470922"/>
            <a:gd name="connsiteY102-19442" fmla="*/ 357219 h 1178750"/>
            <a:gd name="connsiteX103-19443" fmla="*/ 2684859 w 5470922"/>
            <a:gd name="connsiteY103-19444" fmla="*/ 428656 h 1178750"/>
            <a:gd name="connsiteX104-19445" fmla="*/ 2708672 w 5470922"/>
            <a:gd name="connsiteY104-19446" fmla="*/ 416750 h 1178750"/>
            <a:gd name="connsiteX105-19447" fmla="*/ 2744391 w 5470922"/>
            <a:gd name="connsiteY105-19448" fmla="*/ 404844 h 1178750"/>
            <a:gd name="connsiteX106-19449" fmla="*/ 2851547 w 5470922"/>
            <a:gd name="connsiteY106-19450" fmla="*/ 422703 h 1178750"/>
            <a:gd name="connsiteX107-19451" fmla="*/ 2887266 w 5470922"/>
            <a:gd name="connsiteY107-19452" fmla="*/ 410797 h 1178750"/>
            <a:gd name="connsiteX108-19453" fmla="*/ 2905125 w 5470922"/>
            <a:gd name="connsiteY108-19454" fmla="*/ 404844 h 1178750"/>
            <a:gd name="connsiteX109-19455" fmla="*/ 2922984 w 5470922"/>
            <a:gd name="connsiteY109-19456" fmla="*/ 392938 h 1178750"/>
            <a:gd name="connsiteX110-19457" fmla="*/ 2976562 w 5470922"/>
            <a:gd name="connsiteY110-19458" fmla="*/ 386984 h 1178750"/>
            <a:gd name="connsiteX111-19459" fmla="*/ 2994422 w 5470922"/>
            <a:gd name="connsiteY111-19460" fmla="*/ 392938 h 1178750"/>
            <a:gd name="connsiteX112-19461" fmla="*/ 3012281 w 5470922"/>
            <a:gd name="connsiteY112-19462" fmla="*/ 404844 h 1178750"/>
            <a:gd name="connsiteX113-19463" fmla="*/ 3030141 w 5470922"/>
            <a:gd name="connsiteY113-19464" fmla="*/ 369125 h 1178750"/>
            <a:gd name="connsiteX114-19465" fmla="*/ 3065859 w 5470922"/>
            <a:gd name="connsiteY114-19466" fmla="*/ 339359 h 1178750"/>
            <a:gd name="connsiteX115-19467" fmla="*/ 3089672 w 5470922"/>
            <a:gd name="connsiteY115-19468" fmla="*/ 333406 h 1178750"/>
            <a:gd name="connsiteX116-19469" fmla="*/ 3168365 w 5470922"/>
            <a:gd name="connsiteY116-19470" fmla="*/ 337534 h 1178750"/>
            <a:gd name="connsiteX117-19471" fmla="*/ 3232547 w 5470922"/>
            <a:gd name="connsiteY117-19472" fmla="*/ 333406 h 1178750"/>
            <a:gd name="connsiteX118-19473" fmla="*/ 3244453 w 5470922"/>
            <a:gd name="connsiteY118-19474" fmla="*/ 345313 h 1178750"/>
            <a:gd name="connsiteX119-19475" fmla="*/ 3270079 w 5470922"/>
            <a:gd name="connsiteY119-19476" fmla="*/ 383046 h 1178750"/>
            <a:gd name="connsiteX120-19477" fmla="*/ 3295707 w 5470922"/>
            <a:gd name="connsiteY120-19478" fmla="*/ 431440 h 1178750"/>
            <a:gd name="connsiteX121-19479" fmla="*/ 3335563 w 5470922"/>
            <a:gd name="connsiteY121-19480" fmla="*/ 458613 h 1178750"/>
            <a:gd name="connsiteX122-19481" fmla="*/ 3363516 w 5470922"/>
            <a:gd name="connsiteY122-19482" fmla="*/ 458422 h 1178750"/>
            <a:gd name="connsiteX123-19483" fmla="*/ 3368957 w 5470922"/>
            <a:gd name="connsiteY123-19484" fmla="*/ 423760 h 1178750"/>
            <a:gd name="connsiteX124-19485" fmla="*/ 3364817 w 5470922"/>
            <a:gd name="connsiteY124-19486" fmla="*/ 399180 h 1178750"/>
            <a:gd name="connsiteX125-19487" fmla="*/ 3374136 w 5470922"/>
            <a:gd name="connsiteY125-19488" fmla="*/ 335520 h 1178750"/>
            <a:gd name="connsiteX126-19489" fmla="*/ 3423047 w 5470922"/>
            <a:gd name="connsiteY126-19490" fmla="*/ 351266 h 1178750"/>
            <a:gd name="connsiteX127-19491" fmla="*/ 3443495 w 5470922"/>
            <a:gd name="connsiteY127-19492" fmla="*/ 377382 h 1178750"/>
            <a:gd name="connsiteX128-19493" fmla="*/ 3459294 w 5470922"/>
            <a:gd name="connsiteY128-19494" fmla="*/ 332927 h 1178750"/>
            <a:gd name="connsiteX129-19495" fmla="*/ 3476625 w 5470922"/>
            <a:gd name="connsiteY129-19496" fmla="*/ 297688 h 1178750"/>
            <a:gd name="connsiteX130-19497" fmla="*/ 3500437 w 5470922"/>
            <a:gd name="connsiteY130-19498" fmla="*/ 291734 h 1178750"/>
            <a:gd name="connsiteX131-19499" fmla="*/ 3530203 w 5470922"/>
            <a:gd name="connsiteY131-19500" fmla="*/ 285781 h 1178750"/>
            <a:gd name="connsiteX132-19501" fmla="*/ 3548062 w 5470922"/>
            <a:gd name="connsiteY132-19502" fmla="*/ 279828 h 1178750"/>
            <a:gd name="connsiteX133-19503" fmla="*/ 3539784 w 5470922"/>
            <a:gd name="connsiteY133-19504" fmla="*/ 251886 h 1178750"/>
            <a:gd name="connsiteX134-19505" fmla="*/ 3607594 w 5470922"/>
            <a:gd name="connsiteY134-19506" fmla="*/ 197541 h 1178750"/>
            <a:gd name="connsiteX135-19507" fmla="*/ 3611997 w 5470922"/>
            <a:gd name="connsiteY135-19508" fmla="*/ 132633 h 1178750"/>
            <a:gd name="connsiteX136-19509" fmla="*/ 3655219 w 5470922"/>
            <a:gd name="connsiteY136-19510" fmla="*/ 119094 h 1178750"/>
            <a:gd name="connsiteX137-19511" fmla="*/ 3709836 w 5470922"/>
            <a:gd name="connsiteY137-19512" fmla="*/ 98642 h 1178750"/>
            <a:gd name="connsiteX138-19513" fmla="*/ 3757213 w 5470922"/>
            <a:gd name="connsiteY138-19514" fmla="*/ 63692 h 1178750"/>
            <a:gd name="connsiteX139-19515" fmla="*/ 3806125 w 5470922"/>
            <a:gd name="connsiteY139-19516" fmla="*/ 89041 h 1178750"/>
            <a:gd name="connsiteX140-19517" fmla="*/ 3875484 w 5470922"/>
            <a:gd name="connsiteY140-19518" fmla="*/ 89328 h 1178750"/>
            <a:gd name="connsiteX141-19519" fmla="*/ 3893344 w 5470922"/>
            <a:gd name="connsiteY141-19520" fmla="*/ 83375 h 1178750"/>
            <a:gd name="connsiteX142-19521" fmla="*/ 3911203 w 5470922"/>
            <a:gd name="connsiteY142-19522" fmla="*/ 71469 h 1178750"/>
            <a:gd name="connsiteX143-19523" fmla="*/ 3929062 w 5470922"/>
            <a:gd name="connsiteY143-19524" fmla="*/ 77422 h 1178750"/>
            <a:gd name="connsiteX144-19525" fmla="*/ 3966595 w 5470922"/>
            <a:gd name="connsiteY144-19526" fmla="*/ 91633 h 1178750"/>
            <a:gd name="connsiteX145-19527" fmla="*/ 3988082 w 5470922"/>
            <a:gd name="connsiteY145-19528" fmla="*/ 135608 h 1178750"/>
            <a:gd name="connsiteX146-19529" fmla="*/ 4025615 w 5470922"/>
            <a:gd name="connsiteY146-19530" fmla="*/ 150395 h 1178750"/>
            <a:gd name="connsiteX147-19531" fmla="*/ 4060295 w 5470922"/>
            <a:gd name="connsiteY147-19532" fmla="*/ 124280 h 1178750"/>
            <a:gd name="connsiteX148-19533" fmla="*/ 4038822 w 5470922"/>
            <a:gd name="connsiteY148-19534" fmla="*/ 80303 h 1178750"/>
            <a:gd name="connsiteX149-19535" fmla="*/ 4044778 w 5470922"/>
            <a:gd name="connsiteY149-19536" fmla="*/ 38920 h 1178750"/>
            <a:gd name="connsiteX150-19537" fmla="*/ 4119562 w 5470922"/>
            <a:gd name="connsiteY150-19538" fmla="*/ 65516 h 1178750"/>
            <a:gd name="connsiteX151-19539" fmla="*/ 4101703 w 5470922"/>
            <a:gd name="connsiteY151-19540" fmla="*/ 29797 h 1178750"/>
            <a:gd name="connsiteX152-19541" fmla="*/ 4107656 w 5470922"/>
            <a:gd name="connsiteY152-19542" fmla="*/ 5984 h 1178750"/>
            <a:gd name="connsiteX153-19543" fmla="*/ 4167187 w 5470922"/>
            <a:gd name="connsiteY153-19544" fmla="*/ 5984 h 1178750"/>
            <a:gd name="connsiteX154-19545" fmla="*/ 4185047 w 5470922"/>
            <a:gd name="connsiteY154-19546" fmla="*/ 11938 h 1178750"/>
            <a:gd name="connsiteX155-19547" fmla="*/ 4244578 w 5470922"/>
            <a:gd name="connsiteY155-19548" fmla="*/ 47656 h 1178750"/>
            <a:gd name="connsiteX156-19549" fmla="*/ 4280297 w 5470922"/>
            <a:gd name="connsiteY156-19550" fmla="*/ 53609 h 1178750"/>
            <a:gd name="connsiteX157-19551" fmla="*/ 4363641 w 5470922"/>
            <a:gd name="connsiteY157-19552" fmla="*/ 41703 h 1178750"/>
            <a:gd name="connsiteX158-19553" fmla="*/ 4381500 w 5470922"/>
            <a:gd name="connsiteY158-19554" fmla="*/ 35750 h 1178750"/>
            <a:gd name="connsiteX159-19555" fmla="*/ 4399359 w 5470922"/>
            <a:gd name="connsiteY159-19556" fmla="*/ 23844 h 1178750"/>
            <a:gd name="connsiteX160-19557" fmla="*/ 4429125 w 5470922"/>
            <a:gd name="connsiteY160-19558" fmla="*/ 35750 h 1178750"/>
            <a:gd name="connsiteX161-19559" fmla="*/ 4446984 w 5470922"/>
            <a:gd name="connsiteY161-19560" fmla="*/ 41703 h 1178750"/>
            <a:gd name="connsiteX162-19561" fmla="*/ 4470797 w 5470922"/>
            <a:gd name="connsiteY162-19562" fmla="*/ 65516 h 1178750"/>
            <a:gd name="connsiteX163-19563" fmla="*/ 4488656 w 5470922"/>
            <a:gd name="connsiteY163-19564" fmla="*/ 107188 h 1178750"/>
            <a:gd name="connsiteX164-19565" fmla="*/ 4506516 w 5470922"/>
            <a:gd name="connsiteY164-19566" fmla="*/ 101234 h 1178750"/>
            <a:gd name="connsiteX165-19567" fmla="*/ 4542234 w 5470922"/>
            <a:gd name="connsiteY165-19568" fmla="*/ 77422 h 1178750"/>
            <a:gd name="connsiteX166-19569" fmla="*/ 4554141 w 5470922"/>
            <a:gd name="connsiteY166-19570" fmla="*/ 65516 h 1178750"/>
            <a:gd name="connsiteX167-19571" fmla="*/ 4589859 w 5470922"/>
            <a:gd name="connsiteY167-19572" fmla="*/ 53609 h 1178750"/>
            <a:gd name="connsiteX168-19573" fmla="*/ 4607719 w 5470922"/>
            <a:gd name="connsiteY168-19574" fmla="*/ 47656 h 1178750"/>
            <a:gd name="connsiteX169-19575" fmla="*/ 4649391 w 5470922"/>
            <a:gd name="connsiteY169-19576" fmla="*/ 29797 h 1178750"/>
            <a:gd name="connsiteX170-19577" fmla="*/ 4667250 w 5470922"/>
            <a:gd name="connsiteY170-19578" fmla="*/ 59563 h 1178750"/>
            <a:gd name="connsiteX171-19579" fmla="*/ 4691062 w 5470922"/>
            <a:gd name="connsiteY171-19580" fmla="*/ 95281 h 1178750"/>
            <a:gd name="connsiteX172-19581" fmla="*/ 4738687 w 5470922"/>
            <a:gd name="connsiteY172-19582" fmla="*/ 107188 h 1178750"/>
            <a:gd name="connsiteX173-19583" fmla="*/ 4774406 w 5470922"/>
            <a:gd name="connsiteY173-19584" fmla="*/ 89328 h 1178750"/>
            <a:gd name="connsiteX174-19585" fmla="*/ 4798219 w 5470922"/>
            <a:gd name="connsiteY174-19586" fmla="*/ 53609 h 1178750"/>
            <a:gd name="connsiteX175-19587" fmla="*/ 4804172 w 5470922"/>
            <a:gd name="connsiteY175-19588" fmla="*/ 35750 h 1178750"/>
            <a:gd name="connsiteX176-19589" fmla="*/ 4822031 w 5470922"/>
            <a:gd name="connsiteY176-19590" fmla="*/ 47656 h 1178750"/>
            <a:gd name="connsiteX177-19591" fmla="*/ 4845844 w 5470922"/>
            <a:gd name="connsiteY177-19592" fmla="*/ 89328 h 1178750"/>
            <a:gd name="connsiteX178-19593" fmla="*/ 4863703 w 5470922"/>
            <a:gd name="connsiteY178-19594" fmla="*/ 101234 h 1178750"/>
            <a:gd name="connsiteX179-19595" fmla="*/ 4893469 w 5470922"/>
            <a:gd name="connsiteY179-19596" fmla="*/ 131000 h 1178750"/>
            <a:gd name="connsiteX180-19597" fmla="*/ 4911328 w 5470922"/>
            <a:gd name="connsiteY180-19598" fmla="*/ 119094 h 1178750"/>
            <a:gd name="connsiteX181-19599" fmla="*/ 4935141 w 5470922"/>
            <a:gd name="connsiteY181-19600" fmla="*/ 95281 h 1178750"/>
            <a:gd name="connsiteX182-19601" fmla="*/ 4931792 w 5470922"/>
            <a:gd name="connsiteY182-19602" fmla="*/ 131479 h 1178750"/>
            <a:gd name="connsiteX183-19603" fmla="*/ 4974749 w 5470922"/>
            <a:gd name="connsiteY183-19604" fmla="*/ 142618 h 1178750"/>
            <a:gd name="connsiteX184-19605" fmla="*/ 5017708 w 5470922"/>
            <a:gd name="connsiteY184-19606" fmla="*/ 127160 h 1178750"/>
            <a:gd name="connsiteX185-19607" fmla="*/ 5020562 w 5470922"/>
            <a:gd name="connsiteY185-19608" fmla="*/ 90385 h 1178750"/>
            <a:gd name="connsiteX186-19609" fmla="*/ 5060156 w 5470922"/>
            <a:gd name="connsiteY186-19610" fmla="*/ 59563 h 1178750"/>
            <a:gd name="connsiteX187-19611" fmla="*/ 5047739 w 5470922"/>
            <a:gd name="connsiteY187-19612" fmla="*/ 41703 h 1178750"/>
            <a:gd name="connsiteX188-19613" fmla="*/ 5119687 w 5470922"/>
            <a:gd name="connsiteY188-19614" fmla="*/ 29797 h 1178750"/>
            <a:gd name="connsiteX189-19615" fmla="*/ 5142725 w 5470922"/>
            <a:gd name="connsiteY189-19616" fmla="*/ 22020 h 1178750"/>
            <a:gd name="connsiteX190-19617" fmla="*/ 5169390 w 5470922"/>
            <a:gd name="connsiteY190-19618" fmla="*/ 60331 h 1178750"/>
            <a:gd name="connsiteX191-19619" fmla="*/ 5209249 w 5470922"/>
            <a:gd name="connsiteY191-19620" fmla="*/ 77422 h 1178750"/>
            <a:gd name="connsiteX192-19621" fmla="*/ 5239014 w 5470922"/>
            <a:gd name="connsiteY192-19622" fmla="*/ 131479 h 1178750"/>
            <a:gd name="connsiteX193-19623" fmla="*/ 5246006 w 5470922"/>
            <a:gd name="connsiteY193-19624" fmla="*/ 151164 h 1178750"/>
            <a:gd name="connsiteX194-19625" fmla="*/ 5258686 w 5470922"/>
            <a:gd name="connsiteY194-19626" fmla="*/ 193123 h 1178750"/>
            <a:gd name="connsiteX195-19627" fmla="*/ 5280686 w 5470922"/>
            <a:gd name="connsiteY195-19628" fmla="*/ 174785 h 1178750"/>
            <a:gd name="connsiteX196-19629" fmla="*/ 5301911 w 5470922"/>
            <a:gd name="connsiteY196-19630" fmla="*/ 165471 h 1178750"/>
            <a:gd name="connsiteX197-19631" fmla="*/ 5312265 w 5470922"/>
            <a:gd name="connsiteY197-19632" fmla="*/ 143196 h 1178750"/>
            <a:gd name="connsiteX198-19633" fmla="*/ 5340991 w 5470922"/>
            <a:gd name="connsiteY198-19634" fmla="*/ 125335 h 1178750"/>
            <a:gd name="connsiteX199-19635" fmla="*/ 5309941 w 5470922"/>
            <a:gd name="connsiteY199-19636" fmla="*/ 90674 h 1178750"/>
            <a:gd name="connsiteX200-19637" fmla="*/ 5373610 w 5470922"/>
            <a:gd name="connsiteY200-19638" fmla="*/ 91442 h 1178750"/>
            <a:gd name="connsiteX201-19639" fmla="*/ 5399484 w 5470922"/>
            <a:gd name="connsiteY201-19640" fmla="*/ 77422 h 1178750"/>
            <a:gd name="connsiteX202-19641" fmla="*/ 5381625 w 5470922"/>
            <a:gd name="connsiteY202-19642" fmla="*/ 65516 h 1178750"/>
            <a:gd name="connsiteX203-19643" fmla="*/ 5447109 w 5470922"/>
            <a:gd name="connsiteY203-19644" fmla="*/ 59563 h 1178750"/>
            <a:gd name="connsiteX204-19645" fmla="*/ 5470922 w 5470922"/>
            <a:gd name="connsiteY204-19646" fmla="*/ 65516 h 1178750"/>
            <a:gd name="connsiteX0-19647" fmla="*/ 0 w 5470922"/>
            <a:gd name="connsiteY0-19648" fmla="*/ 1178750 h 1178750"/>
            <a:gd name="connsiteX1-19649" fmla="*/ 29766 w 5470922"/>
            <a:gd name="connsiteY1-19650" fmla="*/ 1160891 h 1178750"/>
            <a:gd name="connsiteX2-19651" fmla="*/ 47625 w 5470922"/>
            <a:gd name="connsiteY2-19652" fmla="*/ 1154938 h 1178750"/>
            <a:gd name="connsiteX3-19653" fmla="*/ 77391 w 5470922"/>
            <a:gd name="connsiteY3-19654" fmla="*/ 1125172 h 1178750"/>
            <a:gd name="connsiteX4-19655" fmla="*/ 95250 w 5470922"/>
            <a:gd name="connsiteY4-19656" fmla="*/ 1113266 h 1178750"/>
            <a:gd name="connsiteX5-19657" fmla="*/ 172641 w 5470922"/>
            <a:gd name="connsiteY5-19658" fmla="*/ 1119219 h 1178750"/>
            <a:gd name="connsiteX6-19659" fmla="*/ 220266 w 5470922"/>
            <a:gd name="connsiteY6-19660" fmla="*/ 1125172 h 1178750"/>
            <a:gd name="connsiteX7-19661" fmla="*/ 232172 w 5470922"/>
            <a:gd name="connsiteY7-19662" fmla="*/ 1107313 h 1178750"/>
            <a:gd name="connsiteX8-19663" fmla="*/ 238125 w 5470922"/>
            <a:gd name="connsiteY8-19664" fmla="*/ 1065641 h 1178750"/>
            <a:gd name="connsiteX9-19665" fmla="*/ 244078 w 5470922"/>
            <a:gd name="connsiteY9-19666" fmla="*/ 1047781 h 1178750"/>
            <a:gd name="connsiteX10-19667" fmla="*/ 279797 w 5470922"/>
            <a:gd name="connsiteY10-19668" fmla="*/ 1023969 h 1178750"/>
            <a:gd name="connsiteX11-19669" fmla="*/ 291703 w 5470922"/>
            <a:gd name="connsiteY11-19670" fmla="*/ 1006109 h 1178750"/>
            <a:gd name="connsiteX12-19671" fmla="*/ 321469 w 5470922"/>
            <a:gd name="connsiteY12-19672" fmla="*/ 976344 h 1178750"/>
            <a:gd name="connsiteX13-19673" fmla="*/ 345281 w 5470922"/>
            <a:gd name="connsiteY13-19674" fmla="*/ 940625 h 1178750"/>
            <a:gd name="connsiteX14-19675" fmla="*/ 357187 w 5470922"/>
            <a:gd name="connsiteY14-19676" fmla="*/ 922766 h 1178750"/>
            <a:gd name="connsiteX15-19677" fmla="*/ 369094 w 5470922"/>
            <a:gd name="connsiteY15-19678" fmla="*/ 910859 h 1178750"/>
            <a:gd name="connsiteX16-19679" fmla="*/ 381000 w 5470922"/>
            <a:gd name="connsiteY16-19680" fmla="*/ 922766 h 1178750"/>
            <a:gd name="connsiteX17-19681" fmla="*/ 386953 w 5470922"/>
            <a:gd name="connsiteY17-19682" fmla="*/ 940625 h 1178750"/>
            <a:gd name="connsiteX18-19683" fmla="*/ 422672 w 5470922"/>
            <a:gd name="connsiteY18-19684" fmla="*/ 958484 h 1178750"/>
            <a:gd name="connsiteX19-19685" fmla="*/ 452437 w 5470922"/>
            <a:gd name="connsiteY19-19686" fmla="*/ 988250 h 1178750"/>
            <a:gd name="connsiteX20-19687" fmla="*/ 488156 w 5470922"/>
            <a:gd name="connsiteY20-19688" fmla="*/ 1000156 h 1178750"/>
            <a:gd name="connsiteX21-19689" fmla="*/ 511969 w 5470922"/>
            <a:gd name="connsiteY21-19690" fmla="*/ 994203 h 1178750"/>
            <a:gd name="connsiteX22-19691" fmla="*/ 559594 w 5470922"/>
            <a:gd name="connsiteY22-19692" fmla="*/ 958484 h 1178750"/>
            <a:gd name="connsiteX23-19693" fmla="*/ 601266 w 5470922"/>
            <a:gd name="connsiteY23-19694" fmla="*/ 964438 h 1178750"/>
            <a:gd name="connsiteX24-19695" fmla="*/ 619125 w 5470922"/>
            <a:gd name="connsiteY24-19696" fmla="*/ 970391 h 1178750"/>
            <a:gd name="connsiteX25-19697" fmla="*/ 631031 w 5470922"/>
            <a:gd name="connsiteY25-19698" fmla="*/ 988250 h 1178750"/>
            <a:gd name="connsiteX26-19699" fmla="*/ 648891 w 5470922"/>
            <a:gd name="connsiteY26-19700" fmla="*/ 1000156 h 1178750"/>
            <a:gd name="connsiteX27-19701" fmla="*/ 666750 w 5470922"/>
            <a:gd name="connsiteY27-19702" fmla="*/ 994203 h 1178750"/>
            <a:gd name="connsiteX28-19703" fmla="*/ 684609 w 5470922"/>
            <a:gd name="connsiteY28-19704" fmla="*/ 982297 h 1178750"/>
            <a:gd name="connsiteX29-19705" fmla="*/ 720328 w 5470922"/>
            <a:gd name="connsiteY29-19706" fmla="*/ 970391 h 1178750"/>
            <a:gd name="connsiteX30-19707" fmla="*/ 744141 w 5470922"/>
            <a:gd name="connsiteY30-19708" fmla="*/ 946578 h 1178750"/>
            <a:gd name="connsiteX31-19709" fmla="*/ 756047 w 5470922"/>
            <a:gd name="connsiteY31-19710" fmla="*/ 928719 h 1178750"/>
            <a:gd name="connsiteX32-19711" fmla="*/ 773906 w 5470922"/>
            <a:gd name="connsiteY32-19712" fmla="*/ 922766 h 1178750"/>
            <a:gd name="connsiteX33-19713" fmla="*/ 863203 w 5470922"/>
            <a:gd name="connsiteY33-19714" fmla="*/ 916813 h 1178750"/>
            <a:gd name="connsiteX34-19715" fmla="*/ 887016 w 5470922"/>
            <a:gd name="connsiteY34-19716" fmla="*/ 869188 h 1178750"/>
            <a:gd name="connsiteX35-19717" fmla="*/ 904875 w 5470922"/>
            <a:gd name="connsiteY35-19718" fmla="*/ 863234 h 1178750"/>
            <a:gd name="connsiteX36-19719" fmla="*/ 952500 w 5470922"/>
            <a:gd name="connsiteY36-19720" fmla="*/ 857281 h 1178750"/>
            <a:gd name="connsiteX37-19721" fmla="*/ 988219 w 5470922"/>
            <a:gd name="connsiteY37-19722" fmla="*/ 833469 h 1178750"/>
            <a:gd name="connsiteX38-19723" fmla="*/ 1006078 w 5470922"/>
            <a:gd name="connsiteY38-19724" fmla="*/ 821563 h 1178750"/>
            <a:gd name="connsiteX39-19725" fmla="*/ 1041797 w 5470922"/>
            <a:gd name="connsiteY39-19726" fmla="*/ 827516 h 1178750"/>
            <a:gd name="connsiteX40-19727" fmla="*/ 1059656 w 5470922"/>
            <a:gd name="connsiteY40-19728" fmla="*/ 833469 h 1178750"/>
            <a:gd name="connsiteX41-19729" fmla="*/ 1101328 w 5470922"/>
            <a:gd name="connsiteY41-19730" fmla="*/ 821563 h 1178750"/>
            <a:gd name="connsiteX42-19731" fmla="*/ 1137047 w 5470922"/>
            <a:gd name="connsiteY42-19732" fmla="*/ 779891 h 1178750"/>
            <a:gd name="connsiteX43-19733" fmla="*/ 1148953 w 5470922"/>
            <a:gd name="connsiteY43-19734" fmla="*/ 756078 h 1178750"/>
            <a:gd name="connsiteX44-19735" fmla="*/ 1154906 w 5470922"/>
            <a:gd name="connsiteY44-19736" fmla="*/ 738219 h 1178750"/>
            <a:gd name="connsiteX45-19737" fmla="*/ 1172766 w 5470922"/>
            <a:gd name="connsiteY45-19738" fmla="*/ 732266 h 1178750"/>
            <a:gd name="connsiteX46-19739" fmla="*/ 1196578 w 5470922"/>
            <a:gd name="connsiteY46-19740" fmla="*/ 738219 h 1178750"/>
            <a:gd name="connsiteX47-19741" fmla="*/ 1214437 w 5470922"/>
            <a:gd name="connsiteY47-19742" fmla="*/ 744172 h 1178750"/>
            <a:gd name="connsiteX48-19743" fmla="*/ 1226344 w 5470922"/>
            <a:gd name="connsiteY48-19744" fmla="*/ 732266 h 1178750"/>
            <a:gd name="connsiteX49-19745" fmla="*/ 1244203 w 5470922"/>
            <a:gd name="connsiteY49-19746" fmla="*/ 726313 h 1178750"/>
            <a:gd name="connsiteX50-19747" fmla="*/ 1273969 w 5470922"/>
            <a:gd name="connsiteY50-19748" fmla="*/ 756078 h 1178750"/>
            <a:gd name="connsiteX51-19749" fmla="*/ 1291828 w 5470922"/>
            <a:gd name="connsiteY51-19750" fmla="*/ 767984 h 1178750"/>
            <a:gd name="connsiteX52-19751" fmla="*/ 1333500 w 5470922"/>
            <a:gd name="connsiteY52-19752" fmla="*/ 803703 h 1178750"/>
            <a:gd name="connsiteX53-19753" fmla="*/ 1351359 w 5470922"/>
            <a:gd name="connsiteY53-19754" fmla="*/ 809656 h 1178750"/>
            <a:gd name="connsiteX54-19755" fmla="*/ 1369219 w 5470922"/>
            <a:gd name="connsiteY54-19756" fmla="*/ 773938 h 1178750"/>
            <a:gd name="connsiteX55-19757" fmla="*/ 1375172 w 5470922"/>
            <a:gd name="connsiteY55-19758" fmla="*/ 714406 h 1178750"/>
            <a:gd name="connsiteX56-19759" fmla="*/ 1393031 w 5470922"/>
            <a:gd name="connsiteY56-19760" fmla="*/ 702500 h 1178750"/>
            <a:gd name="connsiteX57-19761" fmla="*/ 1494234 w 5470922"/>
            <a:gd name="connsiteY57-19762" fmla="*/ 678688 h 1178750"/>
            <a:gd name="connsiteX58-19763" fmla="*/ 1506141 w 5470922"/>
            <a:gd name="connsiteY58-19764" fmla="*/ 666781 h 1178750"/>
            <a:gd name="connsiteX59-19765" fmla="*/ 1524000 w 5470922"/>
            <a:gd name="connsiteY59-19766" fmla="*/ 654875 h 1178750"/>
            <a:gd name="connsiteX60-19767" fmla="*/ 1535906 w 5470922"/>
            <a:gd name="connsiteY60-19768" fmla="*/ 637016 h 1178750"/>
            <a:gd name="connsiteX61-19769" fmla="*/ 1559719 w 5470922"/>
            <a:gd name="connsiteY61-19770" fmla="*/ 613203 h 1178750"/>
            <a:gd name="connsiteX62-19771" fmla="*/ 1565672 w 5470922"/>
            <a:gd name="connsiteY62-19772" fmla="*/ 595344 h 1178750"/>
            <a:gd name="connsiteX63-19773" fmla="*/ 1619250 w 5470922"/>
            <a:gd name="connsiteY63-19774" fmla="*/ 565578 h 1178750"/>
            <a:gd name="connsiteX64-19775" fmla="*/ 1702594 w 5470922"/>
            <a:gd name="connsiteY64-19776" fmla="*/ 571531 h 1178750"/>
            <a:gd name="connsiteX65-19777" fmla="*/ 1720453 w 5470922"/>
            <a:gd name="connsiteY65-19778" fmla="*/ 577484 h 1178750"/>
            <a:gd name="connsiteX66-19779" fmla="*/ 1768078 w 5470922"/>
            <a:gd name="connsiteY66-19780" fmla="*/ 565578 h 1178750"/>
            <a:gd name="connsiteX67-19781" fmla="*/ 1797844 w 5470922"/>
            <a:gd name="connsiteY67-19782" fmla="*/ 541766 h 1178750"/>
            <a:gd name="connsiteX68-19783" fmla="*/ 1779984 w 5470922"/>
            <a:gd name="connsiteY68-19784" fmla="*/ 500094 h 1178750"/>
            <a:gd name="connsiteX69-19785" fmla="*/ 1768078 w 5470922"/>
            <a:gd name="connsiteY69-19786" fmla="*/ 482234 h 1178750"/>
            <a:gd name="connsiteX70-19787" fmla="*/ 1785937 w 5470922"/>
            <a:gd name="connsiteY70-19788" fmla="*/ 464375 h 1178750"/>
            <a:gd name="connsiteX71-19789" fmla="*/ 1839516 w 5470922"/>
            <a:gd name="connsiteY71-19790" fmla="*/ 482234 h 1178750"/>
            <a:gd name="connsiteX72-19791" fmla="*/ 1851422 w 5470922"/>
            <a:gd name="connsiteY72-19792" fmla="*/ 494141 h 1178750"/>
            <a:gd name="connsiteX73-19793" fmla="*/ 1887141 w 5470922"/>
            <a:gd name="connsiteY73-19794" fmla="*/ 512000 h 1178750"/>
            <a:gd name="connsiteX74-19795" fmla="*/ 1934766 w 5470922"/>
            <a:gd name="connsiteY74-19796" fmla="*/ 500094 h 1178750"/>
            <a:gd name="connsiteX75-19797" fmla="*/ 1952625 w 5470922"/>
            <a:gd name="connsiteY75-19798" fmla="*/ 464375 h 1178750"/>
            <a:gd name="connsiteX76-19799" fmla="*/ 1976437 w 5470922"/>
            <a:gd name="connsiteY76-19800" fmla="*/ 452469 h 1178750"/>
            <a:gd name="connsiteX77-19801" fmla="*/ 2047875 w 5470922"/>
            <a:gd name="connsiteY77-19802" fmla="*/ 440563 h 1178750"/>
            <a:gd name="connsiteX78-19803" fmla="*/ 2077641 w 5470922"/>
            <a:gd name="connsiteY78-19804" fmla="*/ 422703 h 1178750"/>
            <a:gd name="connsiteX79-19805" fmla="*/ 2095500 w 5470922"/>
            <a:gd name="connsiteY79-19806" fmla="*/ 416750 h 1178750"/>
            <a:gd name="connsiteX80-19807" fmla="*/ 2125266 w 5470922"/>
            <a:gd name="connsiteY80-19808" fmla="*/ 392938 h 1178750"/>
            <a:gd name="connsiteX81-19809" fmla="*/ 2137172 w 5470922"/>
            <a:gd name="connsiteY81-19810" fmla="*/ 381031 h 1178750"/>
            <a:gd name="connsiteX82-19811" fmla="*/ 2172891 w 5470922"/>
            <a:gd name="connsiteY82-19812" fmla="*/ 369125 h 1178750"/>
            <a:gd name="connsiteX83-19813" fmla="*/ 2190750 w 5470922"/>
            <a:gd name="connsiteY83-19814" fmla="*/ 363172 h 1178750"/>
            <a:gd name="connsiteX84-19815" fmla="*/ 2220516 w 5470922"/>
            <a:gd name="connsiteY84-19816" fmla="*/ 357219 h 1178750"/>
            <a:gd name="connsiteX85-19817" fmla="*/ 2256234 w 5470922"/>
            <a:gd name="connsiteY85-19818" fmla="*/ 345313 h 1178750"/>
            <a:gd name="connsiteX86-19819" fmla="*/ 2274094 w 5470922"/>
            <a:gd name="connsiteY86-19820" fmla="*/ 339359 h 1178750"/>
            <a:gd name="connsiteX87-19821" fmla="*/ 2309812 w 5470922"/>
            <a:gd name="connsiteY87-19822" fmla="*/ 315547 h 1178750"/>
            <a:gd name="connsiteX88-19823" fmla="*/ 2321719 w 5470922"/>
            <a:gd name="connsiteY88-19824" fmla="*/ 297688 h 1178750"/>
            <a:gd name="connsiteX89-19825" fmla="*/ 2357437 w 5470922"/>
            <a:gd name="connsiteY89-19826" fmla="*/ 279828 h 1178750"/>
            <a:gd name="connsiteX90-19827" fmla="*/ 2369344 w 5470922"/>
            <a:gd name="connsiteY90-19828" fmla="*/ 267922 h 1178750"/>
            <a:gd name="connsiteX91-19829" fmla="*/ 2381250 w 5470922"/>
            <a:gd name="connsiteY91-19830" fmla="*/ 250063 h 1178750"/>
            <a:gd name="connsiteX92-19831" fmla="*/ 2416969 w 5470922"/>
            <a:gd name="connsiteY92-19832" fmla="*/ 238156 h 1178750"/>
            <a:gd name="connsiteX93-19833" fmla="*/ 2446734 w 5470922"/>
            <a:gd name="connsiteY93-19834" fmla="*/ 244109 h 1178750"/>
            <a:gd name="connsiteX94-19835" fmla="*/ 2458641 w 5470922"/>
            <a:gd name="connsiteY94-19836" fmla="*/ 256016 h 1178750"/>
            <a:gd name="connsiteX95-19837" fmla="*/ 2494359 w 5470922"/>
            <a:gd name="connsiteY95-19838" fmla="*/ 244109 h 1178750"/>
            <a:gd name="connsiteX96-19839" fmla="*/ 2536031 w 5470922"/>
            <a:gd name="connsiteY96-19840" fmla="*/ 250063 h 1178750"/>
            <a:gd name="connsiteX97-19841" fmla="*/ 2547937 w 5470922"/>
            <a:gd name="connsiteY97-19842" fmla="*/ 267922 h 1178750"/>
            <a:gd name="connsiteX98-19843" fmla="*/ 2559844 w 5470922"/>
            <a:gd name="connsiteY98-19844" fmla="*/ 279828 h 1178750"/>
            <a:gd name="connsiteX99-19845" fmla="*/ 2565797 w 5470922"/>
            <a:gd name="connsiteY99-19846" fmla="*/ 309594 h 1178750"/>
            <a:gd name="connsiteX100-19847" fmla="*/ 2583656 w 5470922"/>
            <a:gd name="connsiteY100-19848" fmla="*/ 315547 h 1178750"/>
            <a:gd name="connsiteX101-19849" fmla="*/ 2619375 w 5470922"/>
            <a:gd name="connsiteY101-19850" fmla="*/ 339359 h 1178750"/>
            <a:gd name="connsiteX102-19851" fmla="*/ 2655094 w 5470922"/>
            <a:gd name="connsiteY102-19852" fmla="*/ 357219 h 1178750"/>
            <a:gd name="connsiteX103-19853" fmla="*/ 2684859 w 5470922"/>
            <a:gd name="connsiteY103-19854" fmla="*/ 428656 h 1178750"/>
            <a:gd name="connsiteX104-19855" fmla="*/ 2708672 w 5470922"/>
            <a:gd name="connsiteY104-19856" fmla="*/ 416750 h 1178750"/>
            <a:gd name="connsiteX105-19857" fmla="*/ 2744391 w 5470922"/>
            <a:gd name="connsiteY105-19858" fmla="*/ 404844 h 1178750"/>
            <a:gd name="connsiteX106-19859" fmla="*/ 2851547 w 5470922"/>
            <a:gd name="connsiteY106-19860" fmla="*/ 422703 h 1178750"/>
            <a:gd name="connsiteX107-19861" fmla="*/ 2887266 w 5470922"/>
            <a:gd name="connsiteY107-19862" fmla="*/ 410797 h 1178750"/>
            <a:gd name="connsiteX108-19863" fmla="*/ 2905125 w 5470922"/>
            <a:gd name="connsiteY108-19864" fmla="*/ 404844 h 1178750"/>
            <a:gd name="connsiteX109-19865" fmla="*/ 2922984 w 5470922"/>
            <a:gd name="connsiteY109-19866" fmla="*/ 392938 h 1178750"/>
            <a:gd name="connsiteX110-19867" fmla="*/ 2976562 w 5470922"/>
            <a:gd name="connsiteY110-19868" fmla="*/ 386984 h 1178750"/>
            <a:gd name="connsiteX111-19869" fmla="*/ 2994422 w 5470922"/>
            <a:gd name="connsiteY111-19870" fmla="*/ 392938 h 1178750"/>
            <a:gd name="connsiteX112-19871" fmla="*/ 3012281 w 5470922"/>
            <a:gd name="connsiteY112-19872" fmla="*/ 404844 h 1178750"/>
            <a:gd name="connsiteX113-19873" fmla="*/ 3030141 w 5470922"/>
            <a:gd name="connsiteY113-19874" fmla="*/ 369125 h 1178750"/>
            <a:gd name="connsiteX114-19875" fmla="*/ 3065859 w 5470922"/>
            <a:gd name="connsiteY114-19876" fmla="*/ 339359 h 1178750"/>
            <a:gd name="connsiteX115-19877" fmla="*/ 3089672 w 5470922"/>
            <a:gd name="connsiteY115-19878" fmla="*/ 333406 h 1178750"/>
            <a:gd name="connsiteX116-19879" fmla="*/ 3168365 w 5470922"/>
            <a:gd name="connsiteY116-19880" fmla="*/ 337534 h 1178750"/>
            <a:gd name="connsiteX117-19881" fmla="*/ 3232547 w 5470922"/>
            <a:gd name="connsiteY117-19882" fmla="*/ 333406 h 1178750"/>
            <a:gd name="connsiteX118-19883" fmla="*/ 3244453 w 5470922"/>
            <a:gd name="connsiteY118-19884" fmla="*/ 345313 h 1178750"/>
            <a:gd name="connsiteX119-19885" fmla="*/ 3270079 w 5470922"/>
            <a:gd name="connsiteY119-19886" fmla="*/ 383046 h 1178750"/>
            <a:gd name="connsiteX120-19887" fmla="*/ 3295707 w 5470922"/>
            <a:gd name="connsiteY120-19888" fmla="*/ 431440 h 1178750"/>
            <a:gd name="connsiteX121-19889" fmla="*/ 3335563 w 5470922"/>
            <a:gd name="connsiteY121-19890" fmla="*/ 458613 h 1178750"/>
            <a:gd name="connsiteX122-19891" fmla="*/ 3363516 w 5470922"/>
            <a:gd name="connsiteY122-19892" fmla="*/ 458422 h 1178750"/>
            <a:gd name="connsiteX123-19893" fmla="*/ 3368957 w 5470922"/>
            <a:gd name="connsiteY123-19894" fmla="*/ 423760 h 1178750"/>
            <a:gd name="connsiteX124-19895" fmla="*/ 3364817 w 5470922"/>
            <a:gd name="connsiteY124-19896" fmla="*/ 399180 h 1178750"/>
            <a:gd name="connsiteX125-19897" fmla="*/ 3374136 w 5470922"/>
            <a:gd name="connsiteY125-19898" fmla="*/ 335520 h 1178750"/>
            <a:gd name="connsiteX126-19899" fmla="*/ 3423047 w 5470922"/>
            <a:gd name="connsiteY126-19900" fmla="*/ 351266 h 1178750"/>
            <a:gd name="connsiteX127-19901" fmla="*/ 3443495 w 5470922"/>
            <a:gd name="connsiteY127-19902" fmla="*/ 377382 h 1178750"/>
            <a:gd name="connsiteX128-19903" fmla="*/ 3459294 w 5470922"/>
            <a:gd name="connsiteY128-19904" fmla="*/ 332927 h 1178750"/>
            <a:gd name="connsiteX129-19905" fmla="*/ 3476625 w 5470922"/>
            <a:gd name="connsiteY129-19906" fmla="*/ 297688 h 1178750"/>
            <a:gd name="connsiteX130-19907" fmla="*/ 3500437 w 5470922"/>
            <a:gd name="connsiteY130-19908" fmla="*/ 291734 h 1178750"/>
            <a:gd name="connsiteX131-19909" fmla="*/ 3530203 w 5470922"/>
            <a:gd name="connsiteY131-19910" fmla="*/ 285781 h 1178750"/>
            <a:gd name="connsiteX132-19911" fmla="*/ 3548062 w 5470922"/>
            <a:gd name="connsiteY132-19912" fmla="*/ 279828 h 1178750"/>
            <a:gd name="connsiteX133-19913" fmla="*/ 3539784 w 5470922"/>
            <a:gd name="connsiteY133-19914" fmla="*/ 251886 h 1178750"/>
            <a:gd name="connsiteX134-19915" fmla="*/ 3607594 w 5470922"/>
            <a:gd name="connsiteY134-19916" fmla="*/ 197541 h 1178750"/>
            <a:gd name="connsiteX135-19917" fmla="*/ 3611997 w 5470922"/>
            <a:gd name="connsiteY135-19918" fmla="*/ 132633 h 1178750"/>
            <a:gd name="connsiteX136-19919" fmla="*/ 3655219 w 5470922"/>
            <a:gd name="connsiteY136-19920" fmla="*/ 119094 h 1178750"/>
            <a:gd name="connsiteX137-19921" fmla="*/ 3709836 w 5470922"/>
            <a:gd name="connsiteY137-19922" fmla="*/ 98642 h 1178750"/>
            <a:gd name="connsiteX138-19923" fmla="*/ 3757213 w 5470922"/>
            <a:gd name="connsiteY138-19924" fmla="*/ 63692 h 1178750"/>
            <a:gd name="connsiteX139-19925" fmla="*/ 3806125 w 5470922"/>
            <a:gd name="connsiteY139-19926" fmla="*/ 89041 h 1178750"/>
            <a:gd name="connsiteX140-19927" fmla="*/ 3875484 w 5470922"/>
            <a:gd name="connsiteY140-19928" fmla="*/ 89328 h 1178750"/>
            <a:gd name="connsiteX141-19929" fmla="*/ 3893344 w 5470922"/>
            <a:gd name="connsiteY141-19930" fmla="*/ 83375 h 1178750"/>
            <a:gd name="connsiteX142-19931" fmla="*/ 3911203 w 5470922"/>
            <a:gd name="connsiteY142-19932" fmla="*/ 71469 h 1178750"/>
            <a:gd name="connsiteX143-19933" fmla="*/ 3929062 w 5470922"/>
            <a:gd name="connsiteY143-19934" fmla="*/ 77422 h 1178750"/>
            <a:gd name="connsiteX144-19935" fmla="*/ 3966595 w 5470922"/>
            <a:gd name="connsiteY144-19936" fmla="*/ 91633 h 1178750"/>
            <a:gd name="connsiteX145-19937" fmla="*/ 3988082 w 5470922"/>
            <a:gd name="connsiteY145-19938" fmla="*/ 135608 h 1178750"/>
            <a:gd name="connsiteX146-19939" fmla="*/ 4025615 w 5470922"/>
            <a:gd name="connsiteY146-19940" fmla="*/ 150395 h 1178750"/>
            <a:gd name="connsiteX147-19941" fmla="*/ 4060295 w 5470922"/>
            <a:gd name="connsiteY147-19942" fmla="*/ 124280 h 1178750"/>
            <a:gd name="connsiteX148-19943" fmla="*/ 4038822 w 5470922"/>
            <a:gd name="connsiteY148-19944" fmla="*/ 80303 h 1178750"/>
            <a:gd name="connsiteX149-19945" fmla="*/ 4044778 w 5470922"/>
            <a:gd name="connsiteY149-19946" fmla="*/ 38920 h 1178750"/>
            <a:gd name="connsiteX150-19947" fmla="*/ 4062371 w 5470922"/>
            <a:gd name="connsiteY150-19948" fmla="*/ 18468 h 1178750"/>
            <a:gd name="connsiteX151-19949" fmla="*/ 4101703 w 5470922"/>
            <a:gd name="connsiteY151-19950" fmla="*/ 29797 h 1178750"/>
            <a:gd name="connsiteX152-19951" fmla="*/ 4107656 w 5470922"/>
            <a:gd name="connsiteY152-19952" fmla="*/ 5984 h 1178750"/>
            <a:gd name="connsiteX153-19953" fmla="*/ 4167187 w 5470922"/>
            <a:gd name="connsiteY153-19954" fmla="*/ 5984 h 1178750"/>
            <a:gd name="connsiteX154-19955" fmla="*/ 4185047 w 5470922"/>
            <a:gd name="connsiteY154-19956" fmla="*/ 11938 h 1178750"/>
            <a:gd name="connsiteX155-19957" fmla="*/ 4244578 w 5470922"/>
            <a:gd name="connsiteY155-19958" fmla="*/ 47656 h 1178750"/>
            <a:gd name="connsiteX156-19959" fmla="*/ 4280297 w 5470922"/>
            <a:gd name="connsiteY156-19960" fmla="*/ 53609 h 1178750"/>
            <a:gd name="connsiteX157-19961" fmla="*/ 4363641 w 5470922"/>
            <a:gd name="connsiteY157-19962" fmla="*/ 41703 h 1178750"/>
            <a:gd name="connsiteX158-19963" fmla="*/ 4381500 w 5470922"/>
            <a:gd name="connsiteY158-19964" fmla="*/ 35750 h 1178750"/>
            <a:gd name="connsiteX159-19965" fmla="*/ 4399359 w 5470922"/>
            <a:gd name="connsiteY159-19966" fmla="*/ 23844 h 1178750"/>
            <a:gd name="connsiteX160-19967" fmla="*/ 4429125 w 5470922"/>
            <a:gd name="connsiteY160-19968" fmla="*/ 35750 h 1178750"/>
            <a:gd name="connsiteX161-19969" fmla="*/ 4446984 w 5470922"/>
            <a:gd name="connsiteY161-19970" fmla="*/ 41703 h 1178750"/>
            <a:gd name="connsiteX162-19971" fmla="*/ 4470797 w 5470922"/>
            <a:gd name="connsiteY162-19972" fmla="*/ 65516 h 1178750"/>
            <a:gd name="connsiteX163-19973" fmla="*/ 4488656 w 5470922"/>
            <a:gd name="connsiteY163-19974" fmla="*/ 107188 h 1178750"/>
            <a:gd name="connsiteX164-19975" fmla="*/ 4506516 w 5470922"/>
            <a:gd name="connsiteY164-19976" fmla="*/ 101234 h 1178750"/>
            <a:gd name="connsiteX165-19977" fmla="*/ 4542234 w 5470922"/>
            <a:gd name="connsiteY165-19978" fmla="*/ 77422 h 1178750"/>
            <a:gd name="connsiteX166-19979" fmla="*/ 4554141 w 5470922"/>
            <a:gd name="connsiteY166-19980" fmla="*/ 65516 h 1178750"/>
            <a:gd name="connsiteX167-19981" fmla="*/ 4589859 w 5470922"/>
            <a:gd name="connsiteY167-19982" fmla="*/ 53609 h 1178750"/>
            <a:gd name="connsiteX168-19983" fmla="*/ 4607719 w 5470922"/>
            <a:gd name="connsiteY168-19984" fmla="*/ 47656 h 1178750"/>
            <a:gd name="connsiteX169-19985" fmla="*/ 4649391 w 5470922"/>
            <a:gd name="connsiteY169-19986" fmla="*/ 29797 h 1178750"/>
            <a:gd name="connsiteX170-19987" fmla="*/ 4667250 w 5470922"/>
            <a:gd name="connsiteY170-19988" fmla="*/ 59563 h 1178750"/>
            <a:gd name="connsiteX171-19989" fmla="*/ 4691062 w 5470922"/>
            <a:gd name="connsiteY171-19990" fmla="*/ 95281 h 1178750"/>
            <a:gd name="connsiteX172-19991" fmla="*/ 4738687 w 5470922"/>
            <a:gd name="connsiteY172-19992" fmla="*/ 107188 h 1178750"/>
            <a:gd name="connsiteX173-19993" fmla="*/ 4774406 w 5470922"/>
            <a:gd name="connsiteY173-19994" fmla="*/ 89328 h 1178750"/>
            <a:gd name="connsiteX174-19995" fmla="*/ 4798219 w 5470922"/>
            <a:gd name="connsiteY174-19996" fmla="*/ 53609 h 1178750"/>
            <a:gd name="connsiteX175-19997" fmla="*/ 4804172 w 5470922"/>
            <a:gd name="connsiteY175-19998" fmla="*/ 35750 h 1178750"/>
            <a:gd name="connsiteX176-19999" fmla="*/ 4822031 w 5470922"/>
            <a:gd name="connsiteY176-20000" fmla="*/ 47656 h 1178750"/>
            <a:gd name="connsiteX177-20001" fmla="*/ 4845844 w 5470922"/>
            <a:gd name="connsiteY177-20002" fmla="*/ 89328 h 1178750"/>
            <a:gd name="connsiteX178-20003" fmla="*/ 4863703 w 5470922"/>
            <a:gd name="connsiteY178-20004" fmla="*/ 101234 h 1178750"/>
            <a:gd name="connsiteX179-20005" fmla="*/ 4893469 w 5470922"/>
            <a:gd name="connsiteY179-20006" fmla="*/ 131000 h 1178750"/>
            <a:gd name="connsiteX180-20007" fmla="*/ 4911328 w 5470922"/>
            <a:gd name="connsiteY180-20008" fmla="*/ 119094 h 1178750"/>
            <a:gd name="connsiteX181-20009" fmla="*/ 4935141 w 5470922"/>
            <a:gd name="connsiteY181-20010" fmla="*/ 95281 h 1178750"/>
            <a:gd name="connsiteX182-20011" fmla="*/ 4931792 w 5470922"/>
            <a:gd name="connsiteY182-20012" fmla="*/ 131479 h 1178750"/>
            <a:gd name="connsiteX183-20013" fmla="*/ 4974749 w 5470922"/>
            <a:gd name="connsiteY183-20014" fmla="*/ 142618 h 1178750"/>
            <a:gd name="connsiteX184-20015" fmla="*/ 5017708 w 5470922"/>
            <a:gd name="connsiteY184-20016" fmla="*/ 127160 h 1178750"/>
            <a:gd name="connsiteX185-20017" fmla="*/ 5020562 w 5470922"/>
            <a:gd name="connsiteY185-20018" fmla="*/ 90385 h 1178750"/>
            <a:gd name="connsiteX186-20019" fmla="*/ 5060156 w 5470922"/>
            <a:gd name="connsiteY186-20020" fmla="*/ 59563 h 1178750"/>
            <a:gd name="connsiteX187-20021" fmla="*/ 5047739 w 5470922"/>
            <a:gd name="connsiteY187-20022" fmla="*/ 41703 h 1178750"/>
            <a:gd name="connsiteX188-20023" fmla="*/ 5119687 w 5470922"/>
            <a:gd name="connsiteY188-20024" fmla="*/ 29797 h 1178750"/>
            <a:gd name="connsiteX189-20025" fmla="*/ 5142725 w 5470922"/>
            <a:gd name="connsiteY189-20026" fmla="*/ 22020 h 1178750"/>
            <a:gd name="connsiteX190-20027" fmla="*/ 5169390 w 5470922"/>
            <a:gd name="connsiteY190-20028" fmla="*/ 60331 h 1178750"/>
            <a:gd name="connsiteX191-20029" fmla="*/ 5209249 w 5470922"/>
            <a:gd name="connsiteY191-20030" fmla="*/ 77422 h 1178750"/>
            <a:gd name="connsiteX192-20031" fmla="*/ 5239014 w 5470922"/>
            <a:gd name="connsiteY192-20032" fmla="*/ 131479 h 1178750"/>
            <a:gd name="connsiteX193-20033" fmla="*/ 5246006 w 5470922"/>
            <a:gd name="connsiteY193-20034" fmla="*/ 151164 h 1178750"/>
            <a:gd name="connsiteX194-20035" fmla="*/ 5258686 w 5470922"/>
            <a:gd name="connsiteY194-20036" fmla="*/ 193123 h 1178750"/>
            <a:gd name="connsiteX195-20037" fmla="*/ 5280686 w 5470922"/>
            <a:gd name="connsiteY195-20038" fmla="*/ 174785 h 1178750"/>
            <a:gd name="connsiteX196-20039" fmla="*/ 5301911 w 5470922"/>
            <a:gd name="connsiteY196-20040" fmla="*/ 165471 h 1178750"/>
            <a:gd name="connsiteX197-20041" fmla="*/ 5312265 w 5470922"/>
            <a:gd name="connsiteY197-20042" fmla="*/ 143196 h 1178750"/>
            <a:gd name="connsiteX198-20043" fmla="*/ 5340991 w 5470922"/>
            <a:gd name="connsiteY198-20044" fmla="*/ 125335 h 1178750"/>
            <a:gd name="connsiteX199-20045" fmla="*/ 5309941 w 5470922"/>
            <a:gd name="connsiteY199-20046" fmla="*/ 90674 h 1178750"/>
            <a:gd name="connsiteX200-20047" fmla="*/ 5373610 w 5470922"/>
            <a:gd name="connsiteY200-20048" fmla="*/ 91442 h 1178750"/>
            <a:gd name="connsiteX201-20049" fmla="*/ 5399484 w 5470922"/>
            <a:gd name="connsiteY201-20050" fmla="*/ 77422 h 1178750"/>
            <a:gd name="connsiteX202-20051" fmla="*/ 5381625 w 5470922"/>
            <a:gd name="connsiteY202-20052" fmla="*/ 65516 h 1178750"/>
            <a:gd name="connsiteX203-20053" fmla="*/ 5447109 w 5470922"/>
            <a:gd name="connsiteY203-20054" fmla="*/ 59563 h 1178750"/>
            <a:gd name="connsiteX204-20055" fmla="*/ 5470922 w 5470922"/>
            <a:gd name="connsiteY204-20056" fmla="*/ 65516 h 1178750"/>
            <a:gd name="connsiteX0-20057" fmla="*/ 0 w 5470922"/>
            <a:gd name="connsiteY0-20058" fmla="*/ 1172768 h 1172768"/>
            <a:gd name="connsiteX1-20059" fmla="*/ 29766 w 5470922"/>
            <a:gd name="connsiteY1-20060" fmla="*/ 1154909 h 1172768"/>
            <a:gd name="connsiteX2-20061" fmla="*/ 47625 w 5470922"/>
            <a:gd name="connsiteY2-20062" fmla="*/ 1148956 h 1172768"/>
            <a:gd name="connsiteX3-20063" fmla="*/ 77391 w 5470922"/>
            <a:gd name="connsiteY3-20064" fmla="*/ 1119190 h 1172768"/>
            <a:gd name="connsiteX4-20065" fmla="*/ 95250 w 5470922"/>
            <a:gd name="connsiteY4-20066" fmla="*/ 1107284 h 1172768"/>
            <a:gd name="connsiteX5-20067" fmla="*/ 172641 w 5470922"/>
            <a:gd name="connsiteY5-20068" fmla="*/ 1113237 h 1172768"/>
            <a:gd name="connsiteX6-20069" fmla="*/ 220266 w 5470922"/>
            <a:gd name="connsiteY6-20070" fmla="*/ 1119190 h 1172768"/>
            <a:gd name="connsiteX7-20071" fmla="*/ 232172 w 5470922"/>
            <a:gd name="connsiteY7-20072" fmla="*/ 1101331 h 1172768"/>
            <a:gd name="connsiteX8-20073" fmla="*/ 238125 w 5470922"/>
            <a:gd name="connsiteY8-20074" fmla="*/ 1059659 h 1172768"/>
            <a:gd name="connsiteX9-20075" fmla="*/ 244078 w 5470922"/>
            <a:gd name="connsiteY9-20076" fmla="*/ 1041799 h 1172768"/>
            <a:gd name="connsiteX10-20077" fmla="*/ 279797 w 5470922"/>
            <a:gd name="connsiteY10-20078" fmla="*/ 1017987 h 1172768"/>
            <a:gd name="connsiteX11-20079" fmla="*/ 291703 w 5470922"/>
            <a:gd name="connsiteY11-20080" fmla="*/ 1000127 h 1172768"/>
            <a:gd name="connsiteX12-20081" fmla="*/ 321469 w 5470922"/>
            <a:gd name="connsiteY12-20082" fmla="*/ 970362 h 1172768"/>
            <a:gd name="connsiteX13-20083" fmla="*/ 345281 w 5470922"/>
            <a:gd name="connsiteY13-20084" fmla="*/ 934643 h 1172768"/>
            <a:gd name="connsiteX14-20085" fmla="*/ 357187 w 5470922"/>
            <a:gd name="connsiteY14-20086" fmla="*/ 916784 h 1172768"/>
            <a:gd name="connsiteX15-20087" fmla="*/ 369094 w 5470922"/>
            <a:gd name="connsiteY15-20088" fmla="*/ 904877 h 1172768"/>
            <a:gd name="connsiteX16-20089" fmla="*/ 381000 w 5470922"/>
            <a:gd name="connsiteY16-20090" fmla="*/ 916784 h 1172768"/>
            <a:gd name="connsiteX17-20091" fmla="*/ 386953 w 5470922"/>
            <a:gd name="connsiteY17-20092" fmla="*/ 934643 h 1172768"/>
            <a:gd name="connsiteX18-20093" fmla="*/ 422672 w 5470922"/>
            <a:gd name="connsiteY18-20094" fmla="*/ 952502 h 1172768"/>
            <a:gd name="connsiteX19-20095" fmla="*/ 452437 w 5470922"/>
            <a:gd name="connsiteY19-20096" fmla="*/ 982268 h 1172768"/>
            <a:gd name="connsiteX20-20097" fmla="*/ 488156 w 5470922"/>
            <a:gd name="connsiteY20-20098" fmla="*/ 994174 h 1172768"/>
            <a:gd name="connsiteX21-20099" fmla="*/ 511969 w 5470922"/>
            <a:gd name="connsiteY21-20100" fmla="*/ 988221 h 1172768"/>
            <a:gd name="connsiteX22-20101" fmla="*/ 559594 w 5470922"/>
            <a:gd name="connsiteY22-20102" fmla="*/ 952502 h 1172768"/>
            <a:gd name="connsiteX23-20103" fmla="*/ 601266 w 5470922"/>
            <a:gd name="connsiteY23-20104" fmla="*/ 958456 h 1172768"/>
            <a:gd name="connsiteX24-20105" fmla="*/ 619125 w 5470922"/>
            <a:gd name="connsiteY24-20106" fmla="*/ 964409 h 1172768"/>
            <a:gd name="connsiteX25-20107" fmla="*/ 631031 w 5470922"/>
            <a:gd name="connsiteY25-20108" fmla="*/ 982268 h 1172768"/>
            <a:gd name="connsiteX26-20109" fmla="*/ 648891 w 5470922"/>
            <a:gd name="connsiteY26-20110" fmla="*/ 994174 h 1172768"/>
            <a:gd name="connsiteX27-20111" fmla="*/ 666750 w 5470922"/>
            <a:gd name="connsiteY27-20112" fmla="*/ 988221 h 1172768"/>
            <a:gd name="connsiteX28-20113" fmla="*/ 684609 w 5470922"/>
            <a:gd name="connsiteY28-20114" fmla="*/ 976315 h 1172768"/>
            <a:gd name="connsiteX29-20115" fmla="*/ 720328 w 5470922"/>
            <a:gd name="connsiteY29-20116" fmla="*/ 964409 h 1172768"/>
            <a:gd name="connsiteX30-20117" fmla="*/ 744141 w 5470922"/>
            <a:gd name="connsiteY30-20118" fmla="*/ 940596 h 1172768"/>
            <a:gd name="connsiteX31-20119" fmla="*/ 756047 w 5470922"/>
            <a:gd name="connsiteY31-20120" fmla="*/ 922737 h 1172768"/>
            <a:gd name="connsiteX32-20121" fmla="*/ 773906 w 5470922"/>
            <a:gd name="connsiteY32-20122" fmla="*/ 916784 h 1172768"/>
            <a:gd name="connsiteX33-20123" fmla="*/ 863203 w 5470922"/>
            <a:gd name="connsiteY33-20124" fmla="*/ 910831 h 1172768"/>
            <a:gd name="connsiteX34-20125" fmla="*/ 887016 w 5470922"/>
            <a:gd name="connsiteY34-20126" fmla="*/ 863206 h 1172768"/>
            <a:gd name="connsiteX35-20127" fmla="*/ 904875 w 5470922"/>
            <a:gd name="connsiteY35-20128" fmla="*/ 857252 h 1172768"/>
            <a:gd name="connsiteX36-20129" fmla="*/ 952500 w 5470922"/>
            <a:gd name="connsiteY36-20130" fmla="*/ 851299 h 1172768"/>
            <a:gd name="connsiteX37-20131" fmla="*/ 988219 w 5470922"/>
            <a:gd name="connsiteY37-20132" fmla="*/ 827487 h 1172768"/>
            <a:gd name="connsiteX38-20133" fmla="*/ 1006078 w 5470922"/>
            <a:gd name="connsiteY38-20134" fmla="*/ 815581 h 1172768"/>
            <a:gd name="connsiteX39-20135" fmla="*/ 1041797 w 5470922"/>
            <a:gd name="connsiteY39-20136" fmla="*/ 821534 h 1172768"/>
            <a:gd name="connsiteX40-20137" fmla="*/ 1059656 w 5470922"/>
            <a:gd name="connsiteY40-20138" fmla="*/ 827487 h 1172768"/>
            <a:gd name="connsiteX41-20139" fmla="*/ 1101328 w 5470922"/>
            <a:gd name="connsiteY41-20140" fmla="*/ 815581 h 1172768"/>
            <a:gd name="connsiteX42-20141" fmla="*/ 1137047 w 5470922"/>
            <a:gd name="connsiteY42-20142" fmla="*/ 773909 h 1172768"/>
            <a:gd name="connsiteX43-20143" fmla="*/ 1148953 w 5470922"/>
            <a:gd name="connsiteY43-20144" fmla="*/ 750096 h 1172768"/>
            <a:gd name="connsiteX44-20145" fmla="*/ 1154906 w 5470922"/>
            <a:gd name="connsiteY44-20146" fmla="*/ 732237 h 1172768"/>
            <a:gd name="connsiteX45-20147" fmla="*/ 1172766 w 5470922"/>
            <a:gd name="connsiteY45-20148" fmla="*/ 726284 h 1172768"/>
            <a:gd name="connsiteX46-20149" fmla="*/ 1196578 w 5470922"/>
            <a:gd name="connsiteY46-20150" fmla="*/ 732237 h 1172768"/>
            <a:gd name="connsiteX47-20151" fmla="*/ 1214437 w 5470922"/>
            <a:gd name="connsiteY47-20152" fmla="*/ 738190 h 1172768"/>
            <a:gd name="connsiteX48-20153" fmla="*/ 1226344 w 5470922"/>
            <a:gd name="connsiteY48-20154" fmla="*/ 726284 h 1172768"/>
            <a:gd name="connsiteX49-20155" fmla="*/ 1244203 w 5470922"/>
            <a:gd name="connsiteY49-20156" fmla="*/ 720331 h 1172768"/>
            <a:gd name="connsiteX50-20157" fmla="*/ 1273969 w 5470922"/>
            <a:gd name="connsiteY50-20158" fmla="*/ 750096 h 1172768"/>
            <a:gd name="connsiteX51-20159" fmla="*/ 1291828 w 5470922"/>
            <a:gd name="connsiteY51-20160" fmla="*/ 762002 h 1172768"/>
            <a:gd name="connsiteX52-20161" fmla="*/ 1333500 w 5470922"/>
            <a:gd name="connsiteY52-20162" fmla="*/ 797721 h 1172768"/>
            <a:gd name="connsiteX53-20163" fmla="*/ 1351359 w 5470922"/>
            <a:gd name="connsiteY53-20164" fmla="*/ 803674 h 1172768"/>
            <a:gd name="connsiteX54-20165" fmla="*/ 1369219 w 5470922"/>
            <a:gd name="connsiteY54-20166" fmla="*/ 767956 h 1172768"/>
            <a:gd name="connsiteX55-20167" fmla="*/ 1375172 w 5470922"/>
            <a:gd name="connsiteY55-20168" fmla="*/ 708424 h 1172768"/>
            <a:gd name="connsiteX56-20169" fmla="*/ 1393031 w 5470922"/>
            <a:gd name="connsiteY56-20170" fmla="*/ 696518 h 1172768"/>
            <a:gd name="connsiteX57-20171" fmla="*/ 1494234 w 5470922"/>
            <a:gd name="connsiteY57-20172" fmla="*/ 672706 h 1172768"/>
            <a:gd name="connsiteX58-20173" fmla="*/ 1506141 w 5470922"/>
            <a:gd name="connsiteY58-20174" fmla="*/ 660799 h 1172768"/>
            <a:gd name="connsiteX59-20175" fmla="*/ 1524000 w 5470922"/>
            <a:gd name="connsiteY59-20176" fmla="*/ 648893 h 1172768"/>
            <a:gd name="connsiteX60-20177" fmla="*/ 1535906 w 5470922"/>
            <a:gd name="connsiteY60-20178" fmla="*/ 631034 h 1172768"/>
            <a:gd name="connsiteX61-20179" fmla="*/ 1559719 w 5470922"/>
            <a:gd name="connsiteY61-20180" fmla="*/ 607221 h 1172768"/>
            <a:gd name="connsiteX62-20181" fmla="*/ 1565672 w 5470922"/>
            <a:gd name="connsiteY62-20182" fmla="*/ 589362 h 1172768"/>
            <a:gd name="connsiteX63-20183" fmla="*/ 1619250 w 5470922"/>
            <a:gd name="connsiteY63-20184" fmla="*/ 559596 h 1172768"/>
            <a:gd name="connsiteX64-20185" fmla="*/ 1702594 w 5470922"/>
            <a:gd name="connsiteY64-20186" fmla="*/ 565549 h 1172768"/>
            <a:gd name="connsiteX65-20187" fmla="*/ 1720453 w 5470922"/>
            <a:gd name="connsiteY65-20188" fmla="*/ 571502 h 1172768"/>
            <a:gd name="connsiteX66-20189" fmla="*/ 1768078 w 5470922"/>
            <a:gd name="connsiteY66-20190" fmla="*/ 559596 h 1172768"/>
            <a:gd name="connsiteX67-20191" fmla="*/ 1797844 w 5470922"/>
            <a:gd name="connsiteY67-20192" fmla="*/ 535784 h 1172768"/>
            <a:gd name="connsiteX68-20193" fmla="*/ 1779984 w 5470922"/>
            <a:gd name="connsiteY68-20194" fmla="*/ 494112 h 1172768"/>
            <a:gd name="connsiteX69-20195" fmla="*/ 1768078 w 5470922"/>
            <a:gd name="connsiteY69-20196" fmla="*/ 476252 h 1172768"/>
            <a:gd name="connsiteX70-20197" fmla="*/ 1785937 w 5470922"/>
            <a:gd name="connsiteY70-20198" fmla="*/ 458393 h 1172768"/>
            <a:gd name="connsiteX71-20199" fmla="*/ 1839516 w 5470922"/>
            <a:gd name="connsiteY71-20200" fmla="*/ 476252 h 1172768"/>
            <a:gd name="connsiteX72-20201" fmla="*/ 1851422 w 5470922"/>
            <a:gd name="connsiteY72-20202" fmla="*/ 488159 h 1172768"/>
            <a:gd name="connsiteX73-20203" fmla="*/ 1887141 w 5470922"/>
            <a:gd name="connsiteY73-20204" fmla="*/ 506018 h 1172768"/>
            <a:gd name="connsiteX74-20205" fmla="*/ 1934766 w 5470922"/>
            <a:gd name="connsiteY74-20206" fmla="*/ 494112 h 1172768"/>
            <a:gd name="connsiteX75-20207" fmla="*/ 1952625 w 5470922"/>
            <a:gd name="connsiteY75-20208" fmla="*/ 458393 h 1172768"/>
            <a:gd name="connsiteX76-20209" fmla="*/ 1976437 w 5470922"/>
            <a:gd name="connsiteY76-20210" fmla="*/ 446487 h 1172768"/>
            <a:gd name="connsiteX77-20211" fmla="*/ 2047875 w 5470922"/>
            <a:gd name="connsiteY77-20212" fmla="*/ 434581 h 1172768"/>
            <a:gd name="connsiteX78-20213" fmla="*/ 2077641 w 5470922"/>
            <a:gd name="connsiteY78-20214" fmla="*/ 416721 h 1172768"/>
            <a:gd name="connsiteX79-20215" fmla="*/ 2095500 w 5470922"/>
            <a:gd name="connsiteY79-20216" fmla="*/ 410768 h 1172768"/>
            <a:gd name="connsiteX80-20217" fmla="*/ 2125266 w 5470922"/>
            <a:gd name="connsiteY80-20218" fmla="*/ 386956 h 1172768"/>
            <a:gd name="connsiteX81-20219" fmla="*/ 2137172 w 5470922"/>
            <a:gd name="connsiteY81-20220" fmla="*/ 375049 h 1172768"/>
            <a:gd name="connsiteX82-20221" fmla="*/ 2172891 w 5470922"/>
            <a:gd name="connsiteY82-20222" fmla="*/ 363143 h 1172768"/>
            <a:gd name="connsiteX83-20223" fmla="*/ 2190750 w 5470922"/>
            <a:gd name="connsiteY83-20224" fmla="*/ 357190 h 1172768"/>
            <a:gd name="connsiteX84-20225" fmla="*/ 2220516 w 5470922"/>
            <a:gd name="connsiteY84-20226" fmla="*/ 351237 h 1172768"/>
            <a:gd name="connsiteX85-20227" fmla="*/ 2256234 w 5470922"/>
            <a:gd name="connsiteY85-20228" fmla="*/ 339331 h 1172768"/>
            <a:gd name="connsiteX86-20229" fmla="*/ 2274094 w 5470922"/>
            <a:gd name="connsiteY86-20230" fmla="*/ 333377 h 1172768"/>
            <a:gd name="connsiteX87-20231" fmla="*/ 2309812 w 5470922"/>
            <a:gd name="connsiteY87-20232" fmla="*/ 309565 h 1172768"/>
            <a:gd name="connsiteX88-20233" fmla="*/ 2321719 w 5470922"/>
            <a:gd name="connsiteY88-20234" fmla="*/ 291706 h 1172768"/>
            <a:gd name="connsiteX89-20235" fmla="*/ 2357437 w 5470922"/>
            <a:gd name="connsiteY89-20236" fmla="*/ 273846 h 1172768"/>
            <a:gd name="connsiteX90-20237" fmla="*/ 2369344 w 5470922"/>
            <a:gd name="connsiteY90-20238" fmla="*/ 261940 h 1172768"/>
            <a:gd name="connsiteX91-20239" fmla="*/ 2381250 w 5470922"/>
            <a:gd name="connsiteY91-20240" fmla="*/ 244081 h 1172768"/>
            <a:gd name="connsiteX92-20241" fmla="*/ 2416969 w 5470922"/>
            <a:gd name="connsiteY92-20242" fmla="*/ 232174 h 1172768"/>
            <a:gd name="connsiteX93-20243" fmla="*/ 2446734 w 5470922"/>
            <a:gd name="connsiteY93-20244" fmla="*/ 238127 h 1172768"/>
            <a:gd name="connsiteX94-20245" fmla="*/ 2458641 w 5470922"/>
            <a:gd name="connsiteY94-20246" fmla="*/ 250034 h 1172768"/>
            <a:gd name="connsiteX95-20247" fmla="*/ 2494359 w 5470922"/>
            <a:gd name="connsiteY95-20248" fmla="*/ 238127 h 1172768"/>
            <a:gd name="connsiteX96-20249" fmla="*/ 2536031 w 5470922"/>
            <a:gd name="connsiteY96-20250" fmla="*/ 244081 h 1172768"/>
            <a:gd name="connsiteX97-20251" fmla="*/ 2547937 w 5470922"/>
            <a:gd name="connsiteY97-20252" fmla="*/ 261940 h 1172768"/>
            <a:gd name="connsiteX98-20253" fmla="*/ 2559844 w 5470922"/>
            <a:gd name="connsiteY98-20254" fmla="*/ 273846 h 1172768"/>
            <a:gd name="connsiteX99-20255" fmla="*/ 2565797 w 5470922"/>
            <a:gd name="connsiteY99-20256" fmla="*/ 303612 h 1172768"/>
            <a:gd name="connsiteX100-20257" fmla="*/ 2583656 w 5470922"/>
            <a:gd name="connsiteY100-20258" fmla="*/ 309565 h 1172768"/>
            <a:gd name="connsiteX101-20259" fmla="*/ 2619375 w 5470922"/>
            <a:gd name="connsiteY101-20260" fmla="*/ 333377 h 1172768"/>
            <a:gd name="connsiteX102-20261" fmla="*/ 2655094 w 5470922"/>
            <a:gd name="connsiteY102-20262" fmla="*/ 351237 h 1172768"/>
            <a:gd name="connsiteX103-20263" fmla="*/ 2684859 w 5470922"/>
            <a:gd name="connsiteY103-20264" fmla="*/ 422674 h 1172768"/>
            <a:gd name="connsiteX104-20265" fmla="*/ 2708672 w 5470922"/>
            <a:gd name="connsiteY104-20266" fmla="*/ 410768 h 1172768"/>
            <a:gd name="connsiteX105-20267" fmla="*/ 2744391 w 5470922"/>
            <a:gd name="connsiteY105-20268" fmla="*/ 398862 h 1172768"/>
            <a:gd name="connsiteX106-20269" fmla="*/ 2851547 w 5470922"/>
            <a:gd name="connsiteY106-20270" fmla="*/ 416721 h 1172768"/>
            <a:gd name="connsiteX107-20271" fmla="*/ 2887266 w 5470922"/>
            <a:gd name="connsiteY107-20272" fmla="*/ 404815 h 1172768"/>
            <a:gd name="connsiteX108-20273" fmla="*/ 2905125 w 5470922"/>
            <a:gd name="connsiteY108-20274" fmla="*/ 398862 h 1172768"/>
            <a:gd name="connsiteX109-20275" fmla="*/ 2922984 w 5470922"/>
            <a:gd name="connsiteY109-20276" fmla="*/ 386956 h 1172768"/>
            <a:gd name="connsiteX110-20277" fmla="*/ 2976562 w 5470922"/>
            <a:gd name="connsiteY110-20278" fmla="*/ 381002 h 1172768"/>
            <a:gd name="connsiteX111-20279" fmla="*/ 2994422 w 5470922"/>
            <a:gd name="connsiteY111-20280" fmla="*/ 386956 h 1172768"/>
            <a:gd name="connsiteX112-20281" fmla="*/ 3012281 w 5470922"/>
            <a:gd name="connsiteY112-20282" fmla="*/ 398862 h 1172768"/>
            <a:gd name="connsiteX113-20283" fmla="*/ 3030141 w 5470922"/>
            <a:gd name="connsiteY113-20284" fmla="*/ 363143 h 1172768"/>
            <a:gd name="connsiteX114-20285" fmla="*/ 3065859 w 5470922"/>
            <a:gd name="connsiteY114-20286" fmla="*/ 333377 h 1172768"/>
            <a:gd name="connsiteX115-20287" fmla="*/ 3089672 w 5470922"/>
            <a:gd name="connsiteY115-20288" fmla="*/ 327424 h 1172768"/>
            <a:gd name="connsiteX116-20289" fmla="*/ 3168365 w 5470922"/>
            <a:gd name="connsiteY116-20290" fmla="*/ 331552 h 1172768"/>
            <a:gd name="connsiteX117-20291" fmla="*/ 3232547 w 5470922"/>
            <a:gd name="connsiteY117-20292" fmla="*/ 327424 h 1172768"/>
            <a:gd name="connsiteX118-20293" fmla="*/ 3244453 w 5470922"/>
            <a:gd name="connsiteY118-20294" fmla="*/ 339331 h 1172768"/>
            <a:gd name="connsiteX119-20295" fmla="*/ 3270079 w 5470922"/>
            <a:gd name="connsiteY119-20296" fmla="*/ 377064 h 1172768"/>
            <a:gd name="connsiteX120-20297" fmla="*/ 3295707 w 5470922"/>
            <a:gd name="connsiteY120-20298" fmla="*/ 425458 h 1172768"/>
            <a:gd name="connsiteX121-20299" fmla="*/ 3335563 w 5470922"/>
            <a:gd name="connsiteY121-20300" fmla="*/ 452631 h 1172768"/>
            <a:gd name="connsiteX122-20301" fmla="*/ 3363516 w 5470922"/>
            <a:gd name="connsiteY122-20302" fmla="*/ 452440 h 1172768"/>
            <a:gd name="connsiteX123-20303" fmla="*/ 3368957 w 5470922"/>
            <a:gd name="connsiteY123-20304" fmla="*/ 417778 h 1172768"/>
            <a:gd name="connsiteX124-20305" fmla="*/ 3364817 w 5470922"/>
            <a:gd name="connsiteY124-20306" fmla="*/ 393198 h 1172768"/>
            <a:gd name="connsiteX125-20307" fmla="*/ 3374136 w 5470922"/>
            <a:gd name="connsiteY125-20308" fmla="*/ 329538 h 1172768"/>
            <a:gd name="connsiteX126-20309" fmla="*/ 3423047 w 5470922"/>
            <a:gd name="connsiteY126-20310" fmla="*/ 345284 h 1172768"/>
            <a:gd name="connsiteX127-20311" fmla="*/ 3443495 w 5470922"/>
            <a:gd name="connsiteY127-20312" fmla="*/ 371400 h 1172768"/>
            <a:gd name="connsiteX128-20313" fmla="*/ 3459294 w 5470922"/>
            <a:gd name="connsiteY128-20314" fmla="*/ 326945 h 1172768"/>
            <a:gd name="connsiteX129-20315" fmla="*/ 3476625 w 5470922"/>
            <a:gd name="connsiteY129-20316" fmla="*/ 291706 h 1172768"/>
            <a:gd name="connsiteX130-20317" fmla="*/ 3500437 w 5470922"/>
            <a:gd name="connsiteY130-20318" fmla="*/ 285752 h 1172768"/>
            <a:gd name="connsiteX131-20319" fmla="*/ 3530203 w 5470922"/>
            <a:gd name="connsiteY131-20320" fmla="*/ 279799 h 1172768"/>
            <a:gd name="connsiteX132-20321" fmla="*/ 3548062 w 5470922"/>
            <a:gd name="connsiteY132-20322" fmla="*/ 273846 h 1172768"/>
            <a:gd name="connsiteX133-20323" fmla="*/ 3539784 w 5470922"/>
            <a:gd name="connsiteY133-20324" fmla="*/ 245904 h 1172768"/>
            <a:gd name="connsiteX134-20325" fmla="*/ 3607594 w 5470922"/>
            <a:gd name="connsiteY134-20326" fmla="*/ 191559 h 1172768"/>
            <a:gd name="connsiteX135-20327" fmla="*/ 3611997 w 5470922"/>
            <a:gd name="connsiteY135-20328" fmla="*/ 126651 h 1172768"/>
            <a:gd name="connsiteX136-20329" fmla="*/ 3655219 w 5470922"/>
            <a:gd name="connsiteY136-20330" fmla="*/ 113112 h 1172768"/>
            <a:gd name="connsiteX137-20331" fmla="*/ 3709836 w 5470922"/>
            <a:gd name="connsiteY137-20332" fmla="*/ 92660 h 1172768"/>
            <a:gd name="connsiteX138-20333" fmla="*/ 3757213 w 5470922"/>
            <a:gd name="connsiteY138-20334" fmla="*/ 57710 h 1172768"/>
            <a:gd name="connsiteX139-20335" fmla="*/ 3806125 w 5470922"/>
            <a:gd name="connsiteY139-20336" fmla="*/ 83059 h 1172768"/>
            <a:gd name="connsiteX140-20337" fmla="*/ 3875484 w 5470922"/>
            <a:gd name="connsiteY140-20338" fmla="*/ 83346 h 1172768"/>
            <a:gd name="connsiteX141-20339" fmla="*/ 3893344 w 5470922"/>
            <a:gd name="connsiteY141-20340" fmla="*/ 77393 h 1172768"/>
            <a:gd name="connsiteX142-20341" fmla="*/ 3911203 w 5470922"/>
            <a:gd name="connsiteY142-20342" fmla="*/ 65487 h 1172768"/>
            <a:gd name="connsiteX143-20343" fmla="*/ 3929062 w 5470922"/>
            <a:gd name="connsiteY143-20344" fmla="*/ 71440 h 1172768"/>
            <a:gd name="connsiteX144-20345" fmla="*/ 3966595 w 5470922"/>
            <a:gd name="connsiteY144-20346" fmla="*/ 85651 h 1172768"/>
            <a:gd name="connsiteX145-20347" fmla="*/ 3988082 w 5470922"/>
            <a:gd name="connsiteY145-20348" fmla="*/ 129626 h 1172768"/>
            <a:gd name="connsiteX146-20349" fmla="*/ 4025615 w 5470922"/>
            <a:gd name="connsiteY146-20350" fmla="*/ 144413 h 1172768"/>
            <a:gd name="connsiteX147-20351" fmla="*/ 4060295 w 5470922"/>
            <a:gd name="connsiteY147-20352" fmla="*/ 118298 h 1172768"/>
            <a:gd name="connsiteX148-20353" fmla="*/ 4038822 w 5470922"/>
            <a:gd name="connsiteY148-20354" fmla="*/ 74321 h 1172768"/>
            <a:gd name="connsiteX149-20355" fmla="*/ 4044778 w 5470922"/>
            <a:gd name="connsiteY149-20356" fmla="*/ 32938 h 1172768"/>
            <a:gd name="connsiteX150-20357" fmla="*/ 4062371 w 5470922"/>
            <a:gd name="connsiteY150-20358" fmla="*/ 12486 h 1172768"/>
            <a:gd name="connsiteX151-20359" fmla="*/ 4101703 w 5470922"/>
            <a:gd name="connsiteY151-20360" fmla="*/ 23815 h 1172768"/>
            <a:gd name="connsiteX152-20361" fmla="*/ 4137933 w 5470922"/>
            <a:gd name="connsiteY152-20362" fmla="*/ 63852 h 1172768"/>
            <a:gd name="connsiteX153-20363" fmla="*/ 4167187 w 5470922"/>
            <a:gd name="connsiteY153-20364" fmla="*/ 2 h 1172768"/>
            <a:gd name="connsiteX154-20365" fmla="*/ 4185047 w 5470922"/>
            <a:gd name="connsiteY154-20366" fmla="*/ 5956 h 1172768"/>
            <a:gd name="connsiteX155-20367" fmla="*/ 4244578 w 5470922"/>
            <a:gd name="connsiteY155-20368" fmla="*/ 41674 h 1172768"/>
            <a:gd name="connsiteX156-20369" fmla="*/ 4280297 w 5470922"/>
            <a:gd name="connsiteY156-20370" fmla="*/ 47627 h 1172768"/>
            <a:gd name="connsiteX157-20371" fmla="*/ 4363641 w 5470922"/>
            <a:gd name="connsiteY157-20372" fmla="*/ 35721 h 1172768"/>
            <a:gd name="connsiteX158-20373" fmla="*/ 4381500 w 5470922"/>
            <a:gd name="connsiteY158-20374" fmla="*/ 29768 h 1172768"/>
            <a:gd name="connsiteX159-20375" fmla="*/ 4399359 w 5470922"/>
            <a:gd name="connsiteY159-20376" fmla="*/ 17862 h 1172768"/>
            <a:gd name="connsiteX160-20377" fmla="*/ 4429125 w 5470922"/>
            <a:gd name="connsiteY160-20378" fmla="*/ 29768 h 1172768"/>
            <a:gd name="connsiteX161-20379" fmla="*/ 4446984 w 5470922"/>
            <a:gd name="connsiteY161-20380" fmla="*/ 35721 h 1172768"/>
            <a:gd name="connsiteX162-20381" fmla="*/ 4470797 w 5470922"/>
            <a:gd name="connsiteY162-20382" fmla="*/ 59534 h 1172768"/>
            <a:gd name="connsiteX163-20383" fmla="*/ 4488656 w 5470922"/>
            <a:gd name="connsiteY163-20384" fmla="*/ 101206 h 1172768"/>
            <a:gd name="connsiteX164-20385" fmla="*/ 4506516 w 5470922"/>
            <a:gd name="connsiteY164-20386" fmla="*/ 95252 h 1172768"/>
            <a:gd name="connsiteX165-20387" fmla="*/ 4542234 w 5470922"/>
            <a:gd name="connsiteY165-20388" fmla="*/ 71440 h 1172768"/>
            <a:gd name="connsiteX166-20389" fmla="*/ 4554141 w 5470922"/>
            <a:gd name="connsiteY166-20390" fmla="*/ 59534 h 1172768"/>
            <a:gd name="connsiteX167-20391" fmla="*/ 4589859 w 5470922"/>
            <a:gd name="connsiteY167-20392" fmla="*/ 47627 h 1172768"/>
            <a:gd name="connsiteX168-20393" fmla="*/ 4607719 w 5470922"/>
            <a:gd name="connsiteY168-20394" fmla="*/ 41674 h 1172768"/>
            <a:gd name="connsiteX169-20395" fmla="*/ 4649391 w 5470922"/>
            <a:gd name="connsiteY169-20396" fmla="*/ 23815 h 1172768"/>
            <a:gd name="connsiteX170-20397" fmla="*/ 4667250 w 5470922"/>
            <a:gd name="connsiteY170-20398" fmla="*/ 53581 h 1172768"/>
            <a:gd name="connsiteX171-20399" fmla="*/ 4691062 w 5470922"/>
            <a:gd name="connsiteY171-20400" fmla="*/ 89299 h 1172768"/>
            <a:gd name="connsiteX172-20401" fmla="*/ 4738687 w 5470922"/>
            <a:gd name="connsiteY172-20402" fmla="*/ 101206 h 1172768"/>
            <a:gd name="connsiteX173-20403" fmla="*/ 4774406 w 5470922"/>
            <a:gd name="connsiteY173-20404" fmla="*/ 83346 h 1172768"/>
            <a:gd name="connsiteX174-20405" fmla="*/ 4798219 w 5470922"/>
            <a:gd name="connsiteY174-20406" fmla="*/ 47627 h 1172768"/>
            <a:gd name="connsiteX175-20407" fmla="*/ 4804172 w 5470922"/>
            <a:gd name="connsiteY175-20408" fmla="*/ 29768 h 1172768"/>
            <a:gd name="connsiteX176-20409" fmla="*/ 4822031 w 5470922"/>
            <a:gd name="connsiteY176-20410" fmla="*/ 41674 h 1172768"/>
            <a:gd name="connsiteX177-20411" fmla="*/ 4845844 w 5470922"/>
            <a:gd name="connsiteY177-20412" fmla="*/ 83346 h 1172768"/>
            <a:gd name="connsiteX178-20413" fmla="*/ 4863703 w 5470922"/>
            <a:gd name="connsiteY178-20414" fmla="*/ 95252 h 1172768"/>
            <a:gd name="connsiteX179-20415" fmla="*/ 4893469 w 5470922"/>
            <a:gd name="connsiteY179-20416" fmla="*/ 125018 h 1172768"/>
            <a:gd name="connsiteX180-20417" fmla="*/ 4911328 w 5470922"/>
            <a:gd name="connsiteY180-20418" fmla="*/ 113112 h 1172768"/>
            <a:gd name="connsiteX181-20419" fmla="*/ 4935141 w 5470922"/>
            <a:gd name="connsiteY181-20420" fmla="*/ 89299 h 1172768"/>
            <a:gd name="connsiteX182-20421" fmla="*/ 4931792 w 5470922"/>
            <a:gd name="connsiteY182-20422" fmla="*/ 125497 h 1172768"/>
            <a:gd name="connsiteX183-20423" fmla="*/ 4974749 w 5470922"/>
            <a:gd name="connsiteY183-20424" fmla="*/ 136636 h 1172768"/>
            <a:gd name="connsiteX184-20425" fmla="*/ 5017708 w 5470922"/>
            <a:gd name="connsiteY184-20426" fmla="*/ 121178 h 1172768"/>
            <a:gd name="connsiteX185-20427" fmla="*/ 5020562 w 5470922"/>
            <a:gd name="connsiteY185-20428" fmla="*/ 84403 h 1172768"/>
            <a:gd name="connsiteX186-20429" fmla="*/ 5060156 w 5470922"/>
            <a:gd name="connsiteY186-20430" fmla="*/ 53581 h 1172768"/>
            <a:gd name="connsiteX187-20431" fmla="*/ 5047739 w 5470922"/>
            <a:gd name="connsiteY187-20432" fmla="*/ 35721 h 1172768"/>
            <a:gd name="connsiteX188-20433" fmla="*/ 5119687 w 5470922"/>
            <a:gd name="connsiteY188-20434" fmla="*/ 23815 h 1172768"/>
            <a:gd name="connsiteX189-20435" fmla="*/ 5142725 w 5470922"/>
            <a:gd name="connsiteY189-20436" fmla="*/ 16038 h 1172768"/>
            <a:gd name="connsiteX190-20437" fmla="*/ 5169390 w 5470922"/>
            <a:gd name="connsiteY190-20438" fmla="*/ 54349 h 1172768"/>
            <a:gd name="connsiteX191-20439" fmla="*/ 5209249 w 5470922"/>
            <a:gd name="connsiteY191-20440" fmla="*/ 71440 h 1172768"/>
            <a:gd name="connsiteX192-20441" fmla="*/ 5239014 w 5470922"/>
            <a:gd name="connsiteY192-20442" fmla="*/ 125497 h 1172768"/>
            <a:gd name="connsiteX193-20443" fmla="*/ 5246006 w 5470922"/>
            <a:gd name="connsiteY193-20444" fmla="*/ 145182 h 1172768"/>
            <a:gd name="connsiteX194-20445" fmla="*/ 5258686 w 5470922"/>
            <a:gd name="connsiteY194-20446" fmla="*/ 187141 h 1172768"/>
            <a:gd name="connsiteX195-20447" fmla="*/ 5280686 w 5470922"/>
            <a:gd name="connsiteY195-20448" fmla="*/ 168803 h 1172768"/>
            <a:gd name="connsiteX196-20449" fmla="*/ 5301911 w 5470922"/>
            <a:gd name="connsiteY196-20450" fmla="*/ 159489 h 1172768"/>
            <a:gd name="connsiteX197-20451" fmla="*/ 5312265 w 5470922"/>
            <a:gd name="connsiteY197-20452" fmla="*/ 137214 h 1172768"/>
            <a:gd name="connsiteX198-20453" fmla="*/ 5340991 w 5470922"/>
            <a:gd name="connsiteY198-20454" fmla="*/ 119353 h 1172768"/>
            <a:gd name="connsiteX199-20455" fmla="*/ 5309941 w 5470922"/>
            <a:gd name="connsiteY199-20456" fmla="*/ 84692 h 1172768"/>
            <a:gd name="connsiteX200-20457" fmla="*/ 5373610 w 5470922"/>
            <a:gd name="connsiteY200-20458" fmla="*/ 85460 h 1172768"/>
            <a:gd name="connsiteX201-20459" fmla="*/ 5399484 w 5470922"/>
            <a:gd name="connsiteY201-20460" fmla="*/ 71440 h 1172768"/>
            <a:gd name="connsiteX202-20461" fmla="*/ 5381625 w 5470922"/>
            <a:gd name="connsiteY202-20462" fmla="*/ 59534 h 1172768"/>
            <a:gd name="connsiteX203-20463" fmla="*/ 5447109 w 5470922"/>
            <a:gd name="connsiteY203-20464" fmla="*/ 53581 h 1172768"/>
            <a:gd name="connsiteX204-20465" fmla="*/ 5470922 w 5470922"/>
            <a:gd name="connsiteY204-20466" fmla="*/ 59534 h 1172768"/>
            <a:gd name="connsiteX0-20467" fmla="*/ 0 w 5470922"/>
            <a:gd name="connsiteY0-20468" fmla="*/ 1172768 h 1172768"/>
            <a:gd name="connsiteX1-20469" fmla="*/ 29766 w 5470922"/>
            <a:gd name="connsiteY1-20470" fmla="*/ 1154909 h 1172768"/>
            <a:gd name="connsiteX2-20471" fmla="*/ 47625 w 5470922"/>
            <a:gd name="connsiteY2-20472" fmla="*/ 1148956 h 1172768"/>
            <a:gd name="connsiteX3-20473" fmla="*/ 77391 w 5470922"/>
            <a:gd name="connsiteY3-20474" fmla="*/ 1119190 h 1172768"/>
            <a:gd name="connsiteX4-20475" fmla="*/ 95250 w 5470922"/>
            <a:gd name="connsiteY4-20476" fmla="*/ 1107284 h 1172768"/>
            <a:gd name="connsiteX5-20477" fmla="*/ 172641 w 5470922"/>
            <a:gd name="connsiteY5-20478" fmla="*/ 1113237 h 1172768"/>
            <a:gd name="connsiteX6-20479" fmla="*/ 220266 w 5470922"/>
            <a:gd name="connsiteY6-20480" fmla="*/ 1119190 h 1172768"/>
            <a:gd name="connsiteX7-20481" fmla="*/ 232172 w 5470922"/>
            <a:gd name="connsiteY7-20482" fmla="*/ 1101331 h 1172768"/>
            <a:gd name="connsiteX8-20483" fmla="*/ 238125 w 5470922"/>
            <a:gd name="connsiteY8-20484" fmla="*/ 1059659 h 1172768"/>
            <a:gd name="connsiteX9-20485" fmla="*/ 244078 w 5470922"/>
            <a:gd name="connsiteY9-20486" fmla="*/ 1041799 h 1172768"/>
            <a:gd name="connsiteX10-20487" fmla="*/ 279797 w 5470922"/>
            <a:gd name="connsiteY10-20488" fmla="*/ 1017987 h 1172768"/>
            <a:gd name="connsiteX11-20489" fmla="*/ 291703 w 5470922"/>
            <a:gd name="connsiteY11-20490" fmla="*/ 1000127 h 1172768"/>
            <a:gd name="connsiteX12-20491" fmla="*/ 321469 w 5470922"/>
            <a:gd name="connsiteY12-20492" fmla="*/ 970362 h 1172768"/>
            <a:gd name="connsiteX13-20493" fmla="*/ 345281 w 5470922"/>
            <a:gd name="connsiteY13-20494" fmla="*/ 934643 h 1172768"/>
            <a:gd name="connsiteX14-20495" fmla="*/ 357187 w 5470922"/>
            <a:gd name="connsiteY14-20496" fmla="*/ 916784 h 1172768"/>
            <a:gd name="connsiteX15-20497" fmla="*/ 369094 w 5470922"/>
            <a:gd name="connsiteY15-20498" fmla="*/ 904877 h 1172768"/>
            <a:gd name="connsiteX16-20499" fmla="*/ 381000 w 5470922"/>
            <a:gd name="connsiteY16-20500" fmla="*/ 916784 h 1172768"/>
            <a:gd name="connsiteX17-20501" fmla="*/ 386953 w 5470922"/>
            <a:gd name="connsiteY17-20502" fmla="*/ 934643 h 1172768"/>
            <a:gd name="connsiteX18-20503" fmla="*/ 422672 w 5470922"/>
            <a:gd name="connsiteY18-20504" fmla="*/ 952502 h 1172768"/>
            <a:gd name="connsiteX19-20505" fmla="*/ 452437 w 5470922"/>
            <a:gd name="connsiteY19-20506" fmla="*/ 982268 h 1172768"/>
            <a:gd name="connsiteX20-20507" fmla="*/ 488156 w 5470922"/>
            <a:gd name="connsiteY20-20508" fmla="*/ 994174 h 1172768"/>
            <a:gd name="connsiteX21-20509" fmla="*/ 511969 w 5470922"/>
            <a:gd name="connsiteY21-20510" fmla="*/ 988221 h 1172768"/>
            <a:gd name="connsiteX22-20511" fmla="*/ 559594 w 5470922"/>
            <a:gd name="connsiteY22-20512" fmla="*/ 952502 h 1172768"/>
            <a:gd name="connsiteX23-20513" fmla="*/ 601266 w 5470922"/>
            <a:gd name="connsiteY23-20514" fmla="*/ 958456 h 1172768"/>
            <a:gd name="connsiteX24-20515" fmla="*/ 619125 w 5470922"/>
            <a:gd name="connsiteY24-20516" fmla="*/ 964409 h 1172768"/>
            <a:gd name="connsiteX25-20517" fmla="*/ 631031 w 5470922"/>
            <a:gd name="connsiteY25-20518" fmla="*/ 982268 h 1172768"/>
            <a:gd name="connsiteX26-20519" fmla="*/ 648891 w 5470922"/>
            <a:gd name="connsiteY26-20520" fmla="*/ 994174 h 1172768"/>
            <a:gd name="connsiteX27-20521" fmla="*/ 666750 w 5470922"/>
            <a:gd name="connsiteY27-20522" fmla="*/ 988221 h 1172768"/>
            <a:gd name="connsiteX28-20523" fmla="*/ 684609 w 5470922"/>
            <a:gd name="connsiteY28-20524" fmla="*/ 976315 h 1172768"/>
            <a:gd name="connsiteX29-20525" fmla="*/ 720328 w 5470922"/>
            <a:gd name="connsiteY29-20526" fmla="*/ 964409 h 1172768"/>
            <a:gd name="connsiteX30-20527" fmla="*/ 744141 w 5470922"/>
            <a:gd name="connsiteY30-20528" fmla="*/ 940596 h 1172768"/>
            <a:gd name="connsiteX31-20529" fmla="*/ 756047 w 5470922"/>
            <a:gd name="connsiteY31-20530" fmla="*/ 922737 h 1172768"/>
            <a:gd name="connsiteX32-20531" fmla="*/ 773906 w 5470922"/>
            <a:gd name="connsiteY32-20532" fmla="*/ 916784 h 1172768"/>
            <a:gd name="connsiteX33-20533" fmla="*/ 863203 w 5470922"/>
            <a:gd name="connsiteY33-20534" fmla="*/ 910831 h 1172768"/>
            <a:gd name="connsiteX34-20535" fmla="*/ 887016 w 5470922"/>
            <a:gd name="connsiteY34-20536" fmla="*/ 863206 h 1172768"/>
            <a:gd name="connsiteX35-20537" fmla="*/ 904875 w 5470922"/>
            <a:gd name="connsiteY35-20538" fmla="*/ 857252 h 1172768"/>
            <a:gd name="connsiteX36-20539" fmla="*/ 952500 w 5470922"/>
            <a:gd name="connsiteY36-20540" fmla="*/ 851299 h 1172768"/>
            <a:gd name="connsiteX37-20541" fmla="*/ 988219 w 5470922"/>
            <a:gd name="connsiteY37-20542" fmla="*/ 827487 h 1172768"/>
            <a:gd name="connsiteX38-20543" fmla="*/ 1006078 w 5470922"/>
            <a:gd name="connsiteY38-20544" fmla="*/ 815581 h 1172768"/>
            <a:gd name="connsiteX39-20545" fmla="*/ 1041797 w 5470922"/>
            <a:gd name="connsiteY39-20546" fmla="*/ 821534 h 1172768"/>
            <a:gd name="connsiteX40-20547" fmla="*/ 1059656 w 5470922"/>
            <a:gd name="connsiteY40-20548" fmla="*/ 827487 h 1172768"/>
            <a:gd name="connsiteX41-20549" fmla="*/ 1101328 w 5470922"/>
            <a:gd name="connsiteY41-20550" fmla="*/ 815581 h 1172768"/>
            <a:gd name="connsiteX42-20551" fmla="*/ 1137047 w 5470922"/>
            <a:gd name="connsiteY42-20552" fmla="*/ 773909 h 1172768"/>
            <a:gd name="connsiteX43-20553" fmla="*/ 1148953 w 5470922"/>
            <a:gd name="connsiteY43-20554" fmla="*/ 750096 h 1172768"/>
            <a:gd name="connsiteX44-20555" fmla="*/ 1154906 w 5470922"/>
            <a:gd name="connsiteY44-20556" fmla="*/ 732237 h 1172768"/>
            <a:gd name="connsiteX45-20557" fmla="*/ 1172766 w 5470922"/>
            <a:gd name="connsiteY45-20558" fmla="*/ 726284 h 1172768"/>
            <a:gd name="connsiteX46-20559" fmla="*/ 1196578 w 5470922"/>
            <a:gd name="connsiteY46-20560" fmla="*/ 732237 h 1172768"/>
            <a:gd name="connsiteX47-20561" fmla="*/ 1214437 w 5470922"/>
            <a:gd name="connsiteY47-20562" fmla="*/ 738190 h 1172768"/>
            <a:gd name="connsiteX48-20563" fmla="*/ 1226344 w 5470922"/>
            <a:gd name="connsiteY48-20564" fmla="*/ 726284 h 1172768"/>
            <a:gd name="connsiteX49-20565" fmla="*/ 1244203 w 5470922"/>
            <a:gd name="connsiteY49-20566" fmla="*/ 720331 h 1172768"/>
            <a:gd name="connsiteX50-20567" fmla="*/ 1273969 w 5470922"/>
            <a:gd name="connsiteY50-20568" fmla="*/ 750096 h 1172768"/>
            <a:gd name="connsiteX51-20569" fmla="*/ 1291828 w 5470922"/>
            <a:gd name="connsiteY51-20570" fmla="*/ 762002 h 1172768"/>
            <a:gd name="connsiteX52-20571" fmla="*/ 1333500 w 5470922"/>
            <a:gd name="connsiteY52-20572" fmla="*/ 797721 h 1172768"/>
            <a:gd name="connsiteX53-20573" fmla="*/ 1351359 w 5470922"/>
            <a:gd name="connsiteY53-20574" fmla="*/ 803674 h 1172768"/>
            <a:gd name="connsiteX54-20575" fmla="*/ 1369219 w 5470922"/>
            <a:gd name="connsiteY54-20576" fmla="*/ 767956 h 1172768"/>
            <a:gd name="connsiteX55-20577" fmla="*/ 1375172 w 5470922"/>
            <a:gd name="connsiteY55-20578" fmla="*/ 708424 h 1172768"/>
            <a:gd name="connsiteX56-20579" fmla="*/ 1393031 w 5470922"/>
            <a:gd name="connsiteY56-20580" fmla="*/ 696518 h 1172768"/>
            <a:gd name="connsiteX57-20581" fmla="*/ 1494234 w 5470922"/>
            <a:gd name="connsiteY57-20582" fmla="*/ 672706 h 1172768"/>
            <a:gd name="connsiteX58-20583" fmla="*/ 1506141 w 5470922"/>
            <a:gd name="connsiteY58-20584" fmla="*/ 660799 h 1172768"/>
            <a:gd name="connsiteX59-20585" fmla="*/ 1524000 w 5470922"/>
            <a:gd name="connsiteY59-20586" fmla="*/ 648893 h 1172768"/>
            <a:gd name="connsiteX60-20587" fmla="*/ 1535906 w 5470922"/>
            <a:gd name="connsiteY60-20588" fmla="*/ 631034 h 1172768"/>
            <a:gd name="connsiteX61-20589" fmla="*/ 1559719 w 5470922"/>
            <a:gd name="connsiteY61-20590" fmla="*/ 607221 h 1172768"/>
            <a:gd name="connsiteX62-20591" fmla="*/ 1565672 w 5470922"/>
            <a:gd name="connsiteY62-20592" fmla="*/ 589362 h 1172768"/>
            <a:gd name="connsiteX63-20593" fmla="*/ 1619250 w 5470922"/>
            <a:gd name="connsiteY63-20594" fmla="*/ 559596 h 1172768"/>
            <a:gd name="connsiteX64-20595" fmla="*/ 1702594 w 5470922"/>
            <a:gd name="connsiteY64-20596" fmla="*/ 565549 h 1172768"/>
            <a:gd name="connsiteX65-20597" fmla="*/ 1720453 w 5470922"/>
            <a:gd name="connsiteY65-20598" fmla="*/ 571502 h 1172768"/>
            <a:gd name="connsiteX66-20599" fmla="*/ 1768078 w 5470922"/>
            <a:gd name="connsiteY66-20600" fmla="*/ 559596 h 1172768"/>
            <a:gd name="connsiteX67-20601" fmla="*/ 1797844 w 5470922"/>
            <a:gd name="connsiteY67-20602" fmla="*/ 535784 h 1172768"/>
            <a:gd name="connsiteX68-20603" fmla="*/ 1779984 w 5470922"/>
            <a:gd name="connsiteY68-20604" fmla="*/ 494112 h 1172768"/>
            <a:gd name="connsiteX69-20605" fmla="*/ 1768078 w 5470922"/>
            <a:gd name="connsiteY69-20606" fmla="*/ 476252 h 1172768"/>
            <a:gd name="connsiteX70-20607" fmla="*/ 1785937 w 5470922"/>
            <a:gd name="connsiteY70-20608" fmla="*/ 458393 h 1172768"/>
            <a:gd name="connsiteX71-20609" fmla="*/ 1839516 w 5470922"/>
            <a:gd name="connsiteY71-20610" fmla="*/ 476252 h 1172768"/>
            <a:gd name="connsiteX72-20611" fmla="*/ 1851422 w 5470922"/>
            <a:gd name="connsiteY72-20612" fmla="*/ 488159 h 1172768"/>
            <a:gd name="connsiteX73-20613" fmla="*/ 1887141 w 5470922"/>
            <a:gd name="connsiteY73-20614" fmla="*/ 506018 h 1172768"/>
            <a:gd name="connsiteX74-20615" fmla="*/ 1934766 w 5470922"/>
            <a:gd name="connsiteY74-20616" fmla="*/ 494112 h 1172768"/>
            <a:gd name="connsiteX75-20617" fmla="*/ 1952625 w 5470922"/>
            <a:gd name="connsiteY75-20618" fmla="*/ 458393 h 1172768"/>
            <a:gd name="connsiteX76-20619" fmla="*/ 1976437 w 5470922"/>
            <a:gd name="connsiteY76-20620" fmla="*/ 446487 h 1172768"/>
            <a:gd name="connsiteX77-20621" fmla="*/ 2047875 w 5470922"/>
            <a:gd name="connsiteY77-20622" fmla="*/ 434581 h 1172768"/>
            <a:gd name="connsiteX78-20623" fmla="*/ 2077641 w 5470922"/>
            <a:gd name="connsiteY78-20624" fmla="*/ 416721 h 1172768"/>
            <a:gd name="connsiteX79-20625" fmla="*/ 2095500 w 5470922"/>
            <a:gd name="connsiteY79-20626" fmla="*/ 410768 h 1172768"/>
            <a:gd name="connsiteX80-20627" fmla="*/ 2125266 w 5470922"/>
            <a:gd name="connsiteY80-20628" fmla="*/ 386956 h 1172768"/>
            <a:gd name="connsiteX81-20629" fmla="*/ 2137172 w 5470922"/>
            <a:gd name="connsiteY81-20630" fmla="*/ 375049 h 1172768"/>
            <a:gd name="connsiteX82-20631" fmla="*/ 2172891 w 5470922"/>
            <a:gd name="connsiteY82-20632" fmla="*/ 363143 h 1172768"/>
            <a:gd name="connsiteX83-20633" fmla="*/ 2190750 w 5470922"/>
            <a:gd name="connsiteY83-20634" fmla="*/ 357190 h 1172768"/>
            <a:gd name="connsiteX84-20635" fmla="*/ 2220516 w 5470922"/>
            <a:gd name="connsiteY84-20636" fmla="*/ 351237 h 1172768"/>
            <a:gd name="connsiteX85-20637" fmla="*/ 2256234 w 5470922"/>
            <a:gd name="connsiteY85-20638" fmla="*/ 339331 h 1172768"/>
            <a:gd name="connsiteX86-20639" fmla="*/ 2274094 w 5470922"/>
            <a:gd name="connsiteY86-20640" fmla="*/ 333377 h 1172768"/>
            <a:gd name="connsiteX87-20641" fmla="*/ 2309812 w 5470922"/>
            <a:gd name="connsiteY87-20642" fmla="*/ 309565 h 1172768"/>
            <a:gd name="connsiteX88-20643" fmla="*/ 2321719 w 5470922"/>
            <a:gd name="connsiteY88-20644" fmla="*/ 291706 h 1172768"/>
            <a:gd name="connsiteX89-20645" fmla="*/ 2357437 w 5470922"/>
            <a:gd name="connsiteY89-20646" fmla="*/ 273846 h 1172768"/>
            <a:gd name="connsiteX90-20647" fmla="*/ 2369344 w 5470922"/>
            <a:gd name="connsiteY90-20648" fmla="*/ 261940 h 1172768"/>
            <a:gd name="connsiteX91-20649" fmla="*/ 2381250 w 5470922"/>
            <a:gd name="connsiteY91-20650" fmla="*/ 244081 h 1172768"/>
            <a:gd name="connsiteX92-20651" fmla="*/ 2416969 w 5470922"/>
            <a:gd name="connsiteY92-20652" fmla="*/ 232174 h 1172768"/>
            <a:gd name="connsiteX93-20653" fmla="*/ 2446734 w 5470922"/>
            <a:gd name="connsiteY93-20654" fmla="*/ 238127 h 1172768"/>
            <a:gd name="connsiteX94-20655" fmla="*/ 2458641 w 5470922"/>
            <a:gd name="connsiteY94-20656" fmla="*/ 250034 h 1172768"/>
            <a:gd name="connsiteX95-20657" fmla="*/ 2494359 w 5470922"/>
            <a:gd name="connsiteY95-20658" fmla="*/ 238127 h 1172768"/>
            <a:gd name="connsiteX96-20659" fmla="*/ 2536031 w 5470922"/>
            <a:gd name="connsiteY96-20660" fmla="*/ 244081 h 1172768"/>
            <a:gd name="connsiteX97-20661" fmla="*/ 2547937 w 5470922"/>
            <a:gd name="connsiteY97-20662" fmla="*/ 261940 h 1172768"/>
            <a:gd name="connsiteX98-20663" fmla="*/ 2559844 w 5470922"/>
            <a:gd name="connsiteY98-20664" fmla="*/ 273846 h 1172768"/>
            <a:gd name="connsiteX99-20665" fmla="*/ 2565797 w 5470922"/>
            <a:gd name="connsiteY99-20666" fmla="*/ 303612 h 1172768"/>
            <a:gd name="connsiteX100-20667" fmla="*/ 2583656 w 5470922"/>
            <a:gd name="connsiteY100-20668" fmla="*/ 309565 h 1172768"/>
            <a:gd name="connsiteX101-20669" fmla="*/ 2619375 w 5470922"/>
            <a:gd name="connsiteY101-20670" fmla="*/ 333377 h 1172768"/>
            <a:gd name="connsiteX102-20671" fmla="*/ 2655094 w 5470922"/>
            <a:gd name="connsiteY102-20672" fmla="*/ 351237 h 1172768"/>
            <a:gd name="connsiteX103-20673" fmla="*/ 2684859 w 5470922"/>
            <a:gd name="connsiteY103-20674" fmla="*/ 422674 h 1172768"/>
            <a:gd name="connsiteX104-20675" fmla="*/ 2708672 w 5470922"/>
            <a:gd name="connsiteY104-20676" fmla="*/ 410768 h 1172768"/>
            <a:gd name="connsiteX105-20677" fmla="*/ 2744391 w 5470922"/>
            <a:gd name="connsiteY105-20678" fmla="*/ 398862 h 1172768"/>
            <a:gd name="connsiteX106-20679" fmla="*/ 2851547 w 5470922"/>
            <a:gd name="connsiteY106-20680" fmla="*/ 416721 h 1172768"/>
            <a:gd name="connsiteX107-20681" fmla="*/ 2887266 w 5470922"/>
            <a:gd name="connsiteY107-20682" fmla="*/ 404815 h 1172768"/>
            <a:gd name="connsiteX108-20683" fmla="*/ 2905125 w 5470922"/>
            <a:gd name="connsiteY108-20684" fmla="*/ 398862 h 1172768"/>
            <a:gd name="connsiteX109-20685" fmla="*/ 2922984 w 5470922"/>
            <a:gd name="connsiteY109-20686" fmla="*/ 386956 h 1172768"/>
            <a:gd name="connsiteX110-20687" fmla="*/ 2976562 w 5470922"/>
            <a:gd name="connsiteY110-20688" fmla="*/ 381002 h 1172768"/>
            <a:gd name="connsiteX111-20689" fmla="*/ 2994422 w 5470922"/>
            <a:gd name="connsiteY111-20690" fmla="*/ 386956 h 1172768"/>
            <a:gd name="connsiteX112-20691" fmla="*/ 3012281 w 5470922"/>
            <a:gd name="connsiteY112-20692" fmla="*/ 398862 h 1172768"/>
            <a:gd name="connsiteX113-20693" fmla="*/ 3030141 w 5470922"/>
            <a:gd name="connsiteY113-20694" fmla="*/ 363143 h 1172768"/>
            <a:gd name="connsiteX114-20695" fmla="*/ 3065859 w 5470922"/>
            <a:gd name="connsiteY114-20696" fmla="*/ 333377 h 1172768"/>
            <a:gd name="connsiteX115-20697" fmla="*/ 3089672 w 5470922"/>
            <a:gd name="connsiteY115-20698" fmla="*/ 327424 h 1172768"/>
            <a:gd name="connsiteX116-20699" fmla="*/ 3168365 w 5470922"/>
            <a:gd name="connsiteY116-20700" fmla="*/ 331552 h 1172768"/>
            <a:gd name="connsiteX117-20701" fmla="*/ 3232547 w 5470922"/>
            <a:gd name="connsiteY117-20702" fmla="*/ 327424 h 1172768"/>
            <a:gd name="connsiteX118-20703" fmla="*/ 3244453 w 5470922"/>
            <a:gd name="connsiteY118-20704" fmla="*/ 339331 h 1172768"/>
            <a:gd name="connsiteX119-20705" fmla="*/ 3270079 w 5470922"/>
            <a:gd name="connsiteY119-20706" fmla="*/ 377064 h 1172768"/>
            <a:gd name="connsiteX120-20707" fmla="*/ 3295707 w 5470922"/>
            <a:gd name="connsiteY120-20708" fmla="*/ 425458 h 1172768"/>
            <a:gd name="connsiteX121-20709" fmla="*/ 3335563 w 5470922"/>
            <a:gd name="connsiteY121-20710" fmla="*/ 452631 h 1172768"/>
            <a:gd name="connsiteX122-20711" fmla="*/ 3363516 w 5470922"/>
            <a:gd name="connsiteY122-20712" fmla="*/ 452440 h 1172768"/>
            <a:gd name="connsiteX123-20713" fmla="*/ 3368957 w 5470922"/>
            <a:gd name="connsiteY123-20714" fmla="*/ 417778 h 1172768"/>
            <a:gd name="connsiteX124-20715" fmla="*/ 3364817 w 5470922"/>
            <a:gd name="connsiteY124-20716" fmla="*/ 393198 h 1172768"/>
            <a:gd name="connsiteX125-20717" fmla="*/ 3374136 w 5470922"/>
            <a:gd name="connsiteY125-20718" fmla="*/ 329538 h 1172768"/>
            <a:gd name="connsiteX126-20719" fmla="*/ 3423047 w 5470922"/>
            <a:gd name="connsiteY126-20720" fmla="*/ 345284 h 1172768"/>
            <a:gd name="connsiteX127-20721" fmla="*/ 3443495 w 5470922"/>
            <a:gd name="connsiteY127-20722" fmla="*/ 371400 h 1172768"/>
            <a:gd name="connsiteX128-20723" fmla="*/ 3459294 w 5470922"/>
            <a:gd name="connsiteY128-20724" fmla="*/ 326945 h 1172768"/>
            <a:gd name="connsiteX129-20725" fmla="*/ 3476625 w 5470922"/>
            <a:gd name="connsiteY129-20726" fmla="*/ 291706 h 1172768"/>
            <a:gd name="connsiteX130-20727" fmla="*/ 3500437 w 5470922"/>
            <a:gd name="connsiteY130-20728" fmla="*/ 285752 h 1172768"/>
            <a:gd name="connsiteX131-20729" fmla="*/ 3530203 w 5470922"/>
            <a:gd name="connsiteY131-20730" fmla="*/ 279799 h 1172768"/>
            <a:gd name="connsiteX132-20731" fmla="*/ 3548062 w 5470922"/>
            <a:gd name="connsiteY132-20732" fmla="*/ 273846 h 1172768"/>
            <a:gd name="connsiteX133-20733" fmla="*/ 3539784 w 5470922"/>
            <a:gd name="connsiteY133-20734" fmla="*/ 245904 h 1172768"/>
            <a:gd name="connsiteX134-20735" fmla="*/ 3607594 w 5470922"/>
            <a:gd name="connsiteY134-20736" fmla="*/ 191559 h 1172768"/>
            <a:gd name="connsiteX135-20737" fmla="*/ 3611997 w 5470922"/>
            <a:gd name="connsiteY135-20738" fmla="*/ 126651 h 1172768"/>
            <a:gd name="connsiteX136-20739" fmla="*/ 3655219 w 5470922"/>
            <a:gd name="connsiteY136-20740" fmla="*/ 113112 h 1172768"/>
            <a:gd name="connsiteX137-20741" fmla="*/ 3709836 w 5470922"/>
            <a:gd name="connsiteY137-20742" fmla="*/ 92660 h 1172768"/>
            <a:gd name="connsiteX138-20743" fmla="*/ 3757213 w 5470922"/>
            <a:gd name="connsiteY138-20744" fmla="*/ 57710 h 1172768"/>
            <a:gd name="connsiteX139-20745" fmla="*/ 3806125 w 5470922"/>
            <a:gd name="connsiteY139-20746" fmla="*/ 83059 h 1172768"/>
            <a:gd name="connsiteX140-20747" fmla="*/ 3875484 w 5470922"/>
            <a:gd name="connsiteY140-20748" fmla="*/ 83346 h 1172768"/>
            <a:gd name="connsiteX141-20749" fmla="*/ 3893344 w 5470922"/>
            <a:gd name="connsiteY141-20750" fmla="*/ 77393 h 1172768"/>
            <a:gd name="connsiteX142-20751" fmla="*/ 3911203 w 5470922"/>
            <a:gd name="connsiteY142-20752" fmla="*/ 65487 h 1172768"/>
            <a:gd name="connsiteX143-20753" fmla="*/ 3929062 w 5470922"/>
            <a:gd name="connsiteY143-20754" fmla="*/ 71440 h 1172768"/>
            <a:gd name="connsiteX144-20755" fmla="*/ 3966595 w 5470922"/>
            <a:gd name="connsiteY144-20756" fmla="*/ 85651 h 1172768"/>
            <a:gd name="connsiteX145-20757" fmla="*/ 3988082 w 5470922"/>
            <a:gd name="connsiteY145-20758" fmla="*/ 129626 h 1172768"/>
            <a:gd name="connsiteX146-20759" fmla="*/ 4025615 w 5470922"/>
            <a:gd name="connsiteY146-20760" fmla="*/ 144413 h 1172768"/>
            <a:gd name="connsiteX147-20761" fmla="*/ 4060295 w 5470922"/>
            <a:gd name="connsiteY147-20762" fmla="*/ 118298 h 1172768"/>
            <a:gd name="connsiteX148-20763" fmla="*/ 4038822 w 5470922"/>
            <a:gd name="connsiteY148-20764" fmla="*/ 74321 h 1172768"/>
            <a:gd name="connsiteX149-20765" fmla="*/ 4044778 w 5470922"/>
            <a:gd name="connsiteY149-20766" fmla="*/ 32938 h 1172768"/>
            <a:gd name="connsiteX150-20767" fmla="*/ 4062371 w 5470922"/>
            <a:gd name="connsiteY150-20768" fmla="*/ 12486 h 1172768"/>
            <a:gd name="connsiteX151-20769" fmla="*/ 4101703 w 5470922"/>
            <a:gd name="connsiteY151-20770" fmla="*/ 23815 h 1172768"/>
            <a:gd name="connsiteX152-20771" fmla="*/ 4137933 w 5470922"/>
            <a:gd name="connsiteY152-20772" fmla="*/ 63852 h 1172768"/>
            <a:gd name="connsiteX153-20773" fmla="*/ 4167187 w 5470922"/>
            <a:gd name="connsiteY153-20774" fmla="*/ 2 h 1172768"/>
            <a:gd name="connsiteX154-20775" fmla="*/ 4181683 w 5470922"/>
            <a:gd name="connsiteY154-20776" fmla="*/ 89970 h 1172768"/>
            <a:gd name="connsiteX155-20777" fmla="*/ 4244578 w 5470922"/>
            <a:gd name="connsiteY155-20778" fmla="*/ 41674 h 1172768"/>
            <a:gd name="connsiteX156-20779" fmla="*/ 4280297 w 5470922"/>
            <a:gd name="connsiteY156-20780" fmla="*/ 47627 h 1172768"/>
            <a:gd name="connsiteX157-20781" fmla="*/ 4363641 w 5470922"/>
            <a:gd name="connsiteY157-20782" fmla="*/ 35721 h 1172768"/>
            <a:gd name="connsiteX158-20783" fmla="*/ 4381500 w 5470922"/>
            <a:gd name="connsiteY158-20784" fmla="*/ 29768 h 1172768"/>
            <a:gd name="connsiteX159-20785" fmla="*/ 4399359 w 5470922"/>
            <a:gd name="connsiteY159-20786" fmla="*/ 17862 h 1172768"/>
            <a:gd name="connsiteX160-20787" fmla="*/ 4429125 w 5470922"/>
            <a:gd name="connsiteY160-20788" fmla="*/ 29768 h 1172768"/>
            <a:gd name="connsiteX161-20789" fmla="*/ 4446984 w 5470922"/>
            <a:gd name="connsiteY161-20790" fmla="*/ 35721 h 1172768"/>
            <a:gd name="connsiteX162-20791" fmla="*/ 4470797 w 5470922"/>
            <a:gd name="connsiteY162-20792" fmla="*/ 59534 h 1172768"/>
            <a:gd name="connsiteX163-20793" fmla="*/ 4488656 w 5470922"/>
            <a:gd name="connsiteY163-20794" fmla="*/ 101206 h 1172768"/>
            <a:gd name="connsiteX164-20795" fmla="*/ 4506516 w 5470922"/>
            <a:gd name="connsiteY164-20796" fmla="*/ 95252 h 1172768"/>
            <a:gd name="connsiteX165-20797" fmla="*/ 4542234 w 5470922"/>
            <a:gd name="connsiteY165-20798" fmla="*/ 71440 h 1172768"/>
            <a:gd name="connsiteX166-20799" fmla="*/ 4554141 w 5470922"/>
            <a:gd name="connsiteY166-20800" fmla="*/ 59534 h 1172768"/>
            <a:gd name="connsiteX167-20801" fmla="*/ 4589859 w 5470922"/>
            <a:gd name="connsiteY167-20802" fmla="*/ 47627 h 1172768"/>
            <a:gd name="connsiteX168-20803" fmla="*/ 4607719 w 5470922"/>
            <a:gd name="connsiteY168-20804" fmla="*/ 41674 h 1172768"/>
            <a:gd name="connsiteX169-20805" fmla="*/ 4649391 w 5470922"/>
            <a:gd name="connsiteY169-20806" fmla="*/ 23815 h 1172768"/>
            <a:gd name="connsiteX170-20807" fmla="*/ 4667250 w 5470922"/>
            <a:gd name="connsiteY170-20808" fmla="*/ 53581 h 1172768"/>
            <a:gd name="connsiteX171-20809" fmla="*/ 4691062 w 5470922"/>
            <a:gd name="connsiteY171-20810" fmla="*/ 89299 h 1172768"/>
            <a:gd name="connsiteX172-20811" fmla="*/ 4738687 w 5470922"/>
            <a:gd name="connsiteY172-20812" fmla="*/ 101206 h 1172768"/>
            <a:gd name="connsiteX173-20813" fmla="*/ 4774406 w 5470922"/>
            <a:gd name="connsiteY173-20814" fmla="*/ 83346 h 1172768"/>
            <a:gd name="connsiteX174-20815" fmla="*/ 4798219 w 5470922"/>
            <a:gd name="connsiteY174-20816" fmla="*/ 47627 h 1172768"/>
            <a:gd name="connsiteX175-20817" fmla="*/ 4804172 w 5470922"/>
            <a:gd name="connsiteY175-20818" fmla="*/ 29768 h 1172768"/>
            <a:gd name="connsiteX176-20819" fmla="*/ 4822031 w 5470922"/>
            <a:gd name="connsiteY176-20820" fmla="*/ 41674 h 1172768"/>
            <a:gd name="connsiteX177-20821" fmla="*/ 4845844 w 5470922"/>
            <a:gd name="connsiteY177-20822" fmla="*/ 83346 h 1172768"/>
            <a:gd name="connsiteX178-20823" fmla="*/ 4863703 w 5470922"/>
            <a:gd name="connsiteY178-20824" fmla="*/ 95252 h 1172768"/>
            <a:gd name="connsiteX179-20825" fmla="*/ 4893469 w 5470922"/>
            <a:gd name="connsiteY179-20826" fmla="*/ 125018 h 1172768"/>
            <a:gd name="connsiteX180-20827" fmla="*/ 4911328 w 5470922"/>
            <a:gd name="connsiteY180-20828" fmla="*/ 113112 h 1172768"/>
            <a:gd name="connsiteX181-20829" fmla="*/ 4935141 w 5470922"/>
            <a:gd name="connsiteY181-20830" fmla="*/ 89299 h 1172768"/>
            <a:gd name="connsiteX182-20831" fmla="*/ 4931792 w 5470922"/>
            <a:gd name="connsiteY182-20832" fmla="*/ 125497 h 1172768"/>
            <a:gd name="connsiteX183-20833" fmla="*/ 4974749 w 5470922"/>
            <a:gd name="connsiteY183-20834" fmla="*/ 136636 h 1172768"/>
            <a:gd name="connsiteX184-20835" fmla="*/ 5017708 w 5470922"/>
            <a:gd name="connsiteY184-20836" fmla="*/ 121178 h 1172768"/>
            <a:gd name="connsiteX185-20837" fmla="*/ 5020562 w 5470922"/>
            <a:gd name="connsiteY185-20838" fmla="*/ 84403 h 1172768"/>
            <a:gd name="connsiteX186-20839" fmla="*/ 5060156 w 5470922"/>
            <a:gd name="connsiteY186-20840" fmla="*/ 53581 h 1172768"/>
            <a:gd name="connsiteX187-20841" fmla="*/ 5047739 w 5470922"/>
            <a:gd name="connsiteY187-20842" fmla="*/ 35721 h 1172768"/>
            <a:gd name="connsiteX188-20843" fmla="*/ 5119687 w 5470922"/>
            <a:gd name="connsiteY188-20844" fmla="*/ 23815 h 1172768"/>
            <a:gd name="connsiteX189-20845" fmla="*/ 5142725 w 5470922"/>
            <a:gd name="connsiteY189-20846" fmla="*/ 16038 h 1172768"/>
            <a:gd name="connsiteX190-20847" fmla="*/ 5169390 w 5470922"/>
            <a:gd name="connsiteY190-20848" fmla="*/ 54349 h 1172768"/>
            <a:gd name="connsiteX191-20849" fmla="*/ 5209249 w 5470922"/>
            <a:gd name="connsiteY191-20850" fmla="*/ 71440 h 1172768"/>
            <a:gd name="connsiteX192-20851" fmla="*/ 5239014 w 5470922"/>
            <a:gd name="connsiteY192-20852" fmla="*/ 125497 h 1172768"/>
            <a:gd name="connsiteX193-20853" fmla="*/ 5246006 w 5470922"/>
            <a:gd name="connsiteY193-20854" fmla="*/ 145182 h 1172768"/>
            <a:gd name="connsiteX194-20855" fmla="*/ 5258686 w 5470922"/>
            <a:gd name="connsiteY194-20856" fmla="*/ 187141 h 1172768"/>
            <a:gd name="connsiteX195-20857" fmla="*/ 5280686 w 5470922"/>
            <a:gd name="connsiteY195-20858" fmla="*/ 168803 h 1172768"/>
            <a:gd name="connsiteX196-20859" fmla="*/ 5301911 w 5470922"/>
            <a:gd name="connsiteY196-20860" fmla="*/ 159489 h 1172768"/>
            <a:gd name="connsiteX197-20861" fmla="*/ 5312265 w 5470922"/>
            <a:gd name="connsiteY197-20862" fmla="*/ 137214 h 1172768"/>
            <a:gd name="connsiteX198-20863" fmla="*/ 5340991 w 5470922"/>
            <a:gd name="connsiteY198-20864" fmla="*/ 119353 h 1172768"/>
            <a:gd name="connsiteX199-20865" fmla="*/ 5309941 w 5470922"/>
            <a:gd name="connsiteY199-20866" fmla="*/ 84692 h 1172768"/>
            <a:gd name="connsiteX200-20867" fmla="*/ 5373610 w 5470922"/>
            <a:gd name="connsiteY200-20868" fmla="*/ 85460 h 1172768"/>
            <a:gd name="connsiteX201-20869" fmla="*/ 5399484 w 5470922"/>
            <a:gd name="connsiteY201-20870" fmla="*/ 71440 h 1172768"/>
            <a:gd name="connsiteX202-20871" fmla="*/ 5381625 w 5470922"/>
            <a:gd name="connsiteY202-20872" fmla="*/ 59534 h 1172768"/>
            <a:gd name="connsiteX203-20873" fmla="*/ 5447109 w 5470922"/>
            <a:gd name="connsiteY203-20874" fmla="*/ 53581 h 1172768"/>
            <a:gd name="connsiteX204-20875" fmla="*/ 5470922 w 5470922"/>
            <a:gd name="connsiteY204-20876" fmla="*/ 59534 h 1172768"/>
            <a:gd name="connsiteX0-20877" fmla="*/ 0 w 5470922"/>
            <a:gd name="connsiteY0-20878" fmla="*/ 1172768 h 1172768"/>
            <a:gd name="connsiteX1-20879" fmla="*/ 29766 w 5470922"/>
            <a:gd name="connsiteY1-20880" fmla="*/ 1154909 h 1172768"/>
            <a:gd name="connsiteX2-20881" fmla="*/ 47625 w 5470922"/>
            <a:gd name="connsiteY2-20882" fmla="*/ 1148956 h 1172768"/>
            <a:gd name="connsiteX3-20883" fmla="*/ 77391 w 5470922"/>
            <a:gd name="connsiteY3-20884" fmla="*/ 1119190 h 1172768"/>
            <a:gd name="connsiteX4-20885" fmla="*/ 95250 w 5470922"/>
            <a:gd name="connsiteY4-20886" fmla="*/ 1107284 h 1172768"/>
            <a:gd name="connsiteX5-20887" fmla="*/ 172641 w 5470922"/>
            <a:gd name="connsiteY5-20888" fmla="*/ 1113237 h 1172768"/>
            <a:gd name="connsiteX6-20889" fmla="*/ 220266 w 5470922"/>
            <a:gd name="connsiteY6-20890" fmla="*/ 1119190 h 1172768"/>
            <a:gd name="connsiteX7-20891" fmla="*/ 232172 w 5470922"/>
            <a:gd name="connsiteY7-20892" fmla="*/ 1101331 h 1172768"/>
            <a:gd name="connsiteX8-20893" fmla="*/ 238125 w 5470922"/>
            <a:gd name="connsiteY8-20894" fmla="*/ 1059659 h 1172768"/>
            <a:gd name="connsiteX9-20895" fmla="*/ 244078 w 5470922"/>
            <a:gd name="connsiteY9-20896" fmla="*/ 1041799 h 1172768"/>
            <a:gd name="connsiteX10-20897" fmla="*/ 279797 w 5470922"/>
            <a:gd name="connsiteY10-20898" fmla="*/ 1017987 h 1172768"/>
            <a:gd name="connsiteX11-20899" fmla="*/ 291703 w 5470922"/>
            <a:gd name="connsiteY11-20900" fmla="*/ 1000127 h 1172768"/>
            <a:gd name="connsiteX12-20901" fmla="*/ 321469 w 5470922"/>
            <a:gd name="connsiteY12-20902" fmla="*/ 970362 h 1172768"/>
            <a:gd name="connsiteX13-20903" fmla="*/ 345281 w 5470922"/>
            <a:gd name="connsiteY13-20904" fmla="*/ 934643 h 1172768"/>
            <a:gd name="connsiteX14-20905" fmla="*/ 357187 w 5470922"/>
            <a:gd name="connsiteY14-20906" fmla="*/ 916784 h 1172768"/>
            <a:gd name="connsiteX15-20907" fmla="*/ 369094 w 5470922"/>
            <a:gd name="connsiteY15-20908" fmla="*/ 904877 h 1172768"/>
            <a:gd name="connsiteX16-20909" fmla="*/ 381000 w 5470922"/>
            <a:gd name="connsiteY16-20910" fmla="*/ 916784 h 1172768"/>
            <a:gd name="connsiteX17-20911" fmla="*/ 386953 w 5470922"/>
            <a:gd name="connsiteY17-20912" fmla="*/ 934643 h 1172768"/>
            <a:gd name="connsiteX18-20913" fmla="*/ 422672 w 5470922"/>
            <a:gd name="connsiteY18-20914" fmla="*/ 952502 h 1172768"/>
            <a:gd name="connsiteX19-20915" fmla="*/ 452437 w 5470922"/>
            <a:gd name="connsiteY19-20916" fmla="*/ 982268 h 1172768"/>
            <a:gd name="connsiteX20-20917" fmla="*/ 488156 w 5470922"/>
            <a:gd name="connsiteY20-20918" fmla="*/ 994174 h 1172768"/>
            <a:gd name="connsiteX21-20919" fmla="*/ 511969 w 5470922"/>
            <a:gd name="connsiteY21-20920" fmla="*/ 988221 h 1172768"/>
            <a:gd name="connsiteX22-20921" fmla="*/ 559594 w 5470922"/>
            <a:gd name="connsiteY22-20922" fmla="*/ 952502 h 1172768"/>
            <a:gd name="connsiteX23-20923" fmla="*/ 601266 w 5470922"/>
            <a:gd name="connsiteY23-20924" fmla="*/ 958456 h 1172768"/>
            <a:gd name="connsiteX24-20925" fmla="*/ 619125 w 5470922"/>
            <a:gd name="connsiteY24-20926" fmla="*/ 964409 h 1172768"/>
            <a:gd name="connsiteX25-20927" fmla="*/ 631031 w 5470922"/>
            <a:gd name="connsiteY25-20928" fmla="*/ 982268 h 1172768"/>
            <a:gd name="connsiteX26-20929" fmla="*/ 648891 w 5470922"/>
            <a:gd name="connsiteY26-20930" fmla="*/ 994174 h 1172768"/>
            <a:gd name="connsiteX27-20931" fmla="*/ 666750 w 5470922"/>
            <a:gd name="connsiteY27-20932" fmla="*/ 988221 h 1172768"/>
            <a:gd name="connsiteX28-20933" fmla="*/ 684609 w 5470922"/>
            <a:gd name="connsiteY28-20934" fmla="*/ 976315 h 1172768"/>
            <a:gd name="connsiteX29-20935" fmla="*/ 720328 w 5470922"/>
            <a:gd name="connsiteY29-20936" fmla="*/ 964409 h 1172768"/>
            <a:gd name="connsiteX30-20937" fmla="*/ 744141 w 5470922"/>
            <a:gd name="connsiteY30-20938" fmla="*/ 940596 h 1172768"/>
            <a:gd name="connsiteX31-20939" fmla="*/ 756047 w 5470922"/>
            <a:gd name="connsiteY31-20940" fmla="*/ 922737 h 1172768"/>
            <a:gd name="connsiteX32-20941" fmla="*/ 773906 w 5470922"/>
            <a:gd name="connsiteY32-20942" fmla="*/ 916784 h 1172768"/>
            <a:gd name="connsiteX33-20943" fmla="*/ 863203 w 5470922"/>
            <a:gd name="connsiteY33-20944" fmla="*/ 910831 h 1172768"/>
            <a:gd name="connsiteX34-20945" fmla="*/ 887016 w 5470922"/>
            <a:gd name="connsiteY34-20946" fmla="*/ 863206 h 1172768"/>
            <a:gd name="connsiteX35-20947" fmla="*/ 904875 w 5470922"/>
            <a:gd name="connsiteY35-20948" fmla="*/ 857252 h 1172768"/>
            <a:gd name="connsiteX36-20949" fmla="*/ 952500 w 5470922"/>
            <a:gd name="connsiteY36-20950" fmla="*/ 851299 h 1172768"/>
            <a:gd name="connsiteX37-20951" fmla="*/ 988219 w 5470922"/>
            <a:gd name="connsiteY37-20952" fmla="*/ 827487 h 1172768"/>
            <a:gd name="connsiteX38-20953" fmla="*/ 1006078 w 5470922"/>
            <a:gd name="connsiteY38-20954" fmla="*/ 815581 h 1172768"/>
            <a:gd name="connsiteX39-20955" fmla="*/ 1041797 w 5470922"/>
            <a:gd name="connsiteY39-20956" fmla="*/ 821534 h 1172768"/>
            <a:gd name="connsiteX40-20957" fmla="*/ 1059656 w 5470922"/>
            <a:gd name="connsiteY40-20958" fmla="*/ 827487 h 1172768"/>
            <a:gd name="connsiteX41-20959" fmla="*/ 1101328 w 5470922"/>
            <a:gd name="connsiteY41-20960" fmla="*/ 815581 h 1172768"/>
            <a:gd name="connsiteX42-20961" fmla="*/ 1137047 w 5470922"/>
            <a:gd name="connsiteY42-20962" fmla="*/ 773909 h 1172768"/>
            <a:gd name="connsiteX43-20963" fmla="*/ 1148953 w 5470922"/>
            <a:gd name="connsiteY43-20964" fmla="*/ 750096 h 1172768"/>
            <a:gd name="connsiteX44-20965" fmla="*/ 1154906 w 5470922"/>
            <a:gd name="connsiteY44-20966" fmla="*/ 732237 h 1172768"/>
            <a:gd name="connsiteX45-20967" fmla="*/ 1172766 w 5470922"/>
            <a:gd name="connsiteY45-20968" fmla="*/ 726284 h 1172768"/>
            <a:gd name="connsiteX46-20969" fmla="*/ 1196578 w 5470922"/>
            <a:gd name="connsiteY46-20970" fmla="*/ 732237 h 1172768"/>
            <a:gd name="connsiteX47-20971" fmla="*/ 1214437 w 5470922"/>
            <a:gd name="connsiteY47-20972" fmla="*/ 738190 h 1172768"/>
            <a:gd name="connsiteX48-20973" fmla="*/ 1226344 w 5470922"/>
            <a:gd name="connsiteY48-20974" fmla="*/ 726284 h 1172768"/>
            <a:gd name="connsiteX49-20975" fmla="*/ 1244203 w 5470922"/>
            <a:gd name="connsiteY49-20976" fmla="*/ 720331 h 1172768"/>
            <a:gd name="connsiteX50-20977" fmla="*/ 1273969 w 5470922"/>
            <a:gd name="connsiteY50-20978" fmla="*/ 750096 h 1172768"/>
            <a:gd name="connsiteX51-20979" fmla="*/ 1291828 w 5470922"/>
            <a:gd name="connsiteY51-20980" fmla="*/ 762002 h 1172768"/>
            <a:gd name="connsiteX52-20981" fmla="*/ 1333500 w 5470922"/>
            <a:gd name="connsiteY52-20982" fmla="*/ 797721 h 1172768"/>
            <a:gd name="connsiteX53-20983" fmla="*/ 1351359 w 5470922"/>
            <a:gd name="connsiteY53-20984" fmla="*/ 803674 h 1172768"/>
            <a:gd name="connsiteX54-20985" fmla="*/ 1369219 w 5470922"/>
            <a:gd name="connsiteY54-20986" fmla="*/ 767956 h 1172768"/>
            <a:gd name="connsiteX55-20987" fmla="*/ 1375172 w 5470922"/>
            <a:gd name="connsiteY55-20988" fmla="*/ 708424 h 1172768"/>
            <a:gd name="connsiteX56-20989" fmla="*/ 1393031 w 5470922"/>
            <a:gd name="connsiteY56-20990" fmla="*/ 696518 h 1172768"/>
            <a:gd name="connsiteX57-20991" fmla="*/ 1494234 w 5470922"/>
            <a:gd name="connsiteY57-20992" fmla="*/ 672706 h 1172768"/>
            <a:gd name="connsiteX58-20993" fmla="*/ 1506141 w 5470922"/>
            <a:gd name="connsiteY58-20994" fmla="*/ 660799 h 1172768"/>
            <a:gd name="connsiteX59-20995" fmla="*/ 1524000 w 5470922"/>
            <a:gd name="connsiteY59-20996" fmla="*/ 648893 h 1172768"/>
            <a:gd name="connsiteX60-20997" fmla="*/ 1535906 w 5470922"/>
            <a:gd name="connsiteY60-20998" fmla="*/ 631034 h 1172768"/>
            <a:gd name="connsiteX61-20999" fmla="*/ 1559719 w 5470922"/>
            <a:gd name="connsiteY61-21000" fmla="*/ 607221 h 1172768"/>
            <a:gd name="connsiteX62-21001" fmla="*/ 1565672 w 5470922"/>
            <a:gd name="connsiteY62-21002" fmla="*/ 589362 h 1172768"/>
            <a:gd name="connsiteX63-21003" fmla="*/ 1619250 w 5470922"/>
            <a:gd name="connsiteY63-21004" fmla="*/ 559596 h 1172768"/>
            <a:gd name="connsiteX64-21005" fmla="*/ 1702594 w 5470922"/>
            <a:gd name="connsiteY64-21006" fmla="*/ 565549 h 1172768"/>
            <a:gd name="connsiteX65-21007" fmla="*/ 1720453 w 5470922"/>
            <a:gd name="connsiteY65-21008" fmla="*/ 571502 h 1172768"/>
            <a:gd name="connsiteX66-21009" fmla="*/ 1768078 w 5470922"/>
            <a:gd name="connsiteY66-21010" fmla="*/ 559596 h 1172768"/>
            <a:gd name="connsiteX67-21011" fmla="*/ 1797844 w 5470922"/>
            <a:gd name="connsiteY67-21012" fmla="*/ 535784 h 1172768"/>
            <a:gd name="connsiteX68-21013" fmla="*/ 1779984 w 5470922"/>
            <a:gd name="connsiteY68-21014" fmla="*/ 494112 h 1172768"/>
            <a:gd name="connsiteX69-21015" fmla="*/ 1768078 w 5470922"/>
            <a:gd name="connsiteY69-21016" fmla="*/ 476252 h 1172768"/>
            <a:gd name="connsiteX70-21017" fmla="*/ 1785937 w 5470922"/>
            <a:gd name="connsiteY70-21018" fmla="*/ 458393 h 1172768"/>
            <a:gd name="connsiteX71-21019" fmla="*/ 1839516 w 5470922"/>
            <a:gd name="connsiteY71-21020" fmla="*/ 476252 h 1172768"/>
            <a:gd name="connsiteX72-21021" fmla="*/ 1851422 w 5470922"/>
            <a:gd name="connsiteY72-21022" fmla="*/ 488159 h 1172768"/>
            <a:gd name="connsiteX73-21023" fmla="*/ 1887141 w 5470922"/>
            <a:gd name="connsiteY73-21024" fmla="*/ 506018 h 1172768"/>
            <a:gd name="connsiteX74-21025" fmla="*/ 1934766 w 5470922"/>
            <a:gd name="connsiteY74-21026" fmla="*/ 494112 h 1172768"/>
            <a:gd name="connsiteX75-21027" fmla="*/ 1952625 w 5470922"/>
            <a:gd name="connsiteY75-21028" fmla="*/ 458393 h 1172768"/>
            <a:gd name="connsiteX76-21029" fmla="*/ 1976437 w 5470922"/>
            <a:gd name="connsiteY76-21030" fmla="*/ 446487 h 1172768"/>
            <a:gd name="connsiteX77-21031" fmla="*/ 2047875 w 5470922"/>
            <a:gd name="connsiteY77-21032" fmla="*/ 434581 h 1172768"/>
            <a:gd name="connsiteX78-21033" fmla="*/ 2077641 w 5470922"/>
            <a:gd name="connsiteY78-21034" fmla="*/ 416721 h 1172768"/>
            <a:gd name="connsiteX79-21035" fmla="*/ 2095500 w 5470922"/>
            <a:gd name="connsiteY79-21036" fmla="*/ 410768 h 1172768"/>
            <a:gd name="connsiteX80-21037" fmla="*/ 2125266 w 5470922"/>
            <a:gd name="connsiteY80-21038" fmla="*/ 386956 h 1172768"/>
            <a:gd name="connsiteX81-21039" fmla="*/ 2137172 w 5470922"/>
            <a:gd name="connsiteY81-21040" fmla="*/ 375049 h 1172768"/>
            <a:gd name="connsiteX82-21041" fmla="*/ 2172891 w 5470922"/>
            <a:gd name="connsiteY82-21042" fmla="*/ 363143 h 1172768"/>
            <a:gd name="connsiteX83-21043" fmla="*/ 2190750 w 5470922"/>
            <a:gd name="connsiteY83-21044" fmla="*/ 357190 h 1172768"/>
            <a:gd name="connsiteX84-21045" fmla="*/ 2220516 w 5470922"/>
            <a:gd name="connsiteY84-21046" fmla="*/ 351237 h 1172768"/>
            <a:gd name="connsiteX85-21047" fmla="*/ 2256234 w 5470922"/>
            <a:gd name="connsiteY85-21048" fmla="*/ 339331 h 1172768"/>
            <a:gd name="connsiteX86-21049" fmla="*/ 2274094 w 5470922"/>
            <a:gd name="connsiteY86-21050" fmla="*/ 333377 h 1172768"/>
            <a:gd name="connsiteX87-21051" fmla="*/ 2309812 w 5470922"/>
            <a:gd name="connsiteY87-21052" fmla="*/ 309565 h 1172768"/>
            <a:gd name="connsiteX88-21053" fmla="*/ 2321719 w 5470922"/>
            <a:gd name="connsiteY88-21054" fmla="*/ 291706 h 1172768"/>
            <a:gd name="connsiteX89-21055" fmla="*/ 2357437 w 5470922"/>
            <a:gd name="connsiteY89-21056" fmla="*/ 273846 h 1172768"/>
            <a:gd name="connsiteX90-21057" fmla="*/ 2369344 w 5470922"/>
            <a:gd name="connsiteY90-21058" fmla="*/ 261940 h 1172768"/>
            <a:gd name="connsiteX91-21059" fmla="*/ 2381250 w 5470922"/>
            <a:gd name="connsiteY91-21060" fmla="*/ 244081 h 1172768"/>
            <a:gd name="connsiteX92-21061" fmla="*/ 2416969 w 5470922"/>
            <a:gd name="connsiteY92-21062" fmla="*/ 232174 h 1172768"/>
            <a:gd name="connsiteX93-21063" fmla="*/ 2446734 w 5470922"/>
            <a:gd name="connsiteY93-21064" fmla="*/ 238127 h 1172768"/>
            <a:gd name="connsiteX94-21065" fmla="*/ 2458641 w 5470922"/>
            <a:gd name="connsiteY94-21066" fmla="*/ 250034 h 1172768"/>
            <a:gd name="connsiteX95-21067" fmla="*/ 2494359 w 5470922"/>
            <a:gd name="connsiteY95-21068" fmla="*/ 238127 h 1172768"/>
            <a:gd name="connsiteX96-21069" fmla="*/ 2536031 w 5470922"/>
            <a:gd name="connsiteY96-21070" fmla="*/ 244081 h 1172768"/>
            <a:gd name="connsiteX97-21071" fmla="*/ 2547937 w 5470922"/>
            <a:gd name="connsiteY97-21072" fmla="*/ 261940 h 1172768"/>
            <a:gd name="connsiteX98-21073" fmla="*/ 2559844 w 5470922"/>
            <a:gd name="connsiteY98-21074" fmla="*/ 273846 h 1172768"/>
            <a:gd name="connsiteX99-21075" fmla="*/ 2565797 w 5470922"/>
            <a:gd name="connsiteY99-21076" fmla="*/ 303612 h 1172768"/>
            <a:gd name="connsiteX100-21077" fmla="*/ 2583656 w 5470922"/>
            <a:gd name="connsiteY100-21078" fmla="*/ 309565 h 1172768"/>
            <a:gd name="connsiteX101-21079" fmla="*/ 2619375 w 5470922"/>
            <a:gd name="connsiteY101-21080" fmla="*/ 333377 h 1172768"/>
            <a:gd name="connsiteX102-21081" fmla="*/ 2655094 w 5470922"/>
            <a:gd name="connsiteY102-21082" fmla="*/ 351237 h 1172768"/>
            <a:gd name="connsiteX103-21083" fmla="*/ 2684859 w 5470922"/>
            <a:gd name="connsiteY103-21084" fmla="*/ 422674 h 1172768"/>
            <a:gd name="connsiteX104-21085" fmla="*/ 2708672 w 5470922"/>
            <a:gd name="connsiteY104-21086" fmla="*/ 410768 h 1172768"/>
            <a:gd name="connsiteX105-21087" fmla="*/ 2744391 w 5470922"/>
            <a:gd name="connsiteY105-21088" fmla="*/ 398862 h 1172768"/>
            <a:gd name="connsiteX106-21089" fmla="*/ 2851547 w 5470922"/>
            <a:gd name="connsiteY106-21090" fmla="*/ 416721 h 1172768"/>
            <a:gd name="connsiteX107-21091" fmla="*/ 2887266 w 5470922"/>
            <a:gd name="connsiteY107-21092" fmla="*/ 404815 h 1172768"/>
            <a:gd name="connsiteX108-21093" fmla="*/ 2905125 w 5470922"/>
            <a:gd name="connsiteY108-21094" fmla="*/ 398862 h 1172768"/>
            <a:gd name="connsiteX109-21095" fmla="*/ 2922984 w 5470922"/>
            <a:gd name="connsiteY109-21096" fmla="*/ 386956 h 1172768"/>
            <a:gd name="connsiteX110-21097" fmla="*/ 2976562 w 5470922"/>
            <a:gd name="connsiteY110-21098" fmla="*/ 381002 h 1172768"/>
            <a:gd name="connsiteX111-21099" fmla="*/ 2994422 w 5470922"/>
            <a:gd name="connsiteY111-21100" fmla="*/ 386956 h 1172768"/>
            <a:gd name="connsiteX112-21101" fmla="*/ 3012281 w 5470922"/>
            <a:gd name="connsiteY112-21102" fmla="*/ 398862 h 1172768"/>
            <a:gd name="connsiteX113-21103" fmla="*/ 3030141 w 5470922"/>
            <a:gd name="connsiteY113-21104" fmla="*/ 363143 h 1172768"/>
            <a:gd name="connsiteX114-21105" fmla="*/ 3065859 w 5470922"/>
            <a:gd name="connsiteY114-21106" fmla="*/ 333377 h 1172768"/>
            <a:gd name="connsiteX115-21107" fmla="*/ 3089672 w 5470922"/>
            <a:gd name="connsiteY115-21108" fmla="*/ 327424 h 1172768"/>
            <a:gd name="connsiteX116-21109" fmla="*/ 3168365 w 5470922"/>
            <a:gd name="connsiteY116-21110" fmla="*/ 331552 h 1172768"/>
            <a:gd name="connsiteX117-21111" fmla="*/ 3232547 w 5470922"/>
            <a:gd name="connsiteY117-21112" fmla="*/ 327424 h 1172768"/>
            <a:gd name="connsiteX118-21113" fmla="*/ 3244453 w 5470922"/>
            <a:gd name="connsiteY118-21114" fmla="*/ 339331 h 1172768"/>
            <a:gd name="connsiteX119-21115" fmla="*/ 3270079 w 5470922"/>
            <a:gd name="connsiteY119-21116" fmla="*/ 377064 h 1172768"/>
            <a:gd name="connsiteX120-21117" fmla="*/ 3295707 w 5470922"/>
            <a:gd name="connsiteY120-21118" fmla="*/ 425458 h 1172768"/>
            <a:gd name="connsiteX121-21119" fmla="*/ 3335563 w 5470922"/>
            <a:gd name="connsiteY121-21120" fmla="*/ 452631 h 1172768"/>
            <a:gd name="connsiteX122-21121" fmla="*/ 3363516 w 5470922"/>
            <a:gd name="connsiteY122-21122" fmla="*/ 452440 h 1172768"/>
            <a:gd name="connsiteX123-21123" fmla="*/ 3368957 w 5470922"/>
            <a:gd name="connsiteY123-21124" fmla="*/ 417778 h 1172768"/>
            <a:gd name="connsiteX124-21125" fmla="*/ 3364817 w 5470922"/>
            <a:gd name="connsiteY124-21126" fmla="*/ 393198 h 1172768"/>
            <a:gd name="connsiteX125-21127" fmla="*/ 3374136 w 5470922"/>
            <a:gd name="connsiteY125-21128" fmla="*/ 329538 h 1172768"/>
            <a:gd name="connsiteX126-21129" fmla="*/ 3423047 w 5470922"/>
            <a:gd name="connsiteY126-21130" fmla="*/ 345284 h 1172768"/>
            <a:gd name="connsiteX127-21131" fmla="*/ 3443495 w 5470922"/>
            <a:gd name="connsiteY127-21132" fmla="*/ 371400 h 1172768"/>
            <a:gd name="connsiteX128-21133" fmla="*/ 3459294 w 5470922"/>
            <a:gd name="connsiteY128-21134" fmla="*/ 326945 h 1172768"/>
            <a:gd name="connsiteX129-21135" fmla="*/ 3476625 w 5470922"/>
            <a:gd name="connsiteY129-21136" fmla="*/ 291706 h 1172768"/>
            <a:gd name="connsiteX130-21137" fmla="*/ 3500437 w 5470922"/>
            <a:gd name="connsiteY130-21138" fmla="*/ 285752 h 1172768"/>
            <a:gd name="connsiteX131-21139" fmla="*/ 3530203 w 5470922"/>
            <a:gd name="connsiteY131-21140" fmla="*/ 279799 h 1172768"/>
            <a:gd name="connsiteX132-21141" fmla="*/ 3548062 w 5470922"/>
            <a:gd name="connsiteY132-21142" fmla="*/ 273846 h 1172768"/>
            <a:gd name="connsiteX133-21143" fmla="*/ 3539784 w 5470922"/>
            <a:gd name="connsiteY133-21144" fmla="*/ 245904 h 1172768"/>
            <a:gd name="connsiteX134-21145" fmla="*/ 3607594 w 5470922"/>
            <a:gd name="connsiteY134-21146" fmla="*/ 191559 h 1172768"/>
            <a:gd name="connsiteX135-21147" fmla="*/ 3611997 w 5470922"/>
            <a:gd name="connsiteY135-21148" fmla="*/ 126651 h 1172768"/>
            <a:gd name="connsiteX136-21149" fmla="*/ 3655219 w 5470922"/>
            <a:gd name="connsiteY136-21150" fmla="*/ 113112 h 1172768"/>
            <a:gd name="connsiteX137-21151" fmla="*/ 3709836 w 5470922"/>
            <a:gd name="connsiteY137-21152" fmla="*/ 92660 h 1172768"/>
            <a:gd name="connsiteX138-21153" fmla="*/ 3757213 w 5470922"/>
            <a:gd name="connsiteY138-21154" fmla="*/ 57710 h 1172768"/>
            <a:gd name="connsiteX139-21155" fmla="*/ 3806125 w 5470922"/>
            <a:gd name="connsiteY139-21156" fmla="*/ 83059 h 1172768"/>
            <a:gd name="connsiteX140-21157" fmla="*/ 3875484 w 5470922"/>
            <a:gd name="connsiteY140-21158" fmla="*/ 83346 h 1172768"/>
            <a:gd name="connsiteX141-21159" fmla="*/ 3893344 w 5470922"/>
            <a:gd name="connsiteY141-21160" fmla="*/ 77393 h 1172768"/>
            <a:gd name="connsiteX142-21161" fmla="*/ 3911203 w 5470922"/>
            <a:gd name="connsiteY142-21162" fmla="*/ 65487 h 1172768"/>
            <a:gd name="connsiteX143-21163" fmla="*/ 3929062 w 5470922"/>
            <a:gd name="connsiteY143-21164" fmla="*/ 71440 h 1172768"/>
            <a:gd name="connsiteX144-21165" fmla="*/ 3966595 w 5470922"/>
            <a:gd name="connsiteY144-21166" fmla="*/ 85651 h 1172768"/>
            <a:gd name="connsiteX145-21167" fmla="*/ 3988082 w 5470922"/>
            <a:gd name="connsiteY145-21168" fmla="*/ 129626 h 1172768"/>
            <a:gd name="connsiteX146-21169" fmla="*/ 4025615 w 5470922"/>
            <a:gd name="connsiteY146-21170" fmla="*/ 144413 h 1172768"/>
            <a:gd name="connsiteX147-21171" fmla="*/ 4060295 w 5470922"/>
            <a:gd name="connsiteY147-21172" fmla="*/ 118298 h 1172768"/>
            <a:gd name="connsiteX148-21173" fmla="*/ 4038822 w 5470922"/>
            <a:gd name="connsiteY148-21174" fmla="*/ 74321 h 1172768"/>
            <a:gd name="connsiteX149-21175" fmla="*/ 4044778 w 5470922"/>
            <a:gd name="connsiteY149-21176" fmla="*/ 32938 h 1172768"/>
            <a:gd name="connsiteX150-21177" fmla="*/ 4062371 w 5470922"/>
            <a:gd name="connsiteY150-21178" fmla="*/ 12486 h 1172768"/>
            <a:gd name="connsiteX151-21179" fmla="*/ 4101703 w 5470922"/>
            <a:gd name="connsiteY151-21180" fmla="*/ 23815 h 1172768"/>
            <a:gd name="connsiteX152-21181" fmla="*/ 4137933 w 5470922"/>
            <a:gd name="connsiteY152-21182" fmla="*/ 63852 h 1172768"/>
            <a:gd name="connsiteX153-21183" fmla="*/ 4167188 w 5470922"/>
            <a:gd name="connsiteY153-21184" fmla="*/ 2 h 1172768"/>
            <a:gd name="connsiteX154-21185" fmla="*/ 4181683 w 5470922"/>
            <a:gd name="connsiteY154-21186" fmla="*/ 89970 h 1172768"/>
            <a:gd name="connsiteX155-21187" fmla="*/ 4244578 w 5470922"/>
            <a:gd name="connsiteY155-21188" fmla="*/ 41674 h 1172768"/>
            <a:gd name="connsiteX156-21189" fmla="*/ 4280297 w 5470922"/>
            <a:gd name="connsiteY156-21190" fmla="*/ 47627 h 1172768"/>
            <a:gd name="connsiteX157-21191" fmla="*/ 4363641 w 5470922"/>
            <a:gd name="connsiteY157-21192" fmla="*/ 35721 h 1172768"/>
            <a:gd name="connsiteX158-21193" fmla="*/ 4381500 w 5470922"/>
            <a:gd name="connsiteY158-21194" fmla="*/ 29768 h 1172768"/>
            <a:gd name="connsiteX159-21195" fmla="*/ 4399359 w 5470922"/>
            <a:gd name="connsiteY159-21196" fmla="*/ 17862 h 1172768"/>
            <a:gd name="connsiteX160-21197" fmla="*/ 4429125 w 5470922"/>
            <a:gd name="connsiteY160-21198" fmla="*/ 29768 h 1172768"/>
            <a:gd name="connsiteX161-21199" fmla="*/ 4446984 w 5470922"/>
            <a:gd name="connsiteY161-21200" fmla="*/ 35721 h 1172768"/>
            <a:gd name="connsiteX162-21201" fmla="*/ 4470797 w 5470922"/>
            <a:gd name="connsiteY162-21202" fmla="*/ 59534 h 1172768"/>
            <a:gd name="connsiteX163-21203" fmla="*/ 4488656 w 5470922"/>
            <a:gd name="connsiteY163-21204" fmla="*/ 101206 h 1172768"/>
            <a:gd name="connsiteX164-21205" fmla="*/ 4506516 w 5470922"/>
            <a:gd name="connsiteY164-21206" fmla="*/ 95252 h 1172768"/>
            <a:gd name="connsiteX165-21207" fmla="*/ 4542234 w 5470922"/>
            <a:gd name="connsiteY165-21208" fmla="*/ 71440 h 1172768"/>
            <a:gd name="connsiteX166-21209" fmla="*/ 4554141 w 5470922"/>
            <a:gd name="connsiteY166-21210" fmla="*/ 59534 h 1172768"/>
            <a:gd name="connsiteX167-21211" fmla="*/ 4589859 w 5470922"/>
            <a:gd name="connsiteY167-21212" fmla="*/ 47627 h 1172768"/>
            <a:gd name="connsiteX168-21213" fmla="*/ 4607719 w 5470922"/>
            <a:gd name="connsiteY168-21214" fmla="*/ 41674 h 1172768"/>
            <a:gd name="connsiteX169-21215" fmla="*/ 4649391 w 5470922"/>
            <a:gd name="connsiteY169-21216" fmla="*/ 23815 h 1172768"/>
            <a:gd name="connsiteX170-21217" fmla="*/ 4667250 w 5470922"/>
            <a:gd name="connsiteY170-21218" fmla="*/ 53581 h 1172768"/>
            <a:gd name="connsiteX171-21219" fmla="*/ 4691062 w 5470922"/>
            <a:gd name="connsiteY171-21220" fmla="*/ 89299 h 1172768"/>
            <a:gd name="connsiteX172-21221" fmla="*/ 4738687 w 5470922"/>
            <a:gd name="connsiteY172-21222" fmla="*/ 101206 h 1172768"/>
            <a:gd name="connsiteX173-21223" fmla="*/ 4774406 w 5470922"/>
            <a:gd name="connsiteY173-21224" fmla="*/ 83346 h 1172768"/>
            <a:gd name="connsiteX174-21225" fmla="*/ 4798219 w 5470922"/>
            <a:gd name="connsiteY174-21226" fmla="*/ 47627 h 1172768"/>
            <a:gd name="connsiteX175-21227" fmla="*/ 4804172 w 5470922"/>
            <a:gd name="connsiteY175-21228" fmla="*/ 29768 h 1172768"/>
            <a:gd name="connsiteX176-21229" fmla="*/ 4822031 w 5470922"/>
            <a:gd name="connsiteY176-21230" fmla="*/ 41674 h 1172768"/>
            <a:gd name="connsiteX177-21231" fmla="*/ 4845844 w 5470922"/>
            <a:gd name="connsiteY177-21232" fmla="*/ 83346 h 1172768"/>
            <a:gd name="connsiteX178-21233" fmla="*/ 4863703 w 5470922"/>
            <a:gd name="connsiteY178-21234" fmla="*/ 95252 h 1172768"/>
            <a:gd name="connsiteX179-21235" fmla="*/ 4893469 w 5470922"/>
            <a:gd name="connsiteY179-21236" fmla="*/ 125018 h 1172768"/>
            <a:gd name="connsiteX180-21237" fmla="*/ 4911328 w 5470922"/>
            <a:gd name="connsiteY180-21238" fmla="*/ 113112 h 1172768"/>
            <a:gd name="connsiteX181-21239" fmla="*/ 4935141 w 5470922"/>
            <a:gd name="connsiteY181-21240" fmla="*/ 89299 h 1172768"/>
            <a:gd name="connsiteX182-21241" fmla="*/ 4931792 w 5470922"/>
            <a:gd name="connsiteY182-21242" fmla="*/ 125497 h 1172768"/>
            <a:gd name="connsiteX183-21243" fmla="*/ 4974749 w 5470922"/>
            <a:gd name="connsiteY183-21244" fmla="*/ 136636 h 1172768"/>
            <a:gd name="connsiteX184-21245" fmla="*/ 5017708 w 5470922"/>
            <a:gd name="connsiteY184-21246" fmla="*/ 121178 h 1172768"/>
            <a:gd name="connsiteX185-21247" fmla="*/ 5020562 w 5470922"/>
            <a:gd name="connsiteY185-21248" fmla="*/ 84403 h 1172768"/>
            <a:gd name="connsiteX186-21249" fmla="*/ 5060156 w 5470922"/>
            <a:gd name="connsiteY186-21250" fmla="*/ 53581 h 1172768"/>
            <a:gd name="connsiteX187-21251" fmla="*/ 5047739 w 5470922"/>
            <a:gd name="connsiteY187-21252" fmla="*/ 35721 h 1172768"/>
            <a:gd name="connsiteX188-21253" fmla="*/ 5119687 w 5470922"/>
            <a:gd name="connsiteY188-21254" fmla="*/ 23815 h 1172768"/>
            <a:gd name="connsiteX189-21255" fmla="*/ 5142725 w 5470922"/>
            <a:gd name="connsiteY189-21256" fmla="*/ 16038 h 1172768"/>
            <a:gd name="connsiteX190-21257" fmla="*/ 5169390 w 5470922"/>
            <a:gd name="connsiteY190-21258" fmla="*/ 54349 h 1172768"/>
            <a:gd name="connsiteX191-21259" fmla="*/ 5209249 w 5470922"/>
            <a:gd name="connsiteY191-21260" fmla="*/ 71440 h 1172768"/>
            <a:gd name="connsiteX192-21261" fmla="*/ 5239014 w 5470922"/>
            <a:gd name="connsiteY192-21262" fmla="*/ 125497 h 1172768"/>
            <a:gd name="connsiteX193-21263" fmla="*/ 5246006 w 5470922"/>
            <a:gd name="connsiteY193-21264" fmla="*/ 145182 h 1172768"/>
            <a:gd name="connsiteX194-21265" fmla="*/ 5258686 w 5470922"/>
            <a:gd name="connsiteY194-21266" fmla="*/ 187141 h 1172768"/>
            <a:gd name="connsiteX195-21267" fmla="*/ 5280686 w 5470922"/>
            <a:gd name="connsiteY195-21268" fmla="*/ 168803 h 1172768"/>
            <a:gd name="connsiteX196-21269" fmla="*/ 5301911 w 5470922"/>
            <a:gd name="connsiteY196-21270" fmla="*/ 159489 h 1172768"/>
            <a:gd name="connsiteX197-21271" fmla="*/ 5312265 w 5470922"/>
            <a:gd name="connsiteY197-21272" fmla="*/ 137214 h 1172768"/>
            <a:gd name="connsiteX198-21273" fmla="*/ 5340991 w 5470922"/>
            <a:gd name="connsiteY198-21274" fmla="*/ 119353 h 1172768"/>
            <a:gd name="connsiteX199-21275" fmla="*/ 5309941 w 5470922"/>
            <a:gd name="connsiteY199-21276" fmla="*/ 84692 h 1172768"/>
            <a:gd name="connsiteX200-21277" fmla="*/ 5373610 w 5470922"/>
            <a:gd name="connsiteY200-21278" fmla="*/ 85460 h 1172768"/>
            <a:gd name="connsiteX201-21279" fmla="*/ 5399484 w 5470922"/>
            <a:gd name="connsiteY201-21280" fmla="*/ 71440 h 1172768"/>
            <a:gd name="connsiteX202-21281" fmla="*/ 5381625 w 5470922"/>
            <a:gd name="connsiteY202-21282" fmla="*/ 59534 h 1172768"/>
            <a:gd name="connsiteX203-21283" fmla="*/ 5447109 w 5470922"/>
            <a:gd name="connsiteY203-21284" fmla="*/ 53581 h 1172768"/>
            <a:gd name="connsiteX204-21285" fmla="*/ 5470922 w 5470922"/>
            <a:gd name="connsiteY204-21286" fmla="*/ 59534 h 1172768"/>
            <a:gd name="connsiteX0-21287" fmla="*/ 0 w 5470922"/>
            <a:gd name="connsiteY0-21288" fmla="*/ 1160335 h 1160335"/>
            <a:gd name="connsiteX1-21289" fmla="*/ 29766 w 5470922"/>
            <a:gd name="connsiteY1-21290" fmla="*/ 1142476 h 1160335"/>
            <a:gd name="connsiteX2-21291" fmla="*/ 47625 w 5470922"/>
            <a:gd name="connsiteY2-21292" fmla="*/ 1136523 h 1160335"/>
            <a:gd name="connsiteX3-21293" fmla="*/ 77391 w 5470922"/>
            <a:gd name="connsiteY3-21294" fmla="*/ 1106757 h 1160335"/>
            <a:gd name="connsiteX4-21295" fmla="*/ 95250 w 5470922"/>
            <a:gd name="connsiteY4-21296" fmla="*/ 1094851 h 1160335"/>
            <a:gd name="connsiteX5-21297" fmla="*/ 172641 w 5470922"/>
            <a:gd name="connsiteY5-21298" fmla="*/ 1100804 h 1160335"/>
            <a:gd name="connsiteX6-21299" fmla="*/ 220266 w 5470922"/>
            <a:gd name="connsiteY6-21300" fmla="*/ 1106757 h 1160335"/>
            <a:gd name="connsiteX7-21301" fmla="*/ 232172 w 5470922"/>
            <a:gd name="connsiteY7-21302" fmla="*/ 1088898 h 1160335"/>
            <a:gd name="connsiteX8-21303" fmla="*/ 238125 w 5470922"/>
            <a:gd name="connsiteY8-21304" fmla="*/ 1047226 h 1160335"/>
            <a:gd name="connsiteX9-21305" fmla="*/ 244078 w 5470922"/>
            <a:gd name="connsiteY9-21306" fmla="*/ 1029366 h 1160335"/>
            <a:gd name="connsiteX10-21307" fmla="*/ 279797 w 5470922"/>
            <a:gd name="connsiteY10-21308" fmla="*/ 1005554 h 1160335"/>
            <a:gd name="connsiteX11-21309" fmla="*/ 291703 w 5470922"/>
            <a:gd name="connsiteY11-21310" fmla="*/ 987694 h 1160335"/>
            <a:gd name="connsiteX12-21311" fmla="*/ 321469 w 5470922"/>
            <a:gd name="connsiteY12-21312" fmla="*/ 957929 h 1160335"/>
            <a:gd name="connsiteX13-21313" fmla="*/ 345281 w 5470922"/>
            <a:gd name="connsiteY13-21314" fmla="*/ 922210 h 1160335"/>
            <a:gd name="connsiteX14-21315" fmla="*/ 357187 w 5470922"/>
            <a:gd name="connsiteY14-21316" fmla="*/ 904351 h 1160335"/>
            <a:gd name="connsiteX15-21317" fmla="*/ 369094 w 5470922"/>
            <a:gd name="connsiteY15-21318" fmla="*/ 892444 h 1160335"/>
            <a:gd name="connsiteX16-21319" fmla="*/ 381000 w 5470922"/>
            <a:gd name="connsiteY16-21320" fmla="*/ 904351 h 1160335"/>
            <a:gd name="connsiteX17-21321" fmla="*/ 386953 w 5470922"/>
            <a:gd name="connsiteY17-21322" fmla="*/ 922210 h 1160335"/>
            <a:gd name="connsiteX18-21323" fmla="*/ 422672 w 5470922"/>
            <a:gd name="connsiteY18-21324" fmla="*/ 940069 h 1160335"/>
            <a:gd name="connsiteX19-21325" fmla="*/ 452437 w 5470922"/>
            <a:gd name="connsiteY19-21326" fmla="*/ 969835 h 1160335"/>
            <a:gd name="connsiteX20-21327" fmla="*/ 488156 w 5470922"/>
            <a:gd name="connsiteY20-21328" fmla="*/ 981741 h 1160335"/>
            <a:gd name="connsiteX21-21329" fmla="*/ 511969 w 5470922"/>
            <a:gd name="connsiteY21-21330" fmla="*/ 975788 h 1160335"/>
            <a:gd name="connsiteX22-21331" fmla="*/ 559594 w 5470922"/>
            <a:gd name="connsiteY22-21332" fmla="*/ 940069 h 1160335"/>
            <a:gd name="connsiteX23-21333" fmla="*/ 601266 w 5470922"/>
            <a:gd name="connsiteY23-21334" fmla="*/ 946023 h 1160335"/>
            <a:gd name="connsiteX24-21335" fmla="*/ 619125 w 5470922"/>
            <a:gd name="connsiteY24-21336" fmla="*/ 951976 h 1160335"/>
            <a:gd name="connsiteX25-21337" fmla="*/ 631031 w 5470922"/>
            <a:gd name="connsiteY25-21338" fmla="*/ 969835 h 1160335"/>
            <a:gd name="connsiteX26-21339" fmla="*/ 648891 w 5470922"/>
            <a:gd name="connsiteY26-21340" fmla="*/ 981741 h 1160335"/>
            <a:gd name="connsiteX27-21341" fmla="*/ 666750 w 5470922"/>
            <a:gd name="connsiteY27-21342" fmla="*/ 975788 h 1160335"/>
            <a:gd name="connsiteX28-21343" fmla="*/ 684609 w 5470922"/>
            <a:gd name="connsiteY28-21344" fmla="*/ 963882 h 1160335"/>
            <a:gd name="connsiteX29-21345" fmla="*/ 720328 w 5470922"/>
            <a:gd name="connsiteY29-21346" fmla="*/ 951976 h 1160335"/>
            <a:gd name="connsiteX30-21347" fmla="*/ 744141 w 5470922"/>
            <a:gd name="connsiteY30-21348" fmla="*/ 928163 h 1160335"/>
            <a:gd name="connsiteX31-21349" fmla="*/ 756047 w 5470922"/>
            <a:gd name="connsiteY31-21350" fmla="*/ 910304 h 1160335"/>
            <a:gd name="connsiteX32-21351" fmla="*/ 773906 w 5470922"/>
            <a:gd name="connsiteY32-21352" fmla="*/ 904351 h 1160335"/>
            <a:gd name="connsiteX33-21353" fmla="*/ 863203 w 5470922"/>
            <a:gd name="connsiteY33-21354" fmla="*/ 898398 h 1160335"/>
            <a:gd name="connsiteX34-21355" fmla="*/ 887016 w 5470922"/>
            <a:gd name="connsiteY34-21356" fmla="*/ 850773 h 1160335"/>
            <a:gd name="connsiteX35-21357" fmla="*/ 904875 w 5470922"/>
            <a:gd name="connsiteY35-21358" fmla="*/ 844819 h 1160335"/>
            <a:gd name="connsiteX36-21359" fmla="*/ 952500 w 5470922"/>
            <a:gd name="connsiteY36-21360" fmla="*/ 838866 h 1160335"/>
            <a:gd name="connsiteX37-21361" fmla="*/ 988219 w 5470922"/>
            <a:gd name="connsiteY37-21362" fmla="*/ 815054 h 1160335"/>
            <a:gd name="connsiteX38-21363" fmla="*/ 1006078 w 5470922"/>
            <a:gd name="connsiteY38-21364" fmla="*/ 803148 h 1160335"/>
            <a:gd name="connsiteX39-21365" fmla="*/ 1041797 w 5470922"/>
            <a:gd name="connsiteY39-21366" fmla="*/ 809101 h 1160335"/>
            <a:gd name="connsiteX40-21367" fmla="*/ 1059656 w 5470922"/>
            <a:gd name="connsiteY40-21368" fmla="*/ 815054 h 1160335"/>
            <a:gd name="connsiteX41-21369" fmla="*/ 1101328 w 5470922"/>
            <a:gd name="connsiteY41-21370" fmla="*/ 803148 h 1160335"/>
            <a:gd name="connsiteX42-21371" fmla="*/ 1137047 w 5470922"/>
            <a:gd name="connsiteY42-21372" fmla="*/ 761476 h 1160335"/>
            <a:gd name="connsiteX43-21373" fmla="*/ 1148953 w 5470922"/>
            <a:gd name="connsiteY43-21374" fmla="*/ 737663 h 1160335"/>
            <a:gd name="connsiteX44-21375" fmla="*/ 1154906 w 5470922"/>
            <a:gd name="connsiteY44-21376" fmla="*/ 719804 h 1160335"/>
            <a:gd name="connsiteX45-21377" fmla="*/ 1172766 w 5470922"/>
            <a:gd name="connsiteY45-21378" fmla="*/ 713851 h 1160335"/>
            <a:gd name="connsiteX46-21379" fmla="*/ 1196578 w 5470922"/>
            <a:gd name="connsiteY46-21380" fmla="*/ 719804 h 1160335"/>
            <a:gd name="connsiteX47-21381" fmla="*/ 1214437 w 5470922"/>
            <a:gd name="connsiteY47-21382" fmla="*/ 725757 h 1160335"/>
            <a:gd name="connsiteX48-21383" fmla="*/ 1226344 w 5470922"/>
            <a:gd name="connsiteY48-21384" fmla="*/ 713851 h 1160335"/>
            <a:gd name="connsiteX49-21385" fmla="*/ 1244203 w 5470922"/>
            <a:gd name="connsiteY49-21386" fmla="*/ 707898 h 1160335"/>
            <a:gd name="connsiteX50-21387" fmla="*/ 1273969 w 5470922"/>
            <a:gd name="connsiteY50-21388" fmla="*/ 737663 h 1160335"/>
            <a:gd name="connsiteX51-21389" fmla="*/ 1291828 w 5470922"/>
            <a:gd name="connsiteY51-21390" fmla="*/ 749569 h 1160335"/>
            <a:gd name="connsiteX52-21391" fmla="*/ 1333500 w 5470922"/>
            <a:gd name="connsiteY52-21392" fmla="*/ 785288 h 1160335"/>
            <a:gd name="connsiteX53-21393" fmla="*/ 1351359 w 5470922"/>
            <a:gd name="connsiteY53-21394" fmla="*/ 791241 h 1160335"/>
            <a:gd name="connsiteX54-21395" fmla="*/ 1369219 w 5470922"/>
            <a:gd name="connsiteY54-21396" fmla="*/ 755523 h 1160335"/>
            <a:gd name="connsiteX55-21397" fmla="*/ 1375172 w 5470922"/>
            <a:gd name="connsiteY55-21398" fmla="*/ 695991 h 1160335"/>
            <a:gd name="connsiteX56-21399" fmla="*/ 1393031 w 5470922"/>
            <a:gd name="connsiteY56-21400" fmla="*/ 684085 h 1160335"/>
            <a:gd name="connsiteX57-21401" fmla="*/ 1494234 w 5470922"/>
            <a:gd name="connsiteY57-21402" fmla="*/ 660273 h 1160335"/>
            <a:gd name="connsiteX58-21403" fmla="*/ 1506141 w 5470922"/>
            <a:gd name="connsiteY58-21404" fmla="*/ 648366 h 1160335"/>
            <a:gd name="connsiteX59-21405" fmla="*/ 1524000 w 5470922"/>
            <a:gd name="connsiteY59-21406" fmla="*/ 636460 h 1160335"/>
            <a:gd name="connsiteX60-21407" fmla="*/ 1535906 w 5470922"/>
            <a:gd name="connsiteY60-21408" fmla="*/ 618601 h 1160335"/>
            <a:gd name="connsiteX61-21409" fmla="*/ 1559719 w 5470922"/>
            <a:gd name="connsiteY61-21410" fmla="*/ 594788 h 1160335"/>
            <a:gd name="connsiteX62-21411" fmla="*/ 1565672 w 5470922"/>
            <a:gd name="connsiteY62-21412" fmla="*/ 576929 h 1160335"/>
            <a:gd name="connsiteX63-21413" fmla="*/ 1619250 w 5470922"/>
            <a:gd name="connsiteY63-21414" fmla="*/ 547163 h 1160335"/>
            <a:gd name="connsiteX64-21415" fmla="*/ 1702594 w 5470922"/>
            <a:gd name="connsiteY64-21416" fmla="*/ 553116 h 1160335"/>
            <a:gd name="connsiteX65-21417" fmla="*/ 1720453 w 5470922"/>
            <a:gd name="connsiteY65-21418" fmla="*/ 559069 h 1160335"/>
            <a:gd name="connsiteX66-21419" fmla="*/ 1768078 w 5470922"/>
            <a:gd name="connsiteY66-21420" fmla="*/ 547163 h 1160335"/>
            <a:gd name="connsiteX67-21421" fmla="*/ 1797844 w 5470922"/>
            <a:gd name="connsiteY67-21422" fmla="*/ 523351 h 1160335"/>
            <a:gd name="connsiteX68-21423" fmla="*/ 1779984 w 5470922"/>
            <a:gd name="connsiteY68-21424" fmla="*/ 481679 h 1160335"/>
            <a:gd name="connsiteX69-21425" fmla="*/ 1768078 w 5470922"/>
            <a:gd name="connsiteY69-21426" fmla="*/ 463819 h 1160335"/>
            <a:gd name="connsiteX70-21427" fmla="*/ 1785937 w 5470922"/>
            <a:gd name="connsiteY70-21428" fmla="*/ 445960 h 1160335"/>
            <a:gd name="connsiteX71-21429" fmla="*/ 1839516 w 5470922"/>
            <a:gd name="connsiteY71-21430" fmla="*/ 463819 h 1160335"/>
            <a:gd name="connsiteX72-21431" fmla="*/ 1851422 w 5470922"/>
            <a:gd name="connsiteY72-21432" fmla="*/ 475726 h 1160335"/>
            <a:gd name="connsiteX73-21433" fmla="*/ 1887141 w 5470922"/>
            <a:gd name="connsiteY73-21434" fmla="*/ 493585 h 1160335"/>
            <a:gd name="connsiteX74-21435" fmla="*/ 1934766 w 5470922"/>
            <a:gd name="connsiteY74-21436" fmla="*/ 481679 h 1160335"/>
            <a:gd name="connsiteX75-21437" fmla="*/ 1952625 w 5470922"/>
            <a:gd name="connsiteY75-21438" fmla="*/ 445960 h 1160335"/>
            <a:gd name="connsiteX76-21439" fmla="*/ 1976437 w 5470922"/>
            <a:gd name="connsiteY76-21440" fmla="*/ 434054 h 1160335"/>
            <a:gd name="connsiteX77-21441" fmla="*/ 2047875 w 5470922"/>
            <a:gd name="connsiteY77-21442" fmla="*/ 422148 h 1160335"/>
            <a:gd name="connsiteX78-21443" fmla="*/ 2077641 w 5470922"/>
            <a:gd name="connsiteY78-21444" fmla="*/ 404288 h 1160335"/>
            <a:gd name="connsiteX79-21445" fmla="*/ 2095500 w 5470922"/>
            <a:gd name="connsiteY79-21446" fmla="*/ 398335 h 1160335"/>
            <a:gd name="connsiteX80-21447" fmla="*/ 2125266 w 5470922"/>
            <a:gd name="connsiteY80-21448" fmla="*/ 374523 h 1160335"/>
            <a:gd name="connsiteX81-21449" fmla="*/ 2137172 w 5470922"/>
            <a:gd name="connsiteY81-21450" fmla="*/ 362616 h 1160335"/>
            <a:gd name="connsiteX82-21451" fmla="*/ 2172891 w 5470922"/>
            <a:gd name="connsiteY82-21452" fmla="*/ 350710 h 1160335"/>
            <a:gd name="connsiteX83-21453" fmla="*/ 2190750 w 5470922"/>
            <a:gd name="connsiteY83-21454" fmla="*/ 344757 h 1160335"/>
            <a:gd name="connsiteX84-21455" fmla="*/ 2220516 w 5470922"/>
            <a:gd name="connsiteY84-21456" fmla="*/ 338804 h 1160335"/>
            <a:gd name="connsiteX85-21457" fmla="*/ 2256234 w 5470922"/>
            <a:gd name="connsiteY85-21458" fmla="*/ 326898 h 1160335"/>
            <a:gd name="connsiteX86-21459" fmla="*/ 2274094 w 5470922"/>
            <a:gd name="connsiteY86-21460" fmla="*/ 320944 h 1160335"/>
            <a:gd name="connsiteX87-21461" fmla="*/ 2309812 w 5470922"/>
            <a:gd name="connsiteY87-21462" fmla="*/ 297132 h 1160335"/>
            <a:gd name="connsiteX88-21463" fmla="*/ 2321719 w 5470922"/>
            <a:gd name="connsiteY88-21464" fmla="*/ 279273 h 1160335"/>
            <a:gd name="connsiteX89-21465" fmla="*/ 2357437 w 5470922"/>
            <a:gd name="connsiteY89-21466" fmla="*/ 261413 h 1160335"/>
            <a:gd name="connsiteX90-21467" fmla="*/ 2369344 w 5470922"/>
            <a:gd name="connsiteY90-21468" fmla="*/ 249507 h 1160335"/>
            <a:gd name="connsiteX91-21469" fmla="*/ 2381250 w 5470922"/>
            <a:gd name="connsiteY91-21470" fmla="*/ 231648 h 1160335"/>
            <a:gd name="connsiteX92-21471" fmla="*/ 2416969 w 5470922"/>
            <a:gd name="connsiteY92-21472" fmla="*/ 219741 h 1160335"/>
            <a:gd name="connsiteX93-21473" fmla="*/ 2446734 w 5470922"/>
            <a:gd name="connsiteY93-21474" fmla="*/ 225694 h 1160335"/>
            <a:gd name="connsiteX94-21475" fmla="*/ 2458641 w 5470922"/>
            <a:gd name="connsiteY94-21476" fmla="*/ 237601 h 1160335"/>
            <a:gd name="connsiteX95-21477" fmla="*/ 2494359 w 5470922"/>
            <a:gd name="connsiteY95-21478" fmla="*/ 225694 h 1160335"/>
            <a:gd name="connsiteX96-21479" fmla="*/ 2536031 w 5470922"/>
            <a:gd name="connsiteY96-21480" fmla="*/ 231648 h 1160335"/>
            <a:gd name="connsiteX97-21481" fmla="*/ 2547937 w 5470922"/>
            <a:gd name="connsiteY97-21482" fmla="*/ 249507 h 1160335"/>
            <a:gd name="connsiteX98-21483" fmla="*/ 2559844 w 5470922"/>
            <a:gd name="connsiteY98-21484" fmla="*/ 261413 h 1160335"/>
            <a:gd name="connsiteX99-21485" fmla="*/ 2565797 w 5470922"/>
            <a:gd name="connsiteY99-21486" fmla="*/ 291179 h 1160335"/>
            <a:gd name="connsiteX100-21487" fmla="*/ 2583656 w 5470922"/>
            <a:gd name="connsiteY100-21488" fmla="*/ 297132 h 1160335"/>
            <a:gd name="connsiteX101-21489" fmla="*/ 2619375 w 5470922"/>
            <a:gd name="connsiteY101-21490" fmla="*/ 320944 h 1160335"/>
            <a:gd name="connsiteX102-21491" fmla="*/ 2655094 w 5470922"/>
            <a:gd name="connsiteY102-21492" fmla="*/ 338804 h 1160335"/>
            <a:gd name="connsiteX103-21493" fmla="*/ 2684859 w 5470922"/>
            <a:gd name="connsiteY103-21494" fmla="*/ 410241 h 1160335"/>
            <a:gd name="connsiteX104-21495" fmla="*/ 2708672 w 5470922"/>
            <a:gd name="connsiteY104-21496" fmla="*/ 398335 h 1160335"/>
            <a:gd name="connsiteX105-21497" fmla="*/ 2744391 w 5470922"/>
            <a:gd name="connsiteY105-21498" fmla="*/ 386429 h 1160335"/>
            <a:gd name="connsiteX106-21499" fmla="*/ 2851547 w 5470922"/>
            <a:gd name="connsiteY106-21500" fmla="*/ 404288 h 1160335"/>
            <a:gd name="connsiteX107-21501" fmla="*/ 2887266 w 5470922"/>
            <a:gd name="connsiteY107-21502" fmla="*/ 392382 h 1160335"/>
            <a:gd name="connsiteX108-21503" fmla="*/ 2905125 w 5470922"/>
            <a:gd name="connsiteY108-21504" fmla="*/ 386429 h 1160335"/>
            <a:gd name="connsiteX109-21505" fmla="*/ 2922984 w 5470922"/>
            <a:gd name="connsiteY109-21506" fmla="*/ 374523 h 1160335"/>
            <a:gd name="connsiteX110-21507" fmla="*/ 2976562 w 5470922"/>
            <a:gd name="connsiteY110-21508" fmla="*/ 368569 h 1160335"/>
            <a:gd name="connsiteX111-21509" fmla="*/ 2994422 w 5470922"/>
            <a:gd name="connsiteY111-21510" fmla="*/ 374523 h 1160335"/>
            <a:gd name="connsiteX112-21511" fmla="*/ 3012281 w 5470922"/>
            <a:gd name="connsiteY112-21512" fmla="*/ 386429 h 1160335"/>
            <a:gd name="connsiteX113-21513" fmla="*/ 3030141 w 5470922"/>
            <a:gd name="connsiteY113-21514" fmla="*/ 350710 h 1160335"/>
            <a:gd name="connsiteX114-21515" fmla="*/ 3065859 w 5470922"/>
            <a:gd name="connsiteY114-21516" fmla="*/ 320944 h 1160335"/>
            <a:gd name="connsiteX115-21517" fmla="*/ 3089672 w 5470922"/>
            <a:gd name="connsiteY115-21518" fmla="*/ 314991 h 1160335"/>
            <a:gd name="connsiteX116-21519" fmla="*/ 3168365 w 5470922"/>
            <a:gd name="connsiteY116-21520" fmla="*/ 319119 h 1160335"/>
            <a:gd name="connsiteX117-21521" fmla="*/ 3232547 w 5470922"/>
            <a:gd name="connsiteY117-21522" fmla="*/ 314991 h 1160335"/>
            <a:gd name="connsiteX118-21523" fmla="*/ 3244453 w 5470922"/>
            <a:gd name="connsiteY118-21524" fmla="*/ 326898 h 1160335"/>
            <a:gd name="connsiteX119-21525" fmla="*/ 3270079 w 5470922"/>
            <a:gd name="connsiteY119-21526" fmla="*/ 364631 h 1160335"/>
            <a:gd name="connsiteX120-21527" fmla="*/ 3295707 w 5470922"/>
            <a:gd name="connsiteY120-21528" fmla="*/ 413025 h 1160335"/>
            <a:gd name="connsiteX121-21529" fmla="*/ 3335563 w 5470922"/>
            <a:gd name="connsiteY121-21530" fmla="*/ 440198 h 1160335"/>
            <a:gd name="connsiteX122-21531" fmla="*/ 3363516 w 5470922"/>
            <a:gd name="connsiteY122-21532" fmla="*/ 440007 h 1160335"/>
            <a:gd name="connsiteX123-21533" fmla="*/ 3368957 w 5470922"/>
            <a:gd name="connsiteY123-21534" fmla="*/ 405345 h 1160335"/>
            <a:gd name="connsiteX124-21535" fmla="*/ 3364817 w 5470922"/>
            <a:gd name="connsiteY124-21536" fmla="*/ 380765 h 1160335"/>
            <a:gd name="connsiteX125-21537" fmla="*/ 3374136 w 5470922"/>
            <a:gd name="connsiteY125-21538" fmla="*/ 317105 h 1160335"/>
            <a:gd name="connsiteX126-21539" fmla="*/ 3423047 w 5470922"/>
            <a:gd name="connsiteY126-21540" fmla="*/ 332851 h 1160335"/>
            <a:gd name="connsiteX127-21541" fmla="*/ 3443495 w 5470922"/>
            <a:gd name="connsiteY127-21542" fmla="*/ 358967 h 1160335"/>
            <a:gd name="connsiteX128-21543" fmla="*/ 3459294 w 5470922"/>
            <a:gd name="connsiteY128-21544" fmla="*/ 314512 h 1160335"/>
            <a:gd name="connsiteX129-21545" fmla="*/ 3476625 w 5470922"/>
            <a:gd name="connsiteY129-21546" fmla="*/ 279273 h 1160335"/>
            <a:gd name="connsiteX130-21547" fmla="*/ 3500437 w 5470922"/>
            <a:gd name="connsiteY130-21548" fmla="*/ 273319 h 1160335"/>
            <a:gd name="connsiteX131-21549" fmla="*/ 3530203 w 5470922"/>
            <a:gd name="connsiteY131-21550" fmla="*/ 267366 h 1160335"/>
            <a:gd name="connsiteX132-21551" fmla="*/ 3548062 w 5470922"/>
            <a:gd name="connsiteY132-21552" fmla="*/ 261413 h 1160335"/>
            <a:gd name="connsiteX133-21553" fmla="*/ 3539784 w 5470922"/>
            <a:gd name="connsiteY133-21554" fmla="*/ 233471 h 1160335"/>
            <a:gd name="connsiteX134-21555" fmla="*/ 3607594 w 5470922"/>
            <a:gd name="connsiteY134-21556" fmla="*/ 179126 h 1160335"/>
            <a:gd name="connsiteX135-21557" fmla="*/ 3611997 w 5470922"/>
            <a:gd name="connsiteY135-21558" fmla="*/ 114218 h 1160335"/>
            <a:gd name="connsiteX136-21559" fmla="*/ 3655219 w 5470922"/>
            <a:gd name="connsiteY136-21560" fmla="*/ 100679 h 1160335"/>
            <a:gd name="connsiteX137-21561" fmla="*/ 3709836 w 5470922"/>
            <a:gd name="connsiteY137-21562" fmla="*/ 80227 h 1160335"/>
            <a:gd name="connsiteX138-21563" fmla="*/ 3757213 w 5470922"/>
            <a:gd name="connsiteY138-21564" fmla="*/ 45277 h 1160335"/>
            <a:gd name="connsiteX139-21565" fmla="*/ 3806125 w 5470922"/>
            <a:gd name="connsiteY139-21566" fmla="*/ 70626 h 1160335"/>
            <a:gd name="connsiteX140-21567" fmla="*/ 3875484 w 5470922"/>
            <a:gd name="connsiteY140-21568" fmla="*/ 70913 h 1160335"/>
            <a:gd name="connsiteX141-21569" fmla="*/ 3893344 w 5470922"/>
            <a:gd name="connsiteY141-21570" fmla="*/ 64960 h 1160335"/>
            <a:gd name="connsiteX142-21571" fmla="*/ 3911203 w 5470922"/>
            <a:gd name="connsiteY142-21572" fmla="*/ 53054 h 1160335"/>
            <a:gd name="connsiteX143-21573" fmla="*/ 3929062 w 5470922"/>
            <a:gd name="connsiteY143-21574" fmla="*/ 59007 h 1160335"/>
            <a:gd name="connsiteX144-21575" fmla="*/ 3966595 w 5470922"/>
            <a:gd name="connsiteY144-21576" fmla="*/ 73218 h 1160335"/>
            <a:gd name="connsiteX145-21577" fmla="*/ 3988082 w 5470922"/>
            <a:gd name="connsiteY145-21578" fmla="*/ 117193 h 1160335"/>
            <a:gd name="connsiteX146-21579" fmla="*/ 4025615 w 5470922"/>
            <a:gd name="connsiteY146-21580" fmla="*/ 131980 h 1160335"/>
            <a:gd name="connsiteX147-21581" fmla="*/ 4060295 w 5470922"/>
            <a:gd name="connsiteY147-21582" fmla="*/ 105865 h 1160335"/>
            <a:gd name="connsiteX148-21583" fmla="*/ 4038822 w 5470922"/>
            <a:gd name="connsiteY148-21584" fmla="*/ 61888 h 1160335"/>
            <a:gd name="connsiteX149-21585" fmla="*/ 4044778 w 5470922"/>
            <a:gd name="connsiteY149-21586" fmla="*/ 20505 h 1160335"/>
            <a:gd name="connsiteX150-21587" fmla="*/ 4062371 w 5470922"/>
            <a:gd name="connsiteY150-21588" fmla="*/ 53 h 1160335"/>
            <a:gd name="connsiteX151-21589" fmla="*/ 4101703 w 5470922"/>
            <a:gd name="connsiteY151-21590" fmla="*/ 11382 h 1160335"/>
            <a:gd name="connsiteX152-21591" fmla="*/ 4137933 w 5470922"/>
            <a:gd name="connsiteY152-21592" fmla="*/ 51419 h 1160335"/>
            <a:gd name="connsiteX153-21593" fmla="*/ 4181683 w 5470922"/>
            <a:gd name="connsiteY153-21594" fmla="*/ 77537 h 1160335"/>
            <a:gd name="connsiteX154-21595" fmla="*/ 4244578 w 5470922"/>
            <a:gd name="connsiteY154-21596" fmla="*/ 29241 h 1160335"/>
            <a:gd name="connsiteX155-21597" fmla="*/ 4280297 w 5470922"/>
            <a:gd name="connsiteY155-21598" fmla="*/ 35194 h 1160335"/>
            <a:gd name="connsiteX156-21599" fmla="*/ 4363641 w 5470922"/>
            <a:gd name="connsiteY156-21600" fmla="*/ 23288 h 1160335"/>
            <a:gd name="connsiteX157-21601" fmla="*/ 4381500 w 5470922"/>
            <a:gd name="connsiteY157-21602" fmla="*/ 17335 h 1160335"/>
            <a:gd name="connsiteX158-21603" fmla="*/ 4399359 w 5470922"/>
            <a:gd name="connsiteY158-21604" fmla="*/ 5429 h 1160335"/>
            <a:gd name="connsiteX159-21605" fmla="*/ 4429125 w 5470922"/>
            <a:gd name="connsiteY159-21606" fmla="*/ 17335 h 1160335"/>
            <a:gd name="connsiteX160-21607" fmla="*/ 4446984 w 5470922"/>
            <a:gd name="connsiteY160-21608" fmla="*/ 23288 h 1160335"/>
            <a:gd name="connsiteX161-21609" fmla="*/ 4470797 w 5470922"/>
            <a:gd name="connsiteY161-21610" fmla="*/ 47101 h 1160335"/>
            <a:gd name="connsiteX162-21611" fmla="*/ 4488656 w 5470922"/>
            <a:gd name="connsiteY162-21612" fmla="*/ 88773 h 1160335"/>
            <a:gd name="connsiteX163-21613" fmla="*/ 4506516 w 5470922"/>
            <a:gd name="connsiteY163-21614" fmla="*/ 82819 h 1160335"/>
            <a:gd name="connsiteX164-21615" fmla="*/ 4542234 w 5470922"/>
            <a:gd name="connsiteY164-21616" fmla="*/ 59007 h 1160335"/>
            <a:gd name="connsiteX165-21617" fmla="*/ 4554141 w 5470922"/>
            <a:gd name="connsiteY165-21618" fmla="*/ 47101 h 1160335"/>
            <a:gd name="connsiteX166-21619" fmla="*/ 4589859 w 5470922"/>
            <a:gd name="connsiteY166-21620" fmla="*/ 35194 h 1160335"/>
            <a:gd name="connsiteX167-21621" fmla="*/ 4607719 w 5470922"/>
            <a:gd name="connsiteY167-21622" fmla="*/ 29241 h 1160335"/>
            <a:gd name="connsiteX168-21623" fmla="*/ 4649391 w 5470922"/>
            <a:gd name="connsiteY168-21624" fmla="*/ 11382 h 1160335"/>
            <a:gd name="connsiteX169-21625" fmla="*/ 4667250 w 5470922"/>
            <a:gd name="connsiteY169-21626" fmla="*/ 41148 h 1160335"/>
            <a:gd name="connsiteX170-21627" fmla="*/ 4691062 w 5470922"/>
            <a:gd name="connsiteY170-21628" fmla="*/ 76866 h 1160335"/>
            <a:gd name="connsiteX171-21629" fmla="*/ 4738687 w 5470922"/>
            <a:gd name="connsiteY171-21630" fmla="*/ 88773 h 1160335"/>
            <a:gd name="connsiteX172-21631" fmla="*/ 4774406 w 5470922"/>
            <a:gd name="connsiteY172-21632" fmla="*/ 70913 h 1160335"/>
            <a:gd name="connsiteX173-21633" fmla="*/ 4798219 w 5470922"/>
            <a:gd name="connsiteY173-21634" fmla="*/ 35194 h 1160335"/>
            <a:gd name="connsiteX174-21635" fmla="*/ 4804172 w 5470922"/>
            <a:gd name="connsiteY174-21636" fmla="*/ 17335 h 1160335"/>
            <a:gd name="connsiteX175-21637" fmla="*/ 4822031 w 5470922"/>
            <a:gd name="connsiteY175-21638" fmla="*/ 29241 h 1160335"/>
            <a:gd name="connsiteX176-21639" fmla="*/ 4845844 w 5470922"/>
            <a:gd name="connsiteY176-21640" fmla="*/ 70913 h 1160335"/>
            <a:gd name="connsiteX177-21641" fmla="*/ 4863703 w 5470922"/>
            <a:gd name="connsiteY177-21642" fmla="*/ 82819 h 1160335"/>
            <a:gd name="connsiteX178-21643" fmla="*/ 4893469 w 5470922"/>
            <a:gd name="connsiteY178-21644" fmla="*/ 112585 h 1160335"/>
            <a:gd name="connsiteX179-21645" fmla="*/ 4911328 w 5470922"/>
            <a:gd name="connsiteY179-21646" fmla="*/ 100679 h 1160335"/>
            <a:gd name="connsiteX180-21647" fmla="*/ 4935141 w 5470922"/>
            <a:gd name="connsiteY180-21648" fmla="*/ 76866 h 1160335"/>
            <a:gd name="connsiteX181-21649" fmla="*/ 4931792 w 5470922"/>
            <a:gd name="connsiteY181-21650" fmla="*/ 113064 h 1160335"/>
            <a:gd name="connsiteX182-21651" fmla="*/ 4974749 w 5470922"/>
            <a:gd name="connsiteY182-21652" fmla="*/ 124203 h 1160335"/>
            <a:gd name="connsiteX183-21653" fmla="*/ 5017708 w 5470922"/>
            <a:gd name="connsiteY183-21654" fmla="*/ 108745 h 1160335"/>
            <a:gd name="connsiteX184-21655" fmla="*/ 5020562 w 5470922"/>
            <a:gd name="connsiteY184-21656" fmla="*/ 71970 h 1160335"/>
            <a:gd name="connsiteX185-21657" fmla="*/ 5060156 w 5470922"/>
            <a:gd name="connsiteY185-21658" fmla="*/ 41148 h 1160335"/>
            <a:gd name="connsiteX186-21659" fmla="*/ 5047739 w 5470922"/>
            <a:gd name="connsiteY186-21660" fmla="*/ 23288 h 1160335"/>
            <a:gd name="connsiteX187-21661" fmla="*/ 5119687 w 5470922"/>
            <a:gd name="connsiteY187-21662" fmla="*/ 11382 h 1160335"/>
            <a:gd name="connsiteX188-21663" fmla="*/ 5142725 w 5470922"/>
            <a:gd name="connsiteY188-21664" fmla="*/ 3605 h 1160335"/>
            <a:gd name="connsiteX189-21665" fmla="*/ 5169390 w 5470922"/>
            <a:gd name="connsiteY189-21666" fmla="*/ 41916 h 1160335"/>
            <a:gd name="connsiteX190-21667" fmla="*/ 5209249 w 5470922"/>
            <a:gd name="connsiteY190-21668" fmla="*/ 59007 h 1160335"/>
            <a:gd name="connsiteX191-21669" fmla="*/ 5239014 w 5470922"/>
            <a:gd name="connsiteY191-21670" fmla="*/ 113064 h 1160335"/>
            <a:gd name="connsiteX192-21671" fmla="*/ 5246006 w 5470922"/>
            <a:gd name="connsiteY192-21672" fmla="*/ 132749 h 1160335"/>
            <a:gd name="connsiteX193-21673" fmla="*/ 5258686 w 5470922"/>
            <a:gd name="connsiteY193-21674" fmla="*/ 174708 h 1160335"/>
            <a:gd name="connsiteX194-21675" fmla="*/ 5280686 w 5470922"/>
            <a:gd name="connsiteY194-21676" fmla="*/ 156370 h 1160335"/>
            <a:gd name="connsiteX195-21677" fmla="*/ 5301911 w 5470922"/>
            <a:gd name="connsiteY195-21678" fmla="*/ 147056 h 1160335"/>
            <a:gd name="connsiteX196-21679" fmla="*/ 5312265 w 5470922"/>
            <a:gd name="connsiteY196-21680" fmla="*/ 124781 h 1160335"/>
            <a:gd name="connsiteX197-21681" fmla="*/ 5340991 w 5470922"/>
            <a:gd name="connsiteY197-21682" fmla="*/ 106920 h 1160335"/>
            <a:gd name="connsiteX198-21683" fmla="*/ 5309941 w 5470922"/>
            <a:gd name="connsiteY198-21684" fmla="*/ 72259 h 1160335"/>
            <a:gd name="connsiteX199-21685" fmla="*/ 5373610 w 5470922"/>
            <a:gd name="connsiteY199-21686" fmla="*/ 73027 h 1160335"/>
            <a:gd name="connsiteX200-21687" fmla="*/ 5399484 w 5470922"/>
            <a:gd name="connsiteY200-21688" fmla="*/ 59007 h 1160335"/>
            <a:gd name="connsiteX201-21689" fmla="*/ 5381625 w 5470922"/>
            <a:gd name="connsiteY201-21690" fmla="*/ 47101 h 1160335"/>
            <a:gd name="connsiteX202-21691" fmla="*/ 5447109 w 5470922"/>
            <a:gd name="connsiteY202-21692" fmla="*/ 41148 h 1160335"/>
            <a:gd name="connsiteX203-21693" fmla="*/ 5470922 w 5470922"/>
            <a:gd name="connsiteY203-21694" fmla="*/ 47101 h 1160335"/>
            <a:gd name="connsiteX0-21695" fmla="*/ 0 w 5470922"/>
            <a:gd name="connsiteY0-21696" fmla="*/ 1160335 h 1160335"/>
            <a:gd name="connsiteX1-21697" fmla="*/ 29766 w 5470922"/>
            <a:gd name="connsiteY1-21698" fmla="*/ 1142476 h 1160335"/>
            <a:gd name="connsiteX2-21699" fmla="*/ 47625 w 5470922"/>
            <a:gd name="connsiteY2-21700" fmla="*/ 1136523 h 1160335"/>
            <a:gd name="connsiteX3-21701" fmla="*/ 77391 w 5470922"/>
            <a:gd name="connsiteY3-21702" fmla="*/ 1106757 h 1160335"/>
            <a:gd name="connsiteX4-21703" fmla="*/ 95250 w 5470922"/>
            <a:gd name="connsiteY4-21704" fmla="*/ 1094851 h 1160335"/>
            <a:gd name="connsiteX5-21705" fmla="*/ 172641 w 5470922"/>
            <a:gd name="connsiteY5-21706" fmla="*/ 1100804 h 1160335"/>
            <a:gd name="connsiteX6-21707" fmla="*/ 220266 w 5470922"/>
            <a:gd name="connsiteY6-21708" fmla="*/ 1106757 h 1160335"/>
            <a:gd name="connsiteX7-21709" fmla="*/ 232172 w 5470922"/>
            <a:gd name="connsiteY7-21710" fmla="*/ 1088898 h 1160335"/>
            <a:gd name="connsiteX8-21711" fmla="*/ 238125 w 5470922"/>
            <a:gd name="connsiteY8-21712" fmla="*/ 1047226 h 1160335"/>
            <a:gd name="connsiteX9-21713" fmla="*/ 244078 w 5470922"/>
            <a:gd name="connsiteY9-21714" fmla="*/ 1029366 h 1160335"/>
            <a:gd name="connsiteX10-21715" fmla="*/ 279797 w 5470922"/>
            <a:gd name="connsiteY10-21716" fmla="*/ 1005554 h 1160335"/>
            <a:gd name="connsiteX11-21717" fmla="*/ 291703 w 5470922"/>
            <a:gd name="connsiteY11-21718" fmla="*/ 987694 h 1160335"/>
            <a:gd name="connsiteX12-21719" fmla="*/ 321469 w 5470922"/>
            <a:gd name="connsiteY12-21720" fmla="*/ 957929 h 1160335"/>
            <a:gd name="connsiteX13-21721" fmla="*/ 345281 w 5470922"/>
            <a:gd name="connsiteY13-21722" fmla="*/ 922210 h 1160335"/>
            <a:gd name="connsiteX14-21723" fmla="*/ 357187 w 5470922"/>
            <a:gd name="connsiteY14-21724" fmla="*/ 904351 h 1160335"/>
            <a:gd name="connsiteX15-21725" fmla="*/ 369094 w 5470922"/>
            <a:gd name="connsiteY15-21726" fmla="*/ 892444 h 1160335"/>
            <a:gd name="connsiteX16-21727" fmla="*/ 381000 w 5470922"/>
            <a:gd name="connsiteY16-21728" fmla="*/ 904351 h 1160335"/>
            <a:gd name="connsiteX17-21729" fmla="*/ 386953 w 5470922"/>
            <a:gd name="connsiteY17-21730" fmla="*/ 922210 h 1160335"/>
            <a:gd name="connsiteX18-21731" fmla="*/ 422672 w 5470922"/>
            <a:gd name="connsiteY18-21732" fmla="*/ 940069 h 1160335"/>
            <a:gd name="connsiteX19-21733" fmla="*/ 452437 w 5470922"/>
            <a:gd name="connsiteY19-21734" fmla="*/ 969835 h 1160335"/>
            <a:gd name="connsiteX20-21735" fmla="*/ 488156 w 5470922"/>
            <a:gd name="connsiteY20-21736" fmla="*/ 981741 h 1160335"/>
            <a:gd name="connsiteX21-21737" fmla="*/ 511969 w 5470922"/>
            <a:gd name="connsiteY21-21738" fmla="*/ 975788 h 1160335"/>
            <a:gd name="connsiteX22-21739" fmla="*/ 559594 w 5470922"/>
            <a:gd name="connsiteY22-21740" fmla="*/ 940069 h 1160335"/>
            <a:gd name="connsiteX23-21741" fmla="*/ 601266 w 5470922"/>
            <a:gd name="connsiteY23-21742" fmla="*/ 946023 h 1160335"/>
            <a:gd name="connsiteX24-21743" fmla="*/ 619125 w 5470922"/>
            <a:gd name="connsiteY24-21744" fmla="*/ 951976 h 1160335"/>
            <a:gd name="connsiteX25-21745" fmla="*/ 631031 w 5470922"/>
            <a:gd name="connsiteY25-21746" fmla="*/ 969835 h 1160335"/>
            <a:gd name="connsiteX26-21747" fmla="*/ 648891 w 5470922"/>
            <a:gd name="connsiteY26-21748" fmla="*/ 981741 h 1160335"/>
            <a:gd name="connsiteX27-21749" fmla="*/ 666750 w 5470922"/>
            <a:gd name="connsiteY27-21750" fmla="*/ 975788 h 1160335"/>
            <a:gd name="connsiteX28-21751" fmla="*/ 684609 w 5470922"/>
            <a:gd name="connsiteY28-21752" fmla="*/ 963882 h 1160335"/>
            <a:gd name="connsiteX29-21753" fmla="*/ 720328 w 5470922"/>
            <a:gd name="connsiteY29-21754" fmla="*/ 951976 h 1160335"/>
            <a:gd name="connsiteX30-21755" fmla="*/ 744141 w 5470922"/>
            <a:gd name="connsiteY30-21756" fmla="*/ 928163 h 1160335"/>
            <a:gd name="connsiteX31-21757" fmla="*/ 756047 w 5470922"/>
            <a:gd name="connsiteY31-21758" fmla="*/ 910304 h 1160335"/>
            <a:gd name="connsiteX32-21759" fmla="*/ 773906 w 5470922"/>
            <a:gd name="connsiteY32-21760" fmla="*/ 904351 h 1160335"/>
            <a:gd name="connsiteX33-21761" fmla="*/ 863203 w 5470922"/>
            <a:gd name="connsiteY33-21762" fmla="*/ 898398 h 1160335"/>
            <a:gd name="connsiteX34-21763" fmla="*/ 887016 w 5470922"/>
            <a:gd name="connsiteY34-21764" fmla="*/ 850773 h 1160335"/>
            <a:gd name="connsiteX35-21765" fmla="*/ 904875 w 5470922"/>
            <a:gd name="connsiteY35-21766" fmla="*/ 844819 h 1160335"/>
            <a:gd name="connsiteX36-21767" fmla="*/ 952500 w 5470922"/>
            <a:gd name="connsiteY36-21768" fmla="*/ 838866 h 1160335"/>
            <a:gd name="connsiteX37-21769" fmla="*/ 988219 w 5470922"/>
            <a:gd name="connsiteY37-21770" fmla="*/ 815054 h 1160335"/>
            <a:gd name="connsiteX38-21771" fmla="*/ 1006078 w 5470922"/>
            <a:gd name="connsiteY38-21772" fmla="*/ 803148 h 1160335"/>
            <a:gd name="connsiteX39-21773" fmla="*/ 1041797 w 5470922"/>
            <a:gd name="connsiteY39-21774" fmla="*/ 809101 h 1160335"/>
            <a:gd name="connsiteX40-21775" fmla="*/ 1059656 w 5470922"/>
            <a:gd name="connsiteY40-21776" fmla="*/ 815054 h 1160335"/>
            <a:gd name="connsiteX41-21777" fmla="*/ 1101328 w 5470922"/>
            <a:gd name="connsiteY41-21778" fmla="*/ 803148 h 1160335"/>
            <a:gd name="connsiteX42-21779" fmla="*/ 1137047 w 5470922"/>
            <a:gd name="connsiteY42-21780" fmla="*/ 761476 h 1160335"/>
            <a:gd name="connsiteX43-21781" fmla="*/ 1148953 w 5470922"/>
            <a:gd name="connsiteY43-21782" fmla="*/ 737663 h 1160335"/>
            <a:gd name="connsiteX44-21783" fmla="*/ 1154906 w 5470922"/>
            <a:gd name="connsiteY44-21784" fmla="*/ 719804 h 1160335"/>
            <a:gd name="connsiteX45-21785" fmla="*/ 1172766 w 5470922"/>
            <a:gd name="connsiteY45-21786" fmla="*/ 713851 h 1160335"/>
            <a:gd name="connsiteX46-21787" fmla="*/ 1196578 w 5470922"/>
            <a:gd name="connsiteY46-21788" fmla="*/ 719804 h 1160335"/>
            <a:gd name="connsiteX47-21789" fmla="*/ 1214437 w 5470922"/>
            <a:gd name="connsiteY47-21790" fmla="*/ 725757 h 1160335"/>
            <a:gd name="connsiteX48-21791" fmla="*/ 1226344 w 5470922"/>
            <a:gd name="connsiteY48-21792" fmla="*/ 713851 h 1160335"/>
            <a:gd name="connsiteX49-21793" fmla="*/ 1244203 w 5470922"/>
            <a:gd name="connsiteY49-21794" fmla="*/ 707898 h 1160335"/>
            <a:gd name="connsiteX50-21795" fmla="*/ 1273969 w 5470922"/>
            <a:gd name="connsiteY50-21796" fmla="*/ 737663 h 1160335"/>
            <a:gd name="connsiteX51-21797" fmla="*/ 1291828 w 5470922"/>
            <a:gd name="connsiteY51-21798" fmla="*/ 749569 h 1160335"/>
            <a:gd name="connsiteX52-21799" fmla="*/ 1333500 w 5470922"/>
            <a:gd name="connsiteY52-21800" fmla="*/ 785288 h 1160335"/>
            <a:gd name="connsiteX53-21801" fmla="*/ 1351359 w 5470922"/>
            <a:gd name="connsiteY53-21802" fmla="*/ 791241 h 1160335"/>
            <a:gd name="connsiteX54-21803" fmla="*/ 1369219 w 5470922"/>
            <a:gd name="connsiteY54-21804" fmla="*/ 755523 h 1160335"/>
            <a:gd name="connsiteX55-21805" fmla="*/ 1375172 w 5470922"/>
            <a:gd name="connsiteY55-21806" fmla="*/ 695991 h 1160335"/>
            <a:gd name="connsiteX56-21807" fmla="*/ 1393031 w 5470922"/>
            <a:gd name="connsiteY56-21808" fmla="*/ 684085 h 1160335"/>
            <a:gd name="connsiteX57-21809" fmla="*/ 1494234 w 5470922"/>
            <a:gd name="connsiteY57-21810" fmla="*/ 660273 h 1160335"/>
            <a:gd name="connsiteX58-21811" fmla="*/ 1506141 w 5470922"/>
            <a:gd name="connsiteY58-21812" fmla="*/ 648366 h 1160335"/>
            <a:gd name="connsiteX59-21813" fmla="*/ 1524000 w 5470922"/>
            <a:gd name="connsiteY59-21814" fmla="*/ 636460 h 1160335"/>
            <a:gd name="connsiteX60-21815" fmla="*/ 1535906 w 5470922"/>
            <a:gd name="connsiteY60-21816" fmla="*/ 618601 h 1160335"/>
            <a:gd name="connsiteX61-21817" fmla="*/ 1559719 w 5470922"/>
            <a:gd name="connsiteY61-21818" fmla="*/ 594788 h 1160335"/>
            <a:gd name="connsiteX62-21819" fmla="*/ 1565672 w 5470922"/>
            <a:gd name="connsiteY62-21820" fmla="*/ 576929 h 1160335"/>
            <a:gd name="connsiteX63-21821" fmla="*/ 1619250 w 5470922"/>
            <a:gd name="connsiteY63-21822" fmla="*/ 547163 h 1160335"/>
            <a:gd name="connsiteX64-21823" fmla="*/ 1702594 w 5470922"/>
            <a:gd name="connsiteY64-21824" fmla="*/ 553116 h 1160335"/>
            <a:gd name="connsiteX65-21825" fmla="*/ 1720453 w 5470922"/>
            <a:gd name="connsiteY65-21826" fmla="*/ 559069 h 1160335"/>
            <a:gd name="connsiteX66-21827" fmla="*/ 1768078 w 5470922"/>
            <a:gd name="connsiteY66-21828" fmla="*/ 547163 h 1160335"/>
            <a:gd name="connsiteX67-21829" fmla="*/ 1797844 w 5470922"/>
            <a:gd name="connsiteY67-21830" fmla="*/ 523351 h 1160335"/>
            <a:gd name="connsiteX68-21831" fmla="*/ 1779984 w 5470922"/>
            <a:gd name="connsiteY68-21832" fmla="*/ 481679 h 1160335"/>
            <a:gd name="connsiteX69-21833" fmla="*/ 1768078 w 5470922"/>
            <a:gd name="connsiteY69-21834" fmla="*/ 463819 h 1160335"/>
            <a:gd name="connsiteX70-21835" fmla="*/ 1785937 w 5470922"/>
            <a:gd name="connsiteY70-21836" fmla="*/ 445960 h 1160335"/>
            <a:gd name="connsiteX71-21837" fmla="*/ 1839516 w 5470922"/>
            <a:gd name="connsiteY71-21838" fmla="*/ 463819 h 1160335"/>
            <a:gd name="connsiteX72-21839" fmla="*/ 1851422 w 5470922"/>
            <a:gd name="connsiteY72-21840" fmla="*/ 475726 h 1160335"/>
            <a:gd name="connsiteX73-21841" fmla="*/ 1887141 w 5470922"/>
            <a:gd name="connsiteY73-21842" fmla="*/ 493585 h 1160335"/>
            <a:gd name="connsiteX74-21843" fmla="*/ 1934766 w 5470922"/>
            <a:gd name="connsiteY74-21844" fmla="*/ 481679 h 1160335"/>
            <a:gd name="connsiteX75-21845" fmla="*/ 1952625 w 5470922"/>
            <a:gd name="connsiteY75-21846" fmla="*/ 445960 h 1160335"/>
            <a:gd name="connsiteX76-21847" fmla="*/ 1976437 w 5470922"/>
            <a:gd name="connsiteY76-21848" fmla="*/ 434054 h 1160335"/>
            <a:gd name="connsiteX77-21849" fmla="*/ 2047875 w 5470922"/>
            <a:gd name="connsiteY77-21850" fmla="*/ 422148 h 1160335"/>
            <a:gd name="connsiteX78-21851" fmla="*/ 2077641 w 5470922"/>
            <a:gd name="connsiteY78-21852" fmla="*/ 404288 h 1160335"/>
            <a:gd name="connsiteX79-21853" fmla="*/ 2095500 w 5470922"/>
            <a:gd name="connsiteY79-21854" fmla="*/ 398335 h 1160335"/>
            <a:gd name="connsiteX80-21855" fmla="*/ 2125266 w 5470922"/>
            <a:gd name="connsiteY80-21856" fmla="*/ 374523 h 1160335"/>
            <a:gd name="connsiteX81-21857" fmla="*/ 2137172 w 5470922"/>
            <a:gd name="connsiteY81-21858" fmla="*/ 362616 h 1160335"/>
            <a:gd name="connsiteX82-21859" fmla="*/ 2172891 w 5470922"/>
            <a:gd name="connsiteY82-21860" fmla="*/ 350710 h 1160335"/>
            <a:gd name="connsiteX83-21861" fmla="*/ 2190750 w 5470922"/>
            <a:gd name="connsiteY83-21862" fmla="*/ 344757 h 1160335"/>
            <a:gd name="connsiteX84-21863" fmla="*/ 2220516 w 5470922"/>
            <a:gd name="connsiteY84-21864" fmla="*/ 338804 h 1160335"/>
            <a:gd name="connsiteX85-21865" fmla="*/ 2256234 w 5470922"/>
            <a:gd name="connsiteY85-21866" fmla="*/ 326898 h 1160335"/>
            <a:gd name="connsiteX86-21867" fmla="*/ 2274094 w 5470922"/>
            <a:gd name="connsiteY86-21868" fmla="*/ 320944 h 1160335"/>
            <a:gd name="connsiteX87-21869" fmla="*/ 2309812 w 5470922"/>
            <a:gd name="connsiteY87-21870" fmla="*/ 297132 h 1160335"/>
            <a:gd name="connsiteX88-21871" fmla="*/ 2321719 w 5470922"/>
            <a:gd name="connsiteY88-21872" fmla="*/ 279273 h 1160335"/>
            <a:gd name="connsiteX89-21873" fmla="*/ 2357437 w 5470922"/>
            <a:gd name="connsiteY89-21874" fmla="*/ 261413 h 1160335"/>
            <a:gd name="connsiteX90-21875" fmla="*/ 2369344 w 5470922"/>
            <a:gd name="connsiteY90-21876" fmla="*/ 249507 h 1160335"/>
            <a:gd name="connsiteX91-21877" fmla="*/ 2381250 w 5470922"/>
            <a:gd name="connsiteY91-21878" fmla="*/ 231648 h 1160335"/>
            <a:gd name="connsiteX92-21879" fmla="*/ 2416969 w 5470922"/>
            <a:gd name="connsiteY92-21880" fmla="*/ 219741 h 1160335"/>
            <a:gd name="connsiteX93-21881" fmla="*/ 2446734 w 5470922"/>
            <a:gd name="connsiteY93-21882" fmla="*/ 225694 h 1160335"/>
            <a:gd name="connsiteX94-21883" fmla="*/ 2458641 w 5470922"/>
            <a:gd name="connsiteY94-21884" fmla="*/ 237601 h 1160335"/>
            <a:gd name="connsiteX95-21885" fmla="*/ 2494359 w 5470922"/>
            <a:gd name="connsiteY95-21886" fmla="*/ 225694 h 1160335"/>
            <a:gd name="connsiteX96-21887" fmla="*/ 2536031 w 5470922"/>
            <a:gd name="connsiteY96-21888" fmla="*/ 231648 h 1160335"/>
            <a:gd name="connsiteX97-21889" fmla="*/ 2547937 w 5470922"/>
            <a:gd name="connsiteY97-21890" fmla="*/ 249507 h 1160335"/>
            <a:gd name="connsiteX98-21891" fmla="*/ 2559844 w 5470922"/>
            <a:gd name="connsiteY98-21892" fmla="*/ 261413 h 1160335"/>
            <a:gd name="connsiteX99-21893" fmla="*/ 2565797 w 5470922"/>
            <a:gd name="connsiteY99-21894" fmla="*/ 291179 h 1160335"/>
            <a:gd name="connsiteX100-21895" fmla="*/ 2583656 w 5470922"/>
            <a:gd name="connsiteY100-21896" fmla="*/ 297132 h 1160335"/>
            <a:gd name="connsiteX101-21897" fmla="*/ 2619375 w 5470922"/>
            <a:gd name="connsiteY101-21898" fmla="*/ 320944 h 1160335"/>
            <a:gd name="connsiteX102-21899" fmla="*/ 2655094 w 5470922"/>
            <a:gd name="connsiteY102-21900" fmla="*/ 338804 h 1160335"/>
            <a:gd name="connsiteX103-21901" fmla="*/ 2684859 w 5470922"/>
            <a:gd name="connsiteY103-21902" fmla="*/ 410241 h 1160335"/>
            <a:gd name="connsiteX104-21903" fmla="*/ 2708672 w 5470922"/>
            <a:gd name="connsiteY104-21904" fmla="*/ 398335 h 1160335"/>
            <a:gd name="connsiteX105-21905" fmla="*/ 2744391 w 5470922"/>
            <a:gd name="connsiteY105-21906" fmla="*/ 386429 h 1160335"/>
            <a:gd name="connsiteX106-21907" fmla="*/ 2851547 w 5470922"/>
            <a:gd name="connsiteY106-21908" fmla="*/ 404288 h 1160335"/>
            <a:gd name="connsiteX107-21909" fmla="*/ 2887266 w 5470922"/>
            <a:gd name="connsiteY107-21910" fmla="*/ 392382 h 1160335"/>
            <a:gd name="connsiteX108-21911" fmla="*/ 2905125 w 5470922"/>
            <a:gd name="connsiteY108-21912" fmla="*/ 386429 h 1160335"/>
            <a:gd name="connsiteX109-21913" fmla="*/ 2922984 w 5470922"/>
            <a:gd name="connsiteY109-21914" fmla="*/ 374523 h 1160335"/>
            <a:gd name="connsiteX110-21915" fmla="*/ 2976562 w 5470922"/>
            <a:gd name="connsiteY110-21916" fmla="*/ 368569 h 1160335"/>
            <a:gd name="connsiteX111-21917" fmla="*/ 2994422 w 5470922"/>
            <a:gd name="connsiteY111-21918" fmla="*/ 374523 h 1160335"/>
            <a:gd name="connsiteX112-21919" fmla="*/ 3012281 w 5470922"/>
            <a:gd name="connsiteY112-21920" fmla="*/ 386429 h 1160335"/>
            <a:gd name="connsiteX113-21921" fmla="*/ 3030141 w 5470922"/>
            <a:gd name="connsiteY113-21922" fmla="*/ 350710 h 1160335"/>
            <a:gd name="connsiteX114-21923" fmla="*/ 3065859 w 5470922"/>
            <a:gd name="connsiteY114-21924" fmla="*/ 320944 h 1160335"/>
            <a:gd name="connsiteX115-21925" fmla="*/ 3089672 w 5470922"/>
            <a:gd name="connsiteY115-21926" fmla="*/ 314991 h 1160335"/>
            <a:gd name="connsiteX116-21927" fmla="*/ 3168365 w 5470922"/>
            <a:gd name="connsiteY116-21928" fmla="*/ 319119 h 1160335"/>
            <a:gd name="connsiteX117-21929" fmla="*/ 3232547 w 5470922"/>
            <a:gd name="connsiteY117-21930" fmla="*/ 314991 h 1160335"/>
            <a:gd name="connsiteX118-21931" fmla="*/ 3244453 w 5470922"/>
            <a:gd name="connsiteY118-21932" fmla="*/ 326898 h 1160335"/>
            <a:gd name="connsiteX119-21933" fmla="*/ 3270079 w 5470922"/>
            <a:gd name="connsiteY119-21934" fmla="*/ 364631 h 1160335"/>
            <a:gd name="connsiteX120-21935" fmla="*/ 3295707 w 5470922"/>
            <a:gd name="connsiteY120-21936" fmla="*/ 413025 h 1160335"/>
            <a:gd name="connsiteX121-21937" fmla="*/ 3335563 w 5470922"/>
            <a:gd name="connsiteY121-21938" fmla="*/ 440198 h 1160335"/>
            <a:gd name="connsiteX122-21939" fmla="*/ 3363516 w 5470922"/>
            <a:gd name="connsiteY122-21940" fmla="*/ 440007 h 1160335"/>
            <a:gd name="connsiteX123-21941" fmla="*/ 3368957 w 5470922"/>
            <a:gd name="connsiteY123-21942" fmla="*/ 405345 h 1160335"/>
            <a:gd name="connsiteX124-21943" fmla="*/ 3364817 w 5470922"/>
            <a:gd name="connsiteY124-21944" fmla="*/ 380765 h 1160335"/>
            <a:gd name="connsiteX125-21945" fmla="*/ 3374136 w 5470922"/>
            <a:gd name="connsiteY125-21946" fmla="*/ 317105 h 1160335"/>
            <a:gd name="connsiteX126-21947" fmla="*/ 3423047 w 5470922"/>
            <a:gd name="connsiteY126-21948" fmla="*/ 332851 h 1160335"/>
            <a:gd name="connsiteX127-21949" fmla="*/ 3443495 w 5470922"/>
            <a:gd name="connsiteY127-21950" fmla="*/ 358967 h 1160335"/>
            <a:gd name="connsiteX128-21951" fmla="*/ 3459294 w 5470922"/>
            <a:gd name="connsiteY128-21952" fmla="*/ 314512 h 1160335"/>
            <a:gd name="connsiteX129-21953" fmla="*/ 3476625 w 5470922"/>
            <a:gd name="connsiteY129-21954" fmla="*/ 279273 h 1160335"/>
            <a:gd name="connsiteX130-21955" fmla="*/ 3500437 w 5470922"/>
            <a:gd name="connsiteY130-21956" fmla="*/ 273319 h 1160335"/>
            <a:gd name="connsiteX131-21957" fmla="*/ 3530203 w 5470922"/>
            <a:gd name="connsiteY131-21958" fmla="*/ 267366 h 1160335"/>
            <a:gd name="connsiteX132-21959" fmla="*/ 3548062 w 5470922"/>
            <a:gd name="connsiteY132-21960" fmla="*/ 261413 h 1160335"/>
            <a:gd name="connsiteX133-21961" fmla="*/ 3539784 w 5470922"/>
            <a:gd name="connsiteY133-21962" fmla="*/ 233471 h 1160335"/>
            <a:gd name="connsiteX134-21963" fmla="*/ 3607594 w 5470922"/>
            <a:gd name="connsiteY134-21964" fmla="*/ 179126 h 1160335"/>
            <a:gd name="connsiteX135-21965" fmla="*/ 3611997 w 5470922"/>
            <a:gd name="connsiteY135-21966" fmla="*/ 114218 h 1160335"/>
            <a:gd name="connsiteX136-21967" fmla="*/ 3655219 w 5470922"/>
            <a:gd name="connsiteY136-21968" fmla="*/ 100679 h 1160335"/>
            <a:gd name="connsiteX137-21969" fmla="*/ 3709836 w 5470922"/>
            <a:gd name="connsiteY137-21970" fmla="*/ 80227 h 1160335"/>
            <a:gd name="connsiteX138-21971" fmla="*/ 3757213 w 5470922"/>
            <a:gd name="connsiteY138-21972" fmla="*/ 45277 h 1160335"/>
            <a:gd name="connsiteX139-21973" fmla="*/ 3806125 w 5470922"/>
            <a:gd name="connsiteY139-21974" fmla="*/ 70626 h 1160335"/>
            <a:gd name="connsiteX140-21975" fmla="*/ 3875484 w 5470922"/>
            <a:gd name="connsiteY140-21976" fmla="*/ 70913 h 1160335"/>
            <a:gd name="connsiteX141-21977" fmla="*/ 3893344 w 5470922"/>
            <a:gd name="connsiteY141-21978" fmla="*/ 64960 h 1160335"/>
            <a:gd name="connsiteX142-21979" fmla="*/ 3911203 w 5470922"/>
            <a:gd name="connsiteY142-21980" fmla="*/ 53054 h 1160335"/>
            <a:gd name="connsiteX143-21981" fmla="*/ 3929062 w 5470922"/>
            <a:gd name="connsiteY143-21982" fmla="*/ 59007 h 1160335"/>
            <a:gd name="connsiteX144-21983" fmla="*/ 3966595 w 5470922"/>
            <a:gd name="connsiteY144-21984" fmla="*/ 73218 h 1160335"/>
            <a:gd name="connsiteX145-21985" fmla="*/ 3988082 w 5470922"/>
            <a:gd name="connsiteY145-21986" fmla="*/ 117193 h 1160335"/>
            <a:gd name="connsiteX146-21987" fmla="*/ 4025615 w 5470922"/>
            <a:gd name="connsiteY146-21988" fmla="*/ 131980 h 1160335"/>
            <a:gd name="connsiteX147-21989" fmla="*/ 4060295 w 5470922"/>
            <a:gd name="connsiteY147-21990" fmla="*/ 105865 h 1160335"/>
            <a:gd name="connsiteX148-21991" fmla="*/ 4038822 w 5470922"/>
            <a:gd name="connsiteY148-21992" fmla="*/ 61888 h 1160335"/>
            <a:gd name="connsiteX149-21993" fmla="*/ 4044778 w 5470922"/>
            <a:gd name="connsiteY149-21994" fmla="*/ 20505 h 1160335"/>
            <a:gd name="connsiteX150-21995" fmla="*/ 4062371 w 5470922"/>
            <a:gd name="connsiteY150-21996" fmla="*/ 53 h 1160335"/>
            <a:gd name="connsiteX151-21997" fmla="*/ 4101703 w 5470922"/>
            <a:gd name="connsiteY151-21998" fmla="*/ 11382 h 1160335"/>
            <a:gd name="connsiteX152-21999" fmla="*/ 4137933 w 5470922"/>
            <a:gd name="connsiteY152-22000" fmla="*/ 51419 h 1160335"/>
            <a:gd name="connsiteX153-22001" fmla="*/ 4181683 w 5470922"/>
            <a:gd name="connsiteY153-22002" fmla="*/ 77537 h 1160335"/>
            <a:gd name="connsiteX154-22003" fmla="*/ 4244578 w 5470922"/>
            <a:gd name="connsiteY154-22004" fmla="*/ 29241 h 1160335"/>
            <a:gd name="connsiteX155-22005" fmla="*/ 4280297 w 5470922"/>
            <a:gd name="connsiteY155-22006" fmla="*/ 35194 h 1160335"/>
            <a:gd name="connsiteX156-22007" fmla="*/ 4363641 w 5470922"/>
            <a:gd name="connsiteY156-22008" fmla="*/ 23288 h 1160335"/>
            <a:gd name="connsiteX157-22009" fmla="*/ 4381500 w 5470922"/>
            <a:gd name="connsiteY157-22010" fmla="*/ 17335 h 1160335"/>
            <a:gd name="connsiteX158-22011" fmla="*/ 4429125 w 5470922"/>
            <a:gd name="connsiteY158-22012" fmla="*/ 17335 h 1160335"/>
            <a:gd name="connsiteX159-22013" fmla="*/ 4446984 w 5470922"/>
            <a:gd name="connsiteY159-22014" fmla="*/ 23288 h 1160335"/>
            <a:gd name="connsiteX160-22015" fmla="*/ 4470797 w 5470922"/>
            <a:gd name="connsiteY160-22016" fmla="*/ 47101 h 1160335"/>
            <a:gd name="connsiteX161-22017" fmla="*/ 4488656 w 5470922"/>
            <a:gd name="connsiteY161-22018" fmla="*/ 88773 h 1160335"/>
            <a:gd name="connsiteX162-22019" fmla="*/ 4506516 w 5470922"/>
            <a:gd name="connsiteY162-22020" fmla="*/ 82819 h 1160335"/>
            <a:gd name="connsiteX163-22021" fmla="*/ 4542234 w 5470922"/>
            <a:gd name="connsiteY163-22022" fmla="*/ 59007 h 1160335"/>
            <a:gd name="connsiteX164-22023" fmla="*/ 4554141 w 5470922"/>
            <a:gd name="connsiteY164-22024" fmla="*/ 47101 h 1160335"/>
            <a:gd name="connsiteX165-22025" fmla="*/ 4589859 w 5470922"/>
            <a:gd name="connsiteY165-22026" fmla="*/ 35194 h 1160335"/>
            <a:gd name="connsiteX166-22027" fmla="*/ 4607719 w 5470922"/>
            <a:gd name="connsiteY166-22028" fmla="*/ 29241 h 1160335"/>
            <a:gd name="connsiteX167-22029" fmla="*/ 4649391 w 5470922"/>
            <a:gd name="connsiteY167-22030" fmla="*/ 11382 h 1160335"/>
            <a:gd name="connsiteX168-22031" fmla="*/ 4667250 w 5470922"/>
            <a:gd name="connsiteY168-22032" fmla="*/ 41148 h 1160335"/>
            <a:gd name="connsiteX169-22033" fmla="*/ 4691062 w 5470922"/>
            <a:gd name="connsiteY169-22034" fmla="*/ 76866 h 1160335"/>
            <a:gd name="connsiteX170-22035" fmla="*/ 4738687 w 5470922"/>
            <a:gd name="connsiteY170-22036" fmla="*/ 88773 h 1160335"/>
            <a:gd name="connsiteX171-22037" fmla="*/ 4774406 w 5470922"/>
            <a:gd name="connsiteY171-22038" fmla="*/ 70913 h 1160335"/>
            <a:gd name="connsiteX172-22039" fmla="*/ 4798219 w 5470922"/>
            <a:gd name="connsiteY172-22040" fmla="*/ 35194 h 1160335"/>
            <a:gd name="connsiteX173-22041" fmla="*/ 4804172 w 5470922"/>
            <a:gd name="connsiteY173-22042" fmla="*/ 17335 h 1160335"/>
            <a:gd name="connsiteX174-22043" fmla="*/ 4822031 w 5470922"/>
            <a:gd name="connsiteY174-22044" fmla="*/ 29241 h 1160335"/>
            <a:gd name="connsiteX175-22045" fmla="*/ 4845844 w 5470922"/>
            <a:gd name="connsiteY175-22046" fmla="*/ 70913 h 1160335"/>
            <a:gd name="connsiteX176-22047" fmla="*/ 4863703 w 5470922"/>
            <a:gd name="connsiteY176-22048" fmla="*/ 82819 h 1160335"/>
            <a:gd name="connsiteX177-22049" fmla="*/ 4893469 w 5470922"/>
            <a:gd name="connsiteY177-22050" fmla="*/ 112585 h 1160335"/>
            <a:gd name="connsiteX178-22051" fmla="*/ 4911328 w 5470922"/>
            <a:gd name="connsiteY178-22052" fmla="*/ 100679 h 1160335"/>
            <a:gd name="connsiteX179-22053" fmla="*/ 4935141 w 5470922"/>
            <a:gd name="connsiteY179-22054" fmla="*/ 76866 h 1160335"/>
            <a:gd name="connsiteX180-22055" fmla="*/ 4931792 w 5470922"/>
            <a:gd name="connsiteY180-22056" fmla="*/ 113064 h 1160335"/>
            <a:gd name="connsiteX181-22057" fmla="*/ 4974749 w 5470922"/>
            <a:gd name="connsiteY181-22058" fmla="*/ 124203 h 1160335"/>
            <a:gd name="connsiteX182-22059" fmla="*/ 5017708 w 5470922"/>
            <a:gd name="connsiteY182-22060" fmla="*/ 108745 h 1160335"/>
            <a:gd name="connsiteX183-22061" fmla="*/ 5020562 w 5470922"/>
            <a:gd name="connsiteY183-22062" fmla="*/ 71970 h 1160335"/>
            <a:gd name="connsiteX184-22063" fmla="*/ 5060156 w 5470922"/>
            <a:gd name="connsiteY184-22064" fmla="*/ 41148 h 1160335"/>
            <a:gd name="connsiteX185-22065" fmla="*/ 5047739 w 5470922"/>
            <a:gd name="connsiteY185-22066" fmla="*/ 23288 h 1160335"/>
            <a:gd name="connsiteX186-22067" fmla="*/ 5119687 w 5470922"/>
            <a:gd name="connsiteY186-22068" fmla="*/ 11382 h 1160335"/>
            <a:gd name="connsiteX187-22069" fmla="*/ 5142725 w 5470922"/>
            <a:gd name="connsiteY187-22070" fmla="*/ 3605 h 1160335"/>
            <a:gd name="connsiteX188-22071" fmla="*/ 5169390 w 5470922"/>
            <a:gd name="connsiteY188-22072" fmla="*/ 41916 h 1160335"/>
            <a:gd name="connsiteX189-22073" fmla="*/ 5209249 w 5470922"/>
            <a:gd name="connsiteY189-22074" fmla="*/ 59007 h 1160335"/>
            <a:gd name="connsiteX190-22075" fmla="*/ 5239014 w 5470922"/>
            <a:gd name="connsiteY190-22076" fmla="*/ 113064 h 1160335"/>
            <a:gd name="connsiteX191-22077" fmla="*/ 5246006 w 5470922"/>
            <a:gd name="connsiteY191-22078" fmla="*/ 132749 h 1160335"/>
            <a:gd name="connsiteX192-22079" fmla="*/ 5258686 w 5470922"/>
            <a:gd name="connsiteY192-22080" fmla="*/ 174708 h 1160335"/>
            <a:gd name="connsiteX193-22081" fmla="*/ 5280686 w 5470922"/>
            <a:gd name="connsiteY193-22082" fmla="*/ 156370 h 1160335"/>
            <a:gd name="connsiteX194-22083" fmla="*/ 5301911 w 5470922"/>
            <a:gd name="connsiteY194-22084" fmla="*/ 147056 h 1160335"/>
            <a:gd name="connsiteX195-22085" fmla="*/ 5312265 w 5470922"/>
            <a:gd name="connsiteY195-22086" fmla="*/ 124781 h 1160335"/>
            <a:gd name="connsiteX196-22087" fmla="*/ 5340991 w 5470922"/>
            <a:gd name="connsiteY196-22088" fmla="*/ 106920 h 1160335"/>
            <a:gd name="connsiteX197-22089" fmla="*/ 5309941 w 5470922"/>
            <a:gd name="connsiteY197-22090" fmla="*/ 72259 h 1160335"/>
            <a:gd name="connsiteX198-22091" fmla="*/ 5373610 w 5470922"/>
            <a:gd name="connsiteY198-22092" fmla="*/ 73027 h 1160335"/>
            <a:gd name="connsiteX199-22093" fmla="*/ 5399484 w 5470922"/>
            <a:gd name="connsiteY199-22094" fmla="*/ 59007 h 1160335"/>
            <a:gd name="connsiteX200-22095" fmla="*/ 5381625 w 5470922"/>
            <a:gd name="connsiteY200-22096" fmla="*/ 47101 h 1160335"/>
            <a:gd name="connsiteX201-22097" fmla="*/ 5447109 w 5470922"/>
            <a:gd name="connsiteY201-22098" fmla="*/ 41148 h 1160335"/>
            <a:gd name="connsiteX202-22099" fmla="*/ 5470922 w 5470922"/>
            <a:gd name="connsiteY202-22100" fmla="*/ 47101 h 1160335"/>
            <a:gd name="connsiteX0-22101" fmla="*/ 0 w 5470922"/>
            <a:gd name="connsiteY0-22102" fmla="*/ 1160335 h 1160335"/>
            <a:gd name="connsiteX1-22103" fmla="*/ 29766 w 5470922"/>
            <a:gd name="connsiteY1-22104" fmla="*/ 1142476 h 1160335"/>
            <a:gd name="connsiteX2-22105" fmla="*/ 47625 w 5470922"/>
            <a:gd name="connsiteY2-22106" fmla="*/ 1136523 h 1160335"/>
            <a:gd name="connsiteX3-22107" fmla="*/ 77391 w 5470922"/>
            <a:gd name="connsiteY3-22108" fmla="*/ 1106757 h 1160335"/>
            <a:gd name="connsiteX4-22109" fmla="*/ 95250 w 5470922"/>
            <a:gd name="connsiteY4-22110" fmla="*/ 1094851 h 1160335"/>
            <a:gd name="connsiteX5-22111" fmla="*/ 172641 w 5470922"/>
            <a:gd name="connsiteY5-22112" fmla="*/ 1100804 h 1160335"/>
            <a:gd name="connsiteX6-22113" fmla="*/ 220266 w 5470922"/>
            <a:gd name="connsiteY6-22114" fmla="*/ 1106757 h 1160335"/>
            <a:gd name="connsiteX7-22115" fmla="*/ 232172 w 5470922"/>
            <a:gd name="connsiteY7-22116" fmla="*/ 1088898 h 1160335"/>
            <a:gd name="connsiteX8-22117" fmla="*/ 238125 w 5470922"/>
            <a:gd name="connsiteY8-22118" fmla="*/ 1047226 h 1160335"/>
            <a:gd name="connsiteX9-22119" fmla="*/ 244078 w 5470922"/>
            <a:gd name="connsiteY9-22120" fmla="*/ 1029366 h 1160335"/>
            <a:gd name="connsiteX10-22121" fmla="*/ 279797 w 5470922"/>
            <a:gd name="connsiteY10-22122" fmla="*/ 1005554 h 1160335"/>
            <a:gd name="connsiteX11-22123" fmla="*/ 291703 w 5470922"/>
            <a:gd name="connsiteY11-22124" fmla="*/ 987694 h 1160335"/>
            <a:gd name="connsiteX12-22125" fmla="*/ 321469 w 5470922"/>
            <a:gd name="connsiteY12-22126" fmla="*/ 957929 h 1160335"/>
            <a:gd name="connsiteX13-22127" fmla="*/ 345281 w 5470922"/>
            <a:gd name="connsiteY13-22128" fmla="*/ 922210 h 1160335"/>
            <a:gd name="connsiteX14-22129" fmla="*/ 357187 w 5470922"/>
            <a:gd name="connsiteY14-22130" fmla="*/ 904351 h 1160335"/>
            <a:gd name="connsiteX15-22131" fmla="*/ 369094 w 5470922"/>
            <a:gd name="connsiteY15-22132" fmla="*/ 892444 h 1160335"/>
            <a:gd name="connsiteX16-22133" fmla="*/ 381000 w 5470922"/>
            <a:gd name="connsiteY16-22134" fmla="*/ 904351 h 1160335"/>
            <a:gd name="connsiteX17-22135" fmla="*/ 386953 w 5470922"/>
            <a:gd name="connsiteY17-22136" fmla="*/ 922210 h 1160335"/>
            <a:gd name="connsiteX18-22137" fmla="*/ 422672 w 5470922"/>
            <a:gd name="connsiteY18-22138" fmla="*/ 940069 h 1160335"/>
            <a:gd name="connsiteX19-22139" fmla="*/ 452437 w 5470922"/>
            <a:gd name="connsiteY19-22140" fmla="*/ 969835 h 1160335"/>
            <a:gd name="connsiteX20-22141" fmla="*/ 488156 w 5470922"/>
            <a:gd name="connsiteY20-22142" fmla="*/ 981741 h 1160335"/>
            <a:gd name="connsiteX21-22143" fmla="*/ 511969 w 5470922"/>
            <a:gd name="connsiteY21-22144" fmla="*/ 975788 h 1160335"/>
            <a:gd name="connsiteX22-22145" fmla="*/ 559594 w 5470922"/>
            <a:gd name="connsiteY22-22146" fmla="*/ 940069 h 1160335"/>
            <a:gd name="connsiteX23-22147" fmla="*/ 601266 w 5470922"/>
            <a:gd name="connsiteY23-22148" fmla="*/ 946023 h 1160335"/>
            <a:gd name="connsiteX24-22149" fmla="*/ 619125 w 5470922"/>
            <a:gd name="connsiteY24-22150" fmla="*/ 951976 h 1160335"/>
            <a:gd name="connsiteX25-22151" fmla="*/ 631031 w 5470922"/>
            <a:gd name="connsiteY25-22152" fmla="*/ 969835 h 1160335"/>
            <a:gd name="connsiteX26-22153" fmla="*/ 648891 w 5470922"/>
            <a:gd name="connsiteY26-22154" fmla="*/ 981741 h 1160335"/>
            <a:gd name="connsiteX27-22155" fmla="*/ 666750 w 5470922"/>
            <a:gd name="connsiteY27-22156" fmla="*/ 975788 h 1160335"/>
            <a:gd name="connsiteX28-22157" fmla="*/ 684609 w 5470922"/>
            <a:gd name="connsiteY28-22158" fmla="*/ 963882 h 1160335"/>
            <a:gd name="connsiteX29-22159" fmla="*/ 720328 w 5470922"/>
            <a:gd name="connsiteY29-22160" fmla="*/ 951976 h 1160335"/>
            <a:gd name="connsiteX30-22161" fmla="*/ 744141 w 5470922"/>
            <a:gd name="connsiteY30-22162" fmla="*/ 928163 h 1160335"/>
            <a:gd name="connsiteX31-22163" fmla="*/ 756047 w 5470922"/>
            <a:gd name="connsiteY31-22164" fmla="*/ 910304 h 1160335"/>
            <a:gd name="connsiteX32-22165" fmla="*/ 773906 w 5470922"/>
            <a:gd name="connsiteY32-22166" fmla="*/ 904351 h 1160335"/>
            <a:gd name="connsiteX33-22167" fmla="*/ 863203 w 5470922"/>
            <a:gd name="connsiteY33-22168" fmla="*/ 898398 h 1160335"/>
            <a:gd name="connsiteX34-22169" fmla="*/ 887016 w 5470922"/>
            <a:gd name="connsiteY34-22170" fmla="*/ 850773 h 1160335"/>
            <a:gd name="connsiteX35-22171" fmla="*/ 904875 w 5470922"/>
            <a:gd name="connsiteY35-22172" fmla="*/ 844819 h 1160335"/>
            <a:gd name="connsiteX36-22173" fmla="*/ 952500 w 5470922"/>
            <a:gd name="connsiteY36-22174" fmla="*/ 838866 h 1160335"/>
            <a:gd name="connsiteX37-22175" fmla="*/ 988219 w 5470922"/>
            <a:gd name="connsiteY37-22176" fmla="*/ 815054 h 1160335"/>
            <a:gd name="connsiteX38-22177" fmla="*/ 1006078 w 5470922"/>
            <a:gd name="connsiteY38-22178" fmla="*/ 803148 h 1160335"/>
            <a:gd name="connsiteX39-22179" fmla="*/ 1041797 w 5470922"/>
            <a:gd name="connsiteY39-22180" fmla="*/ 809101 h 1160335"/>
            <a:gd name="connsiteX40-22181" fmla="*/ 1059656 w 5470922"/>
            <a:gd name="connsiteY40-22182" fmla="*/ 815054 h 1160335"/>
            <a:gd name="connsiteX41-22183" fmla="*/ 1101328 w 5470922"/>
            <a:gd name="connsiteY41-22184" fmla="*/ 803148 h 1160335"/>
            <a:gd name="connsiteX42-22185" fmla="*/ 1137047 w 5470922"/>
            <a:gd name="connsiteY42-22186" fmla="*/ 761476 h 1160335"/>
            <a:gd name="connsiteX43-22187" fmla="*/ 1148953 w 5470922"/>
            <a:gd name="connsiteY43-22188" fmla="*/ 737663 h 1160335"/>
            <a:gd name="connsiteX44-22189" fmla="*/ 1154906 w 5470922"/>
            <a:gd name="connsiteY44-22190" fmla="*/ 719804 h 1160335"/>
            <a:gd name="connsiteX45-22191" fmla="*/ 1172766 w 5470922"/>
            <a:gd name="connsiteY45-22192" fmla="*/ 713851 h 1160335"/>
            <a:gd name="connsiteX46-22193" fmla="*/ 1196578 w 5470922"/>
            <a:gd name="connsiteY46-22194" fmla="*/ 719804 h 1160335"/>
            <a:gd name="connsiteX47-22195" fmla="*/ 1214437 w 5470922"/>
            <a:gd name="connsiteY47-22196" fmla="*/ 725757 h 1160335"/>
            <a:gd name="connsiteX48-22197" fmla="*/ 1226344 w 5470922"/>
            <a:gd name="connsiteY48-22198" fmla="*/ 713851 h 1160335"/>
            <a:gd name="connsiteX49-22199" fmla="*/ 1244203 w 5470922"/>
            <a:gd name="connsiteY49-22200" fmla="*/ 707898 h 1160335"/>
            <a:gd name="connsiteX50-22201" fmla="*/ 1273969 w 5470922"/>
            <a:gd name="connsiteY50-22202" fmla="*/ 737663 h 1160335"/>
            <a:gd name="connsiteX51-22203" fmla="*/ 1291828 w 5470922"/>
            <a:gd name="connsiteY51-22204" fmla="*/ 749569 h 1160335"/>
            <a:gd name="connsiteX52-22205" fmla="*/ 1333500 w 5470922"/>
            <a:gd name="connsiteY52-22206" fmla="*/ 785288 h 1160335"/>
            <a:gd name="connsiteX53-22207" fmla="*/ 1351359 w 5470922"/>
            <a:gd name="connsiteY53-22208" fmla="*/ 791241 h 1160335"/>
            <a:gd name="connsiteX54-22209" fmla="*/ 1369219 w 5470922"/>
            <a:gd name="connsiteY54-22210" fmla="*/ 755523 h 1160335"/>
            <a:gd name="connsiteX55-22211" fmla="*/ 1375172 w 5470922"/>
            <a:gd name="connsiteY55-22212" fmla="*/ 695991 h 1160335"/>
            <a:gd name="connsiteX56-22213" fmla="*/ 1393031 w 5470922"/>
            <a:gd name="connsiteY56-22214" fmla="*/ 684085 h 1160335"/>
            <a:gd name="connsiteX57-22215" fmla="*/ 1494234 w 5470922"/>
            <a:gd name="connsiteY57-22216" fmla="*/ 660273 h 1160335"/>
            <a:gd name="connsiteX58-22217" fmla="*/ 1506141 w 5470922"/>
            <a:gd name="connsiteY58-22218" fmla="*/ 648366 h 1160335"/>
            <a:gd name="connsiteX59-22219" fmla="*/ 1524000 w 5470922"/>
            <a:gd name="connsiteY59-22220" fmla="*/ 636460 h 1160335"/>
            <a:gd name="connsiteX60-22221" fmla="*/ 1535906 w 5470922"/>
            <a:gd name="connsiteY60-22222" fmla="*/ 618601 h 1160335"/>
            <a:gd name="connsiteX61-22223" fmla="*/ 1559719 w 5470922"/>
            <a:gd name="connsiteY61-22224" fmla="*/ 594788 h 1160335"/>
            <a:gd name="connsiteX62-22225" fmla="*/ 1565672 w 5470922"/>
            <a:gd name="connsiteY62-22226" fmla="*/ 576929 h 1160335"/>
            <a:gd name="connsiteX63-22227" fmla="*/ 1619250 w 5470922"/>
            <a:gd name="connsiteY63-22228" fmla="*/ 547163 h 1160335"/>
            <a:gd name="connsiteX64-22229" fmla="*/ 1702594 w 5470922"/>
            <a:gd name="connsiteY64-22230" fmla="*/ 553116 h 1160335"/>
            <a:gd name="connsiteX65-22231" fmla="*/ 1720453 w 5470922"/>
            <a:gd name="connsiteY65-22232" fmla="*/ 559069 h 1160335"/>
            <a:gd name="connsiteX66-22233" fmla="*/ 1768078 w 5470922"/>
            <a:gd name="connsiteY66-22234" fmla="*/ 547163 h 1160335"/>
            <a:gd name="connsiteX67-22235" fmla="*/ 1797844 w 5470922"/>
            <a:gd name="connsiteY67-22236" fmla="*/ 523351 h 1160335"/>
            <a:gd name="connsiteX68-22237" fmla="*/ 1779984 w 5470922"/>
            <a:gd name="connsiteY68-22238" fmla="*/ 481679 h 1160335"/>
            <a:gd name="connsiteX69-22239" fmla="*/ 1768078 w 5470922"/>
            <a:gd name="connsiteY69-22240" fmla="*/ 463819 h 1160335"/>
            <a:gd name="connsiteX70-22241" fmla="*/ 1785937 w 5470922"/>
            <a:gd name="connsiteY70-22242" fmla="*/ 445960 h 1160335"/>
            <a:gd name="connsiteX71-22243" fmla="*/ 1839516 w 5470922"/>
            <a:gd name="connsiteY71-22244" fmla="*/ 463819 h 1160335"/>
            <a:gd name="connsiteX72-22245" fmla="*/ 1851422 w 5470922"/>
            <a:gd name="connsiteY72-22246" fmla="*/ 475726 h 1160335"/>
            <a:gd name="connsiteX73-22247" fmla="*/ 1887141 w 5470922"/>
            <a:gd name="connsiteY73-22248" fmla="*/ 493585 h 1160335"/>
            <a:gd name="connsiteX74-22249" fmla="*/ 1934766 w 5470922"/>
            <a:gd name="connsiteY74-22250" fmla="*/ 481679 h 1160335"/>
            <a:gd name="connsiteX75-22251" fmla="*/ 1952625 w 5470922"/>
            <a:gd name="connsiteY75-22252" fmla="*/ 445960 h 1160335"/>
            <a:gd name="connsiteX76-22253" fmla="*/ 1976437 w 5470922"/>
            <a:gd name="connsiteY76-22254" fmla="*/ 434054 h 1160335"/>
            <a:gd name="connsiteX77-22255" fmla="*/ 2047875 w 5470922"/>
            <a:gd name="connsiteY77-22256" fmla="*/ 422148 h 1160335"/>
            <a:gd name="connsiteX78-22257" fmla="*/ 2077641 w 5470922"/>
            <a:gd name="connsiteY78-22258" fmla="*/ 404288 h 1160335"/>
            <a:gd name="connsiteX79-22259" fmla="*/ 2095500 w 5470922"/>
            <a:gd name="connsiteY79-22260" fmla="*/ 398335 h 1160335"/>
            <a:gd name="connsiteX80-22261" fmla="*/ 2125266 w 5470922"/>
            <a:gd name="connsiteY80-22262" fmla="*/ 374523 h 1160335"/>
            <a:gd name="connsiteX81-22263" fmla="*/ 2137172 w 5470922"/>
            <a:gd name="connsiteY81-22264" fmla="*/ 362616 h 1160335"/>
            <a:gd name="connsiteX82-22265" fmla="*/ 2172891 w 5470922"/>
            <a:gd name="connsiteY82-22266" fmla="*/ 350710 h 1160335"/>
            <a:gd name="connsiteX83-22267" fmla="*/ 2190750 w 5470922"/>
            <a:gd name="connsiteY83-22268" fmla="*/ 344757 h 1160335"/>
            <a:gd name="connsiteX84-22269" fmla="*/ 2220516 w 5470922"/>
            <a:gd name="connsiteY84-22270" fmla="*/ 338804 h 1160335"/>
            <a:gd name="connsiteX85-22271" fmla="*/ 2256234 w 5470922"/>
            <a:gd name="connsiteY85-22272" fmla="*/ 326898 h 1160335"/>
            <a:gd name="connsiteX86-22273" fmla="*/ 2274094 w 5470922"/>
            <a:gd name="connsiteY86-22274" fmla="*/ 320944 h 1160335"/>
            <a:gd name="connsiteX87-22275" fmla="*/ 2309812 w 5470922"/>
            <a:gd name="connsiteY87-22276" fmla="*/ 297132 h 1160335"/>
            <a:gd name="connsiteX88-22277" fmla="*/ 2321719 w 5470922"/>
            <a:gd name="connsiteY88-22278" fmla="*/ 279273 h 1160335"/>
            <a:gd name="connsiteX89-22279" fmla="*/ 2357437 w 5470922"/>
            <a:gd name="connsiteY89-22280" fmla="*/ 261413 h 1160335"/>
            <a:gd name="connsiteX90-22281" fmla="*/ 2369344 w 5470922"/>
            <a:gd name="connsiteY90-22282" fmla="*/ 249507 h 1160335"/>
            <a:gd name="connsiteX91-22283" fmla="*/ 2381250 w 5470922"/>
            <a:gd name="connsiteY91-22284" fmla="*/ 231648 h 1160335"/>
            <a:gd name="connsiteX92-22285" fmla="*/ 2416969 w 5470922"/>
            <a:gd name="connsiteY92-22286" fmla="*/ 219741 h 1160335"/>
            <a:gd name="connsiteX93-22287" fmla="*/ 2446734 w 5470922"/>
            <a:gd name="connsiteY93-22288" fmla="*/ 225694 h 1160335"/>
            <a:gd name="connsiteX94-22289" fmla="*/ 2458641 w 5470922"/>
            <a:gd name="connsiteY94-22290" fmla="*/ 237601 h 1160335"/>
            <a:gd name="connsiteX95-22291" fmla="*/ 2494359 w 5470922"/>
            <a:gd name="connsiteY95-22292" fmla="*/ 225694 h 1160335"/>
            <a:gd name="connsiteX96-22293" fmla="*/ 2536031 w 5470922"/>
            <a:gd name="connsiteY96-22294" fmla="*/ 231648 h 1160335"/>
            <a:gd name="connsiteX97-22295" fmla="*/ 2547937 w 5470922"/>
            <a:gd name="connsiteY97-22296" fmla="*/ 249507 h 1160335"/>
            <a:gd name="connsiteX98-22297" fmla="*/ 2559844 w 5470922"/>
            <a:gd name="connsiteY98-22298" fmla="*/ 261413 h 1160335"/>
            <a:gd name="connsiteX99-22299" fmla="*/ 2565797 w 5470922"/>
            <a:gd name="connsiteY99-22300" fmla="*/ 291179 h 1160335"/>
            <a:gd name="connsiteX100-22301" fmla="*/ 2583656 w 5470922"/>
            <a:gd name="connsiteY100-22302" fmla="*/ 297132 h 1160335"/>
            <a:gd name="connsiteX101-22303" fmla="*/ 2619375 w 5470922"/>
            <a:gd name="connsiteY101-22304" fmla="*/ 320944 h 1160335"/>
            <a:gd name="connsiteX102-22305" fmla="*/ 2655094 w 5470922"/>
            <a:gd name="connsiteY102-22306" fmla="*/ 338804 h 1160335"/>
            <a:gd name="connsiteX103-22307" fmla="*/ 2684859 w 5470922"/>
            <a:gd name="connsiteY103-22308" fmla="*/ 410241 h 1160335"/>
            <a:gd name="connsiteX104-22309" fmla="*/ 2708672 w 5470922"/>
            <a:gd name="connsiteY104-22310" fmla="*/ 398335 h 1160335"/>
            <a:gd name="connsiteX105-22311" fmla="*/ 2744391 w 5470922"/>
            <a:gd name="connsiteY105-22312" fmla="*/ 386429 h 1160335"/>
            <a:gd name="connsiteX106-22313" fmla="*/ 2851547 w 5470922"/>
            <a:gd name="connsiteY106-22314" fmla="*/ 404288 h 1160335"/>
            <a:gd name="connsiteX107-22315" fmla="*/ 2887266 w 5470922"/>
            <a:gd name="connsiteY107-22316" fmla="*/ 392382 h 1160335"/>
            <a:gd name="connsiteX108-22317" fmla="*/ 2905125 w 5470922"/>
            <a:gd name="connsiteY108-22318" fmla="*/ 386429 h 1160335"/>
            <a:gd name="connsiteX109-22319" fmla="*/ 2922984 w 5470922"/>
            <a:gd name="connsiteY109-22320" fmla="*/ 374523 h 1160335"/>
            <a:gd name="connsiteX110-22321" fmla="*/ 2976562 w 5470922"/>
            <a:gd name="connsiteY110-22322" fmla="*/ 368569 h 1160335"/>
            <a:gd name="connsiteX111-22323" fmla="*/ 2994422 w 5470922"/>
            <a:gd name="connsiteY111-22324" fmla="*/ 374523 h 1160335"/>
            <a:gd name="connsiteX112-22325" fmla="*/ 3012281 w 5470922"/>
            <a:gd name="connsiteY112-22326" fmla="*/ 386429 h 1160335"/>
            <a:gd name="connsiteX113-22327" fmla="*/ 3030141 w 5470922"/>
            <a:gd name="connsiteY113-22328" fmla="*/ 350710 h 1160335"/>
            <a:gd name="connsiteX114-22329" fmla="*/ 3065859 w 5470922"/>
            <a:gd name="connsiteY114-22330" fmla="*/ 320944 h 1160335"/>
            <a:gd name="connsiteX115-22331" fmla="*/ 3089672 w 5470922"/>
            <a:gd name="connsiteY115-22332" fmla="*/ 314991 h 1160335"/>
            <a:gd name="connsiteX116-22333" fmla="*/ 3168365 w 5470922"/>
            <a:gd name="connsiteY116-22334" fmla="*/ 319119 h 1160335"/>
            <a:gd name="connsiteX117-22335" fmla="*/ 3232547 w 5470922"/>
            <a:gd name="connsiteY117-22336" fmla="*/ 314991 h 1160335"/>
            <a:gd name="connsiteX118-22337" fmla="*/ 3244453 w 5470922"/>
            <a:gd name="connsiteY118-22338" fmla="*/ 326898 h 1160335"/>
            <a:gd name="connsiteX119-22339" fmla="*/ 3270079 w 5470922"/>
            <a:gd name="connsiteY119-22340" fmla="*/ 364631 h 1160335"/>
            <a:gd name="connsiteX120-22341" fmla="*/ 3295707 w 5470922"/>
            <a:gd name="connsiteY120-22342" fmla="*/ 413025 h 1160335"/>
            <a:gd name="connsiteX121-22343" fmla="*/ 3335563 w 5470922"/>
            <a:gd name="connsiteY121-22344" fmla="*/ 440198 h 1160335"/>
            <a:gd name="connsiteX122-22345" fmla="*/ 3363516 w 5470922"/>
            <a:gd name="connsiteY122-22346" fmla="*/ 440007 h 1160335"/>
            <a:gd name="connsiteX123-22347" fmla="*/ 3368957 w 5470922"/>
            <a:gd name="connsiteY123-22348" fmla="*/ 405345 h 1160335"/>
            <a:gd name="connsiteX124-22349" fmla="*/ 3364817 w 5470922"/>
            <a:gd name="connsiteY124-22350" fmla="*/ 380765 h 1160335"/>
            <a:gd name="connsiteX125-22351" fmla="*/ 3374136 w 5470922"/>
            <a:gd name="connsiteY125-22352" fmla="*/ 317105 h 1160335"/>
            <a:gd name="connsiteX126-22353" fmla="*/ 3423047 w 5470922"/>
            <a:gd name="connsiteY126-22354" fmla="*/ 332851 h 1160335"/>
            <a:gd name="connsiteX127-22355" fmla="*/ 3443495 w 5470922"/>
            <a:gd name="connsiteY127-22356" fmla="*/ 358967 h 1160335"/>
            <a:gd name="connsiteX128-22357" fmla="*/ 3459294 w 5470922"/>
            <a:gd name="connsiteY128-22358" fmla="*/ 314512 h 1160335"/>
            <a:gd name="connsiteX129-22359" fmla="*/ 3476625 w 5470922"/>
            <a:gd name="connsiteY129-22360" fmla="*/ 279273 h 1160335"/>
            <a:gd name="connsiteX130-22361" fmla="*/ 3500437 w 5470922"/>
            <a:gd name="connsiteY130-22362" fmla="*/ 273319 h 1160335"/>
            <a:gd name="connsiteX131-22363" fmla="*/ 3530203 w 5470922"/>
            <a:gd name="connsiteY131-22364" fmla="*/ 267366 h 1160335"/>
            <a:gd name="connsiteX132-22365" fmla="*/ 3548062 w 5470922"/>
            <a:gd name="connsiteY132-22366" fmla="*/ 261413 h 1160335"/>
            <a:gd name="connsiteX133-22367" fmla="*/ 3539784 w 5470922"/>
            <a:gd name="connsiteY133-22368" fmla="*/ 233471 h 1160335"/>
            <a:gd name="connsiteX134-22369" fmla="*/ 3607594 w 5470922"/>
            <a:gd name="connsiteY134-22370" fmla="*/ 179126 h 1160335"/>
            <a:gd name="connsiteX135-22371" fmla="*/ 3611997 w 5470922"/>
            <a:gd name="connsiteY135-22372" fmla="*/ 114218 h 1160335"/>
            <a:gd name="connsiteX136-22373" fmla="*/ 3655219 w 5470922"/>
            <a:gd name="connsiteY136-22374" fmla="*/ 100679 h 1160335"/>
            <a:gd name="connsiteX137-22375" fmla="*/ 3709836 w 5470922"/>
            <a:gd name="connsiteY137-22376" fmla="*/ 80227 h 1160335"/>
            <a:gd name="connsiteX138-22377" fmla="*/ 3757213 w 5470922"/>
            <a:gd name="connsiteY138-22378" fmla="*/ 45277 h 1160335"/>
            <a:gd name="connsiteX139-22379" fmla="*/ 3806125 w 5470922"/>
            <a:gd name="connsiteY139-22380" fmla="*/ 70626 h 1160335"/>
            <a:gd name="connsiteX140-22381" fmla="*/ 3875484 w 5470922"/>
            <a:gd name="connsiteY140-22382" fmla="*/ 70913 h 1160335"/>
            <a:gd name="connsiteX141-22383" fmla="*/ 3893344 w 5470922"/>
            <a:gd name="connsiteY141-22384" fmla="*/ 64960 h 1160335"/>
            <a:gd name="connsiteX142-22385" fmla="*/ 3911203 w 5470922"/>
            <a:gd name="connsiteY142-22386" fmla="*/ 53054 h 1160335"/>
            <a:gd name="connsiteX143-22387" fmla="*/ 3929062 w 5470922"/>
            <a:gd name="connsiteY143-22388" fmla="*/ 59007 h 1160335"/>
            <a:gd name="connsiteX144-22389" fmla="*/ 3966595 w 5470922"/>
            <a:gd name="connsiteY144-22390" fmla="*/ 73218 h 1160335"/>
            <a:gd name="connsiteX145-22391" fmla="*/ 3988082 w 5470922"/>
            <a:gd name="connsiteY145-22392" fmla="*/ 117193 h 1160335"/>
            <a:gd name="connsiteX146-22393" fmla="*/ 4025615 w 5470922"/>
            <a:gd name="connsiteY146-22394" fmla="*/ 131980 h 1160335"/>
            <a:gd name="connsiteX147-22395" fmla="*/ 4060295 w 5470922"/>
            <a:gd name="connsiteY147-22396" fmla="*/ 105865 h 1160335"/>
            <a:gd name="connsiteX148-22397" fmla="*/ 4038822 w 5470922"/>
            <a:gd name="connsiteY148-22398" fmla="*/ 61888 h 1160335"/>
            <a:gd name="connsiteX149-22399" fmla="*/ 4044778 w 5470922"/>
            <a:gd name="connsiteY149-22400" fmla="*/ 20505 h 1160335"/>
            <a:gd name="connsiteX150-22401" fmla="*/ 4062371 w 5470922"/>
            <a:gd name="connsiteY150-22402" fmla="*/ 53 h 1160335"/>
            <a:gd name="connsiteX151-22403" fmla="*/ 4101703 w 5470922"/>
            <a:gd name="connsiteY151-22404" fmla="*/ 11382 h 1160335"/>
            <a:gd name="connsiteX152-22405" fmla="*/ 4137933 w 5470922"/>
            <a:gd name="connsiteY152-22406" fmla="*/ 51419 h 1160335"/>
            <a:gd name="connsiteX153-22407" fmla="*/ 4181683 w 5470922"/>
            <a:gd name="connsiteY153-22408" fmla="*/ 77537 h 1160335"/>
            <a:gd name="connsiteX154-22409" fmla="*/ 4244578 w 5470922"/>
            <a:gd name="connsiteY154-22410" fmla="*/ 29241 h 1160335"/>
            <a:gd name="connsiteX155-22411" fmla="*/ 4280297 w 5470922"/>
            <a:gd name="connsiteY155-22412" fmla="*/ 35194 h 1160335"/>
            <a:gd name="connsiteX156-22413" fmla="*/ 4363641 w 5470922"/>
            <a:gd name="connsiteY156-22414" fmla="*/ 23288 h 1160335"/>
            <a:gd name="connsiteX157-22415" fmla="*/ 4381500 w 5470922"/>
            <a:gd name="connsiteY157-22416" fmla="*/ 17335 h 1160335"/>
            <a:gd name="connsiteX158-22417" fmla="*/ 4429125 w 5470922"/>
            <a:gd name="connsiteY158-22418" fmla="*/ 17335 h 1160335"/>
            <a:gd name="connsiteX159-22419" fmla="*/ 4430163 w 5470922"/>
            <a:gd name="connsiteY159-22420" fmla="*/ 60255 h 1160335"/>
            <a:gd name="connsiteX160-22421" fmla="*/ 4470797 w 5470922"/>
            <a:gd name="connsiteY160-22422" fmla="*/ 47101 h 1160335"/>
            <a:gd name="connsiteX161-22423" fmla="*/ 4488656 w 5470922"/>
            <a:gd name="connsiteY161-22424" fmla="*/ 88773 h 1160335"/>
            <a:gd name="connsiteX162-22425" fmla="*/ 4506516 w 5470922"/>
            <a:gd name="connsiteY162-22426" fmla="*/ 82819 h 1160335"/>
            <a:gd name="connsiteX163-22427" fmla="*/ 4542234 w 5470922"/>
            <a:gd name="connsiteY163-22428" fmla="*/ 59007 h 1160335"/>
            <a:gd name="connsiteX164-22429" fmla="*/ 4554141 w 5470922"/>
            <a:gd name="connsiteY164-22430" fmla="*/ 47101 h 1160335"/>
            <a:gd name="connsiteX165-22431" fmla="*/ 4589859 w 5470922"/>
            <a:gd name="connsiteY165-22432" fmla="*/ 35194 h 1160335"/>
            <a:gd name="connsiteX166-22433" fmla="*/ 4607719 w 5470922"/>
            <a:gd name="connsiteY166-22434" fmla="*/ 29241 h 1160335"/>
            <a:gd name="connsiteX167-22435" fmla="*/ 4649391 w 5470922"/>
            <a:gd name="connsiteY167-22436" fmla="*/ 11382 h 1160335"/>
            <a:gd name="connsiteX168-22437" fmla="*/ 4667250 w 5470922"/>
            <a:gd name="connsiteY168-22438" fmla="*/ 41148 h 1160335"/>
            <a:gd name="connsiteX169-22439" fmla="*/ 4691062 w 5470922"/>
            <a:gd name="connsiteY169-22440" fmla="*/ 76866 h 1160335"/>
            <a:gd name="connsiteX170-22441" fmla="*/ 4738687 w 5470922"/>
            <a:gd name="connsiteY170-22442" fmla="*/ 88773 h 1160335"/>
            <a:gd name="connsiteX171-22443" fmla="*/ 4774406 w 5470922"/>
            <a:gd name="connsiteY171-22444" fmla="*/ 70913 h 1160335"/>
            <a:gd name="connsiteX172-22445" fmla="*/ 4798219 w 5470922"/>
            <a:gd name="connsiteY172-22446" fmla="*/ 35194 h 1160335"/>
            <a:gd name="connsiteX173-22447" fmla="*/ 4804172 w 5470922"/>
            <a:gd name="connsiteY173-22448" fmla="*/ 17335 h 1160335"/>
            <a:gd name="connsiteX174-22449" fmla="*/ 4822031 w 5470922"/>
            <a:gd name="connsiteY174-22450" fmla="*/ 29241 h 1160335"/>
            <a:gd name="connsiteX175-22451" fmla="*/ 4845844 w 5470922"/>
            <a:gd name="connsiteY175-22452" fmla="*/ 70913 h 1160335"/>
            <a:gd name="connsiteX176-22453" fmla="*/ 4863703 w 5470922"/>
            <a:gd name="connsiteY176-22454" fmla="*/ 82819 h 1160335"/>
            <a:gd name="connsiteX177-22455" fmla="*/ 4893469 w 5470922"/>
            <a:gd name="connsiteY177-22456" fmla="*/ 112585 h 1160335"/>
            <a:gd name="connsiteX178-22457" fmla="*/ 4911328 w 5470922"/>
            <a:gd name="connsiteY178-22458" fmla="*/ 100679 h 1160335"/>
            <a:gd name="connsiteX179-22459" fmla="*/ 4935141 w 5470922"/>
            <a:gd name="connsiteY179-22460" fmla="*/ 76866 h 1160335"/>
            <a:gd name="connsiteX180-22461" fmla="*/ 4931792 w 5470922"/>
            <a:gd name="connsiteY180-22462" fmla="*/ 113064 h 1160335"/>
            <a:gd name="connsiteX181-22463" fmla="*/ 4974749 w 5470922"/>
            <a:gd name="connsiteY181-22464" fmla="*/ 124203 h 1160335"/>
            <a:gd name="connsiteX182-22465" fmla="*/ 5017708 w 5470922"/>
            <a:gd name="connsiteY182-22466" fmla="*/ 108745 h 1160335"/>
            <a:gd name="connsiteX183-22467" fmla="*/ 5020562 w 5470922"/>
            <a:gd name="connsiteY183-22468" fmla="*/ 71970 h 1160335"/>
            <a:gd name="connsiteX184-22469" fmla="*/ 5060156 w 5470922"/>
            <a:gd name="connsiteY184-22470" fmla="*/ 41148 h 1160335"/>
            <a:gd name="connsiteX185-22471" fmla="*/ 5047739 w 5470922"/>
            <a:gd name="connsiteY185-22472" fmla="*/ 23288 h 1160335"/>
            <a:gd name="connsiteX186-22473" fmla="*/ 5119687 w 5470922"/>
            <a:gd name="connsiteY186-22474" fmla="*/ 11382 h 1160335"/>
            <a:gd name="connsiteX187-22475" fmla="*/ 5142725 w 5470922"/>
            <a:gd name="connsiteY187-22476" fmla="*/ 3605 h 1160335"/>
            <a:gd name="connsiteX188-22477" fmla="*/ 5169390 w 5470922"/>
            <a:gd name="connsiteY188-22478" fmla="*/ 41916 h 1160335"/>
            <a:gd name="connsiteX189-22479" fmla="*/ 5209249 w 5470922"/>
            <a:gd name="connsiteY189-22480" fmla="*/ 59007 h 1160335"/>
            <a:gd name="connsiteX190-22481" fmla="*/ 5239014 w 5470922"/>
            <a:gd name="connsiteY190-22482" fmla="*/ 113064 h 1160335"/>
            <a:gd name="connsiteX191-22483" fmla="*/ 5246006 w 5470922"/>
            <a:gd name="connsiteY191-22484" fmla="*/ 132749 h 1160335"/>
            <a:gd name="connsiteX192-22485" fmla="*/ 5258686 w 5470922"/>
            <a:gd name="connsiteY192-22486" fmla="*/ 174708 h 1160335"/>
            <a:gd name="connsiteX193-22487" fmla="*/ 5280686 w 5470922"/>
            <a:gd name="connsiteY193-22488" fmla="*/ 156370 h 1160335"/>
            <a:gd name="connsiteX194-22489" fmla="*/ 5301911 w 5470922"/>
            <a:gd name="connsiteY194-22490" fmla="*/ 147056 h 1160335"/>
            <a:gd name="connsiteX195-22491" fmla="*/ 5312265 w 5470922"/>
            <a:gd name="connsiteY195-22492" fmla="*/ 124781 h 1160335"/>
            <a:gd name="connsiteX196-22493" fmla="*/ 5340991 w 5470922"/>
            <a:gd name="connsiteY196-22494" fmla="*/ 106920 h 1160335"/>
            <a:gd name="connsiteX197-22495" fmla="*/ 5309941 w 5470922"/>
            <a:gd name="connsiteY197-22496" fmla="*/ 72259 h 1160335"/>
            <a:gd name="connsiteX198-22497" fmla="*/ 5373610 w 5470922"/>
            <a:gd name="connsiteY198-22498" fmla="*/ 73027 h 1160335"/>
            <a:gd name="connsiteX199-22499" fmla="*/ 5399484 w 5470922"/>
            <a:gd name="connsiteY199-22500" fmla="*/ 59007 h 1160335"/>
            <a:gd name="connsiteX200-22501" fmla="*/ 5381625 w 5470922"/>
            <a:gd name="connsiteY200-22502" fmla="*/ 47101 h 1160335"/>
            <a:gd name="connsiteX201-22503" fmla="*/ 5447109 w 5470922"/>
            <a:gd name="connsiteY201-22504" fmla="*/ 41148 h 1160335"/>
            <a:gd name="connsiteX202-22505" fmla="*/ 5470922 w 5470922"/>
            <a:gd name="connsiteY202-22506" fmla="*/ 47101 h 1160335"/>
            <a:gd name="connsiteX0-22507" fmla="*/ 0 w 5470922"/>
            <a:gd name="connsiteY0-22508" fmla="*/ 1160335 h 1160335"/>
            <a:gd name="connsiteX1-22509" fmla="*/ 29766 w 5470922"/>
            <a:gd name="connsiteY1-22510" fmla="*/ 1142476 h 1160335"/>
            <a:gd name="connsiteX2-22511" fmla="*/ 47625 w 5470922"/>
            <a:gd name="connsiteY2-22512" fmla="*/ 1136523 h 1160335"/>
            <a:gd name="connsiteX3-22513" fmla="*/ 77391 w 5470922"/>
            <a:gd name="connsiteY3-22514" fmla="*/ 1106757 h 1160335"/>
            <a:gd name="connsiteX4-22515" fmla="*/ 95250 w 5470922"/>
            <a:gd name="connsiteY4-22516" fmla="*/ 1094851 h 1160335"/>
            <a:gd name="connsiteX5-22517" fmla="*/ 172641 w 5470922"/>
            <a:gd name="connsiteY5-22518" fmla="*/ 1100804 h 1160335"/>
            <a:gd name="connsiteX6-22519" fmla="*/ 220266 w 5470922"/>
            <a:gd name="connsiteY6-22520" fmla="*/ 1106757 h 1160335"/>
            <a:gd name="connsiteX7-22521" fmla="*/ 232172 w 5470922"/>
            <a:gd name="connsiteY7-22522" fmla="*/ 1088898 h 1160335"/>
            <a:gd name="connsiteX8-22523" fmla="*/ 238125 w 5470922"/>
            <a:gd name="connsiteY8-22524" fmla="*/ 1047226 h 1160335"/>
            <a:gd name="connsiteX9-22525" fmla="*/ 244078 w 5470922"/>
            <a:gd name="connsiteY9-22526" fmla="*/ 1029366 h 1160335"/>
            <a:gd name="connsiteX10-22527" fmla="*/ 279797 w 5470922"/>
            <a:gd name="connsiteY10-22528" fmla="*/ 1005554 h 1160335"/>
            <a:gd name="connsiteX11-22529" fmla="*/ 291703 w 5470922"/>
            <a:gd name="connsiteY11-22530" fmla="*/ 987694 h 1160335"/>
            <a:gd name="connsiteX12-22531" fmla="*/ 321469 w 5470922"/>
            <a:gd name="connsiteY12-22532" fmla="*/ 957929 h 1160335"/>
            <a:gd name="connsiteX13-22533" fmla="*/ 345281 w 5470922"/>
            <a:gd name="connsiteY13-22534" fmla="*/ 922210 h 1160335"/>
            <a:gd name="connsiteX14-22535" fmla="*/ 357187 w 5470922"/>
            <a:gd name="connsiteY14-22536" fmla="*/ 904351 h 1160335"/>
            <a:gd name="connsiteX15-22537" fmla="*/ 369094 w 5470922"/>
            <a:gd name="connsiteY15-22538" fmla="*/ 892444 h 1160335"/>
            <a:gd name="connsiteX16-22539" fmla="*/ 381000 w 5470922"/>
            <a:gd name="connsiteY16-22540" fmla="*/ 904351 h 1160335"/>
            <a:gd name="connsiteX17-22541" fmla="*/ 386953 w 5470922"/>
            <a:gd name="connsiteY17-22542" fmla="*/ 922210 h 1160335"/>
            <a:gd name="connsiteX18-22543" fmla="*/ 422672 w 5470922"/>
            <a:gd name="connsiteY18-22544" fmla="*/ 940069 h 1160335"/>
            <a:gd name="connsiteX19-22545" fmla="*/ 452437 w 5470922"/>
            <a:gd name="connsiteY19-22546" fmla="*/ 969835 h 1160335"/>
            <a:gd name="connsiteX20-22547" fmla="*/ 488156 w 5470922"/>
            <a:gd name="connsiteY20-22548" fmla="*/ 981741 h 1160335"/>
            <a:gd name="connsiteX21-22549" fmla="*/ 511969 w 5470922"/>
            <a:gd name="connsiteY21-22550" fmla="*/ 975788 h 1160335"/>
            <a:gd name="connsiteX22-22551" fmla="*/ 559594 w 5470922"/>
            <a:gd name="connsiteY22-22552" fmla="*/ 940069 h 1160335"/>
            <a:gd name="connsiteX23-22553" fmla="*/ 601266 w 5470922"/>
            <a:gd name="connsiteY23-22554" fmla="*/ 946023 h 1160335"/>
            <a:gd name="connsiteX24-22555" fmla="*/ 619125 w 5470922"/>
            <a:gd name="connsiteY24-22556" fmla="*/ 951976 h 1160335"/>
            <a:gd name="connsiteX25-22557" fmla="*/ 631031 w 5470922"/>
            <a:gd name="connsiteY25-22558" fmla="*/ 969835 h 1160335"/>
            <a:gd name="connsiteX26-22559" fmla="*/ 648891 w 5470922"/>
            <a:gd name="connsiteY26-22560" fmla="*/ 981741 h 1160335"/>
            <a:gd name="connsiteX27-22561" fmla="*/ 666750 w 5470922"/>
            <a:gd name="connsiteY27-22562" fmla="*/ 975788 h 1160335"/>
            <a:gd name="connsiteX28-22563" fmla="*/ 684609 w 5470922"/>
            <a:gd name="connsiteY28-22564" fmla="*/ 963882 h 1160335"/>
            <a:gd name="connsiteX29-22565" fmla="*/ 720328 w 5470922"/>
            <a:gd name="connsiteY29-22566" fmla="*/ 951976 h 1160335"/>
            <a:gd name="connsiteX30-22567" fmla="*/ 744141 w 5470922"/>
            <a:gd name="connsiteY30-22568" fmla="*/ 928163 h 1160335"/>
            <a:gd name="connsiteX31-22569" fmla="*/ 756047 w 5470922"/>
            <a:gd name="connsiteY31-22570" fmla="*/ 910304 h 1160335"/>
            <a:gd name="connsiteX32-22571" fmla="*/ 773906 w 5470922"/>
            <a:gd name="connsiteY32-22572" fmla="*/ 904351 h 1160335"/>
            <a:gd name="connsiteX33-22573" fmla="*/ 863203 w 5470922"/>
            <a:gd name="connsiteY33-22574" fmla="*/ 898398 h 1160335"/>
            <a:gd name="connsiteX34-22575" fmla="*/ 887016 w 5470922"/>
            <a:gd name="connsiteY34-22576" fmla="*/ 850773 h 1160335"/>
            <a:gd name="connsiteX35-22577" fmla="*/ 904875 w 5470922"/>
            <a:gd name="connsiteY35-22578" fmla="*/ 844819 h 1160335"/>
            <a:gd name="connsiteX36-22579" fmla="*/ 952500 w 5470922"/>
            <a:gd name="connsiteY36-22580" fmla="*/ 838866 h 1160335"/>
            <a:gd name="connsiteX37-22581" fmla="*/ 988219 w 5470922"/>
            <a:gd name="connsiteY37-22582" fmla="*/ 815054 h 1160335"/>
            <a:gd name="connsiteX38-22583" fmla="*/ 1006078 w 5470922"/>
            <a:gd name="connsiteY38-22584" fmla="*/ 803148 h 1160335"/>
            <a:gd name="connsiteX39-22585" fmla="*/ 1041797 w 5470922"/>
            <a:gd name="connsiteY39-22586" fmla="*/ 809101 h 1160335"/>
            <a:gd name="connsiteX40-22587" fmla="*/ 1059656 w 5470922"/>
            <a:gd name="connsiteY40-22588" fmla="*/ 815054 h 1160335"/>
            <a:gd name="connsiteX41-22589" fmla="*/ 1101328 w 5470922"/>
            <a:gd name="connsiteY41-22590" fmla="*/ 803148 h 1160335"/>
            <a:gd name="connsiteX42-22591" fmla="*/ 1137047 w 5470922"/>
            <a:gd name="connsiteY42-22592" fmla="*/ 761476 h 1160335"/>
            <a:gd name="connsiteX43-22593" fmla="*/ 1148953 w 5470922"/>
            <a:gd name="connsiteY43-22594" fmla="*/ 737663 h 1160335"/>
            <a:gd name="connsiteX44-22595" fmla="*/ 1154906 w 5470922"/>
            <a:gd name="connsiteY44-22596" fmla="*/ 719804 h 1160335"/>
            <a:gd name="connsiteX45-22597" fmla="*/ 1172766 w 5470922"/>
            <a:gd name="connsiteY45-22598" fmla="*/ 713851 h 1160335"/>
            <a:gd name="connsiteX46-22599" fmla="*/ 1196578 w 5470922"/>
            <a:gd name="connsiteY46-22600" fmla="*/ 719804 h 1160335"/>
            <a:gd name="connsiteX47-22601" fmla="*/ 1214437 w 5470922"/>
            <a:gd name="connsiteY47-22602" fmla="*/ 725757 h 1160335"/>
            <a:gd name="connsiteX48-22603" fmla="*/ 1226344 w 5470922"/>
            <a:gd name="connsiteY48-22604" fmla="*/ 713851 h 1160335"/>
            <a:gd name="connsiteX49-22605" fmla="*/ 1244203 w 5470922"/>
            <a:gd name="connsiteY49-22606" fmla="*/ 707898 h 1160335"/>
            <a:gd name="connsiteX50-22607" fmla="*/ 1273969 w 5470922"/>
            <a:gd name="connsiteY50-22608" fmla="*/ 737663 h 1160335"/>
            <a:gd name="connsiteX51-22609" fmla="*/ 1291828 w 5470922"/>
            <a:gd name="connsiteY51-22610" fmla="*/ 749569 h 1160335"/>
            <a:gd name="connsiteX52-22611" fmla="*/ 1333500 w 5470922"/>
            <a:gd name="connsiteY52-22612" fmla="*/ 785288 h 1160335"/>
            <a:gd name="connsiteX53-22613" fmla="*/ 1351359 w 5470922"/>
            <a:gd name="connsiteY53-22614" fmla="*/ 791241 h 1160335"/>
            <a:gd name="connsiteX54-22615" fmla="*/ 1369219 w 5470922"/>
            <a:gd name="connsiteY54-22616" fmla="*/ 755523 h 1160335"/>
            <a:gd name="connsiteX55-22617" fmla="*/ 1375172 w 5470922"/>
            <a:gd name="connsiteY55-22618" fmla="*/ 695991 h 1160335"/>
            <a:gd name="connsiteX56-22619" fmla="*/ 1393031 w 5470922"/>
            <a:gd name="connsiteY56-22620" fmla="*/ 684085 h 1160335"/>
            <a:gd name="connsiteX57-22621" fmla="*/ 1494234 w 5470922"/>
            <a:gd name="connsiteY57-22622" fmla="*/ 660273 h 1160335"/>
            <a:gd name="connsiteX58-22623" fmla="*/ 1506141 w 5470922"/>
            <a:gd name="connsiteY58-22624" fmla="*/ 648366 h 1160335"/>
            <a:gd name="connsiteX59-22625" fmla="*/ 1524000 w 5470922"/>
            <a:gd name="connsiteY59-22626" fmla="*/ 636460 h 1160335"/>
            <a:gd name="connsiteX60-22627" fmla="*/ 1535906 w 5470922"/>
            <a:gd name="connsiteY60-22628" fmla="*/ 618601 h 1160335"/>
            <a:gd name="connsiteX61-22629" fmla="*/ 1559719 w 5470922"/>
            <a:gd name="connsiteY61-22630" fmla="*/ 594788 h 1160335"/>
            <a:gd name="connsiteX62-22631" fmla="*/ 1565672 w 5470922"/>
            <a:gd name="connsiteY62-22632" fmla="*/ 576929 h 1160335"/>
            <a:gd name="connsiteX63-22633" fmla="*/ 1619250 w 5470922"/>
            <a:gd name="connsiteY63-22634" fmla="*/ 547163 h 1160335"/>
            <a:gd name="connsiteX64-22635" fmla="*/ 1702594 w 5470922"/>
            <a:gd name="connsiteY64-22636" fmla="*/ 553116 h 1160335"/>
            <a:gd name="connsiteX65-22637" fmla="*/ 1720453 w 5470922"/>
            <a:gd name="connsiteY65-22638" fmla="*/ 559069 h 1160335"/>
            <a:gd name="connsiteX66-22639" fmla="*/ 1768078 w 5470922"/>
            <a:gd name="connsiteY66-22640" fmla="*/ 547163 h 1160335"/>
            <a:gd name="connsiteX67-22641" fmla="*/ 1797844 w 5470922"/>
            <a:gd name="connsiteY67-22642" fmla="*/ 523351 h 1160335"/>
            <a:gd name="connsiteX68-22643" fmla="*/ 1779984 w 5470922"/>
            <a:gd name="connsiteY68-22644" fmla="*/ 481679 h 1160335"/>
            <a:gd name="connsiteX69-22645" fmla="*/ 1768078 w 5470922"/>
            <a:gd name="connsiteY69-22646" fmla="*/ 463819 h 1160335"/>
            <a:gd name="connsiteX70-22647" fmla="*/ 1785937 w 5470922"/>
            <a:gd name="connsiteY70-22648" fmla="*/ 445960 h 1160335"/>
            <a:gd name="connsiteX71-22649" fmla="*/ 1839516 w 5470922"/>
            <a:gd name="connsiteY71-22650" fmla="*/ 463819 h 1160335"/>
            <a:gd name="connsiteX72-22651" fmla="*/ 1851422 w 5470922"/>
            <a:gd name="connsiteY72-22652" fmla="*/ 475726 h 1160335"/>
            <a:gd name="connsiteX73-22653" fmla="*/ 1887141 w 5470922"/>
            <a:gd name="connsiteY73-22654" fmla="*/ 493585 h 1160335"/>
            <a:gd name="connsiteX74-22655" fmla="*/ 1934766 w 5470922"/>
            <a:gd name="connsiteY74-22656" fmla="*/ 481679 h 1160335"/>
            <a:gd name="connsiteX75-22657" fmla="*/ 1952625 w 5470922"/>
            <a:gd name="connsiteY75-22658" fmla="*/ 445960 h 1160335"/>
            <a:gd name="connsiteX76-22659" fmla="*/ 1976437 w 5470922"/>
            <a:gd name="connsiteY76-22660" fmla="*/ 434054 h 1160335"/>
            <a:gd name="connsiteX77-22661" fmla="*/ 2047875 w 5470922"/>
            <a:gd name="connsiteY77-22662" fmla="*/ 422148 h 1160335"/>
            <a:gd name="connsiteX78-22663" fmla="*/ 2077641 w 5470922"/>
            <a:gd name="connsiteY78-22664" fmla="*/ 404288 h 1160335"/>
            <a:gd name="connsiteX79-22665" fmla="*/ 2095500 w 5470922"/>
            <a:gd name="connsiteY79-22666" fmla="*/ 398335 h 1160335"/>
            <a:gd name="connsiteX80-22667" fmla="*/ 2125266 w 5470922"/>
            <a:gd name="connsiteY80-22668" fmla="*/ 374523 h 1160335"/>
            <a:gd name="connsiteX81-22669" fmla="*/ 2137172 w 5470922"/>
            <a:gd name="connsiteY81-22670" fmla="*/ 362616 h 1160335"/>
            <a:gd name="connsiteX82-22671" fmla="*/ 2172891 w 5470922"/>
            <a:gd name="connsiteY82-22672" fmla="*/ 350710 h 1160335"/>
            <a:gd name="connsiteX83-22673" fmla="*/ 2190750 w 5470922"/>
            <a:gd name="connsiteY83-22674" fmla="*/ 344757 h 1160335"/>
            <a:gd name="connsiteX84-22675" fmla="*/ 2220516 w 5470922"/>
            <a:gd name="connsiteY84-22676" fmla="*/ 338804 h 1160335"/>
            <a:gd name="connsiteX85-22677" fmla="*/ 2256234 w 5470922"/>
            <a:gd name="connsiteY85-22678" fmla="*/ 326898 h 1160335"/>
            <a:gd name="connsiteX86-22679" fmla="*/ 2274094 w 5470922"/>
            <a:gd name="connsiteY86-22680" fmla="*/ 320944 h 1160335"/>
            <a:gd name="connsiteX87-22681" fmla="*/ 2309812 w 5470922"/>
            <a:gd name="connsiteY87-22682" fmla="*/ 297132 h 1160335"/>
            <a:gd name="connsiteX88-22683" fmla="*/ 2321719 w 5470922"/>
            <a:gd name="connsiteY88-22684" fmla="*/ 279273 h 1160335"/>
            <a:gd name="connsiteX89-22685" fmla="*/ 2357437 w 5470922"/>
            <a:gd name="connsiteY89-22686" fmla="*/ 261413 h 1160335"/>
            <a:gd name="connsiteX90-22687" fmla="*/ 2369344 w 5470922"/>
            <a:gd name="connsiteY90-22688" fmla="*/ 249507 h 1160335"/>
            <a:gd name="connsiteX91-22689" fmla="*/ 2381250 w 5470922"/>
            <a:gd name="connsiteY91-22690" fmla="*/ 231648 h 1160335"/>
            <a:gd name="connsiteX92-22691" fmla="*/ 2416969 w 5470922"/>
            <a:gd name="connsiteY92-22692" fmla="*/ 219741 h 1160335"/>
            <a:gd name="connsiteX93-22693" fmla="*/ 2446734 w 5470922"/>
            <a:gd name="connsiteY93-22694" fmla="*/ 225694 h 1160335"/>
            <a:gd name="connsiteX94-22695" fmla="*/ 2458641 w 5470922"/>
            <a:gd name="connsiteY94-22696" fmla="*/ 237601 h 1160335"/>
            <a:gd name="connsiteX95-22697" fmla="*/ 2494359 w 5470922"/>
            <a:gd name="connsiteY95-22698" fmla="*/ 225694 h 1160335"/>
            <a:gd name="connsiteX96-22699" fmla="*/ 2536031 w 5470922"/>
            <a:gd name="connsiteY96-22700" fmla="*/ 231648 h 1160335"/>
            <a:gd name="connsiteX97-22701" fmla="*/ 2547937 w 5470922"/>
            <a:gd name="connsiteY97-22702" fmla="*/ 249507 h 1160335"/>
            <a:gd name="connsiteX98-22703" fmla="*/ 2559844 w 5470922"/>
            <a:gd name="connsiteY98-22704" fmla="*/ 261413 h 1160335"/>
            <a:gd name="connsiteX99-22705" fmla="*/ 2565797 w 5470922"/>
            <a:gd name="connsiteY99-22706" fmla="*/ 291179 h 1160335"/>
            <a:gd name="connsiteX100-22707" fmla="*/ 2583656 w 5470922"/>
            <a:gd name="connsiteY100-22708" fmla="*/ 297132 h 1160335"/>
            <a:gd name="connsiteX101-22709" fmla="*/ 2619375 w 5470922"/>
            <a:gd name="connsiteY101-22710" fmla="*/ 320944 h 1160335"/>
            <a:gd name="connsiteX102-22711" fmla="*/ 2655094 w 5470922"/>
            <a:gd name="connsiteY102-22712" fmla="*/ 338804 h 1160335"/>
            <a:gd name="connsiteX103-22713" fmla="*/ 2684859 w 5470922"/>
            <a:gd name="connsiteY103-22714" fmla="*/ 410241 h 1160335"/>
            <a:gd name="connsiteX104-22715" fmla="*/ 2708672 w 5470922"/>
            <a:gd name="connsiteY104-22716" fmla="*/ 398335 h 1160335"/>
            <a:gd name="connsiteX105-22717" fmla="*/ 2744391 w 5470922"/>
            <a:gd name="connsiteY105-22718" fmla="*/ 386429 h 1160335"/>
            <a:gd name="connsiteX106-22719" fmla="*/ 2851547 w 5470922"/>
            <a:gd name="connsiteY106-22720" fmla="*/ 404288 h 1160335"/>
            <a:gd name="connsiteX107-22721" fmla="*/ 2887266 w 5470922"/>
            <a:gd name="connsiteY107-22722" fmla="*/ 392382 h 1160335"/>
            <a:gd name="connsiteX108-22723" fmla="*/ 2905125 w 5470922"/>
            <a:gd name="connsiteY108-22724" fmla="*/ 386429 h 1160335"/>
            <a:gd name="connsiteX109-22725" fmla="*/ 2922984 w 5470922"/>
            <a:gd name="connsiteY109-22726" fmla="*/ 374523 h 1160335"/>
            <a:gd name="connsiteX110-22727" fmla="*/ 2976562 w 5470922"/>
            <a:gd name="connsiteY110-22728" fmla="*/ 368569 h 1160335"/>
            <a:gd name="connsiteX111-22729" fmla="*/ 2994422 w 5470922"/>
            <a:gd name="connsiteY111-22730" fmla="*/ 374523 h 1160335"/>
            <a:gd name="connsiteX112-22731" fmla="*/ 3012281 w 5470922"/>
            <a:gd name="connsiteY112-22732" fmla="*/ 386429 h 1160335"/>
            <a:gd name="connsiteX113-22733" fmla="*/ 3030141 w 5470922"/>
            <a:gd name="connsiteY113-22734" fmla="*/ 350710 h 1160335"/>
            <a:gd name="connsiteX114-22735" fmla="*/ 3065859 w 5470922"/>
            <a:gd name="connsiteY114-22736" fmla="*/ 320944 h 1160335"/>
            <a:gd name="connsiteX115-22737" fmla="*/ 3089672 w 5470922"/>
            <a:gd name="connsiteY115-22738" fmla="*/ 314991 h 1160335"/>
            <a:gd name="connsiteX116-22739" fmla="*/ 3168365 w 5470922"/>
            <a:gd name="connsiteY116-22740" fmla="*/ 319119 h 1160335"/>
            <a:gd name="connsiteX117-22741" fmla="*/ 3232547 w 5470922"/>
            <a:gd name="connsiteY117-22742" fmla="*/ 314991 h 1160335"/>
            <a:gd name="connsiteX118-22743" fmla="*/ 3244453 w 5470922"/>
            <a:gd name="connsiteY118-22744" fmla="*/ 326898 h 1160335"/>
            <a:gd name="connsiteX119-22745" fmla="*/ 3270079 w 5470922"/>
            <a:gd name="connsiteY119-22746" fmla="*/ 364631 h 1160335"/>
            <a:gd name="connsiteX120-22747" fmla="*/ 3295707 w 5470922"/>
            <a:gd name="connsiteY120-22748" fmla="*/ 413025 h 1160335"/>
            <a:gd name="connsiteX121-22749" fmla="*/ 3335563 w 5470922"/>
            <a:gd name="connsiteY121-22750" fmla="*/ 440198 h 1160335"/>
            <a:gd name="connsiteX122-22751" fmla="*/ 3363516 w 5470922"/>
            <a:gd name="connsiteY122-22752" fmla="*/ 440007 h 1160335"/>
            <a:gd name="connsiteX123-22753" fmla="*/ 3368957 w 5470922"/>
            <a:gd name="connsiteY123-22754" fmla="*/ 405345 h 1160335"/>
            <a:gd name="connsiteX124-22755" fmla="*/ 3364817 w 5470922"/>
            <a:gd name="connsiteY124-22756" fmla="*/ 380765 h 1160335"/>
            <a:gd name="connsiteX125-22757" fmla="*/ 3374136 w 5470922"/>
            <a:gd name="connsiteY125-22758" fmla="*/ 317105 h 1160335"/>
            <a:gd name="connsiteX126-22759" fmla="*/ 3423047 w 5470922"/>
            <a:gd name="connsiteY126-22760" fmla="*/ 332851 h 1160335"/>
            <a:gd name="connsiteX127-22761" fmla="*/ 3443495 w 5470922"/>
            <a:gd name="connsiteY127-22762" fmla="*/ 358967 h 1160335"/>
            <a:gd name="connsiteX128-22763" fmla="*/ 3459294 w 5470922"/>
            <a:gd name="connsiteY128-22764" fmla="*/ 314512 h 1160335"/>
            <a:gd name="connsiteX129-22765" fmla="*/ 3476625 w 5470922"/>
            <a:gd name="connsiteY129-22766" fmla="*/ 279273 h 1160335"/>
            <a:gd name="connsiteX130-22767" fmla="*/ 3500437 w 5470922"/>
            <a:gd name="connsiteY130-22768" fmla="*/ 273319 h 1160335"/>
            <a:gd name="connsiteX131-22769" fmla="*/ 3530203 w 5470922"/>
            <a:gd name="connsiteY131-22770" fmla="*/ 267366 h 1160335"/>
            <a:gd name="connsiteX132-22771" fmla="*/ 3548062 w 5470922"/>
            <a:gd name="connsiteY132-22772" fmla="*/ 261413 h 1160335"/>
            <a:gd name="connsiteX133-22773" fmla="*/ 3539784 w 5470922"/>
            <a:gd name="connsiteY133-22774" fmla="*/ 233471 h 1160335"/>
            <a:gd name="connsiteX134-22775" fmla="*/ 3607594 w 5470922"/>
            <a:gd name="connsiteY134-22776" fmla="*/ 179126 h 1160335"/>
            <a:gd name="connsiteX135-22777" fmla="*/ 3611997 w 5470922"/>
            <a:gd name="connsiteY135-22778" fmla="*/ 114218 h 1160335"/>
            <a:gd name="connsiteX136-22779" fmla="*/ 3655219 w 5470922"/>
            <a:gd name="connsiteY136-22780" fmla="*/ 100679 h 1160335"/>
            <a:gd name="connsiteX137-22781" fmla="*/ 3709836 w 5470922"/>
            <a:gd name="connsiteY137-22782" fmla="*/ 80227 h 1160335"/>
            <a:gd name="connsiteX138-22783" fmla="*/ 3757213 w 5470922"/>
            <a:gd name="connsiteY138-22784" fmla="*/ 45277 h 1160335"/>
            <a:gd name="connsiteX139-22785" fmla="*/ 3806125 w 5470922"/>
            <a:gd name="connsiteY139-22786" fmla="*/ 70626 h 1160335"/>
            <a:gd name="connsiteX140-22787" fmla="*/ 3875484 w 5470922"/>
            <a:gd name="connsiteY140-22788" fmla="*/ 70913 h 1160335"/>
            <a:gd name="connsiteX141-22789" fmla="*/ 3893344 w 5470922"/>
            <a:gd name="connsiteY141-22790" fmla="*/ 64960 h 1160335"/>
            <a:gd name="connsiteX142-22791" fmla="*/ 3911203 w 5470922"/>
            <a:gd name="connsiteY142-22792" fmla="*/ 53054 h 1160335"/>
            <a:gd name="connsiteX143-22793" fmla="*/ 3929062 w 5470922"/>
            <a:gd name="connsiteY143-22794" fmla="*/ 59007 h 1160335"/>
            <a:gd name="connsiteX144-22795" fmla="*/ 3966595 w 5470922"/>
            <a:gd name="connsiteY144-22796" fmla="*/ 73218 h 1160335"/>
            <a:gd name="connsiteX145-22797" fmla="*/ 3988082 w 5470922"/>
            <a:gd name="connsiteY145-22798" fmla="*/ 117193 h 1160335"/>
            <a:gd name="connsiteX146-22799" fmla="*/ 4025615 w 5470922"/>
            <a:gd name="connsiteY146-22800" fmla="*/ 131980 h 1160335"/>
            <a:gd name="connsiteX147-22801" fmla="*/ 4060295 w 5470922"/>
            <a:gd name="connsiteY147-22802" fmla="*/ 105865 h 1160335"/>
            <a:gd name="connsiteX148-22803" fmla="*/ 4038822 w 5470922"/>
            <a:gd name="connsiteY148-22804" fmla="*/ 61888 h 1160335"/>
            <a:gd name="connsiteX149-22805" fmla="*/ 4044778 w 5470922"/>
            <a:gd name="connsiteY149-22806" fmla="*/ 20505 h 1160335"/>
            <a:gd name="connsiteX150-22807" fmla="*/ 4062371 w 5470922"/>
            <a:gd name="connsiteY150-22808" fmla="*/ 53 h 1160335"/>
            <a:gd name="connsiteX151-22809" fmla="*/ 4101703 w 5470922"/>
            <a:gd name="connsiteY151-22810" fmla="*/ 11382 h 1160335"/>
            <a:gd name="connsiteX152-22811" fmla="*/ 4137933 w 5470922"/>
            <a:gd name="connsiteY152-22812" fmla="*/ 51419 h 1160335"/>
            <a:gd name="connsiteX153-22813" fmla="*/ 4181683 w 5470922"/>
            <a:gd name="connsiteY153-22814" fmla="*/ 77537 h 1160335"/>
            <a:gd name="connsiteX154-22815" fmla="*/ 4244578 w 5470922"/>
            <a:gd name="connsiteY154-22816" fmla="*/ 29241 h 1160335"/>
            <a:gd name="connsiteX155-22817" fmla="*/ 4280297 w 5470922"/>
            <a:gd name="connsiteY155-22818" fmla="*/ 35194 h 1160335"/>
            <a:gd name="connsiteX156-22819" fmla="*/ 4363641 w 5470922"/>
            <a:gd name="connsiteY156-22820" fmla="*/ 23288 h 1160335"/>
            <a:gd name="connsiteX157-22821" fmla="*/ 4381500 w 5470922"/>
            <a:gd name="connsiteY157-22822" fmla="*/ 17335 h 1160335"/>
            <a:gd name="connsiteX158-22823" fmla="*/ 4430163 w 5470922"/>
            <a:gd name="connsiteY158-22824" fmla="*/ 60255 h 1160335"/>
            <a:gd name="connsiteX159-22825" fmla="*/ 4470797 w 5470922"/>
            <a:gd name="connsiteY159-22826" fmla="*/ 47101 h 1160335"/>
            <a:gd name="connsiteX160-22827" fmla="*/ 4488656 w 5470922"/>
            <a:gd name="connsiteY160-22828" fmla="*/ 88773 h 1160335"/>
            <a:gd name="connsiteX161-22829" fmla="*/ 4506516 w 5470922"/>
            <a:gd name="connsiteY161-22830" fmla="*/ 82819 h 1160335"/>
            <a:gd name="connsiteX162-22831" fmla="*/ 4542234 w 5470922"/>
            <a:gd name="connsiteY162-22832" fmla="*/ 59007 h 1160335"/>
            <a:gd name="connsiteX163-22833" fmla="*/ 4554141 w 5470922"/>
            <a:gd name="connsiteY163-22834" fmla="*/ 47101 h 1160335"/>
            <a:gd name="connsiteX164-22835" fmla="*/ 4589859 w 5470922"/>
            <a:gd name="connsiteY164-22836" fmla="*/ 35194 h 1160335"/>
            <a:gd name="connsiteX165-22837" fmla="*/ 4607719 w 5470922"/>
            <a:gd name="connsiteY165-22838" fmla="*/ 29241 h 1160335"/>
            <a:gd name="connsiteX166-22839" fmla="*/ 4649391 w 5470922"/>
            <a:gd name="connsiteY166-22840" fmla="*/ 11382 h 1160335"/>
            <a:gd name="connsiteX167-22841" fmla="*/ 4667250 w 5470922"/>
            <a:gd name="connsiteY167-22842" fmla="*/ 41148 h 1160335"/>
            <a:gd name="connsiteX168-22843" fmla="*/ 4691062 w 5470922"/>
            <a:gd name="connsiteY168-22844" fmla="*/ 76866 h 1160335"/>
            <a:gd name="connsiteX169-22845" fmla="*/ 4738687 w 5470922"/>
            <a:gd name="connsiteY169-22846" fmla="*/ 88773 h 1160335"/>
            <a:gd name="connsiteX170-22847" fmla="*/ 4774406 w 5470922"/>
            <a:gd name="connsiteY170-22848" fmla="*/ 70913 h 1160335"/>
            <a:gd name="connsiteX171-22849" fmla="*/ 4798219 w 5470922"/>
            <a:gd name="connsiteY171-22850" fmla="*/ 35194 h 1160335"/>
            <a:gd name="connsiteX172-22851" fmla="*/ 4804172 w 5470922"/>
            <a:gd name="connsiteY172-22852" fmla="*/ 17335 h 1160335"/>
            <a:gd name="connsiteX173-22853" fmla="*/ 4822031 w 5470922"/>
            <a:gd name="connsiteY173-22854" fmla="*/ 29241 h 1160335"/>
            <a:gd name="connsiteX174-22855" fmla="*/ 4845844 w 5470922"/>
            <a:gd name="connsiteY174-22856" fmla="*/ 70913 h 1160335"/>
            <a:gd name="connsiteX175-22857" fmla="*/ 4863703 w 5470922"/>
            <a:gd name="connsiteY175-22858" fmla="*/ 82819 h 1160335"/>
            <a:gd name="connsiteX176-22859" fmla="*/ 4893469 w 5470922"/>
            <a:gd name="connsiteY176-22860" fmla="*/ 112585 h 1160335"/>
            <a:gd name="connsiteX177-22861" fmla="*/ 4911328 w 5470922"/>
            <a:gd name="connsiteY177-22862" fmla="*/ 100679 h 1160335"/>
            <a:gd name="connsiteX178-22863" fmla="*/ 4935141 w 5470922"/>
            <a:gd name="connsiteY178-22864" fmla="*/ 76866 h 1160335"/>
            <a:gd name="connsiteX179-22865" fmla="*/ 4931792 w 5470922"/>
            <a:gd name="connsiteY179-22866" fmla="*/ 113064 h 1160335"/>
            <a:gd name="connsiteX180-22867" fmla="*/ 4974749 w 5470922"/>
            <a:gd name="connsiteY180-22868" fmla="*/ 124203 h 1160335"/>
            <a:gd name="connsiteX181-22869" fmla="*/ 5017708 w 5470922"/>
            <a:gd name="connsiteY181-22870" fmla="*/ 108745 h 1160335"/>
            <a:gd name="connsiteX182-22871" fmla="*/ 5020562 w 5470922"/>
            <a:gd name="connsiteY182-22872" fmla="*/ 71970 h 1160335"/>
            <a:gd name="connsiteX183-22873" fmla="*/ 5060156 w 5470922"/>
            <a:gd name="connsiteY183-22874" fmla="*/ 41148 h 1160335"/>
            <a:gd name="connsiteX184-22875" fmla="*/ 5047739 w 5470922"/>
            <a:gd name="connsiteY184-22876" fmla="*/ 23288 h 1160335"/>
            <a:gd name="connsiteX185-22877" fmla="*/ 5119687 w 5470922"/>
            <a:gd name="connsiteY185-22878" fmla="*/ 11382 h 1160335"/>
            <a:gd name="connsiteX186-22879" fmla="*/ 5142725 w 5470922"/>
            <a:gd name="connsiteY186-22880" fmla="*/ 3605 h 1160335"/>
            <a:gd name="connsiteX187-22881" fmla="*/ 5169390 w 5470922"/>
            <a:gd name="connsiteY187-22882" fmla="*/ 41916 h 1160335"/>
            <a:gd name="connsiteX188-22883" fmla="*/ 5209249 w 5470922"/>
            <a:gd name="connsiteY188-22884" fmla="*/ 59007 h 1160335"/>
            <a:gd name="connsiteX189-22885" fmla="*/ 5239014 w 5470922"/>
            <a:gd name="connsiteY189-22886" fmla="*/ 113064 h 1160335"/>
            <a:gd name="connsiteX190-22887" fmla="*/ 5246006 w 5470922"/>
            <a:gd name="connsiteY190-22888" fmla="*/ 132749 h 1160335"/>
            <a:gd name="connsiteX191-22889" fmla="*/ 5258686 w 5470922"/>
            <a:gd name="connsiteY191-22890" fmla="*/ 174708 h 1160335"/>
            <a:gd name="connsiteX192-22891" fmla="*/ 5280686 w 5470922"/>
            <a:gd name="connsiteY192-22892" fmla="*/ 156370 h 1160335"/>
            <a:gd name="connsiteX193-22893" fmla="*/ 5301911 w 5470922"/>
            <a:gd name="connsiteY193-22894" fmla="*/ 147056 h 1160335"/>
            <a:gd name="connsiteX194-22895" fmla="*/ 5312265 w 5470922"/>
            <a:gd name="connsiteY194-22896" fmla="*/ 124781 h 1160335"/>
            <a:gd name="connsiteX195-22897" fmla="*/ 5340991 w 5470922"/>
            <a:gd name="connsiteY195-22898" fmla="*/ 106920 h 1160335"/>
            <a:gd name="connsiteX196-22899" fmla="*/ 5309941 w 5470922"/>
            <a:gd name="connsiteY196-22900" fmla="*/ 72259 h 1160335"/>
            <a:gd name="connsiteX197-22901" fmla="*/ 5373610 w 5470922"/>
            <a:gd name="connsiteY197-22902" fmla="*/ 73027 h 1160335"/>
            <a:gd name="connsiteX198-22903" fmla="*/ 5399484 w 5470922"/>
            <a:gd name="connsiteY198-22904" fmla="*/ 59007 h 1160335"/>
            <a:gd name="connsiteX199-22905" fmla="*/ 5381625 w 5470922"/>
            <a:gd name="connsiteY199-22906" fmla="*/ 47101 h 1160335"/>
            <a:gd name="connsiteX200-22907" fmla="*/ 5447109 w 5470922"/>
            <a:gd name="connsiteY200-22908" fmla="*/ 41148 h 1160335"/>
            <a:gd name="connsiteX201-22909" fmla="*/ 5470922 w 5470922"/>
            <a:gd name="connsiteY201-22910" fmla="*/ 47101 h 1160335"/>
            <a:gd name="connsiteX0-22911" fmla="*/ 0 w 5470922"/>
            <a:gd name="connsiteY0-22912" fmla="*/ 1160335 h 1160335"/>
            <a:gd name="connsiteX1-22913" fmla="*/ 29766 w 5470922"/>
            <a:gd name="connsiteY1-22914" fmla="*/ 1142476 h 1160335"/>
            <a:gd name="connsiteX2-22915" fmla="*/ 47625 w 5470922"/>
            <a:gd name="connsiteY2-22916" fmla="*/ 1136523 h 1160335"/>
            <a:gd name="connsiteX3-22917" fmla="*/ 77391 w 5470922"/>
            <a:gd name="connsiteY3-22918" fmla="*/ 1106757 h 1160335"/>
            <a:gd name="connsiteX4-22919" fmla="*/ 95250 w 5470922"/>
            <a:gd name="connsiteY4-22920" fmla="*/ 1094851 h 1160335"/>
            <a:gd name="connsiteX5-22921" fmla="*/ 172641 w 5470922"/>
            <a:gd name="connsiteY5-22922" fmla="*/ 1100804 h 1160335"/>
            <a:gd name="connsiteX6-22923" fmla="*/ 220266 w 5470922"/>
            <a:gd name="connsiteY6-22924" fmla="*/ 1106757 h 1160335"/>
            <a:gd name="connsiteX7-22925" fmla="*/ 232172 w 5470922"/>
            <a:gd name="connsiteY7-22926" fmla="*/ 1088898 h 1160335"/>
            <a:gd name="connsiteX8-22927" fmla="*/ 238125 w 5470922"/>
            <a:gd name="connsiteY8-22928" fmla="*/ 1047226 h 1160335"/>
            <a:gd name="connsiteX9-22929" fmla="*/ 244078 w 5470922"/>
            <a:gd name="connsiteY9-22930" fmla="*/ 1029366 h 1160335"/>
            <a:gd name="connsiteX10-22931" fmla="*/ 279797 w 5470922"/>
            <a:gd name="connsiteY10-22932" fmla="*/ 1005554 h 1160335"/>
            <a:gd name="connsiteX11-22933" fmla="*/ 291703 w 5470922"/>
            <a:gd name="connsiteY11-22934" fmla="*/ 987694 h 1160335"/>
            <a:gd name="connsiteX12-22935" fmla="*/ 321469 w 5470922"/>
            <a:gd name="connsiteY12-22936" fmla="*/ 957929 h 1160335"/>
            <a:gd name="connsiteX13-22937" fmla="*/ 345281 w 5470922"/>
            <a:gd name="connsiteY13-22938" fmla="*/ 922210 h 1160335"/>
            <a:gd name="connsiteX14-22939" fmla="*/ 357187 w 5470922"/>
            <a:gd name="connsiteY14-22940" fmla="*/ 904351 h 1160335"/>
            <a:gd name="connsiteX15-22941" fmla="*/ 369094 w 5470922"/>
            <a:gd name="connsiteY15-22942" fmla="*/ 892444 h 1160335"/>
            <a:gd name="connsiteX16-22943" fmla="*/ 381000 w 5470922"/>
            <a:gd name="connsiteY16-22944" fmla="*/ 904351 h 1160335"/>
            <a:gd name="connsiteX17-22945" fmla="*/ 386953 w 5470922"/>
            <a:gd name="connsiteY17-22946" fmla="*/ 922210 h 1160335"/>
            <a:gd name="connsiteX18-22947" fmla="*/ 422672 w 5470922"/>
            <a:gd name="connsiteY18-22948" fmla="*/ 940069 h 1160335"/>
            <a:gd name="connsiteX19-22949" fmla="*/ 452437 w 5470922"/>
            <a:gd name="connsiteY19-22950" fmla="*/ 969835 h 1160335"/>
            <a:gd name="connsiteX20-22951" fmla="*/ 488156 w 5470922"/>
            <a:gd name="connsiteY20-22952" fmla="*/ 981741 h 1160335"/>
            <a:gd name="connsiteX21-22953" fmla="*/ 511969 w 5470922"/>
            <a:gd name="connsiteY21-22954" fmla="*/ 975788 h 1160335"/>
            <a:gd name="connsiteX22-22955" fmla="*/ 559594 w 5470922"/>
            <a:gd name="connsiteY22-22956" fmla="*/ 940069 h 1160335"/>
            <a:gd name="connsiteX23-22957" fmla="*/ 601266 w 5470922"/>
            <a:gd name="connsiteY23-22958" fmla="*/ 946023 h 1160335"/>
            <a:gd name="connsiteX24-22959" fmla="*/ 619125 w 5470922"/>
            <a:gd name="connsiteY24-22960" fmla="*/ 951976 h 1160335"/>
            <a:gd name="connsiteX25-22961" fmla="*/ 631031 w 5470922"/>
            <a:gd name="connsiteY25-22962" fmla="*/ 969835 h 1160335"/>
            <a:gd name="connsiteX26-22963" fmla="*/ 648891 w 5470922"/>
            <a:gd name="connsiteY26-22964" fmla="*/ 981741 h 1160335"/>
            <a:gd name="connsiteX27-22965" fmla="*/ 666750 w 5470922"/>
            <a:gd name="connsiteY27-22966" fmla="*/ 975788 h 1160335"/>
            <a:gd name="connsiteX28-22967" fmla="*/ 684609 w 5470922"/>
            <a:gd name="connsiteY28-22968" fmla="*/ 963882 h 1160335"/>
            <a:gd name="connsiteX29-22969" fmla="*/ 720328 w 5470922"/>
            <a:gd name="connsiteY29-22970" fmla="*/ 951976 h 1160335"/>
            <a:gd name="connsiteX30-22971" fmla="*/ 744141 w 5470922"/>
            <a:gd name="connsiteY30-22972" fmla="*/ 928163 h 1160335"/>
            <a:gd name="connsiteX31-22973" fmla="*/ 756047 w 5470922"/>
            <a:gd name="connsiteY31-22974" fmla="*/ 910304 h 1160335"/>
            <a:gd name="connsiteX32-22975" fmla="*/ 773906 w 5470922"/>
            <a:gd name="connsiteY32-22976" fmla="*/ 904351 h 1160335"/>
            <a:gd name="connsiteX33-22977" fmla="*/ 863203 w 5470922"/>
            <a:gd name="connsiteY33-22978" fmla="*/ 898398 h 1160335"/>
            <a:gd name="connsiteX34-22979" fmla="*/ 887016 w 5470922"/>
            <a:gd name="connsiteY34-22980" fmla="*/ 850773 h 1160335"/>
            <a:gd name="connsiteX35-22981" fmla="*/ 904875 w 5470922"/>
            <a:gd name="connsiteY35-22982" fmla="*/ 844819 h 1160335"/>
            <a:gd name="connsiteX36-22983" fmla="*/ 952500 w 5470922"/>
            <a:gd name="connsiteY36-22984" fmla="*/ 838866 h 1160335"/>
            <a:gd name="connsiteX37-22985" fmla="*/ 988219 w 5470922"/>
            <a:gd name="connsiteY37-22986" fmla="*/ 815054 h 1160335"/>
            <a:gd name="connsiteX38-22987" fmla="*/ 1006078 w 5470922"/>
            <a:gd name="connsiteY38-22988" fmla="*/ 803148 h 1160335"/>
            <a:gd name="connsiteX39-22989" fmla="*/ 1041797 w 5470922"/>
            <a:gd name="connsiteY39-22990" fmla="*/ 809101 h 1160335"/>
            <a:gd name="connsiteX40-22991" fmla="*/ 1059656 w 5470922"/>
            <a:gd name="connsiteY40-22992" fmla="*/ 815054 h 1160335"/>
            <a:gd name="connsiteX41-22993" fmla="*/ 1101328 w 5470922"/>
            <a:gd name="connsiteY41-22994" fmla="*/ 803148 h 1160335"/>
            <a:gd name="connsiteX42-22995" fmla="*/ 1137047 w 5470922"/>
            <a:gd name="connsiteY42-22996" fmla="*/ 761476 h 1160335"/>
            <a:gd name="connsiteX43-22997" fmla="*/ 1148953 w 5470922"/>
            <a:gd name="connsiteY43-22998" fmla="*/ 737663 h 1160335"/>
            <a:gd name="connsiteX44-22999" fmla="*/ 1154906 w 5470922"/>
            <a:gd name="connsiteY44-23000" fmla="*/ 719804 h 1160335"/>
            <a:gd name="connsiteX45-23001" fmla="*/ 1172766 w 5470922"/>
            <a:gd name="connsiteY45-23002" fmla="*/ 713851 h 1160335"/>
            <a:gd name="connsiteX46-23003" fmla="*/ 1196578 w 5470922"/>
            <a:gd name="connsiteY46-23004" fmla="*/ 719804 h 1160335"/>
            <a:gd name="connsiteX47-23005" fmla="*/ 1214437 w 5470922"/>
            <a:gd name="connsiteY47-23006" fmla="*/ 725757 h 1160335"/>
            <a:gd name="connsiteX48-23007" fmla="*/ 1226344 w 5470922"/>
            <a:gd name="connsiteY48-23008" fmla="*/ 713851 h 1160335"/>
            <a:gd name="connsiteX49-23009" fmla="*/ 1244203 w 5470922"/>
            <a:gd name="connsiteY49-23010" fmla="*/ 707898 h 1160335"/>
            <a:gd name="connsiteX50-23011" fmla="*/ 1273969 w 5470922"/>
            <a:gd name="connsiteY50-23012" fmla="*/ 737663 h 1160335"/>
            <a:gd name="connsiteX51-23013" fmla="*/ 1291828 w 5470922"/>
            <a:gd name="connsiteY51-23014" fmla="*/ 749569 h 1160335"/>
            <a:gd name="connsiteX52-23015" fmla="*/ 1333500 w 5470922"/>
            <a:gd name="connsiteY52-23016" fmla="*/ 785288 h 1160335"/>
            <a:gd name="connsiteX53-23017" fmla="*/ 1351359 w 5470922"/>
            <a:gd name="connsiteY53-23018" fmla="*/ 791241 h 1160335"/>
            <a:gd name="connsiteX54-23019" fmla="*/ 1369219 w 5470922"/>
            <a:gd name="connsiteY54-23020" fmla="*/ 755523 h 1160335"/>
            <a:gd name="connsiteX55-23021" fmla="*/ 1375172 w 5470922"/>
            <a:gd name="connsiteY55-23022" fmla="*/ 695991 h 1160335"/>
            <a:gd name="connsiteX56-23023" fmla="*/ 1393031 w 5470922"/>
            <a:gd name="connsiteY56-23024" fmla="*/ 684085 h 1160335"/>
            <a:gd name="connsiteX57-23025" fmla="*/ 1494234 w 5470922"/>
            <a:gd name="connsiteY57-23026" fmla="*/ 660273 h 1160335"/>
            <a:gd name="connsiteX58-23027" fmla="*/ 1506141 w 5470922"/>
            <a:gd name="connsiteY58-23028" fmla="*/ 648366 h 1160335"/>
            <a:gd name="connsiteX59-23029" fmla="*/ 1524000 w 5470922"/>
            <a:gd name="connsiteY59-23030" fmla="*/ 636460 h 1160335"/>
            <a:gd name="connsiteX60-23031" fmla="*/ 1535906 w 5470922"/>
            <a:gd name="connsiteY60-23032" fmla="*/ 618601 h 1160335"/>
            <a:gd name="connsiteX61-23033" fmla="*/ 1559719 w 5470922"/>
            <a:gd name="connsiteY61-23034" fmla="*/ 594788 h 1160335"/>
            <a:gd name="connsiteX62-23035" fmla="*/ 1565672 w 5470922"/>
            <a:gd name="connsiteY62-23036" fmla="*/ 576929 h 1160335"/>
            <a:gd name="connsiteX63-23037" fmla="*/ 1619250 w 5470922"/>
            <a:gd name="connsiteY63-23038" fmla="*/ 547163 h 1160335"/>
            <a:gd name="connsiteX64-23039" fmla="*/ 1702594 w 5470922"/>
            <a:gd name="connsiteY64-23040" fmla="*/ 553116 h 1160335"/>
            <a:gd name="connsiteX65-23041" fmla="*/ 1720453 w 5470922"/>
            <a:gd name="connsiteY65-23042" fmla="*/ 559069 h 1160335"/>
            <a:gd name="connsiteX66-23043" fmla="*/ 1768078 w 5470922"/>
            <a:gd name="connsiteY66-23044" fmla="*/ 547163 h 1160335"/>
            <a:gd name="connsiteX67-23045" fmla="*/ 1797844 w 5470922"/>
            <a:gd name="connsiteY67-23046" fmla="*/ 523351 h 1160335"/>
            <a:gd name="connsiteX68-23047" fmla="*/ 1779984 w 5470922"/>
            <a:gd name="connsiteY68-23048" fmla="*/ 481679 h 1160335"/>
            <a:gd name="connsiteX69-23049" fmla="*/ 1768078 w 5470922"/>
            <a:gd name="connsiteY69-23050" fmla="*/ 463819 h 1160335"/>
            <a:gd name="connsiteX70-23051" fmla="*/ 1785937 w 5470922"/>
            <a:gd name="connsiteY70-23052" fmla="*/ 445960 h 1160335"/>
            <a:gd name="connsiteX71-23053" fmla="*/ 1839516 w 5470922"/>
            <a:gd name="connsiteY71-23054" fmla="*/ 463819 h 1160335"/>
            <a:gd name="connsiteX72-23055" fmla="*/ 1851422 w 5470922"/>
            <a:gd name="connsiteY72-23056" fmla="*/ 475726 h 1160335"/>
            <a:gd name="connsiteX73-23057" fmla="*/ 1887141 w 5470922"/>
            <a:gd name="connsiteY73-23058" fmla="*/ 493585 h 1160335"/>
            <a:gd name="connsiteX74-23059" fmla="*/ 1934766 w 5470922"/>
            <a:gd name="connsiteY74-23060" fmla="*/ 481679 h 1160335"/>
            <a:gd name="connsiteX75-23061" fmla="*/ 1952625 w 5470922"/>
            <a:gd name="connsiteY75-23062" fmla="*/ 445960 h 1160335"/>
            <a:gd name="connsiteX76-23063" fmla="*/ 1976437 w 5470922"/>
            <a:gd name="connsiteY76-23064" fmla="*/ 434054 h 1160335"/>
            <a:gd name="connsiteX77-23065" fmla="*/ 2047875 w 5470922"/>
            <a:gd name="connsiteY77-23066" fmla="*/ 422148 h 1160335"/>
            <a:gd name="connsiteX78-23067" fmla="*/ 2077641 w 5470922"/>
            <a:gd name="connsiteY78-23068" fmla="*/ 404288 h 1160335"/>
            <a:gd name="connsiteX79-23069" fmla="*/ 2095500 w 5470922"/>
            <a:gd name="connsiteY79-23070" fmla="*/ 398335 h 1160335"/>
            <a:gd name="connsiteX80-23071" fmla="*/ 2125266 w 5470922"/>
            <a:gd name="connsiteY80-23072" fmla="*/ 374523 h 1160335"/>
            <a:gd name="connsiteX81-23073" fmla="*/ 2137172 w 5470922"/>
            <a:gd name="connsiteY81-23074" fmla="*/ 362616 h 1160335"/>
            <a:gd name="connsiteX82-23075" fmla="*/ 2172891 w 5470922"/>
            <a:gd name="connsiteY82-23076" fmla="*/ 350710 h 1160335"/>
            <a:gd name="connsiteX83-23077" fmla="*/ 2190750 w 5470922"/>
            <a:gd name="connsiteY83-23078" fmla="*/ 344757 h 1160335"/>
            <a:gd name="connsiteX84-23079" fmla="*/ 2220516 w 5470922"/>
            <a:gd name="connsiteY84-23080" fmla="*/ 338804 h 1160335"/>
            <a:gd name="connsiteX85-23081" fmla="*/ 2256234 w 5470922"/>
            <a:gd name="connsiteY85-23082" fmla="*/ 326898 h 1160335"/>
            <a:gd name="connsiteX86-23083" fmla="*/ 2274094 w 5470922"/>
            <a:gd name="connsiteY86-23084" fmla="*/ 320944 h 1160335"/>
            <a:gd name="connsiteX87-23085" fmla="*/ 2309812 w 5470922"/>
            <a:gd name="connsiteY87-23086" fmla="*/ 297132 h 1160335"/>
            <a:gd name="connsiteX88-23087" fmla="*/ 2321719 w 5470922"/>
            <a:gd name="connsiteY88-23088" fmla="*/ 279273 h 1160335"/>
            <a:gd name="connsiteX89-23089" fmla="*/ 2357437 w 5470922"/>
            <a:gd name="connsiteY89-23090" fmla="*/ 261413 h 1160335"/>
            <a:gd name="connsiteX90-23091" fmla="*/ 2369344 w 5470922"/>
            <a:gd name="connsiteY90-23092" fmla="*/ 249507 h 1160335"/>
            <a:gd name="connsiteX91-23093" fmla="*/ 2381250 w 5470922"/>
            <a:gd name="connsiteY91-23094" fmla="*/ 231648 h 1160335"/>
            <a:gd name="connsiteX92-23095" fmla="*/ 2416969 w 5470922"/>
            <a:gd name="connsiteY92-23096" fmla="*/ 219741 h 1160335"/>
            <a:gd name="connsiteX93-23097" fmla="*/ 2446734 w 5470922"/>
            <a:gd name="connsiteY93-23098" fmla="*/ 225694 h 1160335"/>
            <a:gd name="connsiteX94-23099" fmla="*/ 2458641 w 5470922"/>
            <a:gd name="connsiteY94-23100" fmla="*/ 237601 h 1160335"/>
            <a:gd name="connsiteX95-23101" fmla="*/ 2494359 w 5470922"/>
            <a:gd name="connsiteY95-23102" fmla="*/ 225694 h 1160335"/>
            <a:gd name="connsiteX96-23103" fmla="*/ 2536031 w 5470922"/>
            <a:gd name="connsiteY96-23104" fmla="*/ 231648 h 1160335"/>
            <a:gd name="connsiteX97-23105" fmla="*/ 2547937 w 5470922"/>
            <a:gd name="connsiteY97-23106" fmla="*/ 249507 h 1160335"/>
            <a:gd name="connsiteX98-23107" fmla="*/ 2559844 w 5470922"/>
            <a:gd name="connsiteY98-23108" fmla="*/ 261413 h 1160335"/>
            <a:gd name="connsiteX99-23109" fmla="*/ 2565797 w 5470922"/>
            <a:gd name="connsiteY99-23110" fmla="*/ 291179 h 1160335"/>
            <a:gd name="connsiteX100-23111" fmla="*/ 2583656 w 5470922"/>
            <a:gd name="connsiteY100-23112" fmla="*/ 297132 h 1160335"/>
            <a:gd name="connsiteX101-23113" fmla="*/ 2619375 w 5470922"/>
            <a:gd name="connsiteY101-23114" fmla="*/ 320944 h 1160335"/>
            <a:gd name="connsiteX102-23115" fmla="*/ 2655094 w 5470922"/>
            <a:gd name="connsiteY102-23116" fmla="*/ 338804 h 1160335"/>
            <a:gd name="connsiteX103-23117" fmla="*/ 2684859 w 5470922"/>
            <a:gd name="connsiteY103-23118" fmla="*/ 410241 h 1160335"/>
            <a:gd name="connsiteX104-23119" fmla="*/ 2708672 w 5470922"/>
            <a:gd name="connsiteY104-23120" fmla="*/ 398335 h 1160335"/>
            <a:gd name="connsiteX105-23121" fmla="*/ 2744391 w 5470922"/>
            <a:gd name="connsiteY105-23122" fmla="*/ 386429 h 1160335"/>
            <a:gd name="connsiteX106-23123" fmla="*/ 2851547 w 5470922"/>
            <a:gd name="connsiteY106-23124" fmla="*/ 404288 h 1160335"/>
            <a:gd name="connsiteX107-23125" fmla="*/ 2887266 w 5470922"/>
            <a:gd name="connsiteY107-23126" fmla="*/ 392382 h 1160335"/>
            <a:gd name="connsiteX108-23127" fmla="*/ 2905125 w 5470922"/>
            <a:gd name="connsiteY108-23128" fmla="*/ 386429 h 1160335"/>
            <a:gd name="connsiteX109-23129" fmla="*/ 2922984 w 5470922"/>
            <a:gd name="connsiteY109-23130" fmla="*/ 374523 h 1160335"/>
            <a:gd name="connsiteX110-23131" fmla="*/ 2976562 w 5470922"/>
            <a:gd name="connsiteY110-23132" fmla="*/ 368569 h 1160335"/>
            <a:gd name="connsiteX111-23133" fmla="*/ 2994422 w 5470922"/>
            <a:gd name="connsiteY111-23134" fmla="*/ 374523 h 1160335"/>
            <a:gd name="connsiteX112-23135" fmla="*/ 3012281 w 5470922"/>
            <a:gd name="connsiteY112-23136" fmla="*/ 386429 h 1160335"/>
            <a:gd name="connsiteX113-23137" fmla="*/ 3030141 w 5470922"/>
            <a:gd name="connsiteY113-23138" fmla="*/ 350710 h 1160335"/>
            <a:gd name="connsiteX114-23139" fmla="*/ 3065859 w 5470922"/>
            <a:gd name="connsiteY114-23140" fmla="*/ 320944 h 1160335"/>
            <a:gd name="connsiteX115-23141" fmla="*/ 3089672 w 5470922"/>
            <a:gd name="connsiteY115-23142" fmla="*/ 314991 h 1160335"/>
            <a:gd name="connsiteX116-23143" fmla="*/ 3168365 w 5470922"/>
            <a:gd name="connsiteY116-23144" fmla="*/ 319119 h 1160335"/>
            <a:gd name="connsiteX117-23145" fmla="*/ 3232547 w 5470922"/>
            <a:gd name="connsiteY117-23146" fmla="*/ 314991 h 1160335"/>
            <a:gd name="connsiteX118-23147" fmla="*/ 3244453 w 5470922"/>
            <a:gd name="connsiteY118-23148" fmla="*/ 326898 h 1160335"/>
            <a:gd name="connsiteX119-23149" fmla="*/ 3270079 w 5470922"/>
            <a:gd name="connsiteY119-23150" fmla="*/ 364631 h 1160335"/>
            <a:gd name="connsiteX120-23151" fmla="*/ 3295707 w 5470922"/>
            <a:gd name="connsiteY120-23152" fmla="*/ 413025 h 1160335"/>
            <a:gd name="connsiteX121-23153" fmla="*/ 3335563 w 5470922"/>
            <a:gd name="connsiteY121-23154" fmla="*/ 440198 h 1160335"/>
            <a:gd name="connsiteX122-23155" fmla="*/ 3363516 w 5470922"/>
            <a:gd name="connsiteY122-23156" fmla="*/ 440007 h 1160335"/>
            <a:gd name="connsiteX123-23157" fmla="*/ 3368957 w 5470922"/>
            <a:gd name="connsiteY123-23158" fmla="*/ 405345 h 1160335"/>
            <a:gd name="connsiteX124-23159" fmla="*/ 3364817 w 5470922"/>
            <a:gd name="connsiteY124-23160" fmla="*/ 380765 h 1160335"/>
            <a:gd name="connsiteX125-23161" fmla="*/ 3374136 w 5470922"/>
            <a:gd name="connsiteY125-23162" fmla="*/ 317105 h 1160335"/>
            <a:gd name="connsiteX126-23163" fmla="*/ 3423047 w 5470922"/>
            <a:gd name="connsiteY126-23164" fmla="*/ 332851 h 1160335"/>
            <a:gd name="connsiteX127-23165" fmla="*/ 3443495 w 5470922"/>
            <a:gd name="connsiteY127-23166" fmla="*/ 358967 h 1160335"/>
            <a:gd name="connsiteX128-23167" fmla="*/ 3459294 w 5470922"/>
            <a:gd name="connsiteY128-23168" fmla="*/ 314512 h 1160335"/>
            <a:gd name="connsiteX129-23169" fmla="*/ 3476625 w 5470922"/>
            <a:gd name="connsiteY129-23170" fmla="*/ 279273 h 1160335"/>
            <a:gd name="connsiteX130-23171" fmla="*/ 3500437 w 5470922"/>
            <a:gd name="connsiteY130-23172" fmla="*/ 273319 h 1160335"/>
            <a:gd name="connsiteX131-23173" fmla="*/ 3530203 w 5470922"/>
            <a:gd name="connsiteY131-23174" fmla="*/ 267366 h 1160335"/>
            <a:gd name="connsiteX132-23175" fmla="*/ 3548062 w 5470922"/>
            <a:gd name="connsiteY132-23176" fmla="*/ 261413 h 1160335"/>
            <a:gd name="connsiteX133-23177" fmla="*/ 3539784 w 5470922"/>
            <a:gd name="connsiteY133-23178" fmla="*/ 233471 h 1160335"/>
            <a:gd name="connsiteX134-23179" fmla="*/ 3607594 w 5470922"/>
            <a:gd name="connsiteY134-23180" fmla="*/ 179126 h 1160335"/>
            <a:gd name="connsiteX135-23181" fmla="*/ 3611997 w 5470922"/>
            <a:gd name="connsiteY135-23182" fmla="*/ 114218 h 1160335"/>
            <a:gd name="connsiteX136-23183" fmla="*/ 3655219 w 5470922"/>
            <a:gd name="connsiteY136-23184" fmla="*/ 100679 h 1160335"/>
            <a:gd name="connsiteX137-23185" fmla="*/ 3709836 w 5470922"/>
            <a:gd name="connsiteY137-23186" fmla="*/ 80227 h 1160335"/>
            <a:gd name="connsiteX138-23187" fmla="*/ 3757213 w 5470922"/>
            <a:gd name="connsiteY138-23188" fmla="*/ 45277 h 1160335"/>
            <a:gd name="connsiteX139-23189" fmla="*/ 3806125 w 5470922"/>
            <a:gd name="connsiteY139-23190" fmla="*/ 70626 h 1160335"/>
            <a:gd name="connsiteX140-23191" fmla="*/ 3875484 w 5470922"/>
            <a:gd name="connsiteY140-23192" fmla="*/ 70913 h 1160335"/>
            <a:gd name="connsiteX141-23193" fmla="*/ 3893344 w 5470922"/>
            <a:gd name="connsiteY141-23194" fmla="*/ 64960 h 1160335"/>
            <a:gd name="connsiteX142-23195" fmla="*/ 3911203 w 5470922"/>
            <a:gd name="connsiteY142-23196" fmla="*/ 53054 h 1160335"/>
            <a:gd name="connsiteX143-23197" fmla="*/ 3929062 w 5470922"/>
            <a:gd name="connsiteY143-23198" fmla="*/ 59007 h 1160335"/>
            <a:gd name="connsiteX144-23199" fmla="*/ 3966595 w 5470922"/>
            <a:gd name="connsiteY144-23200" fmla="*/ 73218 h 1160335"/>
            <a:gd name="connsiteX145-23201" fmla="*/ 3988082 w 5470922"/>
            <a:gd name="connsiteY145-23202" fmla="*/ 117193 h 1160335"/>
            <a:gd name="connsiteX146-23203" fmla="*/ 4025615 w 5470922"/>
            <a:gd name="connsiteY146-23204" fmla="*/ 131980 h 1160335"/>
            <a:gd name="connsiteX147-23205" fmla="*/ 4060295 w 5470922"/>
            <a:gd name="connsiteY147-23206" fmla="*/ 105865 h 1160335"/>
            <a:gd name="connsiteX148-23207" fmla="*/ 4038822 w 5470922"/>
            <a:gd name="connsiteY148-23208" fmla="*/ 61888 h 1160335"/>
            <a:gd name="connsiteX149-23209" fmla="*/ 4044778 w 5470922"/>
            <a:gd name="connsiteY149-23210" fmla="*/ 20505 h 1160335"/>
            <a:gd name="connsiteX150-23211" fmla="*/ 4062371 w 5470922"/>
            <a:gd name="connsiteY150-23212" fmla="*/ 53 h 1160335"/>
            <a:gd name="connsiteX151-23213" fmla="*/ 4101703 w 5470922"/>
            <a:gd name="connsiteY151-23214" fmla="*/ 11382 h 1160335"/>
            <a:gd name="connsiteX152-23215" fmla="*/ 4137933 w 5470922"/>
            <a:gd name="connsiteY152-23216" fmla="*/ 51419 h 1160335"/>
            <a:gd name="connsiteX153-23217" fmla="*/ 4181683 w 5470922"/>
            <a:gd name="connsiteY153-23218" fmla="*/ 77537 h 1160335"/>
            <a:gd name="connsiteX154-23219" fmla="*/ 4244578 w 5470922"/>
            <a:gd name="connsiteY154-23220" fmla="*/ 29241 h 1160335"/>
            <a:gd name="connsiteX155-23221" fmla="*/ 4280297 w 5470922"/>
            <a:gd name="connsiteY155-23222" fmla="*/ 35194 h 1160335"/>
            <a:gd name="connsiteX156-23223" fmla="*/ 4363641 w 5470922"/>
            <a:gd name="connsiteY156-23224" fmla="*/ 23288 h 1160335"/>
            <a:gd name="connsiteX157-23225" fmla="*/ 4381500 w 5470922"/>
            <a:gd name="connsiteY157-23226" fmla="*/ 17335 h 1160335"/>
            <a:gd name="connsiteX158-23227" fmla="*/ 4430163 w 5470922"/>
            <a:gd name="connsiteY158-23228" fmla="*/ 60255 h 1160335"/>
            <a:gd name="connsiteX159-23229" fmla="*/ 4457341 w 5470922"/>
            <a:gd name="connsiteY159-23230" fmla="*/ 94149 h 1160335"/>
            <a:gd name="connsiteX160-23231" fmla="*/ 4488656 w 5470922"/>
            <a:gd name="connsiteY160-23232" fmla="*/ 88773 h 1160335"/>
            <a:gd name="connsiteX161-23233" fmla="*/ 4506516 w 5470922"/>
            <a:gd name="connsiteY161-23234" fmla="*/ 82819 h 1160335"/>
            <a:gd name="connsiteX162-23235" fmla="*/ 4542234 w 5470922"/>
            <a:gd name="connsiteY162-23236" fmla="*/ 59007 h 1160335"/>
            <a:gd name="connsiteX163-23237" fmla="*/ 4554141 w 5470922"/>
            <a:gd name="connsiteY163-23238" fmla="*/ 47101 h 1160335"/>
            <a:gd name="connsiteX164-23239" fmla="*/ 4589859 w 5470922"/>
            <a:gd name="connsiteY164-23240" fmla="*/ 35194 h 1160335"/>
            <a:gd name="connsiteX165-23241" fmla="*/ 4607719 w 5470922"/>
            <a:gd name="connsiteY165-23242" fmla="*/ 29241 h 1160335"/>
            <a:gd name="connsiteX166-23243" fmla="*/ 4649391 w 5470922"/>
            <a:gd name="connsiteY166-23244" fmla="*/ 11382 h 1160335"/>
            <a:gd name="connsiteX167-23245" fmla="*/ 4667250 w 5470922"/>
            <a:gd name="connsiteY167-23246" fmla="*/ 41148 h 1160335"/>
            <a:gd name="connsiteX168-23247" fmla="*/ 4691062 w 5470922"/>
            <a:gd name="connsiteY168-23248" fmla="*/ 76866 h 1160335"/>
            <a:gd name="connsiteX169-23249" fmla="*/ 4738687 w 5470922"/>
            <a:gd name="connsiteY169-23250" fmla="*/ 88773 h 1160335"/>
            <a:gd name="connsiteX170-23251" fmla="*/ 4774406 w 5470922"/>
            <a:gd name="connsiteY170-23252" fmla="*/ 70913 h 1160335"/>
            <a:gd name="connsiteX171-23253" fmla="*/ 4798219 w 5470922"/>
            <a:gd name="connsiteY171-23254" fmla="*/ 35194 h 1160335"/>
            <a:gd name="connsiteX172-23255" fmla="*/ 4804172 w 5470922"/>
            <a:gd name="connsiteY172-23256" fmla="*/ 17335 h 1160335"/>
            <a:gd name="connsiteX173-23257" fmla="*/ 4822031 w 5470922"/>
            <a:gd name="connsiteY173-23258" fmla="*/ 29241 h 1160335"/>
            <a:gd name="connsiteX174-23259" fmla="*/ 4845844 w 5470922"/>
            <a:gd name="connsiteY174-23260" fmla="*/ 70913 h 1160335"/>
            <a:gd name="connsiteX175-23261" fmla="*/ 4863703 w 5470922"/>
            <a:gd name="connsiteY175-23262" fmla="*/ 82819 h 1160335"/>
            <a:gd name="connsiteX176-23263" fmla="*/ 4893469 w 5470922"/>
            <a:gd name="connsiteY176-23264" fmla="*/ 112585 h 1160335"/>
            <a:gd name="connsiteX177-23265" fmla="*/ 4911328 w 5470922"/>
            <a:gd name="connsiteY177-23266" fmla="*/ 100679 h 1160335"/>
            <a:gd name="connsiteX178-23267" fmla="*/ 4935141 w 5470922"/>
            <a:gd name="connsiteY178-23268" fmla="*/ 76866 h 1160335"/>
            <a:gd name="connsiteX179-23269" fmla="*/ 4931792 w 5470922"/>
            <a:gd name="connsiteY179-23270" fmla="*/ 113064 h 1160335"/>
            <a:gd name="connsiteX180-23271" fmla="*/ 4974749 w 5470922"/>
            <a:gd name="connsiteY180-23272" fmla="*/ 124203 h 1160335"/>
            <a:gd name="connsiteX181-23273" fmla="*/ 5017708 w 5470922"/>
            <a:gd name="connsiteY181-23274" fmla="*/ 108745 h 1160335"/>
            <a:gd name="connsiteX182-23275" fmla="*/ 5020562 w 5470922"/>
            <a:gd name="connsiteY182-23276" fmla="*/ 71970 h 1160335"/>
            <a:gd name="connsiteX183-23277" fmla="*/ 5060156 w 5470922"/>
            <a:gd name="connsiteY183-23278" fmla="*/ 41148 h 1160335"/>
            <a:gd name="connsiteX184-23279" fmla="*/ 5047739 w 5470922"/>
            <a:gd name="connsiteY184-23280" fmla="*/ 23288 h 1160335"/>
            <a:gd name="connsiteX185-23281" fmla="*/ 5119687 w 5470922"/>
            <a:gd name="connsiteY185-23282" fmla="*/ 11382 h 1160335"/>
            <a:gd name="connsiteX186-23283" fmla="*/ 5142725 w 5470922"/>
            <a:gd name="connsiteY186-23284" fmla="*/ 3605 h 1160335"/>
            <a:gd name="connsiteX187-23285" fmla="*/ 5169390 w 5470922"/>
            <a:gd name="connsiteY187-23286" fmla="*/ 41916 h 1160335"/>
            <a:gd name="connsiteX188-23287" fmla="*/ 5209249 w 5470922"/>
            <a:gd name="connsiteY188-23288" fmla="*/ 59007 h 1160335"/>
            <a:gd name="connsiteX189-23289" fmla="*/ 5239014 w 5470922"/>
            <a:gd name="connsiteY189-23290" fmla="*/ 113064 h 1160335"/>
            <a:gd name="connsiteX190-23291" fmla="*/ 5246006 w 5470922"/>
            <a:gd name="connsiteY190-23292" fmla="*/ 132749 h 1160335"/>
            <a:gd name="connsiteX191-23293" fmla="*/ 5258686 w 5470922"/>
            <a:gd name="connsiteY191-23294" fmla="*/ 174708 h 1160335"/>
            <a:gd name="connsiteX192-23295" fmla="*/ 5280686 w 5470922"/>
            <a:gd name="connsiteY192-23296" fmla="*/ 156370 h 1160335"/>
            <a:gd name="connsiteX193-23297" fmla="*/ 5301911 w 5470922"/>
            <a:gd name="connsiteY193-23298" fmla="*/ 147056 h 1160335"/>
            <a:gd name="connsiteX194-23299" fmla="*/ 5312265 w 5470922"/>
            <a:gd name="connsiteY194-23300" fmla="*/ 124781 h 1160335"/>
            <a:gd name="connsiteX195-23301" fmla="*/ 5340991 w 5470922"/>
            <a:gd name="connsiteY195-23302" fmla="*/ 106920 h 1160335"/>
            <a:gd name="connsiteX196-23303" fmla="*/ 5309941 w 5470922"/>
            <a:gd name="connsiteY196-23304" fmla="*/ 72259 h 1160335"/>
            <a:gd name="connsiteX197-23305" fmla="*/ 5373610 w 5470922"/>
            <a:gd name="connsiteY197-23306" fmla="*/ 73027 h 1160335"/>
            <a:gd name="connsiteX198-23307" fmla="*/ 5399484 w 5470922"/>
            <a:gd name="connsiteY198-23308" fmla="*/ 59007 h 1160335"/>
            <a:gd name="connsiteX199-23309" fmla="*/ 5381625 w 5470922"/>
            <a:gd name="connsiteY199-23310" fmla="*/ 47101 h 1160335"/>
            <a:gd name="connsiteX200-23311" fmla="*/ 5447109 w 5470922"/>
            <a:gd name="connsiteY200-23312" fmla="*/ 41148 h 1160335"/>
            <a:gd name="connsiteX201-23313" fmla="*/ 5470922 w 5470922"/>
            <a:gd name="connsiteY201-23314" fmla="*/ 47101 h 1160335"/>
            <a:gd name="connsiteX0-23315" fmla="*/ 0 w 5470922"/>
            <a:gd name="connsiteY0-23316" fmla="*/ 1160335 h 1160335"/>
            <a:gd name="connsiteX1-23317" fmla="*/ 29766 w 5470922"/>
            <a:gd name="connsiteY1-23318" fmla="*/ 1142476 h 1160335"/>
            <a:gd name="connsiteX2-23319" fmla="*/ 47625 w 5470922"/>
            <a:gd name="connsiteY2-23320" fmla="*/ 1136523 h 1160335"/>
            <a:gd name="connsiteX3-23321" fmla="*/ 77391 w 5470922"/>
            <a:gd name="connsiteY3-23322" fmla="*/ 1106757 h 1160335"/>
            <a:gd name="connsiteX4-23323" fmla="*/ 95250 w 5470922"/>
            <a:gd name="connsiteY4-23324" fmla="*/ 1094851 h 1160335"/>
            <a:gd name="connsiteX5-23325" fmla="*/ 172641 w 5470922"/>
            <a:gd name="connsiteY5-23326" fmla="*/ 1100804 h 1160335"/>
            <a:gd name="connsiteX6-23327" fmla="*/ 220266 w 5470922"/>
            <a:gd name="connsiteY6-23328" fmla="*/ 1106757 h 1160335"/>
            <a:gd name="connsiteX7-23329" fmla="*/ 232172 w 5470922"/>
            <a:gd name="connsiteY7-23330" fmla="*/ 1088898 h 1160335"/>
            <a:gd name="connsiteX8-23331" fmla="*/ 238125 w 5470922"/>
            <a:gd name="connsiteY8-23332" fmla="*/ 1047226 h 1160335"/>
            <a:gd name="connsiteX9-23333" fmla="*/ 244078 w 5470922"/>
            <a:gd name="connsiteY9-23334" fmla="*/ 1029366 h 1160335"/>
            <a:gd name="connsiteX10-23335" fmla="*/ 279797 w 5470922"/>
            <a:gd name="connsiteY10-23336" fmla="*/ 1005554 h 1160335"/>
            <a:gd name="connsiteX11-23337" fmla="*/ 291703 w 5470922"/>
            <a:gd name="connsiteY11-23338" fmla="*/ 987694 h 1160335"/>
            <a:gd name="connsiteX12-23339" fmla="*/ 321469 w 5470922"/>
            <a:gd name="connsiteY12-23340" fmla="*/ 957929 h 1160335"/>
            <a:gd name="connsiteX13-23341" fmla="*/ 345281 w 5470922"/>
            <a:gd name="connsiteY13-23342" fmla="*/ 922210 h 1160335"/>
            <a:gd name="connsiteX14-23343" fmla="*/ 357187 w 5470922"/>
            <a:gd name="connsiteY14-23344" fmla="*/ 904351 h 1160335"/>
            <a:gd name="connsiteX15-23345" fmla="*/ 369094 w 5470922"/>
            <a:gd name="connsiteY15-23346" fmla="*/ 892444 h 1160335"/>
            <a:gd name="connsiteX16-23347" fmla="*/ 381000 w 5470922"/>
            <a:gd name="connsiteY16-23348" fmla="*/ 904351 h 1160335"/>
            <a:gd name="connsiteX17-23349" fmla="*/ 386953 w 5470922"/>
            <a:gd name="connsiteY17-23350" fmla="*/ 922210 h 1160335"/>
            <a:gd name="connsiteX18-23351" fmla="*/ 422672 w 5470922"/>
            <a:gd name="connsiteY18-23352" fmla="*/ 940069 h 1160335"/>
            <a:gd name="connsiteX19-23353" fmla="*/ 452437 w 5470922"/>
            <a:gd name="connsiteY19-23354" fmla="*/ 969835 h 1160335"/>
            <a:gd name="connsiteX20-23355" fmla="*/ 488156 w 5470922"/>
            <a:gd name="connsiteY20-23356" fmla="*/ 981741 h 1160335"/>
            <a:gd name="connsiteX21-23357" fmla="*/ 511969 w 5470922"/>
            <a:gd name="connsiteY21-23358" fmla="*/ 975788 h 1160335"/>
            <a:gd name="connsiteX22-23359" fmla="*/ 559594 w 5470922"/>
            <a:gd name="connsiteY22-23360" fmla="*/ 940069 h 1160335"/>
            <a:gd name="connsiteX23-23361" fmla="*/ 601266 w 5470922"/>
            <a:gd name="connsiteY23-23362" fmla="*/ 946023 h 1160335"/>
            <a:gd name="connsiteX24-23363" fmla="*/ 619125 w 5470922"/>
            <a:gd name="connsiteY24-23364" fmla="*/ 951976 h 1160335"/>
            <a:gd name="connsiteX25-23365" fmla="*/ 631031 w 5470922"/>
            <a:gd name="connsiteY25-23366" fmla="*/ 969835 h 1160335"/>
            <a:gd name="connsiteX26-23367" fmla="*/ 648891 w 5470922"/>
            <a:gd name="connsiteY26-23368" fmla="*/ 981741 h 1160335"/>
            <a:gd name="connsiteX27-23369" fmla="*/ 666750 w 5470922"/>
            <a:gd name="connsiteY27-23370" fmla="*/ 975788 h 1160335"/>
            <a:gd name="connsiteX28-23371" fmla="*/ 684609 w 5470922"/>
            <a:gd name="connsiteY28-23372" fmla="*/ 963882 h 1160335"/>
            <a:gd name="connsiteX29-23373" fmla="*/ 720328 w 5470922"/>
            <a:gd name="connsiteY29-23374" fmla="*/ 951976 h 1160335"/>
            <a:gd name="connsiteX30-23375" fmla="*/ 744141 w 5470922"/>
            <a:gd name="connsiteY30-23376" fmla="*/ 928163 h 1160335"/>
            <a:gd name="connsiteX31-23377" fmla="*/ 756047 w 5470922"/>
            <a:gd name="connsiteY31-23378" fmla="*/ 910304 h 1160335"/>
            <a:gd name="connsiteX32-23379" fmla="*/ 773906 w 5470922"/>
            <a:gd name="connsiteY32-23380" fmla="*/ 904351 h 1160335"/>
            <a:gd name="connsiteX33-23381" fmla="*/ 863203 w 5470922"/>
            <a:gd name="connsiteY33-23382" fmla="*/ 898398 h 1160335"/>
            <a:gd name="connsiteX34-23383" fmla="*/ 887016 w 5470922"/>
            <a:gd name="connsiteY34-23384" fmla="*/ 850773 h 1160335"/>
            <a:gd name="connsiteX35-23385" fmla="*/ 904875 w 5470922"/>
            <a:gd name="connsiteY35-23386" fmla="*/ 844819 h 1160335"/>
            <a:gd name="connsiteX36-23387" fmla="*/ 952500 w 5470922"/>
            <a:gd name="connsiteY36-23388" fmla="*/ 838866 h 1160335"/>
            <a:gd name="connsiteX37-23389" fmla="*/ 988219 w 5470922"/>
            <a:gd name="connsiteY37-23390" fmla="*/ 815054 h 1160335"/>
            <a:gd name="connsiteX38-23391" fmla="*/ 1006078 w 5470922"/>
            <a:gd name="connsiteY38-23392" fmla="*/ 803148 h 1160335"/>
            <a:gd name="connsiteX39-23393" fmla="*/ 1041797 w 5470922"/>
            <a:gd name="connsiteY39-23394" fmla="*/ 809101 h 1160335"/>
            <a:gd name="connsiteX40-23395" fmla="*/ 1059656 w 5470922"/>
            <a:gd name="connsiteY40-23396" fmla="*/ 815054 h 1160335"/>
            <a:gd name="connsiteX41-23397" fmla="*/ 1101328 w 5470922"/>
            <a:gd name="connsiteY41-23398" fmla="*/ 803148 h 1160335"/>
            <a:gd name="connsiteX42-23399" fmla="*/ 1137047 w 5470922"/>
            <a:gd name="connsiteY42-23400" fmla="*/ 761476 h 1160335"/>
            <a:gd name="connsiteX43-23401" fmla="*/ 1148953 w 5470922"/>
            <a:gd name="connsiteY43-23402" fmla="*/ 737663 h 1160335"/>
            <a:gd name="connsiteX44-23403" fmla="*/ 1154906 w 5470922"/>
            <a:gd name="connsiteY44-23404" fmla="*/ 719804 h 1160335"/>
            <a:gd name="connsiteX45-23405" fmla="*/ 1172766 w 5470922"/>
            <a:gd name="connsiteY45-23406" fmla="*/ 713851 h 1160335"/>
            <a:gd name="connsiteX46-23407" fmla="*/ 1196578 w 5470922"/>
            <a:gd name="connsiteY46-23408" fmla="*/ 719804 h 1160335"/>
            <a:gd name="connsiteX47-23409" fmla="*/ 1214437 w 5470922"/>
            <a:gd name="connsiteY47-23410" fmla="*/ 725757 h 1160335"/>
            <a:gd name="connsiteX48-23411" fmla="*/ 1226344 w 5470922"/>
            <a:gd name="connsiteY48-23412" fmla="*/ 713851 h 1160335"/>
            <a:gd name="connsiteX49-23413" fmla="*/ 1244203 w 5470922"/>
            <a:gd name="connsiteY49-23414" fmla="*/ 707898 h 1160335"/>
            <a:gd name="connsiteX50-23415" fmla="*/ 1273969 w 5470922"/>
            <a:gd name="connsiteY50-23416" fmla="*/ 737663 h 1160335"/>
            <a:gd name="connsiteX51-23417" fmla="*/ 1291828 w 5470922"/>
            <a:gd name="connsiteY51-23418" fmla="*/ 749569 h 1160335"/>
            <a:gd name="connsiteX52-23419" fmla="*/ 1333500 w 5470922"/>
            <a:gd name="connsiteY52-23420" fmla="*/ 785288 h 1160335"/>
            <a:gd name="connsiteX53-23421" fmla="*/ 1351359 w 5470922"/>
            <a:gd name="connsiteY53-23422" fmla="*/ 791241 h 1160335"/>
            <a:gd name="connsiteX54-23423" fmla="*/ 1369219 w 5470922"/>
            <a:gd name="connsiteY54-23424" fmla="*/ 755523 h 1160335"/>
            <a:gd name="connsiteX55-23425" fmla="*/ 1375172 w 5470922"/>
            <a:gd name="connsiteY55-23426" fmla="*/ 695991 h 1160335"/>
            <a:gd name="connsiteX56-23427" fmla="*/ 1393031 w 5470922"/>
            <a:gd name="connsiteY56-23428" fmla="*/ 684085 h 1160335"/>
            <a:gd name="connsiteX57-23429" fmla="*/ 1494234 w 5470922"/>
            <a:gd name="connsiteY57-23430" fmla="*/ 660273 h 1160335"/>
            <a:gd name="connsiteX58-23431" fmla="*/ 1506141 w 5470922"/>
            <a:gd name="connsiteY58-23432" fmla="*/ 648366 h 1160335"/>
            <a:gd name="connsiteX59-23433" fmla="*/ 1524000 w 5470922"/>
            <a:gd name="connsiteY59-23434" fmla="*/ 636460 h 1160335"/>
            <a:gd name="connsiteX60-23435" fmla="*/ 1535906 w 5470922"/>
            <a:gd name="connsiteY60-23436" fmla="*/ 618601 h 1160335"/>
            <a:gd name="connsiteX61-23437" fmla="*/ 1559719 w 5470922"/>
            <a:gd name="connsiteY61-23438" fmla="*/ 594788 h 1160335"/>
            <a:gd name="connsiteX62-23439" fmla="*/ 1565672 w 5470922"/>
            <a:gd name="connsiteY62-23440" fmla="*/ 576929 h 1160335"/>
            <a:gd name="connsiteX63-23441" fmla="*/ 1619250 w 5470922"/>
            <a:gd name="connsiteY63-23442" fmla="*/ 547163 h 1160335"/>
            <a:gd name="connsiteX64-23443" fmla="*/ 1702594 w 5470922"/>
            <a:gd name="connsiteY64-23444" fmla="*/ 553116 h 1160335"/>
            <a:gd name="connsiteX65-23445" fmla="*/ 1720453 w 5470922"/>
            <a:gd name="connsiteY65-23446" fmla="*/ 559069 h 1160335"/>
            <a:gd name="connsiteX66-23447" fmla="*/ 1768078 w 5470922"/>
            <a:gd name="connsiteY66-23448" fmla="*/ 547163 h 1160335"/>
            <a:gd name="connsiteX67-23449" fmla="*/ 1797844 w 5470922"/>
            <a:gd name="connsiteY67-23450" fmla="*/ 523351 h 1160335"/>
            <a:gd name="connsiteX68-23451" fmla="*/ 1779984 w 5470922"/>
            <a:gd name="connsiteY68-23452" fmla="*/ 481679 h 1160335"/>
            <a:gd name="connsiteX69-23453" fmla="*/ 1768078 w 5470922"/>
            <a:gd name="connsiteY69-23454" fmla="*/ 463819 h 1160335"/>
            <a:gd name="connsiteX70-23455" fmla="*/ 1785937 w 5470922"/>
            <a:gd name="connsiteY70-23456" fmla="*/ 445960 h 1160335"/>
            <a:gd name="connsiteX71-23457" fmla="*/ 1839516 w 5470922"/>
            <a:gd name="connsiteY71-23458" fmla="*/ 463819 h 1160335"/>
            <a:gd name="connsiteX72-23459" fmla="*/ 1851422 w 5470922"/>
            <a:gd name="connsiteY72-23460" fmla="*/ 475726 h 1160335"/>
            <a:gd name="connsiteX73-23461" fmla="*/ 1887141 w 5470922"/>
            <a:gd name="connsiteY73-23462" fmla="*/ 493585 h 1160335"/>
            <a:gd name="connsiteX74-23463" fmla="*/ 1934766 w 5470922"/>
            <a:gd name="connsiteY74-23464" fmla="*/ 481679 h 1160335"/>
            <a:gd name="connsiteX75-23465" fmla="*/ 1952625 w 5470922"/>
            <a:gd name="connsiteY75-23466" fmla="*/ 445960 h 1160335"/>
            <a:gd name="connsiteX76-23467" fmla="*/ 1976437 w 5470922"/>
            <a:gd name="connsiteY76-23468" fmla="*/ 434054 h 1160335"/>
            <a:gd name="connsiteX77-23469" fmla="*/ 2047875 w 5470922"/>
            <a:gd name="connsiteY77-23470" fmla="*/ 422148 h 1160335"/>
            <a:gd name="connsiteX78-23471" fmla="*/ 2077641 w 5470922"/>
            <a:gd name="connsiteY78-23472" fmla="*/ 404288 h 1160335"/>
            <a:gd name="connsiteX79-23473" fmla="*/ 2095500 w 5470922"/>
            <a:gd name="connsiteY79-23474" fmla="*/ 398335 h 1160335"/>
            <a:gd name="connsiteX80-23475" fmla="*/ 2125266 w 5470922"/>
            <a:gd name="connsiteY80-23476" fmla="*/ 374523 h 1160335"/>
            <a:gd name="connsiteX81-23477" fmla="*/ 2137172 w 5470922"/>
            <a:gd name="connsiteY81-23478" fmla="*/ 362616 h 1160335"/>
            <a:gd name="connsiteX82-23479" fmla="*/ 2172891 w 5470922"/>
            <a:gd name="connsiteY82-23480" fmla="*/ 350710 h 1160335"/>
            <a:gd name="connsiteX83-23481" fmla="*/ 2190750 w 5470922"/>
            <a:gd name="connsiteY83-23482" fmla="*/ 344757 h 1160335"/>
            <a:gd name="connsiteX84-23483" fmla="*/ 2220516 w 5470922"/>
            <a:gd name="connsiteY84-23484" fmla="*/ 338804 h 1160335"/>
            <a:gd name="connsiteX85-23485" fmla="*/ 2256234 w 5470922"/>
            <a:gd name="connsiteY85-23486" fmla="*/ 326898 h 1160335"/>
            <a:gd name="connsiteX86-23487" fmla="*/ 2274094 w 5470922"/>
            <a:gd name="connsiteY86-23488" fmla="*/ 320944 h 1160335"/>
            <a:gd name="connsiteX87-23489" fmla="*/ 2309812 w 5470922"/>
            <a:gd name="connsiteY87-23490" fmla="*/ 297132 h 1160335"/>
            <a:gd name="connsiteX88-23491" fmla="*/ 2321719 w 5470922"/>
            <a:gd name="connsiteY88-23492" fmla="*/ 279273 h 1160335"/>
            <a:gd name="connsiteX89-23493" fmla="*/ 2357437 w 5470922"/>
            <a:gd name="connsiteY89-23494" fmla="*/ 261413 h 1160335"/>
            <a:gd name="connsiteX90-23495" fmla="*/ 2369344 w 5470922"/>
            <a:gd name="connsiteY90-23496" fmla="*/ 249507 h 1160335"/>
            <a:gd name="connsiteX91-23497" fmla="*/ 2381250 w 5470922"/>
            <a:gd name="connsiteY91-23498" fmla="*/ 231648 h 1160335"/>
            <a:gd name="connsiteX92-23499" fmla="*/ 2416969 w 5470922"/>
            <a:gd name="connsiteY92-23500" fmla="*/ 219741 h 1160335"/>
            <a:gd name="connsiteX93-23501" fmla="*/ 2446734 w 5470922"/>
            <a:gd name="connsiteY93-23502" fmla="*/ 225694 h 1160335"/>
            <a:gd name="connsiteX94-23503" fmla="*/ 2458641 w 5470922"/>
            <a:gd name="connsiteY94-23504" fmla="*/ 237601 h 1160335"/>
            <a:gd name="connsiteX95-23505" fmla="*/ 2494359 w 5470922"/>
            <a:gd name="connsiteY95-23506" fmla="*/ 225694 h 1160335"/>
            <a:gd name="connsiteX96-23507" fmla="*/ 2536031 w 5470922"/>
            <a:gd name="connsiteY96-23508" fmla="*/ 231648 h 1160335"/>
            <a:gd name="connsiteX97-23509" fmla="*/ 2547937 w 5470922"/>
            <a:gd name="connsiteY97-23510" fmla="*/ 249507 h 1160335"/>
            <a:gd name="connsiteX98-23511" fmla="*/ 2559844 w 5470922"/>
            <a:gd name="connsiteY98-23512" fmla="*/ 261413 h 1160335"/>
            <a:gd name="connsiteX99-23513" fmla="*/ 2565797 w 5470922"/>
            <a:gd name="connsiteY99-23514" fmla="*/ 291179 h 1160335"/>
            <a:gd name="connsiteX100-23515" fmla="*/ 2583656 w 5470922"/>
            <a:gd name="connsiteY100-23516" fmla="*/ 297132 h 1160335"/>
            <a:gd name="connsiteX101-23517" fmla="*/ 2619375 w 5470922"/>
            <a:gd name="connsiteY101-23518" fmla="*/ 320944 h 1160335"/>
            <a:gd name="connsiteX102-23519" fmla="*/ 2655094 w 5470922"/>
            <a:gd name="connsiteY102-23520" fmla="*/ 338804 h 1160335"/>
            <a:gd name="connsiteX103-23521" fmla="*/ 2684859 w 5470922"/>
            <a:gd name="connsiteY103-23522" fmla="*/ 410241 h 1160335"/>
            <a:gd name="connsiteX104-23523" fmla="*/ 2708672 w 5470922"/>
            <a:gd name="connsiteY104-23524" fmla="*/ 398335 h 1160335"/>
            <a:gd name="connsiteX105-23525" fmla="*/ 2744391 w 5470922"/>
            <a:gd name="connsiteY105-23526" fmla="*/ 386429 h 1160335"/>
            <a:gd name="connsiteX106-23527" fmla="*/ 2851547 w 5470922"/>
            <a:gd name="connsiteY106-23528" fmla="*/ 404288 h 1160335"/>
            <a:gd name="connsiteX107-23529" fmla="*/ 2887266 w 5470922"/>
            <a:gd name="connsiteY107-23530" fmla="*/ 392382 h 1160335"/>
            <a:gd name="connsiteX108-23531" fmla="*/ 2905125 w 5470922"/>
            <a:gd name="connsiteY108-23532" fmla="*/ 386429 h 1160335"/>
            <a:gd name="connsiteX109-23533" fmla="*/ 2922984 w 5470922"/>
            <a:gd name="connsiteY109-23534" fmla="*/ 374523 h 1160335"/>
            <a:gd name="connsiteX110-23535" fmla="*/ 2976562 w 5470922"/>
            <a:gd name="connsiteY110-23536" fmla="*/ 368569 h 1160335"/>
            <a:gd name="connsiteX111-23537" fmla="*/ 2994422 w 5470922"/>
            <a:gd name="connsiteY111-23538" fmla="*/ 374523 h 1160335"/>
            <a:gd name="connsiteX112-23539" fmla="*/ 3012281 w 5470922"/>
            <a:gd name="connsiteY112-23540" fmla="*/ 386429 h 1160335"/>
            <a:gd name="connsiteX113-23541" fmla="*/ 3030141 w 5470922"/>
            <a:gd name="connsiteY113-23542" fmla="*/ 350710 h 1160335"/>
            <a:gd name="connsiteX114-23543" fmla="*/ 3065859 w 5470922"/>
            <a:gd name="connsiteY114-23544" fmla="*/ 320944 h 1160335"/>
            <a:gd name="connsiteX115-23545" fmla="*/ 3089672 w 5470922"/>
            <a:gd name="connsiteY115-23546" fmla="*/ 314991 h 1160335"/>
            <a:gd name="connsiteX116-23547" fmla="*/ 3168365 w 5470922"/>
            <a:gd name="connsiteY116-23548" fmla="*/ 319119 h 1160335"/>
            <a:gd name="connsiteX117-23549" fmla="*/ 3232547 w 5470922"/>
            <a:gd name="connsiteY117-23550" fmla="*/ 314991 h 1160335"/>
            <a:gd name="connsiteX118-23551" fmla="*/ 3244453 w 5470922"/>
            <a:gd name="connsiteY118-23552" fmla="*/ 326898 h 1160335"/>
            <a:gd name="connsiteX119-23553" fmla="*/ 3270079 w 5470922"/>
            <a:gd name="connsiteY119-23554" fmla="*/ 364631 h 1160335"/>
            <a:gd name="connsiteX120-23555" fmla="*/ 3295707 w 5470922"/>
            <a:gd name="connsiteY120-23556" fmla="*/ 413025 h 1160335"/>
            <a:gd name="connsiteX121-23557" fmla="*/ 3335563 w 5470922"/>
            <a:gd name="connsiteY121-23558" fmla="*/ 440198 h 1160335"/>
            <a:gd name="connsiteX122-23559" fmla="*/ 3363516 w 5470922"/>
            <a:gd name="connsiteY122-23560" fmla="*/ 440007 h 1160335"/>
            <a:gd name="connsiteX123-23561" fmla="*/ 3368957 w 5470922"/>
            <a:gd name="connsiteY123-23562" fmla="*/ 405345 h 1160335"/>
            <a:gd name="connsiteX124-23563" fmla="*/ 3364817 w 5470922"/>
            <a:gd name="connsiteY124-23564" fmla="*/ 380765 h 1160335"/>
            <a:gd name="connsiteX125-23565" fmla="*/ 3374136 w 5470922"/>
            <a:gd name="connsiteY125-23566" fmla="*/ 317105 h 1160335"/>
            <a:gd name="connsiteX126-23567" fmla="*/ 3423047 w 5470922"/>
            <a:gd name="connsiteY126-23568" fmla="*/ 332851 h 1160335"/>
            <a:gd name="connsiteX127-23569" fmla="*/ 3443495 w 5470922"/>
            <a:gd name="connsiteY127-23570" fmla="*/ 358967 h 1160335"/>
            <a:gd name="connsiteX128-23571" fmla="*/ 3459294 w 5470922"/>
            <a:gd name="connsiteY128-23572" fmla="*/ 314512 h 1160335"/>
            <a:gd name="connsiteX129-23573" fmla="*/ 3476625 w 5470922"/>
            <a:gd name="connsiteY129-23574" fmla="*/ 279273 h 1160335"/>
            <a:gd name="connsiteX130-23575" fmla="*/ 3500437 w 5470922"/>
            <a:gd name="connsiteY130-23576" fmla="*/ 273319 h 1160335"/>
            <a:gd name="connsiteX131-23577" fmla="*/ 3530203 w 5470922"/>
            <a:gd name="connsiteY131-23578" fmla="*/ 267366 h 1160335"/>
            <a:gd name="connsiteX132-23579" fmla="*/ 3548062 w 5470922"/>
            <a:gd name="connsiteY132-23580" fmla="*/ 261413 h 1160335"/>
            <a:gd name="connsiteX133-23581" fmla="*/ 3539784 w 5470922"/>
            <a:gd name="connsiteY133-23582" fmla="*/ 233471 h 1160335"/>
            <a:gd name="connsiteX134-23583" fmla="*/ 3607594 w 5470922"/>
            <a:gd name="connsiteY134-23584" fmla="*/ 179126 h 1160335"/>
            <a:gd name="connsiteX135-23585" fmla="*/ 3611997 w 5470922"/>
            <a:gd name="connsiteY135-23586" fmla="*/ 114218 h 1160335"/>
            <a:gd name="connsiteX136-23587" fmla="*/ 3655219 w 5470922"/>
            <a:gd name="connsiteY136-23588" fmla="*/ 100679 h 1160335"/>
            <a:gd name="connsiteX137-23589" fmla="*/ 3709836 w 5470922"/>
            <a:gd name="connsiteY137-23590" fmla="*/ 80227 h 1160335"/>
            <a:gd name="connsiteX138-23591" fmla="*/ 3757213 w 5470922"/>
            <a:gd name="connsiteY138-23592" fmla="*/ 45277 h 1160335"/>
            <a:gd name="connsiteX139-23593" fmla="*/ 3806125 w 5470922"/>
            <a:gd name="connsiteY139-23594" fmla="*/ 70626 h 1160335"/>
            <a:gd name="connsiteX140-23595" fmla="*/ 3875484 w 5470922"/>
            <a:gd name="connsiteY140-23596" fmla="*/ 70913 h 1160335"/>
            <a:gd name="connsiteX141-23597" fmla="*/ 3893344 w 5470922"/>
            <a:gd name="connsiteY141-23598" fmla="*/ 64960 h 1160335"/>
            <a:gd name="connsiteX142-23599" fmla="*/ 3911203 w 5470922"/>
            <a:gd name="connsiteY142-23600" fmla="*/ 53054 h 1160335"/>
            <a:gd name="connsiteX143-23601" fmla="*/ 3929062 w 5470922"/>
            <a:gd name="connsiteY143-23602" fmla="*/ 59007 h 1160335"/>
            <a:gd name="connsiteX144-23603" fmla="*/ 3966595 w 5470922"/>
            <a:gd name="connsiteY144-23604" fmla="*/ 73218 h 1160335"/>
            <a:gd name="connsiteX145-23605" fmla="*/ 3988082 w 5470922"/>
            <a:gd name="connsiteY145-23606" fmla="*/ 117193 h 1160335"/>
            <a:gd name="connsiteX146-23607" fmla="*/ 4025615 w 5470922"/>
            <a:gd name="connsiteY146-23608" fmla="*/ 131980 h 1160335"/>
            <a:gd name="connsiteX147-23609" fmla="*/ 4060295 w 5470922"/>
            <a:gd name="connsiteY147-23610" fmla="*/ 105865 h 1160335"/>
            <a:gd name="connsiteX148-23611" fmla="*/ 4038822 w 5470922"/>
            <a:gd name="connsiteY148-23612" fmla="*/ 61888 h 1160335"/>
            <a:gd name="connsiteX149-23613" fmla="*/ 4044778 w 5470922"/>
            <a:gd name="connsiteY149-23614" fmla="*/ 20505 h 1160335"/>
            <a:gd name="connsiteX150-23615" fmla="*/ 4062371 w 5470922"/>
            <a:gd name="connsiteY150-23616" fmla="*/ 53 h 1160335"/>
            <a:gd name="connsiteX151-23617" fmla="*/ 4101703 w 5470922"/>
            <a:gd name="connsiteY151-23618" fmla="*/ 11382 h 1160335"/>
            <a:gd name="connsiteX152-23619" fmla="*/ 4137933 w 5470922"/>
            <a:gd name="connsiteY152-23620" fmla="*/ 51419 h 1160335"/>
            <a:gd name="connsiteX153-23621" fmla="*/ 4181683 w 5470922"/>
            <a:gd name="connsiteY153-23622" fmla="*/ 77537 h 1160335"/>
            <a:gd name="connsiteX154-23623" fmla="*/ 4244578 w 5470922"/>
            <a:gd name="connsiteY154-23624" fmla="*/ 29241 h 1160335"/>
            <a:gd name="connsiteX155-23625" fmla="*/ 4280297 w 5470922"/>
            <a:gd name="connsiteY155-23626" fmla="*/ 35194 h 1160335"/>
            <a:gd name="connsiteX156-23627" fmla="*/ 4363641 w 5470922"/>
            <a:gd name="connsiteY156-23628" fmla="*/ 23288 h 1160335"/>
            <a:gd name="connsiteX157-23629" fmla="*/ 4381500 w 5470922"/>
            <a:gd name="connsiteY157-23630" fmla="*/ 17335 h 1160335"/>
            <a:gd name="connsiteX158-23631" fmla="*/ 4430163 w 5470922"/>
            <a:gd name="connsiteY158-23632" fmla="*/ 60255 h 1160335"/>
            <a:gd name="connsiteX159-23633" fmla="*/ 4457341 w 5470922"/>
            <a:gd name="connsiteY159-23634" fmla="*/ 94149 h 1160335"/>
            <a:gd name="connsiteX160-23635" fmla="*/ 4488656 w 5470922"/>
            <a:gd name="connsiteY160-23636" fmla="*/ 88773 h 1160335"/>
            <a:gd name="connsiteX161-23637" fmla="*/ 4513245 w 5470922"/>
            <a:gd name="connsiteY161-23638" fmla="*/ 52574 h 1160335"/>
            <a:gd name="connsiteX162-23639" fmla="*/ 4542234 w 5470922"/>
            <a:gd name="connsiteY162-23640" fmla="*/ 59007 h 1160335"/>
            <a:gd name="connsiteX163-23641" fmla="*/ 4554141 w 5470922"/>
            <a:gd name="connsiteY163-23642" fmla="*/ 47101 h 1160335"/>
            <a:gd name="connsiteX164-23643" fmla="*/ 4589859 w 5470922"/>
            <a:gd name="connsiteY164-23644" fmla="*/ 35194 h 1160335"/>
            <a:gd name="connsiteX165-23645" fmla="*/ 4607719 w 5470922"/>
            <a:gd name="connsiteY165-23646" fmla="*/ 29241 h 1160335"/>
            <a:gd name="connsiteX166-23647" fmla="*/ 4649391 w 5470922"/>
            <a:gd name="connsiteY166-23648" fmla="*/ 11382 h 1160335"/>
            <a:gd name="connsiteX167-23649" fmla="*/ 4667250 w 5470922"/>
            <a:gd name="connsiteY167-23650" fmla="*/ 41148 h 1160335"/>
            <a:gd name="connsiteX168-23651" fmla="*/ 4691062 w 5470922"/>
            <a:gd name="connsiteY168-23652" fmla="*/ 76866 h 1160335"/>
            <a:gd name="connsiteX169-23653" fmla="*/ 4738687 w 5470922"/>
            <a:gd name="connsiteY169-23654" fmla="*/ 88773 h 1160335"/>
            <a:gd name="connsiteX170-23655" fmla="*/ 4774406 w 5470922"/>
            <a:gd name="connsiteY170-23656" fmla="*/ 70913 h 1160335"/>
            <a:gd name="connsiteX171-23657" fmla="*/ 4798219 w 5470922"/>
            <a:gd name="connsiteY171-23658" fmla="*/ 35194 h 1160335"/>
            <a:gd name="connsiteX172-23659" fmla="*/ 4804172 w 5470922"/>
            <a:gd name="connsiteY172-23660" fmla="*/ 17335 h 1160335"/>
            <a:gd name="connsiteX173-23661" fmla="*/ 4822031 w 5470922"/>
            <a:gd name="connsiteY173-23662" fmla="*/ 29241 h 1160335"/>
            <a:gd name="connsiteX174-23663" fmla="*/ 4845844 w 5470922"/>
            <a:gd name="connsiteY174-23664" fmla="*/ 70913 h 1160335"/>
            <a:gd name="connsiteX175-23665" fmla="*/ 4863703 w 5470922"/>
            <a:gd name="connsiteY175-23666" fmla="*/ 82819 h 1160335"/>
            <a:gd name="connsiteX176-23667" fmla="*/ 4893469 w 5470922"/>
            <a:gd name="connsiteY176-23668" fmla="*/ 112585 h 1160335"/>
            <a:gd name="connsiteX177-23669" fmla="*/ 4911328 w 5470922"/>
            <a:gd name="connsiteY177-23670" fmla="*/ 100679 h 1160335"/>
            <a:gd name="connsiteX178-23671" fmla="*/ 4935141 w 5470922"/>
            <a:gd name="connsiteY178-23672" fmla="*/ 76866 h 1160335"/>
            <a:gd name="connsiteX179-23673" fmla="*/ 4931792 w 5470922"/>
            <a:gd name="connsiteY179-23674" fmla="*/ 113064 h 1160335"/>
            <a:gd name="connsiteX180-23675" fmla="*/ 4974749 w 5470922"/>
            <a:gd name="connsiteY180-23676" fmla="*/ 124203 h 1160335"/>
            <a:gd name="connsiteX181-23677" fmla="*/ 5017708 w 5470922"/>
            <a:gd name="connsiteY181-23678" fmla="*/ 108745 h 1160335"/>
            <a:gd name="connsiteX182-23679" fmla="*/ 5020562 w 5470922"/>
            <a:gd name="connsiteY182-23680" fmla="*/ 71970 h 1160335"/>
            <a:gd name="connsiteX183-23681" fmla="*/ 5060156 w 5470922"/>
            <a:gd name="connsiteY183-23682" fmla="*/ 41148 h 1160335"/>
            <a:gd name="connsiteX184-23683" fmla="*/ 5047739 w 5470922"/>
            <a:gd name="connsiteY184-23684" fmla="*/ 23288 h 1160335"/>
            <a:gd name="connsiteX185-23685" fmla="*/ 5119687 w 5470922"/>
            <a:gd name="connsiteY185-23686" fmla="*/ 11382 h 1160335"/>
            <a:gd name="connsiteX186-23687" fmla="*/ 5142725 w 5470922"/>
            <a:gd name="connsiteY186-23688" fmla="*/ 3605 h 1160335"/>
            <a:gd name="connsiteX187-23689" fmla="*/ 5169390 w 5470922"/>
            <a:gd name="connsiteY187-23690" fmla="*/ 41916 h 1160335"/>
            <a:gd name="connsiteX188-23691" fmla="*/ 5209249 w 5470922"/>
            <a:gd name="connsiteY188-23692" fmla="*/ 59007 h 1160335"/>
            <a:gd name="connsiteX189-23693" fmla="*/ 5239014 w 5470922"/>
            <a:gd name="connsiteY189-23694" fmla="*/ 113064 h 1160335"/>
            <a:gd name="connsiteX190-23695" fmla="*/ 5246006 w 5470922"/>
            <a:gd name="connsiteY190-23696" fmla="*/ 132749 h 1160335"/>
            <a:gd name="connsiteX191-23697" fmla="*/ 5258686 w 5470922"/>
            <a:gd name="connsiteY191-23698" fmla="*/ 174708 h 1160335"/>
            <a:gd name="connsiteX192-23699" fmla="*/ 5280686 w 5470922"/>
            <a:gd name="connsiteY192-23700" fmla="*/ 156370 h 1160335"/>
            <a:gd name="connsiteX193-23701" fmla="*/ 5301911 w 5470922"/>
            <a:gd name="connsiteY193-23702" fmla="*/ 147056 h 1160335"/>
            <a:gd name="connsiteX194-23703" fmla="*/ 5312265 w 5470922"/>
            <a:gd name="connsiteY194-23704" fmla="*/ 124781 h 1160335"/>
            <a:gd name="connsiteX195-23705" fmla="*/ 5340991 w 5470922"/>
            <a:gd name="connsiteY195-23706" fmla="*/ 106920 h 1160335"/>
            <a:gd name="connsiteX196-23707" fmla="*/ 5309941 w 5470922"/>
            <a:gd name="connsiteY196-23708" fmla="*/ 72259 h 1160335"/>
            <a:gd name="connsiteX197-23709" fmla="*/ 5373610 w 5470922"/>
            <a:gd name="connsiteY197-23710" fmla="*/ 73027 h 1160335"/>
            <a:gd name="connsiteX198-23711" fmla="*/ 5399484 w 5470922"/>
            <a:gd name="connsiteY198-23712" fmla="*/ 59007 h 1160335"/>
            <a:gd name="connsiteX199-23713" fmla="*/ 5381625 w 5470922"/>
            <a:gd name="connsiteY199-23714" fmla="*/ 47101 h 1160335"/>
            <a:gd name="connsiteX200-23715" fmla="*/ 5447109 w 5470922"/>
            <a:gd name="connsiteY200-23716" fmla="*/ 41148 h 1160335"/>
            <a:gd name="connsiteX201-23717" fmla="*/ 5470922 w 5470922"/>
            <a:gd name="connsiteY201-23718" fmla="*/ 47101 h 1160335"/>
            <a:gd name="connsiteX0-23719" fmla="*/ 0 w 5470922"/>
            <a:gd name="connsiteY0-23720" fmla="*/ 1160335 h 1160335"/>
            <a:gd name="connsiteX1-23721" fmla="*/ 29766 w 5470922"/>
            <a:gd name="connsiteY1-23722" fmla="*/ 1142476 h 1160335"/>
            <a:gd name="connsiteX2-23723" fmla="*/ 47625 w 5470922"/>
            <a:gd name="connsiteY2-23724" fmla="*/ 1136523 h 1160335"/>
            <a:gd name="connsiteX3-23725" fmla="*/ 77391 w 5470922"/>
            <a:gd name="connsiteY3-23726" fmla="*/ 1106757 h 1160335"/>
            <a:gd name="connsiteX4-23727" fmla="*/ 95250 w 5470922"/>
            <a:gd name="connsiteY4-23728" fmla="*/ 1094851 h 1160335"/>
            <a:gd name="connsiteX5-23729" fmla="*/ 172641 w 5470922"/>
            <a:gd name="connsiteY5-23730" fmla="*/ 1100804 h 1160335"/>
            <a:gd name="connsiteX6-23731" fmla="*/ 220266 w 5470922"/>
            <a:gd name="connsiteY6-23732" fmla="*/ 1106757 h 1160335"/>
            <a:gd name="connsiteX7-23733" fmla="*/ 232172 w 5470922"/>
            <a:gd name="connsiteY7-23734" fmla="*/ 1088898 h 1160335"/>
            <a:gd name="connsiteX8-23735" fmla="*/ 238125 w 5470922"/>
            <a:gd name="connsiteY8-23736" fmla="*/ 1047226 h 1160335"/>
            <a:gd name="connsiteX9-23737" fmla="*/ 244078 w 5470922"/>
            <a:gd name="connsiteY9-23738" fmla="*/ 1029366 h 1160335"/>
            <a:gd name="connsiteX10-23739" fmla="*/ 279797 w 5470922"/>
            <a:gd name="connsiteY10-23740" fmla="*/ 1005554 h 1160335"/>
            <a:gd name="connsiteX11-23741" fmla="*/ 291703 w 5470922"/>
            <a:gd name="connsiteY11-23742" fmla="*/ 987694 h 1160335"/>
            <a:gd name="connsiteX12-23743" fmla="*/ 321469 w 5470922"/>
            <a:gd name="connsiteY12-23744" fmla="*/ 957929 h 1160335"/>
            <a:gd name="connsiteX13-23745" fmla="*/ 345281 w 5470922"/>
            <a:gd name="connsiteY13-23746" fmla="*/ 922210 h 1160335"/>
            <a:gd name="connsiteX14-23747" fmla="*/ 357187 w 5470922"/>
            <a:gd name="connsiteY14-23748" fmla="*/ 904351 h 1160335"/>
            <a:gd name="connsiteX15-23749" fmla="*/ 369094 w 5470922"/>
            <a:gd name="connsiteY15-23750" fmla="*/ 892444 h 1160335"/>
            <a:gd name="connsiteX16-23751" fmla="*/ 381000 w 5470922"/>
            <a:gd name="connsiteY16-23752" fmla="*/ 904351 h 1160335"/>
            <a:gd name="connsiteX17-23753" fmla="*/ 386953 w 5470922"/>
            <a:gd name="connsiteY17-23754" fmla="*/ 922210 h 1160335"/>
            <a:gd name="connsiteX18-23755" fmla="*/ 422672 w 5470922"/>
            <a:gd name="connsiteY18-23756" fmla="*/ 940069 h 1160335"/>
            <a:gd name="connsiteX19-23757" fmla="*/ 452437 w 5470922"/>
            <a:gd name="connsiteY19-23758" fmla="*/ 969835 h 1160335"/>
            <a:gd name="connsiteX20-23759" fmla="*/ 488156 w 5470922"/>
            <a:gd name="connsiteY20-23760" fmla="*/ 981741 h 1160335"/>
            <a:gd name="connsiteX21-23761" fmla="*/ 511969 w 5470922"/>
            <a:gd name="connsiteY21-23762" fmla="*/ 975788 h 1160335"/>
            <a:gd name="connsiteX22-23763" fmla="*/ 559594 w 5470922"/>
            <a:gd name="connsiteY22-23764" fmla="*/ 940069 h 1160335"/>
            <a:gd name="connsiteX23-23765" fmla="*/ 601266 w 5470922"/>
            <a:gd name="connsiteY23-23766" fmla="*/ 946023 h 1160335"/>
            <a:gd name="connsiteX24-23767" fmla="*/ 619125 w 5470922"/>
            <a:gd name="connsiteY24-23768" fmla="*/ 951976 h 1160335"/>
            <a:gd name="connsiteX25-23769" fmla="*/ 631031 w 5470922"/>
            <a:gd name="connsiteY25-23770" fmla="*/ 969835 h 1160335"/>
            <a:gd name="connsiteX26-23771" fmla="*/ 648891 w 5470922"/>
            <a:gd name="connsiteY26-23772" fmla="*/ 981741 h 1160335"/>
            <a:gd name="connsiteX27-23773" fmla="*/ 666750 w 5470922"/>
            <a:gd name="connsiteY27-23774" fmla="*/ 975788 h 1160335"/>
            <a:gd name="connsiteX28-23775" fmla="*/ 684609 w 5470922"/>
            <a:gd name="connsiteY28-23776" fmla="*/ 963882 h 1160335"/>
            <a:gd name="connsiteX29-23777" fmla="*/ 720328 w 5470922"/>
            <a:gd name="connsiteY29-23778" fmla="*/ 951976 h 1160335"/>
            <a:gd name="connsiteX30-23779" fmla="*/ 744141 w 5470922"/>
            <a:gd name="connsiteY30-23780" fmla="*/ 928163 h 1160335"/>
            <a:gd name="connsiteX31-23781" fmla="*/ 756047 w 5470922"/>
            <a:gd name="connsiteY31-23782" fmla="*/ 910304 h 1160335"/>
            <a:gd name="connsiteX32-23783" fmla="*/ 773906 w 5470922"/>
            <a:gd name="connsiteY32-23784" fmla="*/ 904351 h 1160335"/>
            <a:gd name="connsiteX33-23785" fmla="*/ 863203 w 5470922"/>
            <a:gd name="connsiteY33-23786" fmla="*/ 898398 h 1160335"/>
            <a:gd name="connsiteX34-23787" fmla="*/ 887016 w 5470922"/>
            <a:gd name="connsiteY34-23788" fmla="*/ 850773 h 1160335"/>
            <a:gd name="connsiteX35-23789" fmla="*/ 904875 w 5470922"/>
            <a:gd name="connsiteY35-23790" fmla="*/ 844819 h 1160335"/>
            <a:gd name="connsiteX36-23791" fmla="*/ 952500 w 5470922"/>
            <a:gd name="connsiteY36-23792" fmla="*/ 838866 h 1160335"/>
            <a:gd name="connsiteX37-23793" fmla="*/ 988219 w 5470922"/>
            <a:gd name="connsiteY37-23794" fmla="*/ 815054 h 1160335"/>
            <a:gd name="connsiteX38-23795" fmla="*/ 1006078 w 5470922"/>
            <a:gd name="connsiteY38-23796" fmla="*/ 803148 h 1160335"/>
            <a:gd name="connsiteX39-23797" fmla="*/ 1041797 w 5470922"/>
            <a:gd name="connsiteY39-23798" fmla="*/ 809101 h 1160335"/>
            <a:gd name="connsiteX40-23799" fmla="*/ 1059656 w 5470922"/>
            <a:gd name="connsiteY40-23800" fmla="*/ 815054 h 1160335"/>
            <a:gd name="connsiteX41-23801" fmla="*/ 1101328 w 5470922"/>
            <a:gd name="connsiteY41-23802" fmla="*/ 803148 h 1160335"/>
            <a:gd name="connsiteX42-23803" fmla="*/ 1137047 w 5470922"/>
            <a:gd name="connsiteY42-23804" fmla="*/ 761476 h 1160335"/>
            <a:gd name="connsiteX43-23805" fmla="*/ 1148953 w 5470922"/>
            <a:gd name="connsiteY43-23806" fmla="*/ 737663 h 1160335"/>
            <a:gd name="connsiteX44-23807" fmla="*/ 1154906 w 5470922"/>
            <a:gd name="connsiteY44-23808" fmla="*/ 719804 h 1160335"/>
            <a:gd name="connsiteX45-23809" fmla="*/ 1172766 w 5470922"/>
            <a:gd name="connsiteY45-23810" fmla="*/ 713851 h 1160335"/>
            <a:gd name="connsiteX46-23811" fmla="*/ 1196578 w 5470922"/>
            <a:gd name="connsiteY46-23812" fmla="*/ 719804 h 1160335"/>
            <a:gd name="connsiteX47-23813" fmla="*/ 1214437 w 5470922"/>
            <a:gd name="connsiteY47-23814" fmla="*/ 725757 h 1160335"/>
            <a:gd name="connsiteX48-23815" fmla="*/ 1226344 w 5470922"/>
            <a:gd name="connsiteY48-23816" fmla="*/ 713851 h 1160335"/>
            <a:gd name="connsiteX49-23817" fmla="*/ 1244203 w 5470922"/>
            <a:gd name="connsiteY49-23818" fmla="*/ 707898 h 1160335"/>
            <a:gd name="connsiteX50-23819" fmla="*/ 1273969 w 5470922"/>
            <a:gd name="connsiteY50-23820" fmla="*/ 737663 h 1160335"/>
            <a:gd name="connsiteX51-23821" fmla="*/ 1291828 w 5470922"/>
            <a:gd name="connsiteY51-23822" fmla="*/ 749569 h 1160335"/>
            <a:gd name="connsiteX52-23823" fmla="*/ 1333500 w 5470922"/>
            <a:gd name="connsiteY52-23824" fmla="*/ 785288 h 1160335"/>
            <a:gd name="connsiteX53-23825" fmla="*/ 1351359 w 5470922"/>
            <a:gd name="connsiteY53-23826" fmla="*/ 791241 h 1160335"/>
            <a:gd name="connsiteX54-23827" fmla="*/ 1369219 w 5470922"/>
            <a:gd name="connsiteY54-23828" fmla="*/ 755523 h 1160335"/>
            <a:gd name="connsiteX55-23829" fmla="*/ 1375172 w 5470922"/>
            <a:gd name="connsiteY55-23830" fmla="*/ 695991 h 1160335"/>
            <a:gd name="connsiteX56-23831" fmla="*/ 1393031 w 5470922"/>
            <a:gd name="connsiteY56-23832" fmla="*/ 684085 h 1160335"/>
            <a:gd name="connsiteX57-23833" fmla="*/ 1494234 w 5470922"/>
            <a:gd name="connsiteY57-23834" fmla="*/ 660273 h 1160335"/>
            <a:gd name="connsiteX58-23835" fmla="*/ 1506141 w 5470922"/>
            <a:gd name="connsiteY58-23836" fmla="*/ 648366 h 1160335"/>
            <a:gd name="connsiteX59-23837" fmla="*/ 1524000 w 5470922"/>
            <a:gd name="connsiteY59-23838" fmla="*/ 636460 h 1160335"/>
            <a:gd name="connsiteX60-23839" fmla="*/ 1535906 w 5470922"/>
            <a:gd name="connsiteY60-23840" fmla="*/ 618601 h 1160335"/>
            <a:gd name="connsiteX61-23841" fmla="*/ 1559719 w 5470922"/>
            <a:gd name="connsiteY61-23842" fmla="*/ 594788 h 1160335"/>
            <a:gd name="connsiteX62-23843" fmla="*/ 1565672 w 5470922"/>
            <a:gd name="connsiteY62-23844" fmla="*/ 576929 h 1160335"/>
            <a:gd name="connsiteX63-23845" fmla="*/ 1619250 w 5470922"/>
            <a:gd name="connsiteY63-23846" fmla="*/ 547163 h 1160335"/>
            <a:gd name="connsiteX64-23847" fmla="*/ 1702594 w 5470922"/>
            <a:gd name="connsiteY64-23848" fmla="*/ 553116 h 1160335"/>
            <a:gd name="connsiteX65-23849" fmla="*/ 1720453 w 5470922"/>
            <a:gd name="connsiteY65-23850" fmla="*/ 559069 h 1160335"/>
            <a:gd name="connsiteX66-23851" fmla="*/ 1768078 w 5470922"/>
            <a:gd name="connsiteY66-23852" fmla="*/ 547163 h 1160335"/>
            <a:gd name="connsiteX67-23853" fmla="*/ 1797844 w 5470922"/>
            <a:gd name="connsiteY67-23854" fmla="*/ 523351 h 1160335"/>
            <a:gd name="connsiteX68-23855" fmla="*/ 1779984 w 5470922"/>
            <a:gd name="connsiteY68-23856" fmla="*/ 481679 h 1160335"/>
            <a:gd name="connsiteX69-23857" fmla="*/ 1768078 w 5470922"/>
            <a:gd name="connsiteY69-23858" fmla="*/ 463819 h 1160335"/>
            <a:gd name="connsiteX70-23859" fmla="*/ 1785937 w 5470922"/>
            <a:gd name="connsiteY70-23860" fmla="*/ 445960 h 1160335"/>
            <a:gd name="connsiteX71-23861" fmla="*/ 1839516 w 5470922"/>
            <a:gd name="connsiteY71-23862" fmla="*/ 463819 h 1160335"/>
            <a:gd name="connsiteX72-23863" fmla="*/ 1851422 w 5470922"/>
            <a:gd name="connsiteY72-23864" fmla="*/ 475726 h 1160335"/>
            <a:gd name="connsiteX73-23865" fmla="*/ 1887141 w 5470922"/>
            <a:gd name="connsiteY73-23866" fmla="*/ 493585 h 1160335"/>
            <a:gd name="connsiteX74-23867" fmla="*/ 1934766 w 5470922"/>
            <a:gd name="connsiteY74-23868" fmla="*/ 481679 h 1160335"/>
            <a:gd name="connsiteX75-23869" fmla="*/ 1952625 w 5470922"/>
            <a:gd name="connsiteY75-23870" fmla="*/ 445960 h 1160335"/>
            <a:gd name="connsiteX76-23871" fmla="*/ 1976437 w 5470922"/>
            <a:gd name="connsiteY76-23872" fmla="*/ 434054 h 1160335"/>
            <a:gd name="connsiteX77-23873" fmla="*/ 2047875 w 5470922"/>
            <a:gd name="connsiteY77-23874" fmla="*/ 422148 h 1160335"/>
            <a:gd name="connsiteX78-23875" fmla="*/ 2077641 w 5470922"/>
            <a:gd name="connsiteY78-23876" fmla="*/ 404288 h 1160335"/>
            <a:gd name="connsiteX79-23877" fmla="*/ 2095500 w 5470922"/>
            <a:gd name="connsiteY79-23878" fmla="*/ 398335 h 1160335"/>
            <a:gd name="connsiteX80-23879" fmla="*/ 2125266 w 5470922"/>
            <a:gd name="connsiteY80-23880" fmla="*/ 374523 h 1160335"/>
            <a:gd name="connsiteX81-23881" fmla="*/ 2137172 w 5470922"/>
            <a:gd name="connsiteY81-23882" fmla="*/ 362616 h 1160335"/>
            <a:gd name="connsiteX82-23883" fmla="*/ 2172891 w 5470922"/>
            <a:gd name="connsiteY82-23884" fmla="*/ 350710 h 1160335"/>
            <a:gd name="connsiteX83-23885" fmla="*/ 2190750 w 5470922"/>
            <a:gd name="connsiteY83-23886" fmla="*/ 344757 h 1160335"/>
            <a:gd name="connsiteX84-23887" fmla="*/ 2220516 w 5470922"/>
            <a:gd name="connsiteY84-23888" fmla="*/ 338804 h 1160335"/>
            <a:gd name="connsiteX85-23889" fmla="*/ 2256234 w 5470922"/>
            <a:gd name="connsiteY85-23890" fmla="*/ 326898 h 1160335"/>
            <a:gd name="connsiteX86-23891" fmla="*/ 2274094 w 5470922"/>
            <a:gd name="connsiteY86-23892" fmla="*/ 320944 h 1160335"/>
            <a:gd name="connsiteX87-23893" fmla="*/ 2309812 w 5470922"/>
            <a:gd name="connsiteY87-23894" fmla="*/ 297132 h 1160335"/>
            <a:gd name="connsiteX88-23895" fmla="*/ 2321719 w 5470922"/>
            <a:gd name="connsiteY88-23896" fmla="*/ 279273 h 1160335"/>
            <a:gd name="connsiteX89-23897" fmla="*/ 2357437 w 5470922"/>
            <a:gd name="connsiteY89-23898" fmla="*/ 261413 h 1160335"/>
            <a:gd name="connsiteX90-23899" fmla="*/ 2369344 w 5470922"/>
            <a:gd name="connsiteY90-23900" fmla="*/ 249507 h 1160335"/>
            <a:gd name="connsiteX91-23901" fmla="*/ 2381250 w 5470922"/>
            <a:gd name="connsiteY91-23902" fmla="*/ 231648 h 1160335"/>
            <a:gd name="connsiteX92-23903" fmla="*/ 2416969 w 5470922"/>
            <a:gd name="connsiteY92-23904" fmla="*/ 219741 h 1160335"/>
            <a:gd name="connsiteX93-23905" fmla="*/ 2446734 w 5470922"/>
            <a:gd name="connsiteY93-23906" fmla="*/ 225694 h 1160335"/>
            <a:gd name="connsiteX94-23907" fmla="*/ 2458641 w 5470922"/>
            <a:gd name="connsiteY94-23908" fmla="*/ 237601 h 1160335"/>
            <a:gd name="connsiteX95-23909" fmla="*/ 2494359 w 5470922"/>
            <a:gd name="connsiteY95-23910" fmla="*/ 225694 h 1160335"/>
            <a:gd name="connsiteX96-23911" fmla="*/ 2536031 w 5470922"/>
            <a:gd name="connsiteY96-23912" fmla="*/ 231648 h 1160335"/>
            <a:gd name="connsiteX97-23913" fmla="*/ 2547937 w 5470922"/>
            <a:gd name="connsiteY97-23914" fmla="*/ 249507 h 1160335"/>
            <a:gd name="connsiteX98-23915" fmla="*/ 2559844 w 5470922"/>
            <a:gd name="connsiteY98-23916" fmla="*/ 261413 h 1160335"/>
            <a:gd name="connsiteX99-23917" fmla="*/ 2565797 w 5470922"/>
            <a:gd name="connsiteY99-23918" fmla="*/ 291179 h 1160335"/>
            <a:gd name="connsiteX100-23919" fmla="*/ 2583656 w 5470922"/>
            <a:gd name="connsiteY100-23920" fmla="*/ 297132 h 1160335"/>
            <a:gd name="connsiteX101-23921" fmla="*/ 2619375 w 5470922"/>
            <a:gd name="connsiteY101-23922" fmla="*/ 320944 h 1160335"/>
            <a:gd name="connsiteX102-23923" fmla="*/ 2655094 w 5470922"/>
            <a:gd name="connsiteY102-23924" fmla="*/ 338804 h 1160335"/>
            <a:gd name="connsiteX103-23925" fmla="*/ 2684859 w 5470922"/>
            <a:gd name="connsiteY103-23926" fmla="*/ 410241 h 1160335"/>
            <a:gd name="connsiteX104-23927" fmla="*/ 2708672 w 5470922"/>
            <a:gd name="connsiteY104-23928" fmla="*/ 398335 h 1160335"/>
            <a:gd name="connsiteX105-23929" fmla="*/ 2744391 w 5470922"/>
            <a:gd name="connsiteY105-23930" fmla="*/ 386429 h 1160335"/>
            <a:gd name="connsiteX106-23931" fmla="*/ 2851547 w 5470922"/>
            <a:gd name="connsiteY106-23932" fmla="*/ 404288 h 1160335"/>
            <a:gd name="connsiteX107-23933" fmla="*/ 2887266 w 5470922"/>
            <a:gd name="connsiteY107-23934" fmla="*/ 392382 h 1160335"/>
            <a:gd name="connsiteX108-23935" fmla="*/ 2905125 w 5470922"/>
            <a:gd name="connsiteY108-23936" fmla="*/ 386429 h 1160335"/>
            <a:gd name="connsiteX109-23937" fmla="*/ 2922984 w 5470922"/>
            <a:gd name="connsiteY109-23938" fmla="*/ 374523 h 1160335"/>
            <a:gd name="connsiteX110-23939" fmla="*/ 2976562 w 5470922"/>
            <a:gd name="connsiteY110-23940" fmla="*/ 368569 h 1160335"/>
            <a:gd name="connsiteX111-23941" fmla="*/ 2994422 w 5470922"/>
            <a:gd name="connsiteY111-23942" fmla="*/ 374523 h 1160335"/>
            <a:gd name="connsiteX112-23943" fmla="*/ 3012281 w 5470922"/>
            <a:gd name="connsiteY112-23944" fmla="*/ 386429 h 1160335"/>
            <a:gd name="connsiteX113-23945" fmla="*/ 3030141 w 5470922"/>
            <a:gd name="connsiteY113-23946" fmla="*/ 350710 h 1160335"/>
            <a:gd name="connsiteX114-23947" fmla="*/ 3065859 w 5470922"/>
            <a:gd name="connsiteY114-23948" fmla="*/ 320944 h 1160335"/>
            <a:gd name="connsiteX115-23949" fmla="*/ 3089672 w 5470922"/>
            <a:gd name="connsiteY115-23950" fmla="*/ 314991 h 1160335"/>
            <a:gd name="connsiteX116-23951" fmla="*/ 3168365 w 5470922"/>
            <a:gd name="connsiteY116-23952" fmla="*/ 319119 h 1160335"/>
            <a:gd name="connsiteX117-23953" fmla="*/ 3232547 w 5470922"/>
            <a:gd name="connsiteY117-23954" fmla="*/ 314991 h 1160335"/>
            <a:gd name="connsiteX118-23955" fmla="*/ 3244453 w 5470922"/>
            <a:gd name="connsiteY118-23956" fmla="*/ 326898 h 1160335"/>
            <a:gd name="connsiteX119-23957" fmla="*/ 3270079 w 5470922"/>
            <a:gd name="connsiteY119-23958" fmla="*/ 364631 h 1160335"/>
            <a:gd name="connsiteX120-23959" fmla="*/ 3295707 w 5470922"/>
            <a:gd name="connsiteY120-23960" fmla="*/ 413025 h 1160335"/>
            <a:gd name="connsiteX121-23961" fmla="*/ 3335563 w 5470922"/>
            <a:gd name="connsiteY121-23962" fmla="*/ 440198 h 1160335"/>
            <a:gd name="connsiteX122-23963" fmla="*/ 3363516 w 5470922"/>
            <a:gd name="connsiteY122-23964" fmla="*/ 440007 h 1160335"/>
            <a:gd name="connsiteX123-23965" fmla="*/ 3368957 w 5470922"/>
            <a:gd name="connsiteY123-23966" fmla="*/ 405345 h 1160335"/>
            <a:gd name="connsiteX124-23967" fmla="*/ 3364817 w 5470922"/>
            <a:gd name="connsiteY124-23968" fmla="*/ 380765 h 1160335"/>
            <a:gd name="connsiteX125-23969" fmla="*/ 3374136 w 5470922"/>
            <a:gd name="connsiteY125-23970" fmla="*/ 317105 h 1160335"/>
            <a:gd name="connsiteX126-23971" fmla="*/ 3423047 w 5470922"/>
            <a:gd name="connsiteY126-23972" fmla="*/ 332851 h 1160335"/>
            <a:gd name="connsiteX127-23973" fmla="*/ 3443495 w 5470922"/>
            <a:gd name="connsiteY127-23974" fmla="*/ 358967 h 1160335"/>
            <a:gd name="connsiteX128-23975" fmla="*/ 3459294 w 5470922"/>
            <a:gd name="connsiteY128-23976" fmla="*/ 314512 h 1160335"/>
            <a:gd name="connsiteX129-23977" fmla="*/ 3476625 w 5470922"/>
            <a:gd name="connsiteY129-23978" fmla="*/ 279273 h 1160335"/>
            <a:gd name="connsiteX130-23979" fmla="*/ 3500437 w 5470922"/>
            <a:gd name="connsiteY130-23980" fmla="*/ 273319 h 1160335"/>
            <a:gd name="connsiteX131-23981" fmla="*/ 3530203 w 5470922"/>
            <a:gd name="connsiteY131-23982" fmla="*/ 267366 h 1160335"/>
            <a:gd name="connsiteX132-23983" fmla="*/ 3548062 w 5470922"/>
            <a:gd name="connsiteY132-23984" fmla="*/ 261413 h 1160335"/>
            <a:gd name="connsiteX133-23985" fmla="*/ 3539784 w 5470922"/>
            <a:gd name="connsiteY133-23986" fmla="*/ 233471 h 1160335"/>
            <a:gd name="connsiteX134-23987" fmla="*/ 3607594 w 5470922"/>
            <a:gd name="connsiteY134-23988" fmla="*/ 179126 h 1160335"/>
            <a:gd name="connsiteX135-23989" fmla="*/ 3611997 w 5470922"/>
            <a:gd name="connsiteY135-23990" fmla="*/ 114218 h 1160335"/>
            <a:gd name="connsiteX136-23991" fmla="*/ 3655219 w 5470922"/>
            <a:gd name="connsiteY136-23992" fmla="*/ 100679 h 1160335"/>
            <a:gd name="connsiteX137-23993" fmla="*/ 3709836 w 5470922"/>
            <a:gd name="connsiteY137-23994" fmla="*/ 80227 h 1160335"/>
            <a:gd name="connsiteX138-23995" fmla="*/ 3757213 w 5470922"/>
            <a:gd name="connsiteY138-23996" fmla="*/ 45277 h 1160335"/>
            <a:gd name="connsiteX139-23997" fmla="*/ 3806125 w 5470922"/>
            <a:gd name="connsiteY139-23998" fmla="*/ 70626 h 1160335"/>
            <a:gd name="connsiteX140-23999" fmla="*/ 3875484 w 5470922"/>
            <a:gd name="connsiteY140-24000" fmla="*/ 70913 h 1160335"/>
            <a:gd name="connsiteX141-24001" fmla="*/ 3893344 w 5470922"/>
            <a:gd name="connsiteY141-24002" fmla="*/ 64960 h 1160335"/>
            <a:gd name="connsiteX142-24003" fmla="*/ 3911203 w 5470922"/>
            <a:gd name="connsiteY142-24004" fmla="*/ 53054 h 1160335"/>
            <a:gd name="connsiteX143-24005" fmla="*/ 3929062 w 5470922"/>
            <a:gd name="connsiteY143-24006" fmla="*/ 59007 h 1160335"/>
            <a:gd name="connsiteX144-24007" fmla="*/ 3966595 w 5470922"/>
            <a:gd name="connsiteY144-24008" fmla="*/ 73218 h 1160335"/>
            <a:gd name="connsiteX145-24009" fmla="*/ 3988082 w 5470922"/>
            <a:gd name="connsiteY145-24010" fmla="*/ 117193 h 1160335"/>
            <a:gd name="connsiteX146-24011" fmla="*/ 4025615 w 5470922"/>
            <a:gd name="connsiteY146-24012" fmla="*/ 131980 h 1160335"/>
            <a:gd name="connsiteX147-24013" fmla="*/ 4060295 w 5470922"/>
            <a:gd name="connsiteY147-24014" fmla="*/ 105865 h 1160335"/>
            <a:gd name="connsiteX148-24015" fmla="*/ 4038822 w 5470922"/>
            <a:gd name="connsiteY148-24016" fmla="*/ 61888 h 1160335"/>
            <a:gd name="connsiteX149-24017" fmla="*/ 4044778 w 5470922"/>
            <a:gd name="connsiteY149-24018" fmla="*/ 20505 h 1160335"/>
            <a:gd name="connsiteX150-24019" fmla="*/ 4062371 w 5470922"/>
            <a:gd name="connsiteY150-24020" fmla="*/ 53 h 1160335"/>
            <a:gd name="connsiteX151-24021" fmla="*/ 4101703 w 5470922"/>
            <a:gd name="connsiteY151-24022" fmla="*/ 11382 h 1160335"/>
            <a:gd name="connsiteX152-24023" fmla="*/ 4137933 w 5470922"/>
            <a:gd name="connsiteY152-24024" fmla="*/ 51419 h 1160335"/>
            <a:gd name="connsiteX153-24025" fmla="*/ 4181683 w 5470922"/>
            <a:gd name="connsiteY153-24026" fmla="*/ 77537 h 1160335"/>
            <a:gd name="connsiteX154-24027" fmla="*/ 4244578 w 5470922"/>
            <a:gd name="connsiteY154-24028" fmla="*/ 29241 h 1160335"/>
            <a:gd name="connsiteX155-24029" fmla="*/ 4280297 w 5470922"/>
            <a:gd name="connsiteY155-24030" fmla="*/ 35194 h 1160335"/>
            <a:gd name="connsiteX156-24031" fmla="*/ 4363641 w 5470922"/>
            <a:gd name="connsiteY156-24032" fmla="*/ 23288 h 1160335"/>
            <a:gd name="connsiteX157-24033" fmla="*/ 4381500 w 5470922"/>
            <a:gd name="connsiteY157-24034" fmla="*/ 17335 h 1160335"/>
            <a:gd name="connsiteX158-24035" fmla="*/ 4430163 w 5470922"/>
            <a:gd name="connsiteY158-24036" fmla="*/ 60255 h 1160335"/>
            <a:gd name="connsiteX159-24037" fmla="*/ 4457341 w 5470922"/>
            <a:gd name="connsiteY159-24038" fmla="*/ 94149 h 1160335"/>
            <a:gd name="connsiteX160-24039" fmla="*/ 4488656 w 5470922"/>
            <a:gd name="connsiteY160-24040" fmla="*/ 88773 h 1160335"/>
            <a:gd name="connsiteX161-24041" fmla="*/ 4513245 w 5470922"/>
            <a:gd name="connsiteY161-24042" fmla="*/ 52574 h 1160335"/>
            <a:gd name="connsiteX162-24043" fmla="*/ 4542234 w 5470922"/>
            <a:gd name="connsiteY162-24044" fmla="*/ 59007 h 1160335"/>
            <a:gd name="connsiteX163-24045" fmla="*/ 4574326 w 5470922"/>
            <a:gd name="connsiteY163-24046" fmla="*/ 26939 h 1160335"/>
            <a:gd name="connsiteX164-24047" fmla="*/ 4589859 w 5470922"/>
            <a:gd name="connsiteY164-24048" fmla="*/ 35194 h 1160335"/>
            <a:gd name="connsiteX165-24049" fmla="*/ 4607719 w 5470922"/>
            <a:gd name="connsiteY165-24050" fmla="*/ 29241 h 1160335"/>
            <a:gd name="connsiteX166-24051" fmla="*/ 4649391 w 5470922"/>
            <a:gd name="connsiteY166-24052" fmla="*/ 11382 h 1160335"/>
            <a:gd name="connsiteX167-24053" fmla="*/ 4667250 w 5470922"/>
            <a:gd name="connsiteY167-24054" fmla="*/ 41148 h 1160335"/>
            <a:gd name="connsiteX168-24055" fmla="*/ 4691062 w 5470922"/>
            <a:gd name="connsiteY168-24056" fmla="*/ 76866 h 1160335"/>
            <a:gd name="connsiteX169-24057" fmla="*/ 4738687 w 5470922"/>
            <a:gd name="connsiteY169-24058" fmla="*/ 88773 h 1160335"/>
            <a:gd name="connsiteX170-24059" fmla="*/ 4774406 w 5470922"/>
            <a:gd name="connsiteY170-24060" fmla="*/ 70913 h 1160335"/>
            <a:gd name="connsiteX171-24061" fmla="*/ 4798219 w 5470922"/>
            <a:gd name="connsiteY171-24062" fmla="*/ 35194 h 1160335"/>
            <a:gd name="connsiteX172-24063" fmla="*/ 4804172 w 5470922"/>
            <a:gd name="connsiteY172-24064" fmla="*/ 17335 h 1160335"/>
            <a:gd name="connsiteX173-24065" fmla="*/ 4822031 w 5470922"/>
            <a:gd name="connsiteY173-24066" fmla="*/ 29241 h 1160335"/>
            <a:gd name="connsiteX174-24067" fmla="*/ 4845844 w 5470922"/>
            <a:gd name="connsiteY174-24068" fmla="*/ 70913 h 1160335"/>
            <a:gd name="connsiteX175-24069" fmla="*/ 4863703 w 5470922"/>
            <a:gd name="connsiteY175-24070" fmla="*/ 82819 h 1160335"/>
            <a:gd name="connsiteX176-24071" fmla="*/ 4893469 w 5470922"/>
            <a:gd name="connsiteY176-24072" fmla="*/ 112585 h 1160335"/>
            <a:gd name="connsiteX177-24073" fmla="*/ 4911328 w 5470922"/>
            <a:gd name="connsiteY177-24074" fmla="*/ 100679 h 1160335"/>
            <a:gd name="connsiteX178-24075" fmla="*/ 4935141 w 5470922"/>
            <a:gd name="connsiteY178-24076" fmla="*/ 76866 h 1160335"/>
            <a:gd name="connsiteX179-24077" fmla="*/ 4931792 w 5470922"/>
            <a:gd name="connsiteY179-24078" fmla="*/ 113064 h 1160335"/>
            <a:gd name="connsiteX180-24079" fmla="*/ 4974749 w 5470922"/>
            <a:gd name="connsiteY180-24080" fmla="*/ 124203 h 1160335"/>
            <a:gd name="connsiteX181-24081" fmla="*/ 5017708 w 5470922"/>
            <a:gd name="connsiteY181-24082" fmla="*/ 108745 h 1160335"/>
            <a:gd name="connsiteX182-24083" fmla="*/ 5020562 w 5470922"/>
            <a:gd name="connsiteY182-24084" fmla="*/ 71970 h 1160335"/>
            <a:gd name="connsiteX183-24085" fmla="*/ 5060156 w 5470922"/>
            <a:gd name="connsiteY183-24086" fmla="*/ 41148 h 1160335"/>
            <a:gd name="connsiteX184-24087" fmla="*/ 5047739 w 5470922"/>
            <a:gd name="connsiteY184-24088" fmla="*/ 23288 h 1160335"/>
            <a:gd name="connsiteX185-24089" fmla="*/ 5119687 w 5470922"/>
            <a:gd name="connsiteY185-24090" fmla="*/ 11382 h 1160335"/>
            <a:gd name="connsiteX186-24091" fmla="*/ 5142725 w 5470922"/>
            <a:gd name="connsiteY186-24092" fmla="*/ 3605 h 1160335"/>
            <a:gd name="connsiteX187-24093" fmla="*/ 5169390 w 5470922"/>
            <a:gd name="connsiteY187-24094" fmla="*/ 41916 h 1160335"/>
            <a:gd name="connsiteX188-24095" fmla="*/ 5209249 w 5470922"/>
            <a:gd name="connsiteY188-24096" fmla="*/ 59007 h 1160335"/>
            <a:gd name="connsiteX189-24097" fmla="*/ 5239014 w 5470922"/>
            <a:gd name="connsiteY189-24098" fmla="*/ 113064 h 1160335"/>
            <a:gd name="connsiteX190-24099" fmla="*/ 5246006 w 5470922"/>
            <a:gd name="connsiteY190-24100" fmla="*/ 132749 h 1160335"/>
            <a:gd name="connsiteX191-24101" fmla="*/ 5258686 w 5470922"/>
            <a:gd name="connsiteY191-24102" fmla="*/ 174708 h 1160335"/>
            <a:gd name="connsiteX192-24103" fmla="*/ 5280686 w 5470922"/>
            <a:gd name="connsiteY192-24104" fmla="*/ 156370 h 1160335"/>
            <a:gd name="connsiteX193-24105" fmla="*/ 5301911 w 5470922"/>
            <a:gd name="connsiteY193-24106" fmla="*/ 147056 h 1160335"/>
            <a:gd name="connsiteX194-24107" fmla="*/ 5312265 w 5470922"/>
            <a:gd name="connsiteY194-24108" fmla="*/ 124781 h 1160335"/>
            <a:gd name="connsiteX195-24109" fmla="*/ 5340991 w 5470922"/>
            <a:gd name="connsiteY195-24110" fmla="*/ 106920 h 1160335"/>
            <a:gd name="connsiteX196-24111" fmla="*/ 5309941 w 5470922"/>
            <a:gd name="connsiteY196-24112" fmla="*/ 72259 h 1160335"/>
            <a:gd name="connsiteX197-24113" fmla="*/ 5373610 w 5470922"/>
            <a:gd name="connsiteY197-24114" fmla="*/ 73027 h 1160335"/>
            <a:gd name="connsiteX198-24115" fmla="*/ 5399484 w 5470922"/>
            <a:gd name="connsiteY198-24116" fmla="*/ 59007 h 1160335"/>
            <a:gd name="connsiteX199-24117" fmla="*/ 5381625 w 5470922"/>
            <a:gd name="connsiteY199-24118" fmla="*/ 47101 h 1160335"/>
            <a:gd name="connsiteX200-24119" fmla="*/ 5447109 w 5470922"/>
            <a:gd name="connsiteY200-24120" fmla="*/ 41148 h 1160335"/>
            <a:gd name="connsiteX201-24121" fmla="*/ 5470922 w 5470922"/>
            <a:gd name="connsiteY201-24122" fmla="*/ 47101 h 1160335"/>
            <a:gd name="connsiteX0-24123" fmla="*/ 0 w 5470922"/>
            <a:gd name="connsiteY0-24124" fmla="*/ 1160335 h 1160335"/>
            <a:gd name="connsiteX1-24125" fmla="*/ 29766 w 5470922"/>
            <a:gd name="connsiteY1-24126" fmla="*/ 1142476 h 1160335"/>
            <a:gd name="connsiteX2-24127" fmla="*/ 47625 w 5470922"/>
            <a:gd name="connsiteY2-24128" fmla="*/ 1136523 h 1160335"/>
            <a:gd name="connsiteX3-24129" fmla="*/ 77391 w 5470922"/>
            <a:gd name="connsiteY3-24130" fmla="*/ 1106757 h 1160335"/>
            <a:gd name="connsiteX4-24131" fmla="*/ 95250 w 5470922"/>
            <a:gd name="connsiteY4-24132" fmla="*/ 1094851 h 1160335"/>
            <a:gd name="connsiteX5-24133" fmla="*/ 172641 w 5470922"/>
            <a:gd name="connsiteY5-24134" fmla="*/ 1100804 h 1160335"/>
            <a:gd name="connsiteX6-24135" fmla="*/ 220266 w 5470922"/>
            <a:gd name="connsiteY6-24136" fmla="*/ 1106757 h 1160335"/>
            <a:gd name="connsiteX7-24137" fmla="*/ 232172 w 5470922"/>
            <a:gd name="connsiteY7-24138" fmla="*/ 1088898 h 1160335"/>
            <a:gd name="connsiteX8-24139" fmla="*/ 238125 w 5470922"/>
            <a:gd name="connsiteY8-24140" fmla="*/ 1047226 h 1160335"/>
            <a:gd name="connsiteX9-24141" fmla="*/ 244078 w 5470922"/>
            <a:gd name="connsiteY9-24142" fmla="*/ 1029366 h 1160335"/>
            <a:gd name="connsiteX10-24143" fmla="*/ 279797 w 5470922"/>
            <a:gd name="connsiteY10-24144" fmla="*/ 1005554 h 1160335"/>
            <a:gd name="connsiteX11-24145" fmla="*/ 291703 w 5470922"/>
            <a:gd name="connsiteY11-24146" fmla="*/ 987694 h 1160335"/>
            <a:gd name="connsiteX12-24147" fmla="*/ 321469 w 5470922"/>
            <a:gd name="connsiteY12-24148" fmla="*/ 957929 h 1160335"/>
            <a:gd name="connsiteX13-24149" fmla="*/ 345281 w 5470922"/>
            <a:gd name="connsiteY13-24150" fmla="*/ 922210 h 1160335"/>
            <a:gd name="connsiteX14-24151" fmla="*/ 357187 w 5470922"/>
            <a:gd name="connsiteY14-24152" fmla="*/ 904351 h 1160335"/>
            <a:gd name="connsiteX15-24153" fmla="*/ 369094 w 5470922"/>
            <a:gd name="connsiteY15-24154" fmla="*/ 892444 h 1160335"/>
            <a:gd name="connsiteX16-24155" fmla="*/ 381000 w 5470922"/>
            <a:gd name="connsiteY16-24156" fmla="*/ 904351 h 1160335"/>
            <a:gd name="connsiteX17-24157" fmla="*/ 386953 w 5470922"/>
            <a:gd name="connsiteY17-24158" fmla="*/ 922210 h 1160335"/>
            <a:gd name="connsiteX18-24159" fmla="*/ 422672 w 5470922"/>
            <a:gd name="connsiteY18-24160" fmla="*/ 940069 h 1160335"/>
            <a:gd name="connsiteX19-24161" fmla="*/ 452437 w 5470922"/>
            <a:gd name="connsiteY19-24162" fmla="*/ 969835 h 1160335"/>
            <a:gd name="connsiteX20-24163" fmla="*/ 488156 w 5470922"/>
            <a:gd name="connsiteY20-24164" fmla="*/ 981741 h 1160335"/>
            <a:gd name="connsiteX21-24165" fmla="*/ 511969 w 5470922"/>
            <a:gd name="connsiteY21-24166" fmla="*/ 975788 h 1160335"/>
            <a:gd name="connsiteX22-24167" fmla="*/ 559594 w 5470922"/>
            <a:gd name="connsiteY22-24168" fmla="*/ 940069 h 1160335"/>
            <a:gd name="connsiteX23-24169" fmla="*/ 601266 w 5470922"/>
            <a:gd name="connsiteY23-24170" fmla="*/ 946023 h 1160335"/>
            <a:gd name="connsiteX24-24171" fmla="*/ 619125 w 5470922"/>
            <a:gd name="connsiteY24-24172" fmla="*/ 951976 h 1160335"/>
            <a:gd name="connsiteX25-24173" fmla="*/ 631031 w 5470922"/>
            <a:gd name="connsiteY25-24174" fmla="*/ 969835 h 1160335"/>
            <a:gd name="connsiteX26-24175" fmla="*/ 648891 w 5470922"/>
            <a:gd name="connsiteY26-24176" fmla="*/ 981741 h 1160335"/>
            <a:gd name="connsiteX27-24177" fmla="*/ 666750 w 5470922"/>
            <a:gd name="connsiteY27-24178" fmla="*/ 975788 h 1160335"/>
            <a:gd name="connsiteX28-24179" fmla="*/ 684609 w 5470922"/>
            <a:gd name="connsiteY28-24180" fmla="*/ 963882 h 1160335"/>
            <a:gd name="connsiteX29-24181" fmla="*/ 720328 w 5470922"/>
            <a:gd name="connsiteY29-24182" fmla="*/ 951976 h 1160335"/>
            <a:gd name="connsiteX30-24183" fmla="*/ 744141 w 5470922"/>
            <a:gd name="connsiteY30-24184" fmla="*/ 928163 h 1160335"/>
            <a:gd name="connsiteX31-24185" fmla="*/ 756047 w 5470922"/>
            <a:gd name="connsiteY31-24186" fmla="*/ 910304 h 1160335"/>
            <a:gd name="connsiteX32-24187" fmla="*/ 773906 w 5470922"/>
            <a:gd name="connsiteY32-24188" fmla="*/ 904351 h 1160335"/>
            <a:gd name="connsiteX33-24189" fmla="*/ 863203 w 5470922"/>
            <a:gd name="connsiteY33-24190" fmla="*/ 898398 h 1160335"/>
            <a:gd name="connsiteX34-24191" fmla="*/ 887016 w 5470922"/>
            <a:gd name="connsiteY34-24192" fmla="*/ 850773 h 1160335"/>
            <a:gd name="connsiteX35-24193" fmla="*/ 904875 w 5470922"/>
            <a:gd name="connsiteY35-24194" fmla="*/ 844819 h 1160335"/>
            <a:gd name="connsiteX36-24195" fmla="*/ 952500 w 5470922"/>
            <a:gd name="connsiteY36-24196" fmla="*/ 838866 h 1160335"/>
            <a:gd name="connsiteX37-24197" fmla="*/ 988219 w 5470922"/>
            <a:gd name="connsiteY37-24198" fmla="*/ 815054 h 1160335"/>
            <a:gd name="connsiteX38-24199" fmla="*/ 1006078 w 5470922"/>
            <a:gd name="connsiteY38-24200" fmla="*/ 803148 h 1160335"/>
            <a:gd name="connsiteX39-24201" fmla="*/ 1041797 w 5470922"/>
            <a:gd name="connsiteY39-24202" fmla="*/ 809101 h 1160335"/>
            <a:gd name="connsiteX40-24203" fmla="*/ 1059656 w 5470922"/>
            <a:gd name="connsiteY40-24204" fmla="*/ 815054 h 1160335"/>
            <a:gd name="connsiteX41-24205" fmla="*/ 1101328 w 5470922"/>
            <a:gd name="connsiteY41-24206" fmla="*/ 803148 h 1160335"/>
            <a:gd name="connsiteX42-24207" fmla="*/ 1137047 w 5470922"/>
            <a:gd name="connsiteY42-24208" fmla="*/ 761476 h 1160335"/>
            <a:gd name="connsiteX43-24209" fmla="*/ 1148953 w 5470922"/>
            <a:gd name="connsiteY43-24210" fmla="*/ 737663 h 1160335"/>
            <a:gd name="connsiteX44-24211" fmla="*/ 1154906 w 5470922"/>
            <a:gd name="connsiteY44-24212" fmla="*/ 719804 h 1160335"/>
            <a:gd name="connsiteX45-24213" fmla="*/ 1172766 w 5470922"/>
            <a:gd name="connsiteY45-24214" fmla="*/ 713851 h 1160335"/>
            <a:gd name="connsiteX46-24215" fmla="*/ 1196578 w 5470922"/>
            <a:gd name="connsiteY46-24216" fmla="*/ 719804 h 1160335"/>
            <a:gd name="connsiteX47-24217" fmla="*/ 1214437 w 5470922"/>
            <a:gd name="connsiteY47-24218" fmla="*/ 725757 h 1160335"/>
            <a:gd name="connsiteX48-24219" fmla="*/ 1226344 w 5470922"/>
            <a:gd name="connsiteY48-24220" fmla="*/ 713851 h 1160335"/>
            <a:gd name="connsiteX49-24221" fmla="*/ 1244203 w 5470922"/>
            <a:gd name="connsiteY49-24222" fmla="*/ 707898 h 1160335"/>
            <a:gd name="connsiteX50-24223" fmla="*/ 1273969 w 5470922"/>
            <a:gd name="connsiteY50-24224" fmla="*/ 737663 h 1160335"/>
            <a:gd name="connsiteX51-24225" fmla="*/ 1291828 w 5470922"/>
            <a:gd name="connsiteY51-24226" fmla="*/ 749569 h 1160335"/>
            <a:gd name="connsiteX52-24227" fmla="*/ 1333500 w 5470922"/>
            <a:gd name="connsiteY52-24228" fmla="*/ 785288 h 1160335"/>
            <a:gd name="connsiteX53-24229" fmla="*/ 1351359 w 5470922"/>
            <a:gd name="connsiteY53-24230" fmla="*/ 791241 h 1160335"/>
            <a:gd name="connsiteX54-24231" fmla="*/ 1369219 w 5470922"/>
            <a:gd name="connsiteY54-24232" fmla="*/ 755523 h 1160335"/>
            <a:gd name="connsiteX55-24233" fmla="*/ 1375172 w 5470922"/>
            <a:gd name="connsiteY55-24234" fmla="*/ 695991 h 1160335"/>
            <a:gd name="connsiteX56-24235" fmla="*/ 1393031 w 5470922"/>
            <a:gd name="connsiteY56-24236" fmla="*/ 684085 h 1160335"/>
            <a:gd name="connsiteX57-24237" fmla="*/ 1494234 w 5470922"/>
            <a:gd name="connsiteY57-24238" fmla="*/ 660273 h 1160335"/>
            <a:gd name="connsiteX58-24239" fmla="*/ 1506141 w 5470922"/>
            <a:gd name="connsiteY58-24240" fmla="*/ 648366 h 1160335"/>
            <a:gd name="connsiteX59-24241" fmla="*/ 1524000 w 5470922"/>
            <a:gd name="connsiteY59-24242" fmla="*/ 636460 h 1160335"/>
            <a:gd name="connsiteX60-24243" fmla="*/ 1535906 w 5470922"/>
            <a:gd name="connsiteY60-24244" fmla="*/ 618601 h 1160335"/>
            <a:gd name="connsiteX61-24245" fmla="*/ 1559719 w 5470922"/>
            <a:gd name="connsiteY61-24246" fmla="*/ 594788 h 1160335"/>
            <a:gd name="connsiteX62-24247" fmla="*/ 1565672 w 5470922"/>
            <a:gd name="connsiteY62-24248" fmla="*/ 576929 h 1160335"/>
            <a:gd name="connsiteX63-24249" fmla="*/ 1619250 w 5470922"/>
            <a:gd name="connsiteY63-24250" fmla="*/ 547163 h 1160335"/>
            <a:gd name="connsiteX64-24251" fmla="*/ 1702594 w 5470922"/>
            <a:gd name="connsiteY64-24252" fmla="*/ 553116 h 1160335"/>
            <a:gd name="connsiteX65-24253" fmla="*/ 1720453 w 5470922"/>
            <a:gd name="connsiteY65-24254" fmla="*/ 559069 h 1160335"/>
            <a:gd name="connsiteX66-24255" fmla="*/ 1768078 w 5470922"/>
            <a:gd name="connsiteY66-24256" fmla="*/ 547163 h 1160335"/>
            <a:gd name="connsiteX67-24257" fmla="*/ 1797844 w 5470922"/>
            <a:gd name="connsiteY67-24258" fmla="*/ 523351 h 1160335"/>
            <a:gd name="connsiteX68-24259" fmla="*/ 1779984 w 5470922"/>
            <a:gd name="connsiteY68-24260" fmla="*/ 481679 h 1160335"/>
            <a:gd name="connsiteX69-24261" fmla="*/ 1768078 w 5470922"/>
            <a:gd name="connsiteY69-24262" fmla="*/ 463819 h 1160335"/>
            <a:gd name="connsiteX70-24263" fmla="*/ 1785937 w 5470922"/>
            <a:gd name="connsiteY70-24264" fmla="*/ 445960 h 1160335"/>
            <a:gd name="connsiteX71-24265" fmla="*/ 1839516 w 5470922"/>
            <a:gd name="connsiteY71-24266" fmla="*/ 463819 h 1160335"/>
            <a:gd name="connsiteX72-24267" fmla="*/ 1851422 w 5470922"/>
            <a:gd name="connsiteY72-24268" fmla="*/ 475726 h 1160335"/>
            <a:gd name="connsiteX73-24269" fmla="*/ 1887141 w 5470922"/>
            <a:gd name="connsiteY73-24270" fmla="*/ 493585 h 1160335"/>
            <a:gd name="connsiteX74-24271" fmla="*/ 1934766 w 5470922"/>
            <a:gd name="connsiteY74-24272" fmla="*/ 481679 h 1160335"/>
            <a:gd name="connsiteX75-24273" fmla="*/ 1952625 w 5470922"/>
            <a:gd name="connsiteY75-24274" fmla="*/ 445960 h 1160335"/>
            <a:gd name="connsiteX76-24275" fmla="*/ 1976437 w 5470922"/>
            <a:gd name="connsiteY76-24276" fmla="*/ 434054 h 1160335"/>
            <a:gd name="connsiteX77-24277" fmla="*/ 2047875 w 5470922"/>
            <a:gd name="connsiteY77-24278" fmla="*/ 422148 h 1160335"/>
            <a:gd name="connsiteX78-24279" fmla="*/ 2077641 w 5470922"/>
            <a:gd name="connsiteY78-24280" fmla="*/ 404288 h 1160335"/>
            <a:gd name="connsiteX79-24281" fmla="*/ 2095500 w 5470922"/>
            <a:gd name="connsiteY79-24282" fmla="*/ 398335 h 1160335"/>
            <a:gd name="connsiteX80-24283" fmla="*/ 2125266 w 5470922"/>
            <a:gd name="connsiteY80-24284" fmla="*/ 374523 h 1160335"/>
            <a:gd name="connsiteX81-24285" fmla="*/ 2137172 w 5470922"/>
            <a:gd name="connsiteY81-24286" fmla="*/ 362616 h 1160335"/>
            <a:gd name="connsiteX82-24287" fmla="*/ 2172891 w 5470922"/>
            <a:gd name="connsiteY82-24288" fmla="*/ 350710 h 1160335"/>
            <a:gd name="connsiteX83-24289" fmla="*/ 2190750 w 5470922"/>
            <a:gd name="connsiteY83-24290" fmla="*/ 344757 h 1160335"/>
            <a:gd name="connsiteX84-24291" fmla="*/ 2220516 w 5470922"/>
            <a:gd name="connsiteY84-24292" fmla="*/ 338804 h 1160335"/>
            <a:gd name="connsiteX85-24293" fmla="*/ 2256234 w 5470922"/>
            <a:gd name="connsiteY85-24294" fmla="*/ 326898 h 1160335"/>
            <a:gd name="connsiteX86-24295" fmla="*/ 2274094 w 5470922"/>
            <a:gd name="connsiteY86-24296" fmla="*/ 320944 h 1160335"/>
            <a:gd name="connsiteX87-24297" fmla="*/ 2309812 w 5470922"/>
            <a:gd name="connsiteY87-24298" fmla="*/ 297132 h 1160335"/>
            <a:gd name="connsiteX88-24299" fmla="*/ 2321719 w 5470922"/>
            <a:gd name="connsiteY88-24300" fmla="*/ 279273 h 1160335"/>
            <a:gd name="connsiteX89-24301" fmla="*/ 2357437 w 5470922"/>
            <a:gd name="connsiteY89-24302" fmla="*/ 261413 h 1160335"/>
            <a:gd name="connsiteX90-24303" fmla="*/ 2369344 w 5470922"/>
            <a:gd name="connsiteY90-24304" fmla="*/ 249507 h 1160335"/>
            <a:gd name="connsiteX91-24305" fmla="*/ 2381250 w 5470922"/>
            <a:gd name="connsiteY91-24306" fmla="*/ 231648 h 1160335"/>
            <a:gd name="connsiteX92-24307" fmla="*/ 2416969 w 5470922"/>
            <a:gd name="connsiteY92-24308" fmla="*/ 219741 h 1160335"/>
            <a:gd name="connsiteX93-24309" fmla="*/ 2446734 w 5470922"/>
            <a:gd name="connsiteY93-24310" fmla="*/ 225694 h 1160335"/>
            <a:gd name="connsiteX94-24311" fmla="*/ 2458641 w 5470922"/>
            <a:gd name="connsiteY94-24312" fmla="*/ 237601 h 1160335"/>
            <a:gd name="connsiteX95-24313" fmla="*/ 2494359 w 5470922"/>
            <a:gd name="connsiteY95-24314" fmla="*/ 225694 h 1160335"/>
            <a:gd name="connsiteX96-24315" fmla="*/ 2536031 w 5470922"/>
            <a:gd name="connsiteY96-24316" fmla="*/ 231648 h 1160335"/>
            <a:gd name="connsiteX97-24317" fmla="*/ 2547937 w 5470922"/>
            <a:gd name="connsiteY97-24318" fmla="*/ 249507 h 1160335"/>
            <a:gd name="connsiteX98-24319" fmla="*/ 2559844 w 5470922"/>
            <a:gd name="connsiteY98-24320" fmla="*/ 261413 h 1160335"/>
            <a:gd name="connsiteX99-24321" fmla="*/ 2565797 w 5470922"/>
            <a:gd name="connsiteY99-24322" fmla="*/ 291179 h 1160335"/>
            <a:gd name="connsiteX100-24323" fmla="*/ 2583656 w 5470922"/>
            <a:gd name="connsiteY100-24324" fmla="*/ 297132 h 1160335"/>
            <a:gd name="connsiteX101-24325" fmla="*/ 2619375 w 5470922"/>
            <a:gd name="connsiteY101-24326" fmla="*/ 320944 h 1160335"/>
            <a:gd name="connsiteX102-24327" fmla="*/ 2655094 w 5470922"/>
            <a:gd name="connsiteY102-24328" fmla="*/ 338804 h 1160335"/>
            <a:gd name="connsiteX103-24329" fmla="*/ 2684859 w 5470922"/>
            <a:gd name="connsiteY103-24330" fmla="*/ 410241 h 1160335"/>
            <a:gd name="connsiteX104-24331" fmla="*/ 2708672 w 5470922"/>
            <a:gd name="connsiteY104-24332" fmla="*/ 398335 h 1160335"/>
            <a:gd name="connsiteX105-24333" fmla="*/ 2744391 w 5470922"/>
            <a:gd name="connsiteY105-24334" fmla="*/ 386429 h 1160335"/>
            <a:gd name="connsiteX106-24335" fmla="*/ 2851547 w 5470922"/>
            <a:gd name="connsiteY106-24336" fmla="*/ 404288 h 1160335"/>
            <a:gd name="connsiteX107-24337" fmla="*/ 2887266 w 5470922"/>
            <a:gd name="connsiteY107-24338" fmla="*/ 392382 h 1160335"/>
            <a:gd name="connsiteX108-24339" fmla="*/ 2905125 w 5470922"/>
            <a:gd name="connsiteY108-24340" fmla="*/ 386429 h 1160335"/>
            <a:gd name="connsiteX109-24341" fmla="*/ 2922984 w 5470922"/>
            <a:gd name="connsiteY109-24342" fmla="*/ 374523 h 1160335"/>
            <a:gd name="connsiteX110-24343" fmla="*/ 2976562 w 5470922"/>
            <a:gd name="connsiteY110-24344" fmla="*/ 368569 h 1160335"/>
            <a:gd name="connsiteX111-24345" fmla="*/ 2994422 w 5470922"/>
            <a:gd name="connsiteY111-24346" fmla="*/ 374523 h 1160335"/>
            <a:gd name="connsiteX112-24347" fmla="*/ 3012281 w 5470922"/>
            <a:gd name="connsiteY112-24348" fmla="*/ 386429 h 1160335"/>
            <a:gd name="connsiteX113-24349" fmla="*/ 3030141 w 5470922"/>
            <a:gd name="connsiteY113-24350" fmla="*/ 350710 h 1160335"/>
            <a:gd name="connsiteX114-24351" fmla="*/ 3065859 w 5470922"/>
            <a:gd name="connsiteY114-24352" fmla="*/ 320944 h 1160335"/>
            <a:gd name="connsiteX115-24353" fmla="*/ 3089672 w 5470922"/>
            <a:gd name="connsiteY115-24354" fmla="*/ 314991 h 1160335"/>
            <a:gd name="connsiteX116-24355" fmla="*/ 3168365 w 5470922"/>
            <a:gd name="connsiteY116-24356" fmla="*/ 319119 h 1160335"/>
            <a:gd name="connsiteX117-24357" fmla="*/ 3232547 w 5470922"/>
            <a:gd name="connsiteY117-24358" fmla="*/ 314991 h 1160335"/>
            <a:gd name="connsiteX118-24359" fmla="*/ 3244453 w 5470922"/>
            <a:gd name="connsiteY118-24360" fmla="*/ 326898 h 1160335"/>
            <a:gd name="connsiteX119-24361" fmla="*/ 3270079 w 5470922"/>
            <a:gd name="connsiteY119-24362" fmla="*/ 364631 h 1160335"/>
            <a:gd name="connsiteX120-24363" fmla="*/ 3295707 w 5470922"/>
            <a:gd name="connsiteY120-24364" fmla="*/ 413025 h 1160335"/>
            <a:gd name="connsiteX121-24365" fmla="*/ 3335563 w 5470922"/>
            <a:gd name="connsiteY121-24366" fmla="*/ 440198 h 1160335"/>
            <a:gd name="connsiteX122-24367" fmla="*/ 3363516 w 5470922"/>
            <a:gd name="connsiteY122-24368" fmla="*/ 440007 h 1160335"/>
            <a:gd name="connsiteX123-24369" fmla="*/ 3368957 w 5470922"/>
            <a:gd name="connsiteY123-24370" fmla="*/ 405345 h 1160335"/>
            <a:gd name="connsiteX124-24371" fmla="*/ 3364817 w 5470922"/>
            <a:gd name="connsiteY124-24372" fmla="*/ 380765 h 1160335"/>
            <a:gd name="connsiteX125-24373" fmla="*/ 3374136 w 5470922"/>
            <a:gd name="connsiteY125-24374" fmla="*/ 317105 h 1160335"/>
            <a:gd name="connsiteX126-24375" fmla="*/ 3423047 w 5470922"/>
            <a:gd name="connsiteY126-24376" fmla="*/ 332851 h 1160335"/>
            <a:gd name="connsiteX127-24377" fmla="*/ 3443495 w 5470922"/>
            <a:gd name="connsiteY127-24378" fmla="*/ 358967 h 1160335"/>
            <a:gd name="connsiteX128-24379" fmla="*/ 3459294 w 5470922"/>
            <a:gd name="connsiteY128-24380" fmla="*/ 314512 h 1160335"/>
            <a:gd name="connsiteX129-24381" fmla="*/ 3476625 w 5470922"/>
            <a:gd name="connsiteY129-24382" fmla="*/ 279273 h 1160335"/>
            <a:gd name="connsiteX130-24383" fmla="*/ 3500437 w 5470922"/>
            <a:gd name="connsiteY130-24384" fmla="*/ 273319 h 1160335"/>
            <a:gd name="connsiteX131-24385" fmla="*/ 3530203 w 5470922"/>
            <a:gd name="connsiteY131-24386" fmla="*/ 267366 h 1160335"/>
            <a:gd name="connsiteX132-24387" fmla="*/ 3548062 w 5470922"/>
            <a:gd name="connsiteY132-24388" fmla="*/ 261413 h 1160335"/>
            <a:gd name="connsiteX133-24389" fmla="*/ 3539784 w 5470922"/>
            <a:gd name="connsiteY133-24390" fmla="*/ 233471 h 1160335"/>
            <a:gd name="connsiteX134-24391" fmla="*/ 3607594 w 5470922"/>
            <a:gd name="connsiteY134-24392" fmla="*/ 179126 h 1160335"/>
            <a:gd name="connsiteX135-24393" fmla="*/ 3611997 w 5470922"/>
            <a:gd name="connsiteY135-24394" fmla="*/ 114218 h 1160335"/>
            <a:gd name="connsiteX136-24395" fmla="*/ 3655219 w 5470922"/>
            <a:gd name="connsiteY136-24396" fmla="*/ 100679 h 1160335"/>
            <a:gd name="connsiteX137-24397" fmla="*/ 3709836 w 5470922"/>
            <a:gd name="connsiteY137-24398" fmla="*/ 80227 h 1160335"/>
            <a:gd name="connsiteX138-24399" fmla="*/ 3757213 w 5470922"/>
            <a:gd name="connsiteY138-24400" fmla="*/ 45277 h 1160335"/>
            <a:gd name="connsiteX139-24401" fmla="*/ 3806125 w 5470922"/>
            <a:gd name="connsiteY139-24402" fmla="*/ 70626 h 1160335"/>
            <a:gd name="connsiteX140-24403" fmla="*/ 3875484 w 5470922"/>
            <a:gd name="connsiteY140-24404" fmla="*/ 70913 h 1160335"/>
            <a:gd name="connsiteX141-24405" fmla="*/ 3893344 w 5470922"/>
            <a:gd name="connsiteY141-24406" fmla="*/ 64960 h 1160335"/>
            <a:gd name="connsiteX142-24407" fmla="*/ 3911203 w 5470922"/>
            <a:gd name="connsiteY142-24408" fmla="*/ 53054 h 1160335"/>
            <a:gd name="connsiteX143-24409" fmla="*/ 3929062 w 5470922"/>
            <a:gd name="connsiteY143-24410" fmla="*/ 59007 h 1160335"/>
            <a:gd name="connsiteX144-24411" fmla="*/ 3966595 w 5470922"/>
            <a:gd name="connsiteY144-24412" fmla="*/ 73218 h 1160335"/>
            <a:gd name="connsiteX145-24413" fmla="*/ 3988082 w 5470922"/>
            <a:gd name="connsiteY145-24414" fmla="*/ 117193 h 1160335"/>
            <a:gd name="connsiteX146-24415" fmla="*/ 4025615 w 5470922"/>
            <a:gd name="connsiteY146-24416" fmla="*/ 131980 h 1160335"/>
            <a:gd name="connsiteX147-24417" fmla="*/ 4060295 w 5470922"/>
            <a:gd name="connsiteY147-24418" fmla="*/ 105865 h 1160335"/>
            <a:gd name="connsiteX148-24419" fmla="*/ 4038822 w 5470922"/>
            <a:gd name="connsiteY148-24420" fmla="*/ 61888 h 1160335"/>
            <a:gd name="connsiteX149-24421" fmla="*/ 4044778 w 5470922"/>
            <a:gd name="connsiteY149-24422" fmla="*/ 20505 h 1160335"/>
            <a:gd name="connsiteX150-24423" fmla="*/ 4062371 w 5470922"/>
            <a:gd name="connsiteY150-24424" fmla="*/ 53 h 1160335"/>
            <a:gd name="connsiteX151-24425" fmla="*/ 4101703 w 5470922"/>
            <a:gd name="connsiteY151-24426" fmla="*/ 11382 h 1160335"/>
            <a:gd name="connsiteX152-24427" fmla="*/ 4137933 w 5470922"/>
            <a:gd name="connsiteY152-24428" fmla="*/ 51419 h 1160335"/>
            <a:gd name="connsiteX153-24429" fmla="*/ 4181683 w 5470922"/>
            <a:gd name="connsiteY153-24430" fmla="*/ 77537 h 1160335"/>
            <a:gd name="connsiteX154-24431" fmla="*/ 4244578 w 5470922"/>
            <a:gd name="connsiteY154-24432" fmla="*/ 29241 h 1160335"/>
            <a:gd name="connsiteX155-24433" fmla="*/ 4280297 w 5470922"/>
            <a:gd name="connsiteY155-24434" fmla="*/ 35194 h 1160335"/>
            <a:gd name="connsiteX156-24435" fmla="*/ 4363641 w 5470922"/>
            <a:gd name="connsiteY156-24436" fmla="*/ 23288 h 1160335"/>
            <a:gd name="connsiteX157-24437" fmla="*/ 4381500 w 5470922"/>
            <a:gd name="connsiteY157-24438" fmla="*/ 17335 h 1160335"/>
            <a:gd name="connsiteX158-24439" fmla="*/ 4430163 w 5470922"/>
            <a:gd name="connsiteY158-24440" fmla="*/ 60255 h 1160335"/>
            <a:gd name="connsiteX159-24441" fmla="*/ 4457341 w 5470922"/>
            <a:gd name="connsiteY159-24442" fmla="*/ 94149 h 1160335"/>
            <a:gd name="connsiteX160-24443" fmla="*/ 4488656 w 5470922"/>
            <a:gd name="connsiteY160-24444" fmla="*/ 88773 h 1160335"/>
            <a:gd name="connsiteX161-24445" fmla="*/ 4513245 w 5470922"/>
            <a:gd name="connsiteY161-24446" fmla="*/ 52574 h 1160335"/>
            <a:gd name="connsiteX162-24447" fmla="*/ 4538870 w 5470922"/>
            <a:gd name="connsiteY162-24448" fmla="*/ 35484 h 1160335"/>
            <a:gd name="connsiteX163-24449" fmla="*/ 4574326 w 5470922"/>
            <a:gd name="connsiteY163-24450" fmla="*/ 26939 h 1160335"/>
            <a:gd name="connsiteX164-24451" fmla="*/ 4589859 w 5470922"/>
            <a:gd name="connsiteY164-24452" fmla="*/ 35194 h 1160335"/>
            <a:gd name="connsiteX165-24453" fmla="*/ 4607719 w 5470922"/>
            <a:gd name="connsiteY165-24454" fmla="*/ 29241 h 1160335"/>
            <a:gd name="connsiteX166-24455" fmla="*/ 4649391 w 5470922"/>
            <a:gd name="connsiteY166-24456" fmla="*/ 11382 h 1160335"/>
            <a:gd name="connsiteX167-24457" fmla="*/ 4667250 w 5470922"/>
            <a:gd name="connsiteY167-24458" fmla="*/ 41148 h 1160335"/>
            <a:gd name="connsiteX168-24459" fmla="*/ 4691062 w 5470922"/>
            <a:gd name="connsiteY168-24460" fmla="*/ 76866 h 1160335"/>
            <a:gd name="connsiteX169-24461" fmla="*/ 4738687 w 5470922"/>
            <a:gd name="connsiteY169-24462" fmla="*/ 88773 h 1160335"/>
            <a:gd name="connsiteX170-24463" fmla="*/ 4774406 w 5470922"/>
            <a:gd name="connsiteY170-24464" fmla="*/ 70913 h 1160335"/>
            <a:gd name="connsiteX171-24465" fmla="*/ 4798219 w 5470922"/>
            <a:gd name="connsiteY171-24466" fmla="*/ 35194 h 1160335"/>
            <a:gd name="connsiteX172-24467" fmla="*/ 4804172 w 5470922"/>
            <a:gd name="connsiteY172-24468" fmla="*/ 17335 h 1160335"/>
            <a:gd name="connsiteX173-24469" fmla="*/ 4822031 w 5470922"/>
            <a:gd name="connsiteY173-24470" fmla="*/ 29241 h 1160335"/>
            <a:gd name="connsiteX174-24471" fmla="*/ 4845844 w 5470922"/>
            <a:gd name="connsiteY174-24472" fmla="*/ 70913 h 1160335"/>
            <a:gd name="connsiteX175-24473" fmla="*/ 4863703 w 5470922"/>
            <a:gd name="connsiteY175-24474" fmla="*/ 82819 h 1160335"/>
            <a:gd name="connsiteX176-24475" fmla="*/ 4893469 w 5470922"/>
            <a:gd name="connsiteY176-24476" fmla="*/ 112585 h 1160335"/>
            <a:gd name="connsiteX177-24477" fmla="*/ 4911328 w 5470922"/>
            <a:gd name="connsiteY177-24478" fmla="*/ 100679 h 1160335"/>
            <a:gd name="connsiteX178-24479" fmla="*/ 4935141 w 5470922"/>
            <a:gd name="connsiteY178-24480" fmla="*/ 76866 h 1160335"/>
            <a:gd name="connsiteX179-24481" fmla="*/ 4931792 w 5470922"/>
            <a:gd name="connsiteY179-24482" fmla="*/ 113064 h 1160335"/>
            <a:gd name="connsiteX180-24483" fmla="*/ 4974749 w 5470922"/>
            <a:gd name="connsiteY180-24484" fmla="*/ 124203 h 1160335"/>
            <a:gd name="connsiteX181-24485" fmla="*/ 5017708 w 5470922"/>
            <a:gd name="connsiteY181-24486" fmla="*/ 108745 h 1160335"/>
            <a:gd name="connsiteX182-24487" fmla="*/ 5020562 w 5470922"/>
            <a:gd name="connsiteY182-24488" fmla="*/ 71970 h 1160335"/>
            <a:gd name="connsiteX183-24489" fmla="*/ 5060156 w 5470922"/>
            <a:gd name="connsiteY183-24490" fmla="*/ 41148 h 1160335"/>
            <a:gd name="connsiteX184-24491" fmla="*/ 5047739 w 5470922"/>
            <a:gd name="connsiteY184-24492" fmla="*/ 23288 h 1160335"/>
            <a:gd name="connsiteX185-24493" fmla="*/ 5119687 w 5470922"/>
            <a:gd name="connsiteY185-24494" fmla="*/ 11382 h 1160335"/>
            <a:gd name="connsiteX186-24495" fmla="*/ 5142725 w 5470922"/>
            <a:gd name="connsiteY186-24496" fmla="*/ 3605 h 1160335"/>
            <a:gd name="connsiteX187-24497" fmla="*/ 5169390 w 5470922"/>
            <a:gd name="connsiteY187-24498" fmla="*/ 41916 h 1160335"/>
            <a:gd name="connsiteX188-24499" fmla="*/ 5209249 w 5470922"/>
            <a:gd name="connsiteY188-24500" fmla="*/ 59007 h 1160335"/>
            <a:gd name="connsiteX189-24501" fmla="*/ 5239014 w 5470922"/>
            <a:gd name="connsiteY189-24502" fmla="*/ 113064 h 1160335"/>
            <a:gd name="connsiteX190-24503" fmla="*/ 5246006 w 5470922"/>
            <a:gd name="connsiteY190-24504" fmla="*/ 132749 h 1160335"/>
            <a:gd name="connsiteX191-24505" fmla="*/ 5258686 w 5470922"/>
            <a:gd name="connsiteY191-24506" fmla="*/ 174708 h 1160335"/>
            <a:gd name="connsiteX192-24507" fmla="*/ 5280686 w 5470922"/>
            <a:gd name="connsiteY192-24508" fmla="*/ 156370 h 1160335"/>
            <a:gd name="connsiteX193-24509" fmla="*/ 5301911 w 5470922"/>
            <a:gd name="connsiteY193-24510" fmla="*/ 147056 h 1160335"/>
            <a:gd name="connsiteX194-24511" fmla="*/ 5312265 w 5470922"/>
            <a:gd name="connsiteY194-24512" fmla="*/ 124781 h 1160335"/>
            <a:gd name="connsiteX195-24513" fmla="*/ 5340991 w 5470922"/>
            <a:gd name="connsiteY195-24514" fmla="*/ 106920 h 1160335"/>
            <a:gd name="connsiteX196-24515" fmla="*/ 5309941 w 5470922"/>
            <a:gd name="connsiteY196-24516" fmla="*/ 72259 h 1160335"/>
            <a:gd name="connsiteX197-24517" fmla="*/ 5373610 w 5470922"/>
            <a:gd name="connsiteY197-24518" fmla="*/ 73027 h 1160335"/>
            <a:gd name="connsiteX198-24519" fmla="*/ 5399484 w 5470922"/>
            <a:gd name="connsiteY198-24520" fmla="*/ 59007 h 1160335"/>
            <a:gd name="connsiteX199-24521" fmla="*/ 5381625 w 5470922"/>
            <a:gd name="connsiteY199-24522" fmla="*/ 47101 h 1160335"/>
            <a:gd name="connsiteX200-24523" fmla="*/ 5447109 w 5470922"/>
            <a:gd name="connsiteY200-24524" fmla="*/ 41148 h 1160335"/>
            <a:gd name="connsiteX201-24525" fmla="*/ 5470922 w 5470922"/>
            <a:gd name="connsiteY201-24526" fmla="*/ 47101 h 1160335"/>
            <a:gd name="connsiteX0-24527" fmla="*/ 0 w 5470922"/>
            <a:gd name="connsiteY0-24528" fmla="*/ 1160335 h 1160335"/>
            <a:gd name="connsiteX1-24529" fmla="*/ 29766 w 5470922"/>
            <a:gd name="connsiteY1-24530" fmla="*/ 1142476 h 1160335"/>
            <a:gd name="connsiteX2-24531" fmla="*/ 47625 w 5470922"/>
            <a:gd name="connsiteY2-24532" fmla="*/ 1136523 h 1160335"/>
            <a:gd name="connsiteX3-24533" fmla="*/ 77391 w 5470922"/>
            <a:gd name="connsiteY3-24534" fmla="*/ 1106757 h 1160335"/>
            <a:gd name="connsiteX4-24535" fmla="*/ 95250 w 5470922"/>
            <a:gd name="connsiteY4-24536" fmla="*/ 1094851 h 1160335"/>
            <a:gd name="connsiteX5-24537" fmla="*/ 172641 w 5470922"/>
            <a:gd name="connsiteY5-24538" fmla="*/ 1100804 h 1160335"/>
            <a:gd name="connsiteX6-24539" fmla="*/ 220266 w 5470922"/>
            <a:gd name="connsiteY6-24540" fmla="*/ 1106757 h 1160335"/>
            <a:gd name="connsiteX7-24541" fmla="*/ 232172 w 5470922"/>
            <a:gd name="connsiteY7-24542" fmla="*/ 1088898 h 1160335"/>
            <a:gd name="connsiteX8-24543" fmla="*/ 238125 w 5470922"/>
            <a:gd name="connsiteY8-24544" fmla="*/ 1047226 h 1160335"/>
            <a:gd name="connsiteX9-24545" fmla="*/ 244078 w 5470922"/>
            <a:gd name="connsiteY9-24546" fmla="*/ 1029366 h 1160335"/>
            <a:gd name="connsiteX10-24547" fmla="*/ 279797 w 5470922"/>
            <a:gd name="connsiteY10-24548" fmla="*/ 1005554 h 1160335"/>
            <a:gd name="connsiteX11-24549" fmla="*/ 291703 w 5470922"/>
            <a:gd name="connsiteY11-24550" fmla="*/ 987694 h 1160335"/>
            <a:gd name="connsiteX12-24551" fmla="*/ 321469 w 5470922"/>
            <a:gd name="connsiteY12-24552" fmla="*/ 957929 h 1160335"/>
            <a:gd name="connsiteX13-24553" fmla="*/ 345281 w 5470922"/>
            <a:gd name="connsiteY13-24554" fmla="*/ 922210 h 1160335"/>
            <a:gd name="connsiteX14-24555" fmla="*/ 357187 w 5470922"/>
            <a:gd name="connsiteY14-24556" fmla="*/ 904351 h 1160335"/>
            <a:gd name="connsiteX15-24557" fmla="*/ 369094 w 5470922"/>
            <a:gd name="connsiteY15-24558" fmla="*/ 892444 h 1160335"/>
            <a:gd name="connsiteX16-24559" fmla="*/ 381000 w 5470922"/>
            <a:gd name="connsiteY16-24560" fmla="*/ 904351 h 1160335"/>
            <a:gd name="connsiteX17-24561" fmla="*/ 386953 w 5470922"/>
            <a:gd name="connsiteY17-24562" fmla="*/ 922210 h 1160335"/>
            <a:gd name="connsiteX18-24563" fmla="*/ 422672 w 5470922"/>
            <a:gd name="connsiteY18-24564" fmla="*/ 940069 h 1160335"/>
            <a:gd name="connsiteX19-24565" fmla="*/ 452437 w 5470922"/>
            <a:gd name="connsiteY19-24566" fmla="*/ 969835 h 1160335"/>
            <a:gd name="connsiteX20-24567" fmla="*/ 488156 w 5470922"/>
            <a:gd name="connsiteY20-24568" fmla="*/ 981741 h 1160335"/>
            <a:gd name="connsiteX21-24569" fmla="*/ 511969 w 5470922"/>
            <a:gd name="connsiteY21-24570" fmla="*/ 975788 h 1160335"/>
            <a:gd name="connsiteX22-24571" fmla="*/ 559594 w 5470922"/>
            <a:gd name="connsiteY22-24572" fmla="*/ 940069 h 1160335"/>
            <a:gd name="connsiteX23-24573" fmla="*/ 601266 w 5470922"/>
            <a:gd name="connsiteY23-24574" fmla="*/ 946023 h 1160335"/>
            <a:gd name="connsiteX24-24575" fmla="*/ 619125 w 5470922"/>
            <a:gd name="connsiteY24-24576" fmla="*/ 951976 h 1160335"/>
            <a:gd name="connsiteX25-24577" fmla="*/ 631031 w 5470922"/>
            <a:gd name="connsiteY25-24578" fmla="*/ 969835 h 1160335"/>
            <a:gd name="connsiteX26-24579" fmla="*/ 648891 w 5470922"/>
            <a:gd name="connsiteY26-24580" fmla="*/ 981741 h 1160335"/>
            <a:gd name="connsiteX27-24581" fmla="*/ 666750 w 5470922"/>
            <a:gd name="connsiteY27-24582" fmla="*/ 975788 h 1160335"/>
            <a:gd name="connsiteX28-24583" fmla="*/ 684609 w 5470922"/>
            <a:gd name="connsiteY28-24584" fmla="*/ 963882 h 1160335"/>
            <a:gd name="connsiteX29-24585" fmla="*/ 720328 w 5470922"/>
            <a:gd name="connsiteY29-24586" fmla="*/ 951976 h 1160335"/>
            <a:gd name="connsiteX30-24587" fmla="*/ 744141 w 5470922"/>
            <a:gd name="connsiteY30-24588" fmla="*/ 928163 h 1160335"/>
            <a:gd name="connsiteX31-24589" fmla="*/ 756047 w 5470922"/>
            <a:gd name="connsiteY31-24590" fmla="*/ 910304 h 1160335"/>
            <a:gd name="connsiteX32-24591" fmla="*/ 773906 w 5470922"/>
            <a:gd name="connsiteY32-24592" fmla="*/ 904351 h 1160335"/>
            <a:gd name="connsiteX33-24593" fmla="*/ 863203 w 5470922"/>
            <a:gd name="connsiteY33-24594" fmla="*/ 898398 h 1160335"/>
            <a:gd name="connsiteX34-24595" fmla="*/ 887016 w 5470922"/>
            <a:gd name="connsiteY34-24596" fmla="*/ 850773 h 1160335"/>
            <a:gd name="connsiteX35-24597" fmla="*/ 904875 w 5470922"/>
            <a:gd name="connsiteY35-24598" fmla="*/ 844819 h 1160335"/>
            <a:gd name="connsiteX36-24599" fmla="*/ 952500 w 5470922"/>
            <a:gd name="connsiteY36-24600" fmla="*/ 838866 h 1160335"/>
            <a:gd name="connsiteX37-24601" fmla="*/ 988219 w 5470922"/>
            <a:gd name="connsiteY37-24602" fmla="*/ 815054 h 1160335"/>
            <a:gd name="connsiteX38-24603" fmla="*/ 1006078 w 5470922"/>
            <a:gd name="connsiteY38-24604" fmla="*/ 803148 h 1160335"/>
            <a:gd name="connsiteX39-24605" fmla="*/ 1041797 w 5470922"/>
            <a:gd name="connsiteY39-24606" fmla="*/ 809101 h 1160335"/>
            <a:gd name="connsiteX40-24607" fmla="*/ 1059656 w 5470922"/>
            <a:gd name="connsiteY40-24608" fmla="*/ 815054 h 1160335"/>
            <a:gd name="connsiteX41-24609" fmla="*/ 1101328 w 5470922"/>
            <a:gd name="connsiteY41-24610" fmla="*/ 803148 h 1160335"/>
            <a:gd name="connsiteX42-24611" fmla="*/ 1137047 w 5470922"/>
            <a:gd name="connsiteY42-24612" fmla="*/ 761476 h 1160335"/>
            <a:gd name="connsiteX43-24613" fmla="*/ 1148953 w 5470922"/>
            <a:gd name="connsiteY43-24614" fmla="*/ 737663 h 1160335"/>
            <a:gd name="connsiteX44-24615" fmla="*/ 1154906 w 5470922"/>
            <a:gd name="connsiteY44-24616" fmla="*/ 719804 h 1160335"/>
            <a:gd name="connsiteX45-24617" fmla="*/ 1172766 w 5470922"/>
            <a:gd name="connsiteY45-24618" fmla="*/ 713851 h 1160335"/>
            <a:gd name="connsiteX46-24619" fmla="*/ 1196578 w 5470922"/>
            <a:gd name="connsiteY46-24620" fmla="*/ 719804 h 1160335"/>
            <a:gd name="connsiteX47-24621" fmla="*/ 1214437 w 5470922"/>
            <a:gd name="connsiteY47-24622" fmla="*/ 725757 h 1160335"/>
            <a:gd name="connsiteX48-24623" fmla="*/ 1226344 w 5470922"/>
            <a:gd name="connsiteY48-24624" fmla="*/ 713851 h 1160335"/>
            <a:gd name="connsiteX49-24625" fmla="*/ 1244203 w 5470922"/>
            <a:gd name="connsiteY49-24626" fmla="*/ 707898 h 1160335"/>
            <a:gd name="connsiteX50-24627" fmla="*/ 1273969 w 5470922"/>
            <a:gd name="connsiteY50-24628" fmla="*/ 737663 h 1160335"/>
            <a:gd name="connsiteX51-24629" fmla="*/ 1291828 w 5470922"/>
            <a:gd name="connsiteY51-24630" fmla="*/ 749569 h 1160335"/>
            <a:gd name="connsiteX52-24631" fmla="*/ 1333500 w 5470922"/>
            <a:gd name="connsiteY52-24632" fmla="*/ 785288 h 1160335"/>
            <a:gd name="connsiteX53-24633" fmla="*/ 1351359 w 5470922"/>
            <a:gd name="connsiteY53-24634" fmla="*/ 791241 h 1160335"/>
            <a:gd name="connsiteX54-24635" fmla="*/ 1369219 w 5470922"/>
            <a:gd name="connsiteY54-24636" fmla="*/ 755523 h 1160335"/>
            <a:gd name="connsiteX55-24637" fmla="*/ 1375172 w 5470922"/>
            <a:gd name="connsiteY55-24638" fmla="*/ 695991 h 1160335"/>
            <a:gd name="connsiteX56-24639" fmla="*/ 1393031 w 5470922"/>
            <a:gd name="connsiteY56-24640" fmla="*/ 684085 h 1160335"/>
            <a:gd name="connsiteX57-24641" fmla="*/ 1494234 w 5470922"/>
            <a:gd name="connsiteY57-24642" fmla="*/ 660273 h 1160335"/>
            <a:gd name="connsiteX58-24643" fmla="*/ 1506141 w 5470922"/>
            <a:gd name="connsiteY58-24644" fmla="*/ 648366 h 1160335"/>
            <a:gd name="connsiteX59-24645" fmla="*/ 1524000 w 5470922"/>
            <a:gd name="connsiteY59-24646" fmla="*/ 636460 h 1160335"/>
            <a:gd name="connsiteX60-24647" fmla="*/ 1535906 w 5470922"/>
            <a:gd name="connsiteY60-24648" fmla="*/ 618601 h 1160335"/>
            <a:gd name="connsiteX61-24649" fmla="*/ 1559719 w 5470922"/>
            <a:gd name="connsiteY61-24650" fmla="*/ 594788 h 1160335"/>
            <a:gd name="connsiteX62-24651" fmla="*/ 1565672 w 5470922"/>
            <a:gd name="connsiteY62-24652" fmla="*/ 576929 h 1160335"/>
            <a:gd name="connsiteX63-24653" fmla="*/ 1619250 w 5470922"/>
            <a:gd name="connsiteY63-24654" fmla="*/ 547163 h 1160335"/>
            <a:gd name="connsiteX64-24655" fmla="*/ 1702594 w 5470922"/>
            <a:gd name="connsiteY64-24656" fmla="*/ 553116 h 1160335"/>
            <a:gd name="connsiteX65-24657" fmla="*/ 1720453 w 5470922"/>
            <a:gd name="connsiteY65-24658" fmla="*/ 559069 h 1160335"/>
            <a:gd name="connsiteX66-24659" fmla="*/ 1768078 w 5470922"/>
            <a:gd name="connsiteY66-24660" fmla="*/ 547163 h 1160335"/>
            <a:gd name="connsiteX67-24661" fmla="*/ 1797844 w 5470922"/>
            <a:gd name="connsiteY67-24662" fmla="*/ 523351 h 1160335"/>
            <a:gd name="connsiteX68-24663" fmla="*/ 1779984 w 5470922"/>
            <a:gd name="connsiteY68-24664" fmla="*/ 481679 h 1160335"/>
            <a:gd name="connsiteX69-24665" fmla="*/ 1768078 w 5470922"/>
            <a:gd name="connsiteY69-24666" fmla="*/ 463819 h 1160335"/>
            <a:gd name="connsiteX70-24667" fmla="*/ 1785937 w 5470922"/>
            <a:gd name="connsiteY70-24668" fmla="*/ 445960 h 1160335"/>
            <a:gd name="connsiteX71-24669" fmla="*/ 1839516 w 5470922"/>
            <a:gd name="connsiteY71-24670" fmla="*/ 463819 h 1160335"/>
            <a:gd name="connsiteX72-24671" fmla="*/ 1851422 w 5470922"/>
            <a:gd name="connsiteY72-24672" fmla="*/ 475726 h 1160335"/>
            <a:gd name="connsiteX73-24673" fmla="*/ 1887141 w 5470922"/>
            <a:gd name="connsiteY73-24674" fmla="*/ 493585 h 1160335"/>
            <a:gd name="connsiteX74-24675" fmla="*/ 1934766 w 5470922"/>
            <a:gd name="connsiteY74-24676" fmla="*/ 481679 h 1160335"/>
            <a:gd name="connsiteX75-24677" fmla="*/ 1952625 w 5470922"/>
            <a:gd name="connsiteY75-24678" fmla="*/ 445960 h 1160335"/>
            <a:gd name="connsiteX76-24679" fmla="*/ 1976437 w 5470922"/>
            <a:gd name="connsiteY76-24680" fmla="*/ 434054 h 1160335"/>
            <a:gd name="connsiteX77-24681" fmla="*/ 2047875 w 5470922"/>
            <a:gd name="connsiteY77-24682" fmla="*/ 422148 h 1160335"/>
            <a:gd name="connsiteX78-24683" fmla="*/ 2077641 w 5470922"/>
            <a:gd name="connsiteY78-24684" fmla="*/ 404288 h 1160335"/>
            <a:gd name="connsiteX79-24685" fmla="*/ 2095500 w 5470922"/>
            <a:gd name="connsiteY79-24686" fmla="*/ 398335 h 1160335"/>
            <a:gd name="connsiteX80-24687" fmla="*/ 2125266 w 5470922"/>
            <a:gd name="connsiteY80-24688" fmla="*/ 374523 h 1160335"/>
            <a:gd name="connsiteX81-24689" fmla="*/ 2137172 w 5470922"/>
            <a:gd name="connsiteY81-24690" fmla="*/ 362616 h 1160335"/>
            <a:gd name="connsiteX82-24691" fmla="*/ 2172891 w 5470922"/>
            <a:gd name="connsiteY82-24692" fmla="*/ 350710 h 1160335"/>
            <a:gd name="connsiteX83-24693" fmla="*/ 2190750 w 5470922"/>
            <a:gd name="connsiteY83-24694" fmla="*/ 344757 h 1160335"/>
            <a:gd name="connsiteX84-24695" fmla="*/ 2220516 w 5470922"/>
            <a:gd name="connsiteY84-24696" fmla="*/ 338804 h 1160335"/>
            <a:gd name="connsiteX85-24697" fmla="*/ 2256234 w 5470922"/>
            <a:gd name="connsiteY85-24698" fmla="*/ 326898 h 1160335"/>
            <a:gd name="connsiteX86-24699" fmla="*/ 2274094 w 5470922"/>
            <a:gd name="connsiteY86-24700" fmla="*/ 320944 h 1160335"/>
            <a:gd name="connsiteX87-24701" fmla="*/ 2309812 w 5470922"/>
            <a:gd name="connsiteY87-24702" fmla="*/ 297132 h 1160335"/>
            <a:gd name="connsiteX88-24703" fmla="*/ 2321719 w 5470922"/>
            <a:gd name="connsiteY88-24704" fmla="*/ 279273 h 1160335"/>
            <a:gd name="connsiteX89-24705" fmla="*/ 2357437 w 5470922"/>
            <a:gd name="connsiteY89-24706" fmla="*/ 261413 h 1160335"/>
            <a:gd name="connsiteX90-24707" fmla="*/ 2369344 w 5470922"/>
            <a:gd name="connsiteY90-24708" fmla="*/ 249507 h 1160335"/>
            <a:gd name="connsiteX91-24709" fmla="*/ 2381250 w 5470922"/>
            <a:gd name="connsiteY91-24710" fmla="*/ 231648 h 1160335"/>
            <a:gd name="connsiteX92-24711" fmla="*/ 2416969 w 5470922"/>
            <a:gd name="connsiteY92-24712" fmla="*/ 219741 h 1160335"/>
            <a:gd name="connsiteX93-24713" fmla="*/ 2446734 w 5470922"/>
            <a:gd name="connsiteY93-24714" fmla="*/ 225694 h 1160335"/>
            <a:gd name="connsiteX94-24715" fmla="*/ 2458641 w 5470922"/>
            <a:gd name="connsiteY94-24716" fmla="*/ 237601 h 1160335"/>
            <a:gd name="connsiteX95-24717" fmla="*/ 2494359 w 5470922"/>
            <a:gd name="connsiteY95-24718" fmla="*/ 225694 h 1160335"/>
            <a:gd name="connsiteX96-24719" fmla="*/ 2536031 w 5470922"/>
            <a:gd name="connsiteY96-24720" fmla="*/ 231648 h 1160335"/>
            <a:gd name="connsiteX97-24721" fmla="*/ 2547937 w 5470922"/>
            <a:gd name="connsiteY97-24722" fmla="*/ 249507 h 1160335"/>
            <a:gd name="connsiteX98-24723" fmla="*/ 2559844 w 5470922"/>
            <a:gd name="connsiteY98-24724" fmla="*/ 261413 h 1160335"/>
            <a:gd name="connsiteX99-24725" fmla="*/ 2565797 w 5470922"/>
            <a:gd name="connsiteY99-24726" fmla="*/ 291179 h 1160335"/>
            <a:gd name="connsiteX100-24727" fmla="*/ 2583656 w 5470922"/>
            <a:gd name="connsiteY100-24728" fmla="*/ 297132 h 1160335"/>
            <a:gd name="connsiteX101-24729" fmla="*/ 2619375 w 5470922"/>
            <a:gd name="connsiteY101-24730" fmla="*/ 320944 h 1160335"/>
            <a:gd name="connsiteX102-24731" fmla="*/ 2655094 w 5470922"/>
            <a:gd name="connsiteY102-24732" fmla="*/ 338804 h 1160335"/>
            <a:gd name="connsiteX103-24733" fmla="*/ 2684859 w 5470922"/>
            <a:gd name="connsiteY103-24734" fmla="*/ 410241 h 1160335"/>
            <a:gd name="connsiteX104-24735" fmla="*/ 2708672 w 5470922"/>
            <a:gd name="connsiteY104-24736" fmla="*/ 398335 h 1160335"/>
            <a:gd name="connsiteX105-24737" fmla="*/ 2744391 w 5470922"/>
            <a:gd name="connsiteY105-24738" fmla="*/ 386429 h 1160335"/>
            <a:gd name="connsiteX106-24739" fmla="*/ 2851547 w 5470922"/>
            <a:gd name="connsiteY106-24740" fmla="*/ 404288 h 1160335"/>
            <a:gd name="connsiteX107-24741" fmla="*/ 2887266 w 5470922"/>
            <a:gd name="connsiteY107-24742" fmla="*/ 392382 h 1160335"/>
            <a:gd name="connsiteX108-24743" fmla="*/ 2905125 w 5470922"/>
            <a:gd name="connsiteY108-24744" fmla="*/ 386429 h 1160335"/>
            <a:gd name="connsiteX109-24745" fmla="*/ 2922984 w 5470922"/>
            <a:gd name="connsiteY109-24746" fmla="*/ 374523 h 1160335"/>
            <a:gd name="connsiteX110-24747" fmla="*/ 2976562 w 5470922"/>
            <a:gd name="connsiteY110-24748" fmla="*/ 368569 h 1160335"/>
            <a:gd name="connsiteX111-24749" fmla="*/ 2994422 w 5470922"/>
            <a:gd name="connsiteY111-24750" fmla="*/ 374523 h 1160335"/>
            <a:gd name="connsiteX112-24751" fmla="*/ 3012281 w 5470922"/>
            <a:gd name="connsiteY112-24752" fmla="*/ 386429 h 1160335"/>
            <a:gd name="connsiteX113-24753" fmla="*/ 3030141 w 5470922"/>
            <a:gd name="connsiteY113-24754" fmla="*/ 350710 h 1160335"/>
            <a:gd name="connsiteX114-24755" fmla="*/ 3065859 w 5470922"/>
            <a:gd name="connsiteY114-24756" fmla="*/ 320944 h 1160335"/>
            <a:gd name="connsiteX115-24757" fmla="*/ 3089672 w 5470922"/>
            <a:gd name="connsiteY115-24758" fmla="*/ 314991 h 1160335"/>
            <a:gd name="connsiteX116-24759" fmla="*/ 3168365 w 5470922"/>
            <a:gd name="connsiteY116-24760" fmla="*/ 319119 h 1160335"/>
            <a:gd name="connsiteX117-24761" fmla="*/ 3232547 w 5470922"/>
            <a:gd name="connsiteY117-24762" fmla="*/ 314991 h 1160335"/>
            <a:gd name="connsiteX118-24763" fmla="*/ 3244453 w 5470922"/>
            <a:gd name="connsiteY118-24764" fmla="*/ 326898 h 1160335"/>
            <a:gd name="connsiteX119-24765" fmla="*/ 3270079 w 5470922"/>
            <a:gd name="connsiteY119-24766" fmla="*/ 364631 h 1160335"/>
            <a:gd name="connsiteX120-24767" fmla="*/ 3295707 w 5470922"/>
            <a:gd name="connsiteY120-24768" fmla="*/ 413025 h 1160335"/>
            <a:gd name="connsiteX121-24769" fmla="*/ 3335563 w 5470922"/>
            <a:gd name="connsiteY121-24770" fmla="*/ 440198 h 1160335"/>
            <a:gd name="connsiteX122-24771" fmla="*/ 3363516 w 5470922"/>
            <a:gd name="connsiteY122-24772" fmla="*/ 440007 h 1160335"/>
            <a:gd name="connsiteX123-24773" fmla="*/ 3368957 w 5470922"/>
            <a:gd name="connsiteY123-24774" fmla="*/ 405345 h 1160335"/>
            <a:gd name="connsiteX124-24775" fmla="*/ 3364817 w 5470922"/>
            <a:gd name="connsiteY124-24776" fmla="*/ 380765 h 1160335"/>
            <a:gd name="connsiteX125-24777" fmla="*/ 3374136 w 5470922"/>
            <a:gd name="connsiteY125-24778" fmla="*/ 317105 h 1160335"/>
            <a:gd name="connsiteX126-24779" fmla="*/ 3423047 w 5470922"/>
            <a:gd name="connsiteY126-24780" fmla="*/ 332851 h 1160335"/>
            <a:gd name="connsiteX127-24781" fmla="*/ 3443495 w 5470922"/>
            <a:gd name="connsiteY127-24782" fmla="*/ 358967 h 1160335"/>
            <a:gd name="connsiteX128-24783" fmla="*/ 3459294 w 5470922"/>
            <a:gd name="connsiteY128-24784" fmla="*/ 314512 h 1160335"/>
            <a:gd name="connsiteX129-24785" fmla="*/ 3476625 w 5470922"/>
            <a:gd name="connsiteY129-24786" fmla="*/ 279273 h 1160335"/>
            <a:gd name="connsiteX130-24787" fmla="*/ 3500437 w 5470922"/>
            <a:gd name="connsiteY130-24788" fmla="*/ 273319 h 1160335"/>
            <a:gd name="connsiteX131-24789" fmla="*/ 3530203 w 5470922"/>
            <a:gd name="connsiteY131-24790" fmla="*/ 267366 h 1160335"/>
            <a:gd name="connsiteX132-24791" fmla="*/ 3548062 w 5470922"/>
            <a:gd name="connsiteY132-24792" fmla="*/ 261413 h 1160335"/>
            <a:gd name="connsiteX133-24793" fmla="*/ 3539784 w 5470922"/>
            <a:gd name="connsiteY133-24794" fmla="*/ 233471 h 1160335"/>
            <a:gd name="connsiteX134-24795" fmla="*/ 3607594 w 5470922"/>
            <a:gd name="connsiteY134-24796" fmla="*/ 179126 h 1160335"/>
            <a:gd name="connsiteX135-24797" fmla="*/ 3611997 w 5470922"/>
            <a:gd name="connsiteY135-24798" fmla="*/ 114218 h 1160335"/>
            <a:gd name="connsiteX136-24799" fmla="*/ 3655219 w 5470922"/>
            <a:gd name="connsiteY136-24800" fmla="*/ 100679 h 1160335"/>
            <a:gd name="connsiteX137-24801" fmla="*/ 3709836 w 5470922"/>
            <a:gd name="connsiteY137-24802" fmla="*/ 80227 h 1160335"/>
            <a:gd name="connsiteX138-24803" fmla="*/ 3757213 w 5470922"/>
            <a:gd name="connsiteY138-24804" fmla="*/ 45277 h 1160335"/>
            <a:gd name="connsiteX139-24805" fmla="*/ 3806125 w 5470922"/>
            <a:gd name="connsiteY139-24806" fmla="*/ 70626 h 1160335"/>
            <a:gd name="connsiteX140-24807" fmla="*/ 3875484 w 5470922"/>
            <a:gd name="connsiteY140-24808" fmla="*/ 70913 h 1160335"/>
            <a:gd name="connsiteX141-24809" fmla="*/ 3893344 w 5470922"/>
            <a:gd name="connsiteY141-24810" fmla="*/ 64960 h 1160335"/>
            <a:gd name="connsiteX142-24811" fmla="*/ 3911203 w 5470922"/>
            <a:gd name="connsiteY142-24812" fmla="*/ 53054 h 1160335"/>
            <a:gd name="connsiteX143-24813" fmla="*/ 3929062 w 5470922"/>
            <a:gd name="connsiteY143-24814" fmla="*/ 59007 h 1160335"/>
            <a:gd name="connsiteX144-24815" fmla="*/ 3966595 w 5470922"/>
            <a:gd name="connsiteY144-24816" fmla="*/ 73218 h 1160335"/>
            <a:gd name="connsiteX145-24817" fmla="*/ 3988082 w 5470922"/>
            <a:gd name="connsiteY145-24818" fmla="*/ 117193 h 1160335"/>
            <a:gd name="connsiteX146-24819" fmla="*/ 4025615 w 5470922"/>
            <a:gd name="connsiteY146-24820" fmla="*/ 131980 h 1160335"/>
            <a:gd name="connsiteX147-24821" fmla="*/ 4060295 w 5470922"/>
            <a:gd name="connsiteY147-24822" fmla="*/ 105865 h 1160335"/>
            <a:gd name="connsiteX148-24823" fmla="*/ 4038822 w 5470922"/>
            <a:gd name="connsiteY148-24824" fmla="*/ 61888 h 1160335"/>
            <a:gd name="connsiteX149-24825" fmla="*/ 4044778 w 5470922"/>
            <a:gd name="connsiteY149-24826" fmla="*/ 20505 h 1160335"/>
            <a:gd name="connsiteX150-24827" fmla="*/ 4062371 w 5470922"/>
            <a:gd name="connsiteY150-24828" fmla="*/ 53 h 1160335"/>
            <a:gd name="connsiteX151-24829" fmla="*/ 4101703 w 5470922"/>
            <a:gd name="connsiteY151-24830" fmla="*/ 11382 h 1160335"/>
            <a:gd name="connsiteX152-24831" fmla="*/ 4137933 w 5470922"/>
            <a:gd name="connsiteY152-24832" fmla="*/ 51419 h 1160335"/>
            <a:gd name="connsiteX153-24833" fmla="*/ 4181683 w 5470922"/>
            <a:gd name="connsiteY153-24834" fmla="*/ 77537 h 1160335"/>
            <a:gd name="connsiteX154-24835" fmla="*/ 4244578 w 5470922"/>
            <a:gd name="connsiteY154-24836" fmla="*/ 29241 h 1160335"/>
            <a:gd name="connsiteX155-24837" fmla="*/ 4280297 w 5470922"/>
            <a:gd name="connsiteY155-24838" fmla="*/ 35194 h 1160335"/>
            <a:gd name="connsiteX156-24839" fmla="*/ 4363641 w 5470922"/>
            <a:gd name="connsiteY156-24840" fmla="*/ 23288 h 1160335"/>
            <a:gd name="connsiteX157-24841" fmla="*/ 4381500 w 5470922"/>
            <a:gd name="connsiteY157-24842" fmla="*/ 17335 h 1160335"/>
            <a:gd name="connsiteX158-24843" fmla="*/ 4430163 w 5470922"/>
            <a:gd name="connsiteY158-24844" fmla="*/ 60255 h 1160335"/>
            <a:gd name="connsiteX159-24845" fmla="*/ 4457341 w 5470922"/>
            <a:gd name="connsiteY159-24846" fmla="*/ 94149 h 1160335"/>
            <a:gd name="connsiteX160-24847" fmla="*/ 4488656 w 5470922"/>
            <a:gd name="connsiteY160-24848" fmla="*/ 88773 h 1160335"/>
            <a:gd name="connsiteX161-24849" fmla="*/ 4513245 w 5470922"/>
            <a:gd name="connsiteY161-24850" fmla="*/ 52574 h 1160335"/>
            <a:gd name="connsiteX162-24851" fmla="*/ 4538870 w 5470922"/>
            <a:gd name="connsiteY162-24852" fmla="*/ 35484 h 1160335"/>
            <a:gd name="connsiteX163-24853" fmla="*/ 4574326 w 5470922"/>
            <a:gd name="connsiteY163-24854" fmla="*/ 26939 h 1160335"/>
            <a:gd name="connsiteX164-24855" fmla="*/ 4603315 w 5470922"/>
            <a:gd name="connsiteY164-24856" fmla="*/ 11671 h 1160335"/>
            <a:gd name="connsiteX165-24857" fmla="*/ 4607719 w 5470922"/>
            <a:gd name="connsiteY165-24858" fmla="*/ 29241 h 1160335"/>
            <a:gd name="connsiteX166-24859" fmla="*/ 4649391 w 5470922"/>
            <a:gd name="connsiteY166-24860" fmla="*/ 11382 h 1160335"/>
            <a:gd name="connsiteX167-24861" fmla="*/ 4667250 w 5470922"/>
            <a:gd name="connsiteY167-24862" fmla="*/ 41148 h 1160335"/>
            <a:gd name="connsiteX168-24863" fmla="*/ 4691062 w 5470922"/>
            <a:gd name="connsiteY168-24864" fmla="*/ 76866 h 1160335"/>
            <a:gd name="connsiteX169-24865" fmla="*/ 4738687 w 5470922"/>
            <a:gd name="connsiteY169-24866" fmla="*/ 88773 h 1160335"/>
            <a:gd name="connsiteX170-24867" fmla="*/ 4774406 w 5470922"/>
            <a:gd name="connsiteY170-24868" fmla="*/ 70913 h 1160335"/>
            <a:gd name="connsiteX171-24869" fmla="*/ 4798219 w 5470922"/>
            <a:gd name="connsiteY171-24870" fmla="*/ 35194 h 1160335"/>
            <a:gd name="connsiteX172-24871" fmla="*/ 4804172 w 5470922"/>
            <a:gd name="connsiteY172-24872" fmla="*/ 17335 h 1160335"/>
            <a:gd name="connsiteX173-24873" fmla="*/ 4822031 w 5470922"/>
            <a:gd name="connsiteY173-24874" fmla="*/ 29241 h 1160335"/>
            <a:gd name="connsiteX174-24875" fmla="*/ 4845844 w 5470922"/>
            <a:gd name="connsiteY174-24876" fmla="*/ 70913 h 1160335"/>
            <a:gd name="connsiteX175-24877" fmla="*/ 4863703 w 5470922"/>
            <a:gd name="connsiteY175-24878" fmla="*/ 82819 h 1160335"/>
            <a:gd name="connsiteX176-24879" fmla="*/ 4893469 w 5470922"/>
            <a:gd name="connsiteY176-24880" fmla="*/ 112585 h 1160335"/>
            <a:gd name="connsiteX177-24881" fmla="*/ 4911328 w 5470922"/>
            <a:gd name="connsiteY177-24882" fmla="*/ 100679 h 1160335"/>
            <a:gd name="connsiteX178-24883" fmla="*/ 4935141 w 5470922"/>
            <a:gd name="connsiteY178-24884" fmla="*/ 76866 h 1160335"/>
            <a:gd name="connsiteX179-24885" fmla="*/ 4931792 w 5470922"/>
            <a:gd name="connsiteY179-24886" fmla="*/ 113064 h 1160335"/>
            <a:gd name="connsiteX180-24887" fmla="*/ 4974749 w 5470922"/>
            <a:gd name="connsiteY180-24888" fmla="*/ 124203 h 1160335"/>
            <a:gd name="connsiteX181-24889" fmla="*/ 5017708 w 5470922"/>
            <a:gd name="connsiteY181-24890" fmla="*/ 108745 h 1160335"/>
            <a:gd name="connsiteX182-24891" fmla="*/ 5020562 w 5470922"/>
            <a:gd name="connsiteY182-24892" fmla="*/ 71970 h 1160335"/>
            <a:gd name="connsiteX183-24893" fmla="*/ 5060156 w 5470922"/>
            <a:gd name="connsiteY183-24894" fmla="*/ 41148 h 1160335"/>
            <a:gd name="connsiteX184-24895" fmla="*/ 5047739 w 5470922"/>
            <a:gd name="connsiteY184-24896" fmla="*/ 23288 h 1160335"/>
            <a:gd name="connsiteX185-24897" fmla="*/ 5119687 w 5470922"/>
            <a:gd name="connsiteY185-24898" fmla="*/ 11382 h 1160335"/>
            <a:gd name="connsiteX186-24899" fmla="*/ 5142725 w 5470922"/>
            <a:gd name="connsiteY186-24900" fmla="*/ 3605 h 1160335"/>
            <a:gd name="connsiteX187-24901" fmla="*/ 5169390 w 5470922"/>
            <a:gd name="connsiteY187-24902" fmla="*/ 41916 h 1160335"/>
            <a:gd name="connsiteX188-24903" fmla="*/ 5209249 w 5470922"/>
            <a:gd name="connsiteY188-24904" fmla="*/ 59007 h 1160335"/>
            <a:gd name="connsiteX189-24905" fmla="*/ 5239014 w 5470922"/>
            <a:gd name="connsiteY189-24906" fmla="*/ 113064 h 1160335"/>
            <a:gd name="connsiteX190-24907" fmla="*/ 5246006 w 5470922"/>
            <a:gd name="connsiteY190-24908" fmla="*/ 132749 h 1160335"/>
            <a:gd name="connsiteX191-24909" fmla="*/ 5258686 w 5470922"/>
            <a:gd name="connsiteY191-24910" fmla="*/ 174708 h 1160335"/>
            <a:gd name="connsiteX192-24911" fmla="*/ 5280686 w 5470922"/>
            <a:gd name="connsiteY192-24912" fmla="*/ 156370 h 1160335"/>
            <a:gd name="connsiteX193-24913" fmla="*/ 5301911 w 5470922"/>
            <a:gd name="connsiteY193-24914" fmla="*/ 147056 h 1160335"/>
            <a:gd name="connsiteX194-24915" fmla="*/ 5312265 w 5470922"/>
            <a:gd name="connsiteY194-24916" fmla="*/ 124781 h 1160335"/>
            <a:gd name="connsiteX195-24917" fmla="*/ 5340991 w 5470922"/>
            <a:gd name="connsiteY195-24918" fmla="*/ 106920 h 1160335"/>
            <a:gd name="connsiteX196-24919" fmla="*/ 5309941 w 5470922"/>
            <a:gd name="connsiteY196-24920" fmla="*/ 72259 h 1160335"/>
            <a:gd name="connsiteX197-24921" fmla="*/ 5373610 w 5470922"/>
            <a:gd name="connsiteY197-24922" fmla="*/ 73027 h 1160335"/>
            <a:gd name="connsiteX198-24923" fmla="*/ 5399484 w 5470922"/>
            <a:gd name="connsiteY198-24924" fmla="*/ 59007 h 1160335"/>
            <a:gd name="connsiteX199-24925" fmla="*/ 5381625 w 5470922"/>
            <a:gd name="connsiteY199-24926" fmla="*/ 47101 h 1160335"/>
            <a:gd name="connsiteX200-24927" fmla="*/ 5447109 w 5470922"/>
            <a:gd name="connsiteY200-24928" fmla="*/ 41148 h 1160335"/>
            <a:gd name="connsiteX201-24929" fmla="*/ 5470922 w 5470922"/>
            <a:gd name="connsiteY201-24930" fmla="*/ 47101 h 1160335"/>
            <a:gd name="connsiteX0-24931" fmla="*/ 0 w 5470922"/>
            <a:gd name="connsiteY0-24932" fmla="*/ 1160335 h 1160335"/>
            <a:gd name="connsiteX1-24933" fmla="*/ 29766 w 5470922"/>
            <a:gd name="connsiteY1-24934" fmla="*/ 1142476 h 1160335"/>
            <a:gd name="connsiteX2-24935" fmla="*/ 47625 w 5470922"/>
            <a:gd name="connsiteY2-24936" fmla="*/ 1136523 h 1160335"/>
            <a:gd name="connsiteX3-24937" fmla="*/ 77391 w 5470922"/>
            <a:gd name="connsiteY3-24938" fmla="*/ 1106757 h 1160335"/>
            <a:gd name="connsiteX4-24939" fmla="*/ 95250 w 5470922"/>
            <a:gd name="connsiteY4-24940" fmla="*/ 1094851 h 1160335"/>
            <a:gd name="connsiteX5-24941" fmla="*/ 172641 w 5470922"/>
            <a:gd name="connsiteY5-24942" fmla="*/ 1100804 h 1160335"/>
            <a:gd name="connsiteX6-24943" fmla="*/ 220266 w 5470922"/>
            <a:gd name="connsiteY6-24944" fmla="*/ 1106757 h 1160335"/>
            <a:gd name="connsiteX7-24945" fmla="*/ 232172 w 5470922"/>
            <a:gd name="connsiteY7-24946" fmla="*/ 1088898 h 1160335"/>
            <a:gd name="connsiteX8-24947" fmla="*/ 238125 w 5470922"/>
            <a:gd name="connsiteY8-24948" fmla="*/ 1047226 h 1160335"/>
            <a:gd name="connsiteX9-24949" fmla="*/ 244078 w 5470922"/>
            <a:gd name="connsiteY9-24950" fmla="*/ 1029366 h 1160335"/>
            <a:gd name="connsiteX10-24951" fmla="*/ 279797 w 5470922"/>
            <a:gd name="connsiteY10-24952" fmla="*/ 1005554 h 1160335"/>
            <a:gd name="connsiteX11-24953" fmla="*/ 291703 w 5470922"/>
            <a:gd name="connsiteY11-24954" fmla="*/ 987694 h 1160335"/>
            <a:gd name="connsiteX12-24955" fmla="*/ 321469 w 5470922"/>
            <a:gd name="connsiteY12-24956" fmla="*/ 957929 h 1160335"/>
            <a:gd name="connsiteX13-24957" fmla="*/ 345281 w 5470922"/>
            <a:gd name="connsiteY13-24958" fmla="*/ 922210 h 1160335"/>
            <a:gd name="connsiteX14-24959" fmla="*/ 357187 w 5470922"/>
            <a:gd name="connsiteY14-24960" fmla="*/ 904351 h 1160335"/>
            <a:gd name="connsiteX15-24961" fmla="*/ 369094 w 5470922"/>
            <a:gd name="connsiteY15-24962" fmla="*/ 892444 h 1160335"/>
            <a:gd name="connsiteX16-24963" fmla="*/ 381000 w 5470922"/>
            <a:gd name="connsiteY16-24964" fmla="*/ 904351 h 1160335"/>
            <a:gd name="connsiteX17-24965" fmla="*/ 386953 w 5470922"/>
            <a:gd name="connsiteY17-24966" fmla="*/ 922210 h 1160335"/>
            <a:gd name="connsiteX18-24967" fmla="*/ 422672 w 5470922"/>
            <a:gd name="connsiteY18-24968" fmla="*/ 940069 h 1160335"/>
            <a:gd name="connsiteX19-24969" fmla="*/ 452437 w 5470922"/>
            <a:gd name="connsiteY19-24970" fmla="*/ 969835 h 1160335"/>
            <a:gd name="connsiteX20-24971" fmla="*/ 488156 w 5470922"/>
            <a:gd name="connsiteY20-24972" fmla="*/ 981741 h 1160335"/>
            <a:gd name="connsiteX21-24973" fmla="*/ 511969 w 5470922"/>
            <a:gd name="connsiteY21-24974" fmla="*/ 975788 h 1160335"/>
            <a:gd name="connsiteX22-24975" fmla="*/ 559594 w 5470922"/>
            <a:gd name="connsiteY22-24976" fmla="*/ 940069 h 1160335"/>
            <a:gd name="connsiteX23-24977" fmla="*/ 601266 w 5470922"/>
            <a:gd name="connsiteY23-24978" fmla="*/ 946023 h 1160335"/>
            <a:gd name="connsiteX24-24979" fmla="*/ 619125 w 5470922"/>
            <a:gd name="connsiteY24-24980" fmla="*/ 951976 h 1160335"/>
            <a:gd name="connsiteX25-24981" fmla="*/ 631031 w 5470922"/>
            <a:gd name="connsiteY25-24982" fmla="*/ 969835 h 1160335"/>
            <a:gd name="connsiteX26-24983" fmla="*/ 648891 w 5470922"/>
            <a:gd name="connsiteY26-24984" fmla="*/ 981741 h 1160335"/>
            <a:gd name="connsiteX27-24985" fmla="*/ 666750 w 5470922"/>
            <a:gd name="connsiteY27-24986" fmla="*/ 975788 h 1160335"/>
            <a:gd name="connsiteX28-24987" fmla="*/ 684609 w 5470922"/>
            <a:gd name="connsiteY28-24988" fmla="*/ 963882 h 1160335"/>
            <a:gd name="connsiteX29-24989" fmla="*/ 720328 w 5470922"/>
            <a:gd name="connsiteY29-24990" fmla="*/ 951976 h 1160335"/>
            <a:gd name="connsiteX30-24991" fmla="*/ 744141 w 5470922"/>
            <a:gd name="connsiteY30-24992" fmla="*/ 928163 h 1160335"/>
            <a:gd name="connsiteX31-24993" fmla="*/ 756047 w 5470922"/>
            <a:gd name="connsiteY31-24994" fmla="*/ 910304 h 1160335"/>
            <a:gd name="connsiteX32-24995" fmla="*/ 773906 w 5470922"/>
            <a:gd name="connsiteY32-24996" fmla="*/ 904351 h 1160335"/>
            <a:gd name="connsiteX33-24997" fmla="*/ 863203 w 5470922"/>
            <a:gd name="connsiteY33-24998" fmla="*/ 898398 h 1160335"/>
            <a:gd name="connsiteX34-24999" fmla="*/ 887016 w 5470922"/>
            <a:gd name="connsiteY34-25000" fmla="*/ 850773 h 1160335"/>
            <a:gd name="connsiteX35-25001" fmla="*/ 904875 w 5470922"/>
            <a:gd name="connsiteY35-25002" fmla="*/ 844819 h 1160335"/>
            <a:gd name="connsiteX36-25003" fmla="*/ 952500 w 5470922"/>
            <a:gd name="connsiteY36-25004" fmla="*/ 838866 h 1160335"/>
            <a:gd name="connsiteX37-25005" fmla="*/ 988219 w 5470922"/>
            <a:gd name="connsiteY37-25006" fmla="*/ 815054 h 1160335"/>
            <a:gd name="connsiteX38-25007" fmla="*/ 1006078 w 5470922"/>
            <a:gd name="connsiteY38-25008" fmla="*/ 803148 h 1160335"/>
            <a:gd name="connsiteX39-25009" fmla="*/ 1041797 w 5470922"/>
            <a:gd name="connsiteY39-25010" fmla="*/ 809101 h 1160335"/>
            <a:gd name="connsiteX40-25011" fmla="*/ 1059656 w 5470922"/>
            <a:gd name="connsiteY40-25012" fmla="*/ 815054 h 1160335"/>
            <a:gd name="connsiteX41-25013" fmla="*/ 1101328 w 5470922"/>
            <a:gd name="connsiteY41-25014" fmla="*/ 803148 h 1160335"/>
            <a:gd name="connsiteX42-25015" fmla="*/ 1137047 w 5470922"/>
            <a:gd name="connsiteY42-25016" fmla="*/ 761476 h 1160335"/>
            <a:gd name="connsiteX43-25017" fmla="*/ 1148953 w 5470922"/>
            <a:gd name="connsiteY43-25018" fmla="*/ 737663 h 1160335"/>
            <a:gd name="connsiteX44-25019" fmla="*/ 1154906 w 5470922"/>
            <a:gd name="connsiteY44-25020" fmla="*/ 719804 h 1160335"/>
            <a:gd name="connsiteX45-25021" fmla="*/ 1172766 w 5470922"/>
            <a:gd name="connsiteY45-25022" fmla="*/ 713851 h 1160335"/>
            <a:gd name="connsiteX46-25023" fmla="*/ 1196578 w 5470922"/>
            <a:gd name="connsiteY46-25024" fmla="*/ 719804 h 1160335"/>
            <a:gd name="connsiteX47-25025" fmla="*/ 1214437 w 5470922"/>
            <a:gd name="connsiteY47-25026" fmla="*/ 725757 h 1160335"/>
            <a:gd name="connsiteX48-25027" fmla="*/ 1226344 w 5470922"/>
            <a:gd name="connsiteY48-25028" fmla="*/ 713851 h 1160335"/>
            <a:gd name="connsiteX49-25029" fmla="*/ 1244203 w 5470922"/>
            <a:gd name="connsiteY49-25030" fmla="*/ 707898 h 1160335"/>
            <a:gd name="connsiteX50-25031" fmla="*/ 1273969 w 5470922"/>
            <a:gd name="connsiteY50-25032" fmla="*/ 737663 h 1160335"/>
            <a:gd name="connsiteX51-25033" fmla="*/ 1291828 w 5470922"/>
            <a:gd name="connsiteY51-25034" fmla="*/ 749569 h 1160335"/>
            <a:gd name="connsiteX52-25035" fmla="*/ 1333500 w 5470922"/>
            <a:gd name="connsiteY52-25036" fmla="*/ 785288 h 1160335"/>
            <a:gd name="connsiteX53-25037" fmla="*/ 1351359 w 5470922"/>
            <a:gd name="connsiteY53-25038" fmla="*/ 791241 h 1160335"/>
            <a:gd name="connsiteX54-25039" fmla="*/ 1369219 w 5470922"/>
            <a:gd name="connsiteY54-25040" fmla="*/ 755523 h 1160335"/>
            <a:gd name="connsiteX55-25041" fmla="*/ 1375172 w 5470922"/>
            <a:gd name="connsiteY55-25042" fmla="*/ 695991 h 1160335"/>
            <a:gd name="connsiteX56-25043" fmla="*/ 1393031 w 5470922"/>
            <a:gd name="connsiteY56-25044" fmla="*/ 684085 h 1160335"/>
            <a:gd name="connsiteX57-25045" fmla="*/ 1494234 w 5470922"/>
            <a:gd name="connsiteY57-25046" fmla="*/ 660273 h 1160335"/>
            <a:gd name="connsiteX58-25047" fmla="*/ 1506141 w 5470922"/>
            <a:gd name="connsiteY58-25048" fmla="*/ 648366 h 1160335"/>
            <a:gd name="connsiteX59-25049" fmla="*/ 1524000 w 5470922"/>
            <a:gd name="connsiteY59-25050" fmla="*/ 636460 h 1160335"/>
            <a:gd name="connsiteX60-25051" fmla="*/ 1535906 w 5470922"/>
            <a:gd name="connsiteY60-25052" fmla="*/ 618601 h 1160335"/>
            <a:gd name="connsiteX61-25053" fmla="*/ 1559719 w 5470922"/>
            <a:gd name="connsiteY61-25054" fmla="*/ 594788 h 1160335"/>
            <a:gd name="connsiteX62-25055" fmla="*/ 1565672 w 5470922"/>
            <a:gd name="connsiteY62-25056" fmla="*/ 576929 h 1160335"/>
            <a:gd name="connsiteX63-25057" fmla="*/ 1619250 w 5470922"/>
            <a:gd name="connsiteY63-25058" fmla="*/ 547163 h 1160335"/>
            <a:gd name="connsiteX64-25059" fmla="*/ 1702594 w 5470922"/>
            <a:gd name="connsiteY64-25060" fmla="*/ 553116 h 1160335"/>
            <a:gd name="connsiteX65-25061" fmla="*/ 1720453 w 5470922"/>
            <a:gd name="connsiteY65-25062" fmla="*/ 559069 h 1160335"/>
            <a:gd name="connsiteX66-25063" fmla="*/ 1768078 w 5470922"/>
            <a:gd name="connsiteY66-25064" fmla="*/ 547163 h 1160335"/>
            <a:gd name="connsiteX67-25065" fmla="*/ 1797844 w 5470922"/>
            <a:gd name="connsiteY67-25066" fmla="*/ 523351 h 1160335"/>
            <a:gd name="connsiteX68-25067" fmla="*/ 1779984 w 5470922"/>
            <a:gd name="connsiteY68-25068" fmla="*/ 481679 h 1160335"/>
            <a:gd name="connsiteX69-25069" fmla="*/ 1768078 w 5470922"/>
            <a:gd name="connsiteY69-25070" fmla="*/ 463819 h 1160335"/>
            <a:gd name="connsiteX70-25071" fmla="*/ 1785937 w 5470922"/>
            <a:gd name="connsiteY70-25072" fmla="*/ 445960 h 1160335"/>
            <a:gd name="connsiteX71-25073" fmla="*/ 1839516 w 5470922"/>
            <a:gd name="connsiteY71-25074" fmla="*/ 463819 h 1160335"/>
            <a:gd name="connsiteX72-25075" fmla="*/ 1851422 w 5470922"/>
            <a:gd name="connsiteY72-25076" fmla="*/ 475726 h 1160335"/>
            <a:gd name="connsiteX73-25077" fmla="*/ 1887141 w 5470922"/>
            <a:gd name="connsiteY73-25078" fmla="*/ 493585 h 1160335"/>
            <a:gd name="connsiteX74-25079" fmla="*/ 1934766 w 5470922"/>
            <a:gd name="connsiteY74-25080" fmla="*/ 481679 h 1160335"/>
            <a:gd name="connsiteX75-25081" fmla="*/ 1952625 w 5470922"/>
            <a:gd name="connsiteY75-25082" fmla="*/ 445960 h 1160335"/>
            <a:gd name="connsiteX76-25083" fmla="*/ 1976437 w 5470922"/>
            <a:gd name="connsiteY76-25084" fmla="*/ 434054 h 1160335"/>
            <a:gd name="connsiteX77-25085" fmla="*/ 2047875 w 5470922"/>
            <a:gd name="connsiteY77-25086" fmla="*/ 422148 h 1160335"/>
            <a:gd name="connsiteX78-25087" fmla="*/ 2077641 w 5470922"/>
            <a:gd name="connsiteY78-25088" fmla="*/ 404288 h 1160335"/>
            <a:gd name="connsiteX79-25089" fmla="*/ 2095500 w 5470922"/>
            <a:gd name="connsiteY79-25090" fmla="*/ 398335 h 1160335"/>
            <a:gd name="connsiteX80-25091" fmla="*/ 2125266 w 5470922"/>
            <a:gd name="connsiteY80-25092" fmla="*/ 374523 h 1160335"/>
            <a:gd name="connsiteX81-25093" fmla="*/ 2137172 w 5470922"/>
            <a:gd name="connsiteY81-25094" fmla="*/ 362616 h 1160335"/>
            <a:gd name="connsiteX82-25095" fmla="*/ 2172891 w 5470922"/>
            <a:gd name="connsiteY82-25096" fmla="*/ 350710 h 1160335"/>
            <a:gd name="connsiteX83-25097" fmla="*/ 2190750 w 5470922"/>
            <a:gd name="connsiteY83-25098" fmla="*/ 344757 h 1160335"/>
            <a:gd name="connsiteX84-25099" fmla="*/ 2220516 w 5470922"/>
            <a:gd name="connsiteY84-25100" fmla="*/ 338804 h 1160335"/>
            <a:gd name="connsiteX85-25101" fmla="*/ 2256234 w 5470922"/>
            <a:gd name="connsiteY85-25102" fmla="*/ 326898 h 1160335"/>
            <a:gd name="connsiteX86-25103" fmla="*/ 2274094 w 5470922"/>
            <a:gd name="connsiteY86-25104" fmla="*/ 320944 h 1160335"/>
            <a:gd name="connsiteX87-25105" fmla="*/ 2309812 w 5470922"/>
            <a:gd name="connsiteY87-25106" fmla="*/ 297132 h 1160335"/>
            <a:gd name="connsiteX88-25107" fmla="*/ 2321719 w 5470922"/>
            <a:gd name="connsiteY88-25108" fmla="*/ 279273 h 1160335"/>
            <a:gd name="connsiteX89-25109" fmla="*/ 2357437 w 5470922"/>
            <a:gd name="connsiteY89-25110" fmla="*/ 261413 h 1160335"/>
            <a:gd name="connsiteX90-25111" fmla="*/ 2369344 w 5470922"/>
            <a:gd name="connsiteY90-25112" fmla="*/ 249507 h 1160335"/>
            <a:gd name="connsiteX91-25113" fmla="*/ 2381250 w 5470922"/>
            <a:gd name="connsiteY91-25114" fmla="*/ 231648 h 1160335"/>
            <a:gd name="connsiteX92-25115" fmla="*/ 2416969 w 5470922"/>
            <a:gd name="connsiteY92-25116" fmla="*/ 219741 h 1160335"/>
            <a:gd name="connsiteX93-25117" fmla="*/ 2446734 w 5470922"/>
            <a:gd name="connsiteY93-25118" fmla="*/ 225694 h 1160335"/>
            <a:gd name="connsiteX94-25119" fmla="*/ 2458641 w 5470922"/>
            <a:gd name="connsiteY94-25120" fmla="*/ 237601 h 1160335"/>
            <a:gd name="connsiteX95-25121" fmla="*/ 2494359 w 5470922"/>
            <a:gd name="connsiteY95-25122" fmla="*/ 225694 h 1160335"/>
            <a:gd name="connsiteX96-25123" fmla="*/ 2536031 w 5470922"/>
            <a:gd name="connsiteY96-25124" fmla="*/ 231648 h 1160335"/>
            <a:gd name="connsiteX97-25125" fmla="*/ 2547937 w 5470922"/>
            <a:gd name="connsiteY97-25126" fmla="*/ 249507 h 1160335"/>
            <a:gd name="connsiteX98-25127" fmla="*/ 2559844 w 5470922"/>
            <a:gd name="connsiteY98-25128" fmla="*/ 261413 h 1160335"/>
            <a:gd name="connsiteX99-25129" fmla="*/ 2565797 w 5470922"/>
            <a:gd name="connsiteY99-25130" fmla="*/ 291179 h 1160335"/>
            <a:gd name="connsiteX100-25131" fmla="*/ 2583656 w 5470922"/>
            <a:gd name="connsiteY100-25132" fmla="*/ 297132 h 1160335"/>
            <a:gd name="connsiteX101-25133" fmla="*/ 2619375 w 5470922"/>
            <a:gd name="connsiteY101-25134" fmla="*/ 320944 h 1160335"/>
            <a:gd name="connsiteX102-25135" fmla="*/ 2655094 w 5470922"/>
            <a:gd name="connsiteY102-25136" fmla="*/ 338804 h 1160335"/>
            <a:gd name="connsiteX103-25137" fmla="*/ 2684859 w 5470922"/>
            <a:gd name="connsiteY103-25138" fmla="*/ 410241 h 1160335"/>
            <a:gd name="connsiteX104-25139" fmla="*/ 2708672 w 5470922"/>
            <a:gd name="connsiteY104-25140" fmla="*/ 398335 h 1160335"/>
            <a:gd name="connsiteX105-25141" fmla="*/ 2744391 w 5470922"/>
            <a:gd name="connsiteY105-25142" fmla="*/ 386429 h 1160335"/>
            <a:gd name="connsiteX106-25143" fmla="*/ 2851547 w 5470922"/>
            <a:gd name="connsiteY106-25144" fmla="*/ 404288 h 1160335"/>
            <a:gd name="connsiteX107-25145" fmla="*/ 2887266 w 5470922"/>
            <a:gd name="connsiteY107-25146" fmla="*/ 392382 h 1160335"/>
            <a:gd name="connsiteX108-25147" fmla="*/ 2905125 w 5470922"/>
            <a:gd name="connsiteY108-25148" fmla="*/ 386429 h 1160335"/>
            <a:gd name="connsiteX109-25149" fmla="*/ 2922984 w 5470922"/>
            <a:gd name="connsiteY109-25150" fmla="*/ 374523 h 1160335"/>
            <a:gd name="connsiteX110-25151" fmla="*/ 2976562 w 5470922"/>
            <a:gd name="connsiteY110-25152" fmla="*/ 368569 h 1160335"/>
            <a:gd name="connsiteX111-25153" fmla="*/ 2994422 w 5470922"/>
            <a:gd name="connsiteY111-25154" fmla="*/ 374523 h 1160335"/>
            <a:gd name="connsiteX112-25155" fmla="*/ 3012281 w 5470922"/>
            <a:gd name="connsiteY112-25156" fmla="*/ 386429 h 1160335"/>
            <a:gd name="connsiteX113-25157" fmla="*/ 3030141 w 5470922"/>
            <a:gd name="connsiteY113-25158" fmla="*/ 350710 h 1160335"/>
            <a:gd name="connsiteX114-25159" fmla="*/ 3065859 w 5470922"/>
            <a:gd name="connsiteY114-25160" fmla="*/ 320944 h 1160335"/>
            <a:gd name="connsiteX115-25161" fmla="*/ 3089672 w 5470922"/>
            <a:gd name="connsiteY115-25162" fmla="*/ 314991 h 1160335"/>
            <a:gd name="connsiteX116-25163" fmla="*/ 3168365 w 5470922"/>
            <a:gd name="connsiteY116-25164" fmla="*/ 319119 h 1160335"/>
            <a:gd name="connsiteX117-25165" fmla="*/ 3232547 w 5470922"/>
            <a:gd name="connsiteY117-25166" fmla="*/ 314991 h 1160335"/>
            <a:gd name="connsiteX118-25167" fmla="*/ 3244453 w 5470922"/>
            <a:gd name="connsiteY118-25168" fmla="*/ 326898 h 1160335"/>
            <a:gd name="connsiteX119-25169" fmla="*/ 3270079 w 5470922"/>
            <a:gd name="connsiteY119-25170" fmla="*/ 364631 h 1160335"/>
            <a:gd name="connsiteX120-25171" fmla="*/ 3295707 w 5470922"/>
            <a:gd name="connsiteY120-25172" fmla="*/ 413025 h 1160335"/>
            <a:gd name="connsiteX121-25173" fmla="*/ 3335563 w 5470922"/>
            <a:gd name="connsiteY121-25174" fmla="*/ 440198 h 1160335"/>
            <a:gd name="connsiteX122-25175" fmla="*/ 3363516 w 5470922"/>
            <a:gd name="connsiteY122-25176" fmla="*/ 440007 h 1160335"/>
            <a:gd name="connsiteX123-25177" fmla="*/ 3368957 w 5470922"/>
            <a:gd name="connsiteY123-25178" fmla="*/ 405345 h 1160335"/>
            <a:gd name="connsiteX124-25179" fmla="*/ 3364817 w 5470922"/>
            <a:gd name="connsiteY124-25180" fmla="*/ 380765 h 1160335"/>
            <a:gd name="connsiteX125-25181" fmla="*/ 3374136 w 5470922"/>
            <a:gd name="connsiteY125-25182" fmla="*/ 317105 h 1160335"/>
            <a:gd name="connsiteX126-25183" fmla="*/ 3423047 w 5470922"/>
            <a:gd name="connsiteY126-25184" fmla="*/ 332851 h 1160335"/>
            <a:gd name="connsiteX127-25185" fmla="*/ 3443495 w 5470922"/>
            <a:gd name="connsiteY127-25186" fmla="*/ 358967 h 1160335"/>
            <a:gd name="connsiteX128-25187" fmla="*/ 3459294 w 5470922"/>
            <a:gd name="connsiteY128-25188" fmla="*/ 314512 h 1160335"/>
            <a:gd name="connsiteX129-25189" fmla="*/ 3476625 w 5470922"/>
            <a:gd name="connsiteY129-25190" fmla="*/ 279273 h 1160335"/>
            <a:gd name="connsiteX130-25191" fmla="*/ 3500437 w 5470922"/>
            <a:gd name="connsiteY130-25192" fmla="*/ 273319 h 1160335"/>
            <a:gd name="connsiteX131-25193" fmla="*/ 3530203 w 5470922"/>
            <a:gd name="connsiteY131-25194" fmla="*/ 267366 h 1160335"/>
            <a:gd name="connsiteX132-25195" fmla="*/ 3548062 w 5470922"/>
            <a:gd name="connsiteY132-25196" fmla="*/ 261413 h 1160335"/>
            <a:gd name="connsiteX133-25197" fmla="*/ 3539784 w 5470922"/>
            <a:gd name="connsiteY133-25198" fmla="*/ 233471 h 1160335"/>
            <a:gd name="connsiteX134-25199" fmla="*/ 3607594 w 5470922"/>
            <a:gd name="connsiteY134-25200" fmla="*/ 179126 h 1160335"/>
            <a:gd name="connsiteX135-25201" fmla="*/ 3611997 w 5470922"/>
            <a:gd name="connsiteY135-25202" fmla="*/ 114218 h 1160335"/>
            <a:gd name="connsiteX136-25203" fmla="*/ 3655219 w 5470922"/>
            <a:gd name="connsiteY136-25204" fmla="*/ 100679 h 1160335"/>
            <a:gd name="connsiteX137-25205" fmla="*/ 3709836 w 5470922"/>
            <a:gd name="connsiteY137-25206" fmla="*/ 80227 h 1160335"/>
            <a:gd name="connsiteX138-25207" fmla="*/ 3757213 w 5470922"/>
            <a:gd name="connsiteY138-25208" fmla="*/ 45277 h 1160335"/>
            <a:gd name="connsiteX139-25209" fmla="*/ 3806125 w 5470922"/>
            <a:gd name="connsiteY139-25210" fmla="*/ 70626 h 1160335"/>
            <a:gd name="connsiteX140-25211" fmla="*/ 3875484 w 5470922"/>
            <a:gd name="connsiteY140-25212" fmla="*/ 70913 h 1160335"/>
            <a:gd name="connsiteX141-25213" fmla="*/ 3893344 w 5470922"/>
            <a:gd name="connsiteY141-25214" fmla="*/ 64960 h 1160335"/>
            <a:gd name="connsiteX142-25215" fmla="*/ 3911203 w 5470922"/>
            <a:gd name="connsiteY142-25216" fmla="*/ 53054 h 1160335"/>
            <a:gd name="connsiteX143-25217" fmla="*/ 3929062 w 5470922"/>
            <a:gd name="connsiteY143-25218" fmla="*/ 59007 h 1160335"/>
            <a:gd name="connsiteX144-25219" fmla="*/ 3966595 w 5470922"/>
            <a:gd name="connsiteY144-25220" fmla="*/ 73218 h 1160335"/>
            <a:gd name="connsiteX145-25221" fmla="*/ 3988082 w 5470922"/>
            <a:gd name="connsiteY145-25222" fmla="*/ 117193 h 1160335"/>
            <a:gd name="connsiteX146-25223" fmla="*/ 4025615 w 5470922"/>
            <a:gd name="connsiteY146-25224" fmla="*/ 131980 h 1160335"/>
            <a:gd name="connsiteX147-25225" fmla="*/ 4060295 w 5470922"/>
            <a:gd name="connsiteY147-25226" fmla="*/ 105865 h 1160335"/>
            <a:gd name="connsiteX148-25227" fmla="*/ 4038822 w 5470922"/>
            <a:gd name="connsiteY148-25228" fmla="*/ 61888 h 1160335"/>
            <a:gd name="connsiteX149-25229" fmla="*/ 4044778 w 5470922"/>
            <a:gd name="connsiteY149-25230" fmla="*/ 20505 h 1160335"/>
            <a:gd name="connsiteX150-25231" fmla="*/ 4062371 w 5470922"/>
            <a:gd name="connsiteY150-25232" fmla="*/ 53 h 1160335"/>
            <a:gd name="connsiteX151-25233" fmla="*/ 4101703 w 5470922"/>
            <a:gd name="connsiteY151-25234" fmla="*/ 11382 h 1160335"/>
            <a:gd name="connsiteX152-25235" fmla="*/ 4137933 w 5470922"/>
            <a:gd name="connsiteY152-25236" fmla="*/ 51419 h 1160335"/>
            <a:gd name="connsiteX153-25237" fmla="*/ 4181683 w 5470922"/>
            <a:gd name="connsiteY153-25238" fmla="*/ 77537 h 1160335"/>
            <a:gd name="connsiteX154-25239" fmla="*/ 4244578 w 5470922"/>
            <a:gd name="connsiteY154-25240" fmla="*/ 29241 h 1160335"/>
            <a:gd name="connsiteX155-25241" fmla="*/ 4280297 w 5470922"/>
            <a:gd name="connsiteY155-25242" fmla="*/ 35194 h 1160335"/>
            <a:gd name="connsiteX156-25243" fmla="*/ 4363641 w 5470922"/>
            <a:gd name="connsiteY156-25244" fmla="*/ 23288 h 1160335"/>
            <a:gd name="connsiteX157-25245" fmla="*/ 4381500 w 5470922"/>
            <a:gd name="connsiteY157-25246" fmla="*/ 17335 h 1160335"/>
            <a:gd name="connsiteX158-25247" fmla="*/ 4430163 w 5470922"/>
            <a:gd name="connsiteY158-25248" fmla="*/ 60255 h 1160335"/>
            <a:gd name="connsiteX159-25249" fmla="*/ 4457341 w 5470922"/>
            <a:gd name="connsiteY159-25250" fmla="*/ 94149 h 1160335"/>
            <a:gd name="connsiteX160-25251" fmla="*/ 4488656 w 5470922"/>
            <a:gd name="connsiteY160-25252" fmla="*/ 88773 h 1160335"/>
            <a:gd name="connsiteX161-25253" fmla="*/ 4513245 w 5470922"/>
            <a:gd name="connsiteY161-25254" fmla="*/ 52574 h 1160335"/>
            <a:gd name="connsiteX162-25255" fmla="*/ 4538870 w 5470922"/>
            <a:gd name="connsiteY162-25256" fmla="*/ 35484 h 1160335"/>
            <a:gd name="connsiteX163-25257" fmla="*/ 4574326 w 5470922"/>
            <a:gd name="connsiteY163-25258" fmla="*/ 26939 h 1160335"/>
            <a:gd name="connsiteX164-25259" fmla="*/ 4603315 w 5470922"/>
            <a:gd name="connsiteY164-25260" fmla="*/ 11671 h 1160335"/>
            <a:gd name="connsiteX165-25261" fmla="*/ 4607719 w 5470922"/>
            <a:gd name="connsiteY165-25262" fmla="*/ 29241 h 1160335"/>
            <a:gd name="connsiteX166-25263" fmla="*/ 4629207 w 5470922"/>
            <a:gd name="connsiteY166-25264" fmla="*/ 41627 h 1160335"/>
            <a:gd name="connsiteX167-25265" fmla="*/ 4667250 w 5470922"/>
            <a:gd name="connsiteY167-25266" fmla="*/ 41148 h 1160335"/>
            <a:gd name="connsiteX168-25267" fmla="*/ 4691062 w 5470922"/>
            <a:gd name="connsiteY168-25268" fmla="*/ 76866 h 1160335"/>
            <a:gd name="connsiteX169-25269" fmla="*/ 4738687 w 5470922"/>
            <a:gd name="connsiteY169-25270" fmla="*/ 88773 h 1160335"/>
            <a:gd name="connsiteX170-25271" fmla="*/ 4774406 w 5470922"/>
            <a:gd name="connsiteY170-25272" fmla="*/ 70913 h 1160335"/>
            <a:gd name="connsiteX171-25273" fmla="*/ 4798219 w 5470922"/>
            <a:gd name="connsiteY171-25274" fmla="*/ 35194 h 1160335"/>
            <a:gd name="connsiteX172-25275" fmla="*/ 4804172 w 5470922"/>
            <a:gd name="connsiteY172-25276" fmla="*/ 17335 h 1160335"/>
            <a:gd name="connsiteX173-25277" fmla="*/ 4822031 w 5470922"/>
            <a:gd name="connsiteY173-25278" fmla="*/ 29241 h 1160335"/>
            <a:gd name="connsiteX174-25279" fmla="*/ 4845844 w 5470922"/>
            <a:gd name="connsiteY174-25280" fmla="*/ 70913 h 1160335"/>
            <a:gd name="connsiteX175-25281" fmla="*/ 4863703 w 5470922"/>
            <a:gd name="connsiteY175-25282" fmla="*/ 82819 h 1160335"/>
            <a:gd name="connsiteX176-25283" fmla="*/ 4893469 w 5470922"/>
            <a:gd name="connsiteY176-25284" fmla="*/ 112585 h 1160335"/>
            <a:gd name="connsiteX177-25285" fmla="*/ 4911328 w 5470922"/>
            <a:gd name="connsiteY177-25286" fmla="*/ 100679 h 1160335"/>
            <a:gd name="connsiteX178-25287" fmla="*/ 4935141 w 5470922"/>
            <a:gd name="connsiteY178-25288" fmla="*/ 76866 h 1160335"/>
            <a:gd name="connsiteX179-25289" fmla="*/ 4931792 w 5470922"/>
            <a:gd name="connsiteY179-25290" fmla="*/ 113064 h 1160335"/>
            <a:gd name="connsiteX180-25291" fmla="*/ 4974749 w 5470922"/>
            <a:gd name="connsiteY180-25292" fmla="*/ 124203 h 1160335"/>
            <a:gd name="connsiteX181-25293" fmla="*/ 5017708 w 5470922"/>
            <a:gd name="connsiteY181-25294" fmla="*/ 108745 h 1160335"/>
            <a:gd name="connsiteX182-25295" fmla="*/ 5020562 w 5470922"/>
            <a:gd name="connsiteY182-25296" fmla="*/ 71970 h 1160335"/>
            <a:gd name="connsiteX183-25297" fmla="*/ 5060156 w 5470922"/>
            <a:gd name="connsiteY183-25298" fmla="*/ 41148 h 1160335"/>
            <a:gd name="connsiteX184-25299" fmla="*/ 5047739 w 5470922"/>
            <a:gd name="connsiteY184-25300" fmla="*/ 23288 h 1160335"/>
            <a:gd name="connsiteX185-25301" fmla="*/ 5119687 w 5470922"/>
            <a:gd name="connsiteY185-25302" fmla="*/ 11382 h 1160335"/>
            <a:gd name="connsiteX186-25303" fmla="*/ 5142725 w 5470922"/>
            <a:gd name="connsiteY186-25304" fmla="*/ 3605 h 1160335"/>
            <a:gd name="connsiteX187-25305" fmla="*/ 5169390 w 5470922"/>
            <a:gd name="connsiteY187-25306" fmla="*/ 41916 h 1160335"/>
            <a:gd name="connsiteX188-25307" fmla="*/ 5209249 w 5470922"/>
            <a:gd name="connsiteY188-25308" fmla="*/ 59007 h 1160335"/>
            <a:gd name="connsiteX189-25309" fmla="*/ 5239014 w 5470922"/>
            <a:gd name="connsiteY189-25310" fmla="*/ 113064 h 1160335"/>
            <a:gd name="connsiteX190-25311" fmla="*/ 5246006 w 5470922"/>
            <a:gd name="connsiteY190-25312" fmla="*/ 132749 h 1160335"/>
            <a:gd name="connsiteX191-25313" fmla="*/ 5258686 w 5470922"/>
            <a:gd name="connsiteY191-25314" fmla="*/ 174708 h 1160335"/>
            <a:gd name="connsiteX192-25315" fmla="*/ 5280686 w 5470922"/>
            <a:gd name="connsiteY192-25316" fmla="*/ 156370 h 1160335"/>
            <a:gd name="connsiteX193-25317" fmla="*/ 5301911 w 5470922"/>
            <a:gd name="connsiteY193-25318" fmla="*/ 147056 h 1160335"/>
            <a:gd name="connsiteX194-25319" fmla="*/ 5312265 w 5470922"/>
            <a:gd name="connsiteY194-25320" fmla="*/ 124781 h 1160335"/>
            <a:gd name="connsiteX195-25321" fmla="*/ 5340991 w 5470922"/>
            <a:gd name="connsiteY195-25322" fmla="*/ 106920 h 1160335"/>
            <a:gd name="connsiteX196-25323" fmla="*/ 5309941 w 5470922"/>
            <a:gd name="connsiteY196-25324" fmla="*/ 72259 h 1160335"/>
            <a:gd name="connsiteX197-25325" fmla="*/ 5373610 w 5470922"/>
            <a:gd name="connsiteY197-25326" fmla="*/ 73027 h 1160335"/>
            <a:gd name="connsiteX198-25327" fmla="*/ 5399484 w 5470922"/>
            <a:gd name="connsiteY198-25328" fmla="*/ 59007 h 1160335"/>
            <a:gd name="connsiteX199-25329" fmla="*/ 5381625 w 5470922"/>
            <a:gd name="connsiteY199-25330" fmla="*/ 47101 h 1160335"/>
            <a:gd name="connsiteX200-25331" fmla="*/ 5447109 w 5470922"/>
            <a:gd name="connsiteY200-25332" fmla="*/ 41148 h 1160335"/>
            <a:gd name="connsiteX201-25333" fmla="*/ 5470922 w 5470922"/>
            <a:gd name="connsiteY201-25334" fmla="*/ 47101 h 1160335"/>
            <a:gd name="connsiteX0-25335" fmla="*/ 0 w 5470922"/>
            <a:gd name="connsiteY0-25336" fmla="*/ 1160335 h 1160335"/>
            <a:gd name="connsiteX1-25337" fmla="*/ 29766 w 5470922"/>
            <a:gd name="connsiteY1-25338" fmla="*/ 1142476 h 1160335"/>
            <a:gd name="connsiteX2-25339" fmla="*/ 47625 w 5470922"/>
            <a:gd name="connsiteY2-25340" fmla="*/ 1136523 h 1160335"/>
            <a:gd name="connsiteX3-25341" fmla="*/ 77391 w 5470922"/>
            <a:gd name="connsiteY3-25342" fmla="*/ 1106757 h 1160335"/>
            <a:gd name="connsiteX4-25343" fmla="*/ 95250 w 5470922"/>
            <a:gd name="connsiteY4-25344" fmla="*/ 1094851 h 1160335"/>
            <a:gd name="connsiteX5-25345" fmla="*/ 172641 w 5470922"/>
            <a:gd name="connsiteY5-25346" fmla="*/ 1100804 h 1160335"/>
            <a:gd name="connsiteX6-25347" fmla="*/ 220266 w 5470922"/>
            <a:gd name="connsiteY6-25348" fmla="*/ 1106757 h 1160335"/>
            <a:gd name="connsiteX7-25349" fmla="*/ 232172 w 5470922"/>
            <a:gd name="connsiteY7-25350" fmla="*/ 1088898 h 1160335"/>
            <a:gd name="connsiteX8-25351" fmla="*/ 238125 w 5470922"/>
            <a:gd name="connsiteY8-25352" fmla="*/ 1047226 h 1160335"/>
            <a:gd name="connsiteX9-25353" fmla="*/ 244078 w 5470922"/>
            <a:gd name="connsiteY9-25354" fmla="*/ 1029366 h 1160335"/>
            <a:gd name="connsiteX10-25355" fmla="*/ 279797 w 5470922"/>
            <a:gd name="connsiteY10-25356" fmla="*/ 1005554 h 1160335"/>
            <a:gd name="connsiteX11-25357" fmla="*/ 291703 w 5470922"/>
            <a:gd name="connsiteY11-25358" fmla="*/ 987694 h 1160335"/>
            <a:gd name="connsiteX12-25359" fmla="*/ 321469 w 5470922"/>
            <a:gd name="connsiteY12-25360" fmla="*/ 957929 h 1160335"/>
            <a:gd name="connsiteX13-25361" fmla="*/ 345281 w 5470922"/>
            <a:gd name="connsiteY13-25362" fmla="*/ 922210 h 1160335"/>
            <a:gd name="connsiteX14-25363" fmla="*/ 357187 w 5470922"/>
            <a:gd name="connsiteY14-25364" fmla="*/ 904351 h 1160335"/>
            <a:gd name="connsiteX15-25365" fmla="*/ 369094 w 5470922"/>
            <a:gd name="connsiteY15-25366" fmla="*/ 892444 h 1160335"/>
            <a:gd name="connsiteX16-25367" fmla="*/ 381000 w 5470922"/>
            <a:gd name="connsiteY16-25368" fmla="*/ 904351 h 1160335"/>
            <a:gd name="connsiteX17-25369" fmla="*/ 386953 w 5470922"/>
            <a:gd name="connsiteY17-25370" fmla="*/ 922210 h 1160335"/>
            <a:gd name="connsiteX18-25371" fmla="*/ 422672 w 5470922"/>
            <a:gd name="connsiteY18-25372" fmla="*/ 940069 h 1160335"/>
            <a:gd name="connsiteX19-25373" fmla="*/ 452437 w 5470922"/>
            <a:gd name="connsiteY19-25374" fmla="*/ 969835 h 1160335"/>
            <a:gd name="connsiteX20-25375" fmla="*/ 488156 w 5470922"/>
            <a:gd name="connsiteY20-25376" fmla="*/ 981741 h 1160335"/>
            <a:gd name="connsiteX21-25377" fmla="*/ 511969 w 5470922"/>
            <a:gd name="connsiteY21-25378" fmla="*/ 975788 h 1160335"/>
            <a:gd name="connsiteX22-25379" fmla="*/ 559594 w 5470922"/>
            <a:gd name="connsiteY22-25380" fmla="*/ 940069 h 1160335"/>
            <a:gd name="connsiteX23-25381" fmla="*/ 601266 w 5470922"/>
            <a:gd name="connsiteY23-25382" fmla="*/ 946023 h 1160335"/>
            <a:gd name="connsiteX24-25383" fmla="*/ 619125 w 5470922"/>
            <a:gd name="connsiteY24-25384" fmla="*/ 951976 h 1160335"/>
            <a:gd name="connsiteX25-25385" fmla="*/ 631031 w 5470922"/>
            <a:gd name="connsiteY25-25386" fmla="*/ 969835 h 1160335"/>
            <a:gd name="connsiteX26-25387" fmla="*/ 648891 w 5470922"/>
            <a:gd name="connsiteY26-25388" fmla="*/ 981741 h 1160335"/>
            <a:gd name="connsiteX27-25389" fmla="*/ 666750 w 5470922"/>
            <a:gd name="connsiteY27-25390" fmla="*/ 975788 h 1160335"/>
            <a:gd name="connsiteX28-25391" fmla="*/ 684609 w 5470922"/>
            <a:gd name="connsiteY28-25392" fmla="*/ 963882 h 1160335"/>
            <a:gd name="connsiteX29-25393" fmla="*/ 720328 w 5470922"/>
            <a:gd name="connsiteY29-25394" fmla="*/ 951976 h 1160335"/>
            <a:gd name="connsiteX30-25395" fmla="*/ 744141 w 5470922"/>
            <a:gd name="connsiteY30-25396" fmla="*/ 928163 h 1160335"/>
            <a:gd name="connsiteX31-25397" fmla="*/ 756047 w 5470922"/>
            <a:gd name="connsiteY31-25398" fmla="*/ 910304 h 1160335"/>
            <a:gd name="connsiteX32-25399" fmla="*/ 773906 w 5470922"/>
            <a:gd name="connsiteY32-25400" fmla="*/ 904351 h 1160335"/>
            <a:gd name="connsiteX33-25401" fmla="*/ 863203 w 5470922"/>
            <a:gd name="connsiteY33-25402" fmla="*/ 898398 h 1160335"/>
            <a:gd name="connsiteX34-25403" fmla="*/ 887016 w 5470922"/>
            <a:gd name="connsiteY34-25404" fmla="*/ 850773 h 1160335"/>
            <a:gd name="connsiteX35-25405" fmla="*/ 904875 w 5470922"/>
            <a:gd name="connsiteY35-25406" fmla="*/ 844819 h 1160335"/>
            <a:gd name="connsiteX36-25407" fmla="*/ 952500 w 5470922"/>
            <a:gd name="connsiteY36-25408" fmla="*/ 838866 h 1160335"/>
            <a:gd name="connsiteX37-25409" fmla="*/ 988219 w 5470922"/>
            <a:gd name="connsiteY37-25410" fmla="*/ 815054 h 1160335"/>
            <a:gd name="connsiteX38-25411" fmla="*/ 1006078 w 5470922"/>
            <a:gd name="connsiteY38-25412" fmla="*/ 803148 h 1160335"/>
            <a:gd name="connsiteX39-25413" fmla="*/ 1041797 w 5470922"/>
            <a:gd name="connsiteY39-25414" fmla="*/ 809101 h 1160335"/>
            <a:gd name="connsiteX40-25415" fmla="*/ 1059656 w 5470922"/>
            <a:gd name="connsiteY40-25416" fmla="*/ 815054 h 1160335"/>
            <a:gd name="connsiteX41-25417" fmla="*/ 1101328 w 5470922"/>
            <a:gd name="connsiteY41-25418" fmla="*/ 803148 h 1160335"/>
            <a:gd name="connsiteX42-25419" fmla="*/ 1137047 w 5470922"/>
            <a:gd name="connsiteY42-25420" fmla="*/ 761476 h 1160335"/>
            <a:gd name="connsiteX43-25421" fmla="*/ 1148953 w 5470922"/>
            <a:gd name="connsiteY43-25422" fmla="*/ 737663 h 1160335"/>
            <a:gd name="connsiteX44-25423" fmla="*/ 1154906 w 5470922"/>
            <a:gd name="connsiteY44-25424" fmla="*/ 719804 h 1160335"/>
            <a:gd name="connsiteX45-25425" fmla="*/ 1172766 w 5470922"/>
            <a:gd name="connsiteY45-25426" fmla="*/ 713851 h 1160335"/>
            <a:gd name="connsiteX46-25427" fmla="*/ 1196578 w 5470922"/>
            <a:gd name="connsiteY46-25428" fmla="*/ 719804 h 1160335"/>
            <a:gd name="connsiteX47-25429" fmla="*/ 1214437 w 5470922"/>
            <a:gd name="connsiteY47-25430" fmla="*/ 725757 h 1160335"/>
            <a:gd name="connsiteX48-25431" fmla="*/ 1226344 w 5470922"/>
            <a:gd name="connsiteY48-25432" fmla="*/ 713851 h 1160335"/>
            <a:gd name="connsiteX49-25433" fmla="*/ 1244203 w 5470922"/>
            <a:gd name="connsiteY49-25434" fmla="*/ 707898 h 1160335"/>
            <a:gd name="connsiteX50-25435" fmla="*/ 1273969 w 5470922"/>
            <a:gd name="connsiteY50-25436" fmla="*/ 737663 h 1160335"/>
            <a:gd name="connsiteX51-25437" fmla="*/ 1291828 w 5470922"/>
            <a:gd name="connsiteY51-25438" fmla="*/ 749569 h 1160335"/>
            <a:gd name="connsiteX52-25439" fmla="*/ 1333500 w 5470922"/>
            <a:gd name="connsiteY52-25440" fmla="*/ 785288 h 1160335"/>
            <a:gd name="connsiteX53-25441" fmla="*/ 1351359 w 5470922"/>
            <a:gd name="connsiteY53-25442" fmla="*/ 791241 h 1160335"/>
            <a:gd name="connsiteX54-25443" fmla="*/ 1369219 w 5470922"/>
            <a:gd name="connsiteY54-25444" fmla="*/ 755523 h 1160335"/>
            <a:gd name="connsiteX55-25445" fmla="*/ 1375172 w 5470922"/>
            <a:gd name="connsiteY55-25446" fmla="*/ 695991 h 1160335"/>
            <a:gd name="connsiteX56-25447" fmla="*/ 1393031 w 5470922"/>
            <a:gd name="connsiteY56-25448" fmla="*/ 684085 h 1160335"/>
            <a:gd name="connsiteX57-25449" fmla="*/ 1494234 w 5470922"/>
            <a:gd name="connsiteY57-25450" fmla="*/ 660273 h 1160335"/>
            <a:gd name="connsiteX58-25451" fmla="*/ 1506141 w 5470922"/>
            <a:gd name="connsiteY58-25452" fmla="*/ 648366 h 1160335"/>
            <a:gd name="connsiteX59-25453" fmla="*/ 1524000 w 5470922"/>
            <a:gd name="connsiteY59-25454" fmla="*/ 636460 h 1160335"/>
            <a:gd name="connsiteX60-25455" fmla="*/ 1535906 w 5470922"/>
            <a:gd name="connsiteY60-25456" fmla="*/ 618601 h 1160335"/>
            <a:gd name="connsiteX61-25457" fmla="*/ 1559719 w 5470922"/>
            <a:gd name="connsiteY61-25458" fmla="*/ 594788 h 1160335"/>
            <a:gd name="connsiteX62-25459" fmla="*/ 1565672 w 5470922"/>
            <a:gd name="connsiteY62-25460" fmla="*/ 576929 h 1160335"/>
            <a:gd name="connsiteX63-25461" fmla="*/ 1619250 w 5470922"/>
            <a:gd name="connsiteY63-25462" fmla="*/ 547163 h 1160335"/>
            <a:gd name="connsiteX64-25463" fmla="*/ 1702594 w 5470922"/>
            <a:gd name="connsiteY64-25464" fmla="*/ 553116 h 1160335"/>
            <a:gd name="connsiteX65-25465" fmla="*/ 1720453 w 5470922"/>
            <a:gd name="connsiteY65-25466" fmla="*/ 559069 h 1160335"/>
            <a:gd name="connsiteX66-25467" fmla="*/ 1768078 w 5470922"/>
            <a:gd name="connsiteY66-25468" fmla="*/ 547163 h 1160335"/>
            <a:gd name="connsiteX67-25469" fmla="*/ 1797844 w 5470922"/>
            <a:gd name="connsiteY67-25470" fmla="*/ 523351 h 1160335"/>
            <a:gd name="connsiteX68-25471" fmla="*/ 1779984 w 5470922"/>
            <a:gd name="connsiteY68-25472" fmla="*/ 481679 h 1160335"/>
            <a:gd name="connsiteX69-25473" fmla="*/ 1768078 w 5470922"/>
            <a:gd name="connsiteY69-25474" fmla="*/ 463819 h 1160335"/>
            <a:gd name="connsiteX70-25475" fmla="*/ 1785937 w 5470922"/>
            <a:gd name="connsiteY70-25476" fmla="*/ 445960 h 1160335"/>
            <a:gd name="connsiteX71-25477" fmla="*/ 1839516 w 5470922"/>
            <a:gd name="connsiteY71-25478" fmla="*/ 463819 h 1160335"/>
            <a:gd name="connsiteX72-25479" fmla="*/ 1851422 w 5470922"/>
            <a:gd name="connsiteY72-25480" fmla="*/ 475726 h 1160335"/>
            <a:gd name="connsiteX73-25481" fmla="*/ 1887141 w 5470922"/>
            <a:gd name="connsiteY73-25482" fmla="*/ 493585 h 1160335"/>
            <a:gd name="connsiteX74-25483" fmla="*/ 1934766 w 5470922"/>
            <a:gd name="connsiteY74-25484" fmla="*/ 481679 h 1160335"/>
            <a:gd name="connsiteX75-25485" fmla="*/ 1952625 w 5470922"/>
            <a:gd name="connsiteY75-25486" fmla="*/ 445960 h 1160335"/>
            <a:gd name="connsiteX76-25487" fmla="*/ 1976437 w 5470922"/>
            <a:gd name="connsiteY76-25488" fmla="*/ 434054 h 1160335"/>
            <a:gd name="connsiteX77-25489" fmla="*/ 2047875 w 5470922"/>
            <a:gd name="connsiteY77-25490" fmla="*/ 422148 h 1160335"/>
            <a:gd name="connsiteX78-25491" fmla="*/ 2077641 w 5470922"/>
            <a:gd name="connsiteY78-25492" fmla="*/ 404288 h 1160335"/>
            <a:gd name="connsiteX79-25493" fmla="*/ 2095500 w 5470922"/>
            <a:gd name="connsiteY79-25494" fmla="*/ 398335 h 1160335"/>
            <a:gd name="connsiteX80-25495" fmla="*/ 2125266 w 5470922"/>
            <a:gd name="connsiteY80-25496" fmla="*/ 374523 h 1160335"/>
            <a:gd name="connsiteX81-25497" fmla="*/ 2137172 w 5470922"/>
            <a:gd name="connsiteY81-25498" fmla="*/ 362616 h 1160335"/>
            <a:gd name="connsiteX82-25499" fmla="*/ 2172891 w 5470922"/>
            <a:gd name="connsiteY82-25500" fmla="*/ 350710 h 1160335"/>
            <a:gd name="connsiteX83-25501" fmla="*/ 2190750 w 5470922"/>
            <a:gd name="connsiteY83-25502" fmla="*/ 344757 h 1160335"/>
            <a:gd name="connsiteX84-25503" fmla="*/ 2220516 w 5470922"/>
            <a:gd name="connsiteY84-25504" fmla="*/ 338804 h 1160335"/>
            <a:gd name="connsiteX85-25505" fmla="*/ 2256234 w 5470922"/>
            <a:gd name="connsiteY85-25506" fmla="*/ 326898 h 1160335"/>
            <a:gd name="connsiteX86-25507" fmla="*/ 2274094 w 5470922"/>
            <a:gd name="connsiteY86-25508" fmla="*/ 320944 h 1160335"/>
            <a:gd name="connsiteX87-25509" fmla="*/ 2309812 w 5470922"/>
            <a:gd name="connsiteY87-25510" fmla="*/ 297132 h 1160335"/>
            <a:gd name="connsiteX88-25511" fmla="*/ 2321719 w 5470922"/>
            <a:gd name="connsiteY88-25512" fmla="*/ 279273 h 1160335"/>
            <a:gd name="connsiteX89-25513" fmla="*/ 2357437 w 5470922"/>
            <a:gd name="connsiteY89-25514" fmla="*/ 261413 h 1160335"/>
            <a:gd name="connsiteX90-25515" fmla="*/ 2369344 w 5470922"/>
            <a:gd name="connsiteY90-25516" fmla="*/ 249507 h 1160335"/>
            <a:gd name="connsiteX91-25517" fmla="*/ 2381250 w 5470922"/>
            <a:gd name="connsiteY91-25518" fmla="*/ 231648 h 1160335"/>
            <a:gd name="connsiteX92-25519" fmla="*/ 2416969 w 5470922"/>
            <a:gd name="connsiteY92-25520" fmla="*/ 219741 h 1160335"/>
            <a:gd name="connsiteX93-25521" fmla="*/ 2446734 w 5470922"/>
            <a:gd name="connsiteY93-25522" fmla="*/ 225694 h 1160335"/>
            <a:gd name="connsiteX94-25523" fmla="*/ 2458641 w 5470922"/>
            <a:gd name="connsiteY94-25524" fmla="*/ 237601 h 1160335"/>
            <a:gd name="connsiteX95-25525" fmla="*/ 2494359 w 5470922"/>
            <a:gd name="connsiteY95-25526" fmla="*/ 225694 h 1160335"/>
            <a:gd name="connsiteX96-25527" fmla="*/ 2536031 w 5470922"/>
            <a:gd name="connsiteY96-25528" fmla="*/ 231648 h 1160335"/>
            <a:gd name="connsiteX97-25529" fmla="*/ 2547937 w 5470922"/>
            <a:gd name="connsiteY97-25530" fmla="*/ 249507 h 1160335"/>
            <a:gd name="connsiteX98-25531" fmla="*/ 2559844 w 5470922"/>
            <a:gd name="connsiteY98-25532" fmla="*/ 261413 h 1160335"/>
            <a:gd name="connsiteX99-25533" fmla="*/ 2565797 w 5470922"/>
            <a:gd name="connsiteY99-25534" fmla="*/ 291179 h 1160335"/>
            <a:gd name="connsiteX100-25535" fmla="*/ 2583656 w 5470922"/>
            <a:gd name="connsiteY100-25536" fmla="*/ 297132 h 1160335"/>
            <a:gd name="connsiteX101-25537" fmla="*/ 2619375 w 5470922"/>
            <a:gd name="connsiteY101-25538" fmla="*/ 320944 h 1160335"/>
            <a:gd name="connsiteX102-25539" fmla="*/ 2655094 w 5470922"/>
            <a:gd name="connsiteY102-25540" fmla="*/ 338804 h 1160335"/>
            <a:gd name="connsiteX103-25541" fmla="*/ 2684859 w 5470922"/>
            <a:gd name="connsiteY103-25542" fmla="*/ 410241 h 1160335"/>
            <a:gd name="connsiteX104-25543" fmla="*/ 2708672 w 5470922"/>
            <a:gd name="connsiteY104-25544" fmla="*/ 398335 h 1160335"/>
            <a:gd name="connsiteX105-25545" fmla="*/ 2744391 w 5470922"/>
            <a:gd name="connsiteY105-25546" fmla="*/ 386429 h 1160335"/>
            <a:gd name="connsiteX106-25547" fmla="*/ 2851547 w 5470922"/>
            <a:gd name="connsiteY106-25548" fmla="*/ 404288 h 1160335"/>
            <a:gd name="connsiteX107-25549" fmla="*/ 2887266 w 5470922"/>
            <a:gd name="connsiteY107-25550" fmla="*/ 392382 h 1160335"/>
            <a:gd name="connsiteX108-25551" fmla="*/ 2905125 w 5470922"/>
            <a:gd name="connsiteY108-25552" fmla="*/ 386429 h 1160335"/>
            <a:gd name="connsiteX109-25553" fmla="*/ 2922984 w 5470922"/>
            <a:gd name="connsiteY109-25554" fmla="*/ 374523 h 1160335"/>
            <a:gd name="connsiteX110-25555" fmla="*/ 2976562 w 5470922"/>
            <a:gd name="connsiteY110-25556" fmla="*/ 368569 h 1160335"/>
            <a:gd name="connsiteX111-25557" fmla="*/ 2994422 w 5470922"/>
            <a:gd name="connsiteY111-25558" fmla="*/ 374523 h 1160335"/>
            <a:gd name="connsiteX112-25559" fmla="*/ 3012281 w 5470922"/>
            <a:gd name="connsiteY112-25560" fmla="*/ 386429 h 1160335"/>
            <a:gd name="connsiteX113-25561" fmla="*/ 3030141 w 5470922"/>
            <a:gd name="connsiteY113-25562" fmla="*/ 350710 h 1160335"/>
            <a:gd name="connsiteX114-25563" fmla="*/ 3065859 w 5470922"/>
            <a:gd name="connsiteY114-25564" fmla="*/ 320944 h 1160335"/>
            <a:gd name="connsiteX115-25565" fmla="*/ 3089672 w 5470922"/>
            <a:gd name="connsiteY115-25566" fmla="*/ 314991 h 1160335"/>
            <a:gd name="connsiteX116-25567" fmla="*/ 3168365 w 5470922"/>
            <a:gd name="connsiteY116-25568" fmla="*/ 319119 h 1160335"/>
            <a:gd name="connsiteX117-25569" fmla="*/ 3232547 w 5470922"/>
            <a:gd name="connsiteY117-25570" fmla="*/ 314991 h 1160335"/>
            <a:gd name="connsiteX118-25571" fmla="*/ 3244453 w 5470922"/>
            <a:gd name="connsiteY118-25572" fmla="*/ 326898 h 1160335"/>
            <a:gd name="connsiteX119-25573" fmla="*/ 3270079 w 5470922"/>
            <a:gd name="connsiteY119-25574" fmla="*/ 364631 h 1160335"/>
            <a:gd name="connsiteX120-25575" fmla="*/ 3295707 w 5470922"/>
            <a:gd name="connsiteY120-25576" fmla="*/ 413025 h 1160335"/>
            <a:gd name="connsiteX121-25577" fmla="*/ 3335563 w 5470922"/>
            <a:gd name="connsiteY121-25578" fmla="*/ 440198 h 1160335"/>
            <a:gd name="connsiteX122-25579" fmla="*/ 3363516 w 5470922"/>
            <a:gd name="connsiteY122-25580" fmla="*/ 440007 h 1160335"/>
            <a:gd name="connsiteX123-25581" fmla="*/ 3368957 w 5470922"/>
            <a:gd name="connsiteY123-25582" fmla="*/ 405345 h 1160335"/>
            <a:gd name="connsiteX124-25583" fmla="*/ 3364817 w 5470922"/>
            <a:gd name="connsiteY124-25584" fmla="*/ 380765 h 1160335"/>
            <a:gd name="connsiteX125-25585" fmla="*/ 3374136 w 5470922"/>
            <a:gd name="connsiteY125-25586" fmla="*/ 317105 h 1160335"/>
            <a:gd name="connsiteX126-25587" fmla="*/ 3423047 w 5470922"/>
            <a:gd name="connsiteY126-25588" fmla="*/ 332851 h 1160335"/>
            <a:gd name="connsiteX127-25589" fmla="*/ 3443495 w 5470922"/>
            <a:gd name="connsiteY127-25590" fmla="*/ 358967 h 1160335"/>
            <a:gd name="connsiteX128-25591" fmla="*/ 3459294 w 5470922"/>
            <a:gd name="connsiteY128-25592" fmla="*/ 314512 h 1160335"/>
            <a:gd name="connsiteX129-25593" fmla="*/ 3476625 w 5470922"/>
            <a:gd name="connsiteY129-25594" fmla="*/ 279273 h 1160335"/>
            <a:gd name="connsiteX130-25595" fmla="*/ 3500437 w 5470922"/>
            <a:gd name="connsiteY130-25596" fmla="*/ 273319 h 1160335"/>
            <a:gd name="connsiteX131-25597" fmla="*/ 3530203 w 5470922"/>
            <a:gd name="connsiteY131-25598" fmla="*/ 267366 h 1160335"/>
            <a:gd name="connsiteX132-25599" fmla="*/ 3548062 w 5470922"/>
            <a:gd name="connsiteY132-25600" fmla="*/ 261413 h 1160335"/>
            <a:gd name="connsiteX133-25601" fmla="*/ 3539784 w 5470922"/>
            <a:gd name="connsiteY133-25602" fmla="*/ 233471 h 1160335"/>
            <a:gd name="connsiteX134-25603" fmla="*/ 3607594 w 5470922"/>
            <a:gd name="connsiteY134-25604" fmla="*/ 179126 h 1160335"/>
            <a:gd name="connsiteX135-25605" fmla="*/ 3611997 w 5470922"/>
            <a:gd name="connsiteY135-25606" fmla="*/ 114218 h 1160335"/>
            <a:gd name="connsiteX136-25607" fmla="*/ 3655219 w 5470922"/>
            <a:gd name="connsiteY136-25608" fmla="*/ 100679 h 1160335"/>
            <a:gd name="connsiteX137-25609" fmla="*/ 3709836 w 5470922"/>
            <a:gd name="connsiteY137-25610" fmla="*/ 80227 h 1160335"/>
            <a:gd name="connsiteX138-25611" fmla="*/ 3757213 w 5470922"/>
            <a:gd name="connsiteY138-25612" fmla="*/ 45277 h 1160335"/>
            <a:gd name="connsiteX139-25613" fmla="*/ 3806125 w 5470922"/>
            <a:gd name="connsiteY139-25614" fmla="*/ 70626 h 1160335"/>
            <a:gd name="connsiteX140-25615" fmla="*/ 3875484 w 5470922"/>
            <a:gd name="connsiteY140-25616" fmla="*/ 70913 h 1160335"/>
            <a:gd name="connsiteX141-25617" fmla="*/ 3893344 w 5470922"/>
            <a:gd name="connsiteY141-25618" fmla="*/ 64960 h 1160335"/>
            <a:gd name="connsiteX142-25619" fmla="*/ 3911203 w 5470922"/>
            <a:gd name="connsiteY142-25620" fmla="*/ 53054 h 1160335"/>
            <a:gd name="connsiteX143-25621" fmla="*/ 3929062 w 5470922"/>
            <a:gd name="connsiteY143-25622" fmla="*/ 59007 h 1160335"/>
            <a:gd name="connsiteX144-25623" fmla="*/ 3966595 w 5470922"/>
            <a:gd name="connsiteY144-25624" fmla="*/ 73218 h 1160335"/>
            <a:gd name="connsiteX145-25625" fmla="*/ 3988082 w 5470922"/>
            <a:gd name="connsiteY145-25626" fmla="*/ 117193 h 1160335"/>
            <a:gd name="connsiteX146-25627" fmla="*/ 4025615 w 5470922"/>
            <a:gd name="connsiteY146-25628" fmla="*/ 131980 h 1160335"/>
            <a:gd name="connsiteX147-25629" fmla="*/ 4060295 w 5470922"/>
            <a:gd name="connsiteY147-25630" fmla="*/ 105865 h 1160335"/>
            <a:gd name="connsiteX148-25631" fmla="*/ 4038822 w 5470922"/>
            <a:gd name="connsiteY148-25632" fmla="*/ 61888 h 1160335"/>
            <a:gd name="connsiteX149-25633" fmla="*/ 4044778 w 5470922"/>
            <a:gd name="connsiteY149-25634" fmla="*/ 20505 h 1160335"/>
            <a:gd name="connsiteX150-25635" fmla="*/ 4062371 w 5470922"/>
            <a:gd name="connsiteY150-25636" fmla="*/ 53 h 1160335"/>
            <a:gd name="connsiteX151-25637" fmla="*/ 4101703 w 5470922"/>
            <a:gd name="connsiteY151-25638" fmla="*/ 11382 h 1160335"/>
            <a:gd name="connsiteX152-25639" fmla="*/ 4137933 w 5470922"/>
            <a:gd name="connsiteY152-25640" fmla="*/ 51419 h 1160335"/>
            <a:gd name="connsiteX153-25641" fmla="*/ 4181683 w 5470922"/>
            <a:gd name="connsiteY153-25642" fmla="*/ 77537 h 1160335"/>
            <a:gd name="connsiteX154-25643" fmla="*/ 4244578 w 5470922"/>
            <a:gd name="connsiteY154-25644" fmla="*/ 29241 h 1160335"/>
            <a:gd name="connsiteX155-25645" fmla="*/ 4280297 w 5470922"/>
            <a:gd name="connsiteY155-25646" fmla="*/ 35194 h 1160335"/>
            <a:gd name="connsiteX156-25647" fmla="*/ 4363641 w 5470922"/>
            <a:gd name="connsiteY156-25648" fmla="*/ 23288 h 1160335"/>
            <a:gd name="connsiteX157-25649" fmla="*/ 4381500 w 5470922"/>
            <a:gd name="connsiteY157-25650" fmla="*/ 17335 h 1160335"/>
            <a:gd name="connsiteX158-25651" fmla="*/ 4430163 w 5470922"/>
            <a:gd name="connsiteY158-25652" fmla="*/ 60255 h 1160335"/>
            <a:gd name="connsiteX159-25653" fmla="*/ 4457341 w 5470922"/>
            <a:gd name="connsiteY159-25654" fmla="*/ 94149 h 1160335"/>
            <a:gd name="connsiteX160-25655" fmla="*/ 4488656 w 5470922"/>
            <a:gd name="connsiteY160-25656" fmla="*/ 88773 h 1160335"/>
            <a:gd name="connsiteX161-25657" fmla="*/ 4513245 w 5470922"/>
            <a:gd name="connsiteY161-25658" fmla="*/ 52574 h 1160335"/>
            <a:gd name="connsiteX162-25659" fmla="*/ 4538870 w 5470922"/>
            <a:gd name="connsiteY162-25660" fmla="*/ 35484 h 1160335"/>
            <a:gd name="connsiteX163-25661" fmla="*/ 4574326 w 5470922"/>
            <a:gd name="connsiteY163-25662" fmla="*/ 26939 h 1160335"/>
            <a:gd name="connsiteX164-25663" fmla="*/ 4603315 w 5470922"/>
            <a:gd name="connsiteY164-25664" fmla="*/ 11671 h 1160335"/>
            <a:gd name="connsiteX165-25665" fmla="*/ 4607719 w 5470922"/>
            <a:gd name="connsiteY165-25666" fmla="*/ 29241 h 1160335"/>
            <a:gd name="connsiteX166-25667" fmla="*/ 4629207 w 5470922"/>
            <a:gd name="connsiteY166-25668" fmla="*/ 41627 h 1160335"/>
            <a:gd name="connsiteX167-25669" fmla="*/ 4660522 w 5470922"/>
            <a:gd name="connsiteY167-25670" fmla="*/ 68034 h 1160335"/>
            <a:gd name="connsiteX168-25671" fmla="*/ 4691062 w 5470922"/>
            <a:gd name="connsiteY168-25672" fmla="*/ 76866 h 1160335"/>
            <a:gd name="connsiteX169-25673" fmla="*/ 4738687 w 5470922"/>
            <a:gd name="connsiteY169-25674" fmla="*/ 88773 h 1160335"/>
            <a:gd name="connsiteX170-25675" fmla="*/ 4774406 w 5470922"/>
            <a:gd name="connsiteY170-25676" fmla="*/ 70913 h 1160335"/>
            <a:gd name="connsiteX171-25677" fmla="*/ 4798219 w 5470922"/>
            <a:gd name="connsiteY171-25678" fmla="*/ 35194 h 1160335"/>
            <a:gd name="connsiteX172-25679" fmla="*/ 4804172 w 5470922"/>
            <a:gd name="connsiteY172-25680" fmla="*/ 17335 h 1160335"/>
            <a:gd name="connsiteX173-25681" fmla="*/ 4822031 w 5470922"/>
            <a:gd name="connsiteY173-25682" fmla="*/ 29241 h 1160335"/>
            <a:gd name="connsiteX174-25683" fmla="*/ 4845844 w 5470922"/>
            <a:gd name="connsiteY174-25684" fmla="*/ 70913 h 1160335"/>
            <a:gd name="connsiteX175-25685" fmla="*/ 4863703 w 5470922"/>
            <a:gd name="connsiteY175-25686" fmla="*/ 82819 h 1160335"/>
            <a:gd name="connsiteX176-25687" fmla="*/ 4893469 w 5470922"/>
            <a:gd name="connsiteY176-25688" fmla="*/ 112585 h 1160335"/>
            <a:gd name="connsiteX177-25689" fmla="*/ 4911328 w 5470922"/>
            <a:gd name="connsiteY177-25690" fmla="*/ 100679 h 1160335"/>
            <a:gd name="connsiteX178-25691" fmla="*/ 4935141 w 5470922"/>
            <a:gd name="connsiteY178-25692" fmla="*/ 76866 h 1160335"/>
            <a:gd name="connsiteX179-25693" fmla="*/ 4931792 w 5470922"/>
            <a:gd name="connsiteY179-25694" fmla="*/ 113064 h 1160335"/>
            <a:gd name="connsiteX180-25695" fmla="*/ 4974749 w 5470922"/>
            <a:gd name="connsiteY180-25696" fmla="*/ 124203 h 1160335"/>
            <a:gd name="connsiteX181-25697" fmla="*/ 5017708 w 5470922"/>
            <a:gd name="connsiteY181-25698" fmla="*/ 108745 h 1160335"/>
            <a:gd name="connsiteX182-25699" fmla="*/ 5020562 w 5470922"/>
            <a:gd name="connsiteY182-25700" fmla="*/ 71970 h 1160335"/>
            <a:gd name="connsiteX183-25701" fmla="*/ 5060156 w 5470922"/>
            <a:gd name="connsiteY183-25702" fmla="*/ 41148 h 1160335"/>
            <a:gd name="connsiteX184-25703" fmla="*/ 5047739 w 5470922"/>
            <a:gd name="connsiteY184-25704" fmla="*/ 23288 h 1160335"/>
            <a:gd name="connsiteX185-25705" fmla="*/ 5119687 w 5470922"/>
            <a:gd name="connsiteY185-25706" fmla="*/ 11382 h 1160335"/>
            <a:gd name="connsiteX186-25707" fmla="*/ 5142725 w 5470922"/>
            <a:gd name="connsiteY186-25708" fmla="*/ 3605 h 1160335"/>
            <a:gd name="connsiteX187-25709" fmla="*/ 5169390 w 5470922"/>
            <a:gd name="connsiteY187-25710" fmla="*/ 41916 h 1160335"/>
            <a:gd name="connsiteX188-25711" fmla="*/ 5209249 w 5470922"/>
            <a:gd name="connsiteY188-25712" fmla="*/ 59007 h 1160335"/>
            <a:gd name="connsiteX189-25713" fmla="*/ 5239014 w 5470922"/>
            <a:gd name="connsiteY189-25714" fmla="*/ 113064 h 1160335"/>
            <a:gd name="connsiteX190-25715" fmla="*/ 5246006 w 5470922"/>
            <a:gd name="connsiteY190-25716" fmla="*/ 132749 h 1160335"/>
            <a:gd name="connsiteX191-25717" fmla="*/ 5258686 w 5470922"/>
            <a:gd name="connsiteY191-25718" fmla="*/ 174708 h 1160335"/>
            <a:gd name="connsiteX192-25719" fmla="*/ 5280686 w 5470922"/>
            <a:gd name="connsiteY192-25720" fmla="*/ 156370 h 1160335"/>
            <a:gd name="connsiteX193-25721" fmla="*/ 5301911 w 5470922"/>
            <a:gd name="connsiteY193-25722" fmla="*/ 147056 h 1160335"/>
            <a:gd name="connsiteX194-25723" fmla="*/ 5312265 w 5470922"/>
            <a:gd name="connsiteY194-25724" fmla="*/ 124781 h 1160335"/>
            <a:gd name="connsiteX195-25725" fmla="*/ 5340991 w 5470922"/>
            <a:gd name="connsiteY195-25726" fmla="*/ 106920 h 1160335"/>
            <a:gd name="connsiteX196-25727" fmla="*/ 5309941 w 5470922"/>
            <a:gd name="connsiteY196-25728" fmla="*/ 72259 h 1160335"/>
            <a:gd name="connsiteX197-25729" fmla="*/ 5373610 w 5470922"/>
            <a:gd name="connsiteY197-25730" fmla="*/ 73027 h 1160335"/>
            <a:gd name="connsiteX198-25731" fmla="*/ 5399484 w 5470922"/>
            <a:gd name="connsiteY198-25732" fmla="*/ 59007 h 1160335"/>
            <a:gd name="connsiteX199-25733" fmla="*/ 5381625 w 5470922"/>
            <a:gd name="connsiteY199-25734" fmla="*/ 47101 h 1160335"/>
            <a:gd name="connsiteX200-25735" fmla="*/ 5447109 w 5470922"/>
            <a:gd name="connsiteY200-25736" fmla="*/ 41148 h 1160335"/>
            <a:gd name="connsiteX201-25737" fmla="*/ 5470922 w 5470922"/>
            <a:gd name="connsiteY201-25738" fmla="*/ 47101 h 1160335"/>
            <a:gd name="connsiteX0-25739" fmla="*/ 0 w 5470922"/>
            <a:gd name="connsiteY0-25740" fmla="*/ 1160335 h 1160335"/>
            <a:gd name="connsiteX1-25741" fmla="*/ 29766 w 5470922"/>
            <a:gd name="connsiteY1-25742" fmla="*/ 1142476 h 1160335"/>
            <a:gd name="connsiteX2-25743" fmla="*/ 47625 w 5470922"/>
            <a:gd name="connsiteY2-25744" fmla="*/ 1136523 h 1160335"/>
            <a:gd name="connsiteX3-25745" fmla="*/ 77391 w 5470922"/>
            <a:gd name="connsiteY3-25746" fmla="*/ 1106757 h 1160335"/>
            <a:gd name="connsiteX4-25747" fmla="*/ 95250 w 5470922"/>
            <a:gd name="connsiteY4-25748" fmla="*/ 1094851 h 1160335"/>
            <a:gd name="connsiteX5-25749" fmla="*/ 172641 w 5470922"/>
            <a:gd name="connsiteY5-25750" fmla="*/ 1100804 h 1160335"/>
            <a:gd name="connsiteX6-25751" fmla="*/ 220266 w 5470922"/>
            <a:gd name="connsiteY6-25752" fmla="*/ 1106757 h 1160335"/>
            <a:gd name="connsiteX7-25753" fmla="*/ 232172 w 5470922"/>
            <a:gd name="connsiteY7-25754" fmla="*/ 1088898 h 1160335"/>
            <a:gd name="connsiteX8-25755" fmla="*/ 238125 w 5470922"/>
            <a:gd name="connsiteY8-25756" fmla="*/ 1047226 h 1160335"/>
            <a:gd name="connsiteX9-25757" fmla="*/ 244078 w 5470922"/>
            <a:gd name="connsiteY9-25758" fmla="*/ 1029366 h 1160335"/>
            <a:gd name="connsiteX10-25759" fmla="*/ 279797 w 5470922"/>
            <a:gd name="connsiteY10-25760" fmla="*/ 1005554 h 1160335"/>
            <a:gd name="connsiteX11-25761" fmla="*/ 291703 w 5470922"/>
            <a:gd name="connsiteY11-25762" fmla="*/ 987694 h 1160335"/>
            <a:gd name="connsiteX12-25763" fmla="*/ 321469 w 5470922"/>
            <a:gd name="connsiteY12-25764" fmla="*/ 957929 h 1160335"/>
            <a:gd name="connsiteX13-25765" fmla="*/ 345281 w 5470922"/>
            <a:gd name="connsiteY13-25766" fmla="*/ 922210 h 1160335"/>
            <a:gd name="connsiteX14-25767" fmla="*/ 357187 w 5470922"/>
            <a:gd name="connsiteY14-25768" fmla="*/ 904351 h 1160335"/>
            <a:gd name="connsiteX15-25769" fmla="*/ 369094 w 5470922"/>
            <a:gd name="connsiteY15-25770" fmla="*/ 892444 h 1160335"/>
            <a:gd name="connsiteX16-25771" fmla="*/ 381000 w 5470922"/>
            <a:gd name="connsiteY16-25772" fmla="*/ 904351 h 1160335"/>
            <a:gd name="connsiteX17-25773" fmla="*/ 386953 w 5470922"/>
            <a:gd name="connsiteY17-25774" fmla="*/ 922210 h 1160335"/>
            <a:gd name="connsiteX18-25775" fmla="*/ 422672 w 5470922"/>
            <a:gd name="connsiteY18-25776" fmla="*/ 940069 h 1160335"/>
            <a:gd name="connsiteX19-25777" fmla="*/ 452437 w 5470922"/>
            <a:gd name="connsiteY19-25778" fmla="*/ 969835 h 1160335"/>
            <a:gd name="connsiteX20-25779" fmla="*/ 488156 w 5470922"/>
            <a:gd name="connsiteY20-25780" fmla="*/ 981741 h 1160335"/>
            <a:gd name="connsiteX21-25781" fmla="*/ 511969 w 5470922"/>
            <a:gd name="connsiteY21-25782" fmla="*/ 975788 h 1160335"/>
            <a:gd name="connsiteX22-25783" fmla="*/ 559594 w 5470922"/>
            <a:gd name="connsiteY22-25784" fmla="*/ 940069 h 1160335"/>
            <a:gd name="connsiteX23-25785" fmla="*/ 601266 w 5470922"/>
            <a:gd name="connsiteY23-25786" fmla="*/ 946023 h 1160335"/>
            <a:gd name="connsiteX24-25787" fmla="*/ 619125 w 5470922"/>
            <a:gd name="connsiteY24-25788" fmla="*/ 951976 h 1160335"/>
            <a:gd name="connsiteX25-25789" fmla="*/ 631031 w 5470922"/>
            <a:gd name="connsiteY25-25790" fmla="*/ 969835 h 1160335"/>
            <a:gd name="connsiteX26-25791" fmla="*/ 648891 w 5470922"/>
            <a:gd name="connsiteY26-25792" fmla="*/ 981741 h 1160335"/>
            <a:gd name="connsiteX27-25793" fmla="*/ 666750 w 5470922"/>
            <a:gd name="connsiteY27-25794" fmla="*/ 975788 h 1160335"/>
            <a:gd name="connsiteX28-25795" fmla="*/ 684609 w 5470922"/>
            <a:gd name="connsiteY28-25796" fmla="*/ 963882 h 1160335"/>
            <a:gd name="connsiteX29-25797" fmla="*/ 720328 w 5470922"/>
            <a:gd name="connsiteY29-25798" fmla="*/ 951976 h 1160335"/>
            <a:gd name="connsiteX30-25799" fmla="*/ 744141 w 5470922"/>
            <a:gd name="connsiteY30-25800" fmla="*/ 928163 h 1160335"/>
            <a:gd name="connsiteX31-25801" fmla="*/ 756047 w 5470922"/>
            <a:gd name="connsiteY31-25802" fmla="*/ 910304 h 1160335"/>
            <a:gd name="connsiteX32-25803" fmla="*/ 773906 w 5470922"/>
            <a:gd name="connsiteY32-25804" fmla="*/ 904351 h 1160335"/>
            <a:gd name="connsiteX33-25805" fmla="*/ 863203 w 5470922"/>
            <a:gd name="connsiteY33-25806" fmla="*/ 898398 h 1160335"/>
            <a:gd name="connsiteX34-25807" fmla="*/ 887016 w 5470922"/>
            <a:gd name="connsiteY34-25808" fmla="*/ 850773 h 1160335"/>
            <a:gd name="connsiteX35-25809" fmla="*/ 904875 w 5470922"/>
            <a:gd name="connsiteY35-25810" fmla="*/ 844819 h 1160335"/>
            <a:gd name="connsiteX36-25811" fmla="*/ 952500 w 5470922"/>
            <a:gd name="connsiteY36-25812" fmla="*/ 838866 h 1160335"/>
            <a:gd name="connsiteX37-25813" fmla="*/ 988219 w 5470922"/>
            <a:gd name="connsiteY37-25814" fmla="*/ 815054 h 1160335"/>
            <a:gd name="connsiteX38-25815" fmla="*/ 1006078 w 5470922"/>
            <a:gd name="connsiteY38-25816" fmla="*/ 803148 h 1160335"/>
            <a:gd name="connsiteX39-25817" fmla="*/ 1041797 w 5470922"/>
            <a:gd name="connsiteY39-25818" fmla="*/ 809101 h 1160335"/>
            <a:gd name="connsiteX40-25819" fmla="*/ 1059656 w 5470922"/>
            <a:gd name="connsiteY40-25820" fmla="*/ 815054 h 1160335"/>
            <a:gd name="connsiteX41-25821" fmla="*/ 1101328 w 5470922"/>
            <a:gd name="connsiteY41-25822" fmla="*/ 803148 h 1160335"/>
            <a:gd name="connsiteX42-25823" fmla="*/ 1137047 w 5470922"/>
            <a:gd name="connsiteY42-25824" fmla="*/ 761476 h 1160335"/>
            <a:gd name="connsiteX43-25825" fmla="*/ 1148953 w 5470922"/>
            <a:gd name="connsiteY43-25826" fmla="*/ 737663 h 1160335"/>
            <a:gd name="connsiteX44-25827" fmla="*/ 1154906 w 5470922"/>
            <a:gd name="connsiteY44-25828" fmla="*/ 719804 h 1160335"/>
            <a:gd name="connsiteX45-25829" fmla="*/ 1172766 w 5470922"/>
            <a:gd name="connsiteY45-25830" fmla="*/ 713851 h 1160335"/>
            <a:gd name="connsiteX46-25831" fmla="*/ 1196578 w 5470922"/>
            <a:gd name="connsiteY46-25832" fmla="*/ 719804 h 1160335"/>
            <a:gd name="connsiteX47-25833" fmla="*/ 1214437 w 5470922"/>
            <a:gd name="connsiteY47-25834" fmla="*/ 725757 h 1160335"/>
            <a:gd name="connsiteX48-25835" fmla="*/ 1226344 w 5470922"/>
            <a:gd name="connsiteY48-25836" fmla="*/ 713851 h 1160335"/>
            <a:gd name="connsiteX49-25837" fmla="*/ 1244203 w 5470922"/>
            <a:gd name="connsiteY49-25838" fmla="*/ 707898 h 1160335"/>
            <a:gd name="connsiteX50-25839" fmla="*/ 1273969 w 5470922"/>
            <a:gd name="connsiteY50-25840" fmla="*/ 737663 h 1160335"/>
            <a:gd name="connsiteX51-25841" fmla="*/ 1291828 w 5470922"/>
            <a:gd name="connsiteY51-25842" fmla="*/ 749569 h 1160335"/>
            <a:gd name="connsiteX52-25843" fmla="*/ 1333500 w 5470922"/>
            <a:gd name="connsiteY52-25844" fmla="*/ 785288 h 1160335"/>
            <a:gd name="connsiteX53-25845" fmla="*/ 1351359 w 5470922"/>
            <a:gd name="connsiteY53-25846" fmla="*/ 791241 h 1160335"/>
            <a:gd name="connsiteX54-25847" fmla="*/ 1369219 w 5470922"/>
            <a:gd name="connsiteY54-25848" fmla="*/ 755523 h 1160335"/>
            <a:gd name="connsiteX55-25849" fmla="*/ 1375172 w 5470922"/>
            <a:gd name="connsiteY55-25850" fmla="*/ 695991 h 1160335"/>
            <a:gd name="connsiteX56-25851" fmla="*/ 1393031 w 5470922"/>
            <a:gd name="connsiteY56-25852" fmla="*/ 684085 h 1160335"/>
            <a:gd name="connsiteX57-25853" fmla="*/ 1494234 w 5470922"/>
            <a:gd name="connsiteY57-25854" fmla="*/ 660273 h 1160335"/>
            <a:gd name="connsiteX58-25855" fmla="*/ 1506141 w 5470922"/>
            <a:gd name="connsiteY58-25856" fmla="*/ 648366 h 1160335"/>
            <a:gd name="connsiteX59-25857" fmla="*/ 1524000 w 5470922"/>
            <a:gd name="connsiteY59-25858" fmla="*/ 636460 h 1160335"/>
            <a:gd name="connsiteX60-25859" fmla="*/ 1535906 w 5470922"/>
            <a:gd name="connsiteY60-25860" fmla="*/ 618601 h 1160335"/>
            <a:gd name="connsiteX61-25861" fmla="*/ 1559719 w 5470922"/>
            <a:gd name="connsiteY61-25862" fmla="*/ 594788 h 1160335"/>
            <a:gd name="connsiteX62-25863" fmla="*/ 1565672 w 5470922"/>
            <a:gd name="connsiteY62-25864" fmla="*/ 576929 h 1160335"/>
            <a:gd name="connsiteX63-25865" fmla="*/ 1619250 w 5470922"/>
            <a:gd name="connsiteY63-25866" fmla="*/ 547163 h 1160335"/>
            <a:gd name="connsiteX64-25867" fmla="*/ 1702594 w 5470922"/>
            <a:gd name="connsiteY64-25868" fmla="*/ 553116 h 1160335"/>
            <a:gd name="connsiteX65-25869" fmla="*/ 1720453 w 5470922"/>
            <a:gd name="connsiteY65-25870" fmla="*/ 559069 h 1160335"/>
            <a:gd name="connsiteX66-25871" fmla="*/ 1768078 w 5470922"/>
            <a:gd name="connsiteY66-25872" fmla="*/ 547163 h 1160335"/>
            <a:gd name="connsiteX67-25873" fmla="*/ 1797844 w 5470922"/>
            <a:gd name="connsiteY67-25874" fmla="*/ 523351 h 1160335"/>
            <a:gd name="connsiteX68-25875" fmla="*/ 1779984 w 5470922"/>
            <a:gd name="connsiteY68-25876" fmla="*/ 481679 h 1160335"/>
            <a:gd name="connsiteX69-25877" fmla="*/ 1768078 w 5470922"/>
            <a:gd name="connsiteY69-25878" fmla="*/ 463819 h 1160335"/>
            <a:gd name="connsiteX70-25879" fmla="*/ 1785937 w 5470922"/>
            <a:gd name="connsiteY70-25880" fmla="*/ 445960 h 1160335"/>
            <a:gd name="connsiteX71-25881" fmla="*/ 1839516 w 5470922"/>
            <a:gd name="connsiteY71-25882" fmla="*/ 463819 h 1160335"/>
            <a:gd name="connsiteX72-25883" fmla="*/ 1851422 w 5470922"/>
            <a:gd name="connsiteY72-25884" fmla="*/ 475726 h 1160335"/>
            <a:gd name="connsiteX73-25885" fmla="*/ 1887141 w 5470922"/>
            <a:gd name="connsiteY73-25886" fmla="*/ 493585 h 1160335"/>
            <a:gd name="connsiteX74-25887" fmla="*/ 1934766 w 5470922"/>
            <a:gd name="connsiteY74-25888" fmla="*/ 481679 h 1160335"/>
            <a:gd name="connsiteX75-25889" fmla="*/ 1952625 w 5470922"/>
            <a:gd name="connsiteY75-25890" fmla="*/ 445960 h 1160335"/>
            <a:gd name="connsiteX76-25891" fmla="*/ 1976437 w 5470922"/>
            <a:gd name="connsiteY76-25892" fmla="*/ 434054 h 1160335"/>
            <a:gd name="connsiteX77-25893" fmla="*/ 2047875 w 5470922"/>
            <a:gd name="connsiteY77-25894" fmla="*/ 422148 h 1160335"/>
            <a:gd name="connsiteX78-25895" fmla="*/ 2077641 w 5470922"/>
            <a:gd name="connsiteY78-25896" fmla="*/ 404288 h 1160335"/>
            <a:gd name="connsiteX79-25897" fmla="*/ 2095500 w 5470922"/>
            <a:gd name="connsiteY79-25898" fmla="*/ 398335 h 1160335"/>
            <a:gd name="connsiteX80-25899" fmla="*/ 2125266 w 5470922"/>
            <a:gd name="connsiteY80-25900" fmla="*/ 374523 h 1160335"/>
            <a:gd name="connsiteX81-25901" fmla="*/ 2137172 w 5470922"/>
            <a:gd name="connsiteY81-25902" fmla="*/ 362616 h 1160335"/>
            <a:gd name="connsiteX82-25903" fmla="*/ 2172891 w 5470922"/>
            <a:gd name="connsiteY82-25904" fmla="*/ 350710 h 1160335"/>
            <a:gd name="connsiteX83-25905" fmla="*/ 2190750 w 5470922"/>
            <a:gd name="connsiteY83-25906" fmla="*/ 344757 h 1160335"/>
            <a:gd name="connsiteX84-25907" fmla="*/ 2220516 w 5470922"/>
            <a:gd name="connsiteY84-25908" fmla="*/ 338804 h 1160335"/>
            <a:gd name="connsiteX85-25909" fmla="*/ 2256234 w 5470922"/>
            <a:gd name="connsiteY85-25910" fmla="*/ 326898 h 1160335"/>
            <a:gd name="connsiteX86-25911" fmla="*/ 2274094 w 5470922"/>
            <a:gd name="connsiteY86-25912" fmla="*/ 320944 h 1160335"/>
            <a:gd name="connsiteX87-25913" fmla="*/ 2309812 w 5470922"/>
            <a:gd name="connsiteY87-25914" fmla="*/ 297132 h 1160335"/>
            <a:gd name="connsiteX88-25915" fmla="*/ 2321719 w 5470922"/>
            <a:gd name="connsiteY88-25916" fmla="*/ 279273 h 1160335"/>
            <a:gd name="connsiteX89-25917" fmla="*/ 2357437 w 5470922"/>
            <a:gd name="connsiteY89-25918" fmla="*/ 261413 h 1160335"/>
            <a:gd name="connsiteX90-25919" fmla="*/ 2369344 w 5470922"/>
            <a:gd name="connsiteY90-25920" fmla="*/ 249507 h 1160335"/>
            <a:gd name="connsiteX91-25921" fmla="*/ 2381250 w 5470922"/>
            <a:gd name="connsiteY91-25922" fmla="*/ 231648 h 1160335"/>
            <a:gd name="connsiteX92-25923" fmla="*/ 2416969 w 5470922"/>
            <a:gd name="connsiteY92-25924" fmla="*/ 219741 h 1160335"/>
            <a:gd name="connsiteX93-25925" fmla="*/ 2446734 w 5470922"/>
            <a:gd name="connsiteY93-25926" fmla="*/ 225694 h 1160335"/>
            <a:gd name="connsiteX94-25927" fmla="*/ 2458641 w 5470922"/>
            <a:gd name="connsiteY94-25928" fmla="*/ 237601 h 1160335"/>
            <a:gd name="connsiteX95-25929" fmla="*/ 2494359 w 5470922"/>
            <a:gd name="connsiteY95-25930" fmla="*/ 225694 h 1160335"/>
            <a:gd name="connsiteX96-25931" fmla="*/ 2536031 w 5470922"/>
            <a:gd name="connsiteY96-25932" fmla="*/ 231648 h 1160335"/>
            <a:gd name="connsiteX97-25933" fmla="*/ 2547937 w 5470922"/>
            <a:gd name="connsiteY97-25934" fmla="*/ 249507 h 1160335"/>
            <a:gd name="connsiteX98-25935" fmla="*/ 2559844 w 5470922"/>
            <a:gd name="connsiteY98-25936" fmla="*/ 261413 h 1160335"/>
            <a:gd name="connsiteX99-25937" fmla="*/ 2565797 w 5470922"/>
            <a:gd name="connsiteY99-25938" fmla="*/ 291179 h 1160335"/>
            <a:gd name="connsiteX100-25939" fmla="*/ 2583656 w 5470922"/>
            <a:gd name="connsiteY100-25940" fmla="*/ 297132 h 1160335"/>
            <a:gd name="connsiteX101-25941" fmla="*/ 2619375 w 5470922"/>
            <a:gd name="connsiteY101-25942" fmla="*/ 320944 h 1160335"/>
            <a:gd name="connsiteX102-25943" fmla="*/ 2655094 w 5470922"/>
            <a:gd name="connsiteY102-25944" fmla="*/ 338804 h 1160335"/>
            <a:gd name="connsiteX103-25945" fmla="*/ 2684859 w 5470922"/>
            <a:gd name="connsiteY103-25946" fmla="*/ 410241 h 1160335"/>
            <a:gd name="connsiteX104-25947" fmla="*/ 2708672 w 5470922"/>
            <a:gd name="connsiteY104-25948" fmla="*/ 398335 h 1160335"/>
            <a:gd name="connsiteX105-25949" fmla="*/ 2744391 w 5470922"/>
            <a:gd name="connsiteY105-25950" fmla="*/ 386429 h 1160335"/>
            <a:gd name="connsiteX106-25951" fmla="*/ 2851547 w 5470922"/>
            <a:gd name="connsiteY106-25952" fmla="*/ 404288 h 1160335"/>
            <a:gd name="connsiteX107-25953" fmla="*/ 2887266 w 5470922"/>
            <a:gd name="connsiteY107-25954" fmla="*/ 392382 h 1160335"/>
            <a:gd name="connsiteX108-25955" fmla="*/ 2905125 w 5470922"/>
            <a:gd name="connsiteY108-25956" fmla="*/ 386429 h 1160335"/>
            <a:gd name="connsiteX109-25957" fmla="*/ 2922984 w 5470922"/>
            <a:gd name="connsiteY109-25958" fmla="*/ 374523 h 1160335"/>
            <a:gd name="connsiteX110-25959" fmla="*/ 2976562 w 5470922"/>
            <a:gd name="connsiteY110-25960" fmla="*/ 368569 h 1160335"/>
            <a:gd name="connsiteX111-25961" fmla="*/ 2994422 w 5470922"/>
            <a:gd name="connsiteY111-25962" fmla="*/ 374523 h 1160335"/>
            <a:gd name="connsiteX112-25963" fmla="*/ 3012281 w 5470922"/>
            <a:gd name="connsiteY112-25964" fmla="*/ 386429 h 1160335"/>
            <a:gd name="connsiteX113-25965" fmla="*/ 3030141 w 5470922"/>
            <a:gd name="connsiteY113-25966" fmla="*/ 350710 h 1160335"/>
            <a:gd name="connsiteX114-25967" fmla="*/ 3065859 w 5470922"/>
            <a:gd name="connsiteY114-25968" fmla="*/ 320944 h 1160335"/>
            <a:gd name="connsiteX115-25969" fmla="*/ 3089672 w 5470922"/>
            <a:gd name="connsiteY115-25970" fmla="*/ 314991 h 1160335"/>
            <a:gd name="connsiteX116-25971" fmla="*/ 3168365 w 5470922"/>
            <a:gd name="connsiteY116-25972" fmla="*/ 319119 h 1160335"/>
            <a:gd name="connsiteX117-25973" fmla="*/ 3232547 w 5470922"/>
            <a:gd name="connsiteY117-25974" fmla="*/ 314991 h 1160335"/>
            <a:gd name="connsiteX118-25975" fmla="*/ 3244453 w 5470922"/>
            <a:gd name="connsiteY118-25976" fmla="*/ 326898 h 1160335"/>
            <a:gd name="connsiteX119-25977" fmla="*/ 3270079 w 5470922"/>
            <a:gd name="connsiteY119-25978" fmla="*/ 364631 h 1160335"/>
            <a:gd name="connsiteX120-25979" fmla="*/ 3295707 w 5470922"/>
            <a:gd name="connsiteY120-25980" fmla="*/ 413025 h 1160335"/>
            <a:gd name="connsiteX121-25981" fmla="*/ 3335563 w 5470922"/>
            <a:gd name="connsiteY121-25982" fmla="*/ 440198 h 1160335"/>
            <a:gd name="connsiteX122-25983" fmla="*/ 3363516 w 5470922"/>
            <a:gd name="connsiteY122-25984" fmla="*/ 440007 h 1160335"/>
            <a:gd name="connsiteX123-25985" fmla="*/ 3368957 w 5470922"/>
            <a:gd name="connsiteY123-25986" fmla="*/ 405345 h 1160335"/>
            <a:gd name="connsiteX124-25987" fmla="*/ 3364817 w 5470922"/>
            <a:gd name="connsiteY124-25988" fmla="*/ 380765 h 1160335"/>
            <a:gd name="connsiteX125-25989" fmla="*/ 3374136 w 5470922"/>
            <a:gd name="connsiteY125-25990" fmla="*/ 317105 h 1160335"/>
            <a:gd name="connsiteX126-25991" fmla="*/ 3423047 w 5470922"/>
            <a:gd name="connsiteY126-25992" fmla="*/ 332851 h 1160335"/>
            <a:gd name="connsiteX127-25993" fmla="*/ 3443495 w 5470922"/>
            <a:gd name="connsiteY127-25994" fmla="*/ 358967 h 1160335"/>
            <a:gd name="connsiteX128-25995" fmla="*/ 3459294 w 5470922"/>
            <a:gd name="connsiteY128-25996" fmla="*/ 314512 h 1160335"/>
            <a:gd name="connsiteX129-25997" fmla="*/ 3476625 w 5470922"/>
            <a:gd name="connsiteY129-25998" fmla="*/ 279273 h 1160335"/>
            <a:gd name="connsiteX130-25999" fmla="*/ 3500437 w 5470922"/>
            <a:gd name="connsiteY130-26000" fmla="*/ 273319 h 1160335"/>
            <a:gd name="connsiteX131-26001" fmla="*/ 3530203 w 5470922"/>
            <a:gd name="connsiteY131-26002" fmla="*/ 267366 h 1160335"/>
            <a:gd name="connsiteX132-26003" fmla="*/ 3548062 w 5470922"/>
            <a:gd name="connsiteY132-26004" fmla="*/ 261413 h 1160335"/>
            <a:gd name="connsiteX133-26005" fmla="*/ 3539784 w 5470922"/>
            <a:gd name="connsiteY133-26006" fmla="*/ 233471 h 1160335"/>
            <a:gd name="connsiteX134-26007" fmla="*/ 3607594 w 5470922"/>
            <a:gd name="connsiteY134-26008" fmla="*/ 179126 h 1160335"/>
            <a:gd name="connsiteX135-26009" fmla="*/ 3611997 w 5470922"/>
            <a:gd name="connsiteY135-26010" fmla="*/ 114218 h 1160335"/>
            <a:gd name="connsiteX136-26011" fmla="*/ 3655219 w 5470922"/>
            <a:gd name="connsiteY136-26012" fmla="*/ 100679 h 1160335"/>
            <a:gd name="connsiteX137-26013" fmla="*/ 3709836 w 5470922"/>
            <a:gd name="connsiteY137-26014" fmla="*/ 80227 h 1160335"/>
            <a:gd name="connsiteX138-26015" fmla="*/ 3757213 w 5470922"/>
            <a:gd name="connsiteY138-26016" fmla="*/ 45277 h 1160335"/>
            <a:gd name="connsiteX139-26017" fmla="*/ 3806125 w 5470922"/>
            <a:gd name="connsiteY139-26018" fmla="*/ 70626 h 1160335"/>
            <a:gd name="connsiteX140-26019" fmla="*/ 3875484 w 5470922"/>
            <a:gd name="connsiteY140-26020" fmla="*/ 70913 h 1160335"/>
            <a:gd name="connsiteX141-26021" fmla="*/ 3893344 w 5470922"/>
            <a:gd name="connsiteY141-26022" fmla="*/ 64960 h 1160335"/>
            <a:gd name="connsiteX142-26023" fmla="*/ 3911203 w 5470922"/>
            <a:gd name="connsiteY142-26024" fmla="*/ 53054 h 1160335"/>
            <a:gd name="connsiteX143-26025" fmla="*/ 3929062 w 5470922"/>
            <a:gd name="connsiteY143-26026" fmla="*/ 59007 h 1160335"/>
            <a:gd name="connsiteX144-26027" fmla="*/ 3966595 w 5470922"/>
            <a:gd name="connsiteY144-26028" fmla="*/ 73218 h 1160335"/>
            <a:gd name="connsiteX145-26029" fmla="*/ 3988082 w 5470922"/>
            <a:gd name="connsiteY145-26030" fmla="*/ 117193 h 1160335"/>
            <a:gd name="connsiteX146-26031" fmla="*/ 4025615 w 5470922"/>
            <a:gd name="connsiteY146-26032" fmla="*/ 131980 h 1160335"/>
            <a:gd name="connsiteX147-26033" fmla="*/ 4060295 w 5470922"/>
            <a:gd name="connsiteY147-26034" fmla="*/ 105865 h 1160335"/>
            <a:gd name="connsiteX148-26035" fmla="*/ 4038822 w 5470922"/>
            <a:gd name="connsiteY148-26036" fmla="*/ 61888 h 1160335"/>
            <a:gd name="connsiteX149-26037" fmla="*/ 4044778 w 5470922"/>
            <a:gd name="connsiteY149-26038" fmla="*/ 20505 h 1160335"/>
            <a:gd name="connsiteX150-26039" fmla="*/ 4062371 w 5470922"/>
            <a:gd name="connsiteY150-26040" fmla="*/ 53 h 1160335"/>
            <a:gd name="connsiteX151-26041" fmla="*/ 4101703 w 5470922"/>
            <a:gd name="connsiteY151-26042" fmla="*/ 11382 h 1160335"/>
            <a:gd name="connsiteX152-26043" fmla="*/ 4137933 w 5470922"/>
            <a:gd name="connsiteY152-26044" fmla="*/ 51419 h 1160335"/>
            <a:gd name="connsiteX153-26045" fmla="*/ 4181683 w 5470922"/>
            <a:gd name="connsiteY153-26046" fmla="*/ 77537 h 1160335"/>
            <a:gd name="connsiteX154-26047" fmla="*/ 4244578 w 5470922"/>
            <a:gd name="connsiteY154-26048" fmla="*/ 29241 h 1160335"/>
            <a:gd name="connsiteX155-26049" fmla="*/ 4280297 w 5470922"/>
            <a:gd name="connsiteY155-26050" fmla="*/ 35194 h 1160335"/>
            <a:gd name="connsiteX156-26051" fmla="*/ 4363641 w 5470922"/>
            <a:gd name="connsiteY156-26052" fmla="*/ 23288 h 1160335"/>
            <a:gd name="connsiteX157-26053" fmla="*/ 4381500 w 5470922"/>
            <a:gd name="connsiteY157-26054" fmla="*/ 17335 h 1160335"/>
            <a:gd name="connsiteX158-26055" fmla="*/ 4430163 w 5470922"/>
            <a:gd name="connsiteY158-26056" fmla="*/ 60255 h 1160335"/>
            <a:gd name="connsiteX159-26057" fmla="*/ 4457341 w 5470922"/>
            <a:gd name="connsiteY159-26058" fmla="*/ 94149 h 1160335"/>
            <a:gd name="connsiteX160-26059" fmla="*/ 4488656 w 5470922"/>
            <a:gd name="connsiteY160-26060" fmla="*/ 88773 h 1160335"/>
            <a:gd name="connsiteX161-26061" fmla="*/ 4513245 w 5470922"/>
            <a:gd name="connsiteY161-26062" fmla="*/ 52574 h 1160335"/>
            <a:gd name="connsiteX162-26063" fmla="*/ 4538870 w 5470922"/>
            <a:gd name="connsiteY162-26064" fmla="*/ 35484 h 1160335"/>
            <a:gd name="connsiteX163-26065" fmla="*/ 4574326 w 5470922"/>
            <a:gd name="connsiteY163-26066" fmla="*/ 26939 h 1160335"/>
            <a:gd name="connsiteX164-26067" fmla="*/ 4603315 w 5470922"/>
            <a:gd name="connsiteY164-26068" fmla="*/ 11671 h 1160335"/>
            <a:gd name="connsiteX165-26069" fmla="*/ 4607719 w 5470922"/>
            <a:gd name="connsiteY165-26070" fmla="*/ 29241 h 1160335"/>
            <a:gd name="connsiteX166-26071" fmla="*/ 4629207 w 5470922"/>
            <a:gd name="connsiteY166-26072" fmla="*/ 41627 h 1160335"/>
            <a:gd name="connsiteX167-26073" fmla="*/ 4660522 w 5470922"/>
            <a:gd name="connsiteY167-26074" fmla="*/ 68034 h 1160335"/>
            <a:gd name="connsiteX168-26075" fmla="*/ 4691062 w 5470922"/>
            <a:gd name="connsiteY168-26076" fmla="*/ 76866 h 1160335"/>
            <a:gd name="connsiteX169-26077" fmla="*/ 4748780 w 5470922"/>
            <a:gd name="connsiteY169-26078" fmla="*/ 55167 h 1160335"/>
            <a:gd name="connsiteX170-26079" fmla="*/ 4774406 w 5470922"/>
            <a:gd name="connsiteY170-26080" fmla="*/ 70913 h 1160335"/>
            <a:gd name="connsiteX171-26081" fmla="*/ 4798219 w 5470922"/>
            <a:gd name="connsiteY171-26082" fmla="*/ 35194 h 1160335"/>
            <a:gd name="connsiteX172-26083" fmla="*/ 4804172 w 5470922"/>
            <a:gd name="connsiteY172-26084" fmla="*/ 17335 h 1160335"/>
            <a:gd name="connsiteX173-26085" fmla="*/ 4822031 w 5470922"/>
            <a:gd name="connsiteY173-26086" fmla="*/ 29241 h 1160335"/>
            <a:gd name="connsiteX174-26087" fmla="*/ 4845844 w 5470922"/>
            <a:gd name="connsiteY174-26088" fmla="*/ 70913 h 1160335"/>
            <a:gd name="connsiteX175-26089" fmla="*/ 4863703 w 5470922"/>
            <a:gd name="connsiteY175-26090" fmla="*/ 82819 h 1160335"/>
            <a:gd name="connsiteX176-26091" fmla="*/ 4893469 w 5470922"/>
            <a:gd name="connsiteY176-26092" fmla="*/ 112585 h 1160335"/>
            <a:gd name="connsiteX177-26093" fmla="*/ 4911328 w 5470922"/>
            <a:gd name="connsiteY177-26094" fmla="*/ 100679 h 1160335"/>
            <a:gd name="connsiteX178-26095" fmla="*/ 4935141 w 5470922"/>
            <a:gd name="connsiteY178-26096" fmla="*/ 76866 h 1160335"/>
            <a:gd name="connsiteX179-26097" fmla="*/ 4931792 w 5470922"/>
            <a:gd name="connsiteY179-26098" fmla="*/ 113064 h 1160335"/>
            <a:gd name="connsiteX180-26099" fmla="*/ 4974749 w 5470922"/>
            <a:gd name="connsiteY180-26100" fmla="*/ 124203 h 1160335"/>
            <a:gd name="connsiteX181-26101" fmla="*/ 5017708 w 5470922"/>
            <a:gd name="connsiteY181-26102" fmla="*/ 108745 h 1160335"/>
            <a:gd name="connsiteX182-26103" fmla="*/ 5020562 w 5470922"/>
            <a:gd name="connsiteY182-26104" fmla="*/ 71970 h 1160335"/>
            <a:gd name="connsiteX183-26105" fmla="*/ 5060156 w 5470922"/>
            <a:gd name="connsiteY183-26106" fmla="*/ 41148 h 1160335"/>
            <a:gd name="connsiteX184-26107" fmla="*/ 5047739 w 5470922"/>
            <a:gd name="connsiteY184-26108" fmla="*/ 23288 h 1160335"/>
            <a:gd name="connsiteX185-26109" fmla="*/ 5119687 w 5470922"/>
            <a:gd name="connsiteY185-26110" fmla="*/ 11382 h 1160335"/>
            <a:gd name="connsiteX186-26111" fmla="*/ 5142725 w 5470922"/>
            <a:gd name="connsiteY186-26112" fmla="*/ 3605 h 1160335"/>
            <a:gd name="connsiteX187-26113" fmla="*/ 5169390 w 5470922"/>
            <a:gd name="connsiteY187-26114" fmla="*/ 41916 h 1160335"/>
            <a:gd name="connsiteX188-26115" fmla="*/ 5209249 w 5470922"/>
            <a:gd name="connsiteY188-26116" fmla="*/ 59007 h 1160335"/>
            <a:gd name="connsiteX189-26117" fmla="*/ 5239014 w 5470922"/>
            <a:gd name="connsiteY189-26118" fmla="*/ 113064 h 1160335"/>
            <a:gd name="connsiteX190-26119" fmla="*/ 5246006 w 5470922"/>
            <a:gd name="connsiteY190-26120" fmla="*/ 132749 h 1160335"/>
            <a:gd name="connsiteX191-26121" fmla="*/ 5258686 w 5470922"/>
            <a:gd name="connsiteY191-26122" fmla="*/ 174708 h 1160335"/>
            <a:gd name="connsiteX192-26123" fmla="*/ 5280686 w 5470922"/>
            <a:gd name="connsiteY192-26124" fmla="*/ 156370 h 1160335"/>
            <a:gd name="connsiteX193-26125" fmla="*/ 5301911 w 5470922"/>
            <a:gd name="connsiteY193-26126" fmla="*/ 147056 h 1160335"/>
            <a:gd name="connsiteX194-26127" fmla="*/ 5312265 w 5470922"/>
            <a:gd name="connsiteY194-26128" fmla="*/ 124781 h 1160335"/>
            <a:gd name="connsiteX195-26129" fmla="*/ 5340991 w 5470922"/>
            <a:gd name="connsiteY195-26130" fmla="*/ 106920 h 1160335"/>
            <a:gd name="connsiteX196-26131" fmla="*/ 5309941 w 5470922"/>
            <a:gd name="connsiteY196-26132" fmla="*/ 72259 h 1160335"/>
            <a:gd name="connsiteX197-26133" fmla="*/ 5373610 w 5470922"/>
            <a:gd name="connsiteY197-26134" fmla="*/ 73027 h 1160335"/>
            <a:gd name="connsiteX198-26135" fmla="*/ 5399484 w 5470922"/>
            <a:gd name="connsiteY198-26136" fmla="*/ 59007 h 1160335"/>
            <a:gd name="connsiteX199-26137" fmla="*/ 5381625 w 5470922"/>
            <a:gd name="connsiteY199-26138" fmla="*/ 47101 h 1160335"/>
            <a:gd name="connsiteX200-26139" fmla="*/ 5447109 w 5470922"/>
            <a:gd name="connsiteY200-26140" fmla="*/ 41148 h 1160335"/>
            <a:gd name="connsiteX201-26141" fmla="*/ 5470922 w 5470922"/>
            <a:gd name="connsiteY201-26142" fmla="*/ 47101 h 1160335"/>
            <a:gd name="connsiteX0-26143" fmla="*/ 0 w 5470922"/>
            <a:gd name="connsiteY0-26144" fmla="*/ 1160335 h 1160335"/>
            <a:gd name="connsiteX1-26145" fmla="*/ 29766 w 5470922"/>
            <a:gd name="connsiteY1-26146" fmla="*/ 1142476 h 1160335"/>
            <a:gd name="connsiteX2-26147" fmla="*/ 47625 w 5470922"/>
            <a:gd name="connsiteY2-26148" fmla="*/ 1136523 h 1160335"/>
            <a:gd name="connsiteX3-26149" fmla="*/ 77391 w 5470922"/>
            <a:gd name="connsiteY3-26150" fmla="*/ 1106757 h 1160335"/>
            <a:gd name="connsiteX4-26151" fmla="*/ 95250 w 5470922"/>
            <a:gd name="connsiteY4-26152" fmla="*/ 1094851 h 1160335"/>
            <a:gd name="connsiteX5-26153" fmla="*/ 172641 w 5470922"/>
            <a:gd name="connsiteY5-26154" fmla="*/ 1100804 h 1160335"/>
            <a:gd name="connsiteX6-26155" fmla="*/ 220266 w 5470922"/>
            <a:gd name="connsiteY6-26156" fmla="*/ 1106757 h 1160335"/>
            <a:gd name="connsiteX7-26157" fmla="*/ 232172 w 5470922"/>
            <a:gd name="connsiteY7-26158" fmla="*/ 1088898 h 1160335"/>
            <a:gd name="connsiteX8-26159" fmla="*/ 238125 w 5470922"/>
            <a:gd name="connsiteY8-26160" fmla="*/ 1047226 h 1160335"/>
            <a:gd name="connsiteX9-26161" fmla="*/ 244078 w 5470922"/>
            <a:gd name="connsiteY9-26162" fmla="*/ 1029366 h 1160335"/>
            <a:gd name="connsiteX10-26163" fmla="*/ 279797 w 5470922"/>
            <a:gd name="connsiteY10-26164" fmla="*/ 1005554 h 1160335"/>
            <a:gd name="connsiteX11-26165" fmla="*/ 291703 w 5470922"/>
            <a:gd name="connsiteY11-26166" fmla="*/ 987694 h 1160335"/>
            <a:gd name="connsiteX12-26167" fmla="*/ 321469 w 5470922"/>
            <a:gd name="connsiteY12-26168" fmla="*/ 957929 h 1160335"/>
            <a:gd name="connsiteX13-26169" fmla="*/ 345281 w 5470922"/>
            <a:gd name="connsiteY13-26170" fmla="*/ 922210 h 1160335"/>
            <a:gd name="connsiteX14-26171" fmla="*/ 357187 w 5470922"/>
            <a:gd name="connsiteY14-26172" fmla="*/ 904351 h 1160335"/>
            <a:gd name="connsiteX15-26173" fmla="*/ 369094 w 5470922"/>
            <a:gd name="connsiteY15-26174" fmla="*/ 892444 h 1160335"/>
            <a:gd name="connsiteX16-26175" fmla="*/ 381000 w 5470922"/>
            <a:gd name="connsiteY16-26176" fmla="*/ 904351 h 1160335"/>
            <a:gd name="connsiteX17-26177" fmla="*/ 386953 w 5470922"/>
            <a:gd name="connsiteY17-26178" fmla="*/ 922210 h 1160335"/>
            <a:gd name="connsiteX18-26179" fmla="*/ 422672 w 5470922"/>
            <a:gd name="connsiteY18-26180" fmla="*/ 940069 h 1160335"/>
            <a:gd name="connsiteX19-26181" fmla="*/ 452437 w 5470922"/>
            <a:gd name="connsiteY19-26182" fmla="*/ 969835 h 1160335"/>
            <a:gd name="connsiteX20-26183" fmla="*/ 488156 w 5470922"/>
            <a:gd name="connsiteY20-26184" fmla="*/ 981741 h 1160335"/>
            <a:gd name="connsiteX21-26185" fmla="*/ 511969 w 5470922"/>
            <a:gd name="connsiteY21-26186" fmla="*/ 975788 h 1160335"/>
            <a:gd name="connsiteX22-26187" fmla="*/ 559594 w 5470922"/>
            <a:gd name="connsiteY22-26188" fmla="*/ 940069 h 1160335"/>
            <a:gd name="connsiteX23-26189" fmla="*/ 601266 w 5470922"/>
            <a:gd name="connsiteY23-26190" fmla="*/ 946023 h 1160335"/>
            <a:gd name="connsiteX24-26191" fmla="*/ 619125 w 5470922"/>
            <a:gd name="connsiteY24-26192" fmla="*/ 951976 h 1160335"/>
            <a:gd name="connsiteX25-26193" fmla="*/ 631031 w 5470922"/>
            <a:gd name="connsiteY25-26194" fmla="*/ 969835 h 1160335"/>
            <a:gd name="connsiteX26-26195" fmla="*/ 648891 w 5470922"/>
            <a:gd name="connsiteY26-26196" fmla="*/ 981741 h 1160335"/>
            <a:gd name="connsiteX27-26197" fmla="*/ 666750 w 5470922"/>
            <a:gd name="connsiteY27-26198" fmla="*/ 975788 h 1160335"/>
            <a:gd name="connsiteX28-26199" fmla="*/ 684609 w 5470922"/>
            <a:gd name="connsiteY28-26200" fmla="*/ 963882 h 1160335"/>
            <a:gd name="connsiteX29-26201" fmla="*/ 720328 w 5470922"/>
            <a:gd name="connsiteY29-26202" fmla="*/ 951976 h 1160335"/>
            <a:gd name="connsiteX30-26203" fmla="*/ 744141 w 5470922"/>
            <a:gd name="connsiteY30-26204" fmla="*/ 928163 h 1160335"/>
            <a:gd name="connsiteX31-26205" fmla="*/ 756047 w 5470922"/>
            <a:gd name="connsiteY31-26206" fmla="*/ 910304 h 1160335"/>
            <a:gd name="connsiteX32-26207" fmla="*/ 773906 w 5470922"/>
            <a:gd name="connsiteY32-26208" fmla="*/ 904351 h 1160335"/>
            <a:gd name="connsiteX33-26209" fmla="*/ 863203 w 5470922"/>
            <a:gd name="connsiteY33-26210" fmla="*/ 898398 h 1160335"/>
            <a:gd name="connsiteX34-26211" fmla="*/ 887016 w 5470922"/>
            <a:gd name="connsiteY34-26212" fmla="*/ 850773 h 1160335"/>
            <a:gd name="connsiteX35-26213" fmla="*/ 904875 w 5470922"/>
            <a:gd name="connsiteY35-26214" fmla="*/ 844819 h 1160335"/>
            <a:gd name="connsiteX36-26215" fmla="*/ 952500 w 5470922"/>
            <a:gd name="connsiteY36-26216" fmla="*/ 838866 h 1160335"/>
            <a:gd name="connsiteX37-26217" fmla="*/ 988219 w 5470922"/>
            <a:gd name="connsiteY37-26218" fmla="*/ 815054 h 1160335"/>
            <a:gd name="connsiteX38-26219" fmla="*/ 1006078 w 5470922"/>
            <a:gd name="connsiteY38-26220" fmla="*/ 803148 h 1160335"/>
            <a:gd name="connsiteX39-26221" fmla="*/ 1041797 w 5470922"/>
            <a:gd name="connsiteY39-26222" fmla="*/ 809101 h 1160335"/>
            <a:gd name="connsiteX40-26223" fmla="*/ 1059656 w 5470922"/>
            <a:gd name="connsiteY40-26224" fmla="*/ 815054 h 1160335"/>
            <a:gd name="connsiteX41-26225" fmla="*/ 1101328 w 5470922"/>
            <a:gd name="connsiteY41-26226" fmla="*/ 803148 h 1160335"/>
            <a:gd name="connsiteX42-26227" fmla="*/ 1137047 w 5470922"/>
            <a:gd name="connsiteY42-26228" fmla="*/ 761476 h 1160335"/>
            <a:gd name="connsiteX43-26229" fmla="*/ 1148953 w 5470922"/>
            <a:gd name="connsiteY43-26230" fmla="*/ 737663 h 1160335"/>
            <a:gd name="connsiteX44-26231" fmla="*/ 1154906 w 5470922"/>
            <a:gd name="connsiteY44-26232" fmla="*/ 719804 h 1160335"/>
            <a:gd name="connsiteX45-26233" fmla="*/ 1172766 w 5470922"/>
            <a:gd name="connsiteY45-26234" fmla="*/ 713851 h 1160335"/>
            <a:gd name="connsiteX46-26235" fmla="*/ 1196578 w 5470922"/>
            <a:gd name="connsiteY46-26236" fmla="*/ 719804 h 1160335"/>
            <a:gd name="connsiteX47-26237" fmla="*/ 1214437 w 5470922"/>
            <a:gd name="connsiteY47-26238" fmla="*/ 725757 h 1160335"/>
            <a:gd name="connsiteX48-26239" fmla="*/ 1226344 w 5470922"/>
            <a:gd name="connsiteY48-26240" fmla="*/ 713851 h 1160335"/>
            <a:gd name="connsiteX49-26241" fmla="*/ 1244203 w 5470922"/>
            <a:gd name="connsiteY49-26242" fmla="*/ 707898 h 1160335"/>
            <a:gd name="connsiteX50-26243" fmla="*/ 1273969 w 5470922"/>
            <a:gd name="connsiteY50-26244" fmla="*/ 737663 h 1160335"/>
            <a:gd name="connsiteX51-26245" fmla="*/ 1291828 w 5470922"/>
            <a:gd name="connsiteY51-26246" fmla="*/ 749569 h 1160335"/>
            <a:gd name="connsiteX52-26247" fmla="*/ 1333500 w 5470922"/>
            <a:gd name="connsiteY52-26248" fmla="*/ 785288 h 1160335"/>
            <a:gd name="connsiteX53-26249" fmla="*/ 1351359 w 5470922"/>
            <a:gd name="connsiteY53-26250" fmla="*/ 791241 h 1160335"/>
            <a:gd name="connsiteX54-26251" fmla="*/ 1369219 w 5470922"/>
            <a:gd name="connsiteY54-26252" fmla="*/ 755523 h 1160335"/>
            <a:gd name="connsiteX55-26253" fmla="*/ 1375172 w 5470922"/>
            <a:gd name="connsiteY55-26254" fmla="*/ 695991 h 1160335"/>
            <a:gd name="connsiteX56-26255" fmla="*/ 1393031 w 5470922"/>
            <a:gd name="connsiteY56-26256" fmla="*/ 684085 h 1160335"/>
            <a:gd name="connsiteX57-26257" fmla="*/ 1494234 w 5470922"/>
            <a:gd name="connsiteY57-26258" fmla="*/ 660273 h 1160335"/>
            <a:gd name="connsiteX58-26259" fmla="*/ 1506141 w 5470922"/>
            <a:gd name="connsiteY58-26260" fmla="*/ 648366 h 1160335"/>
            <a:gd name="connsiteX59-26261" fmla="*/ 1524000 w 5470922"/>
            <a:gd name="connsiteY59-26262" fmla="*/ 636460 h 1160335"/>
            <a:gd name="connsiteX60-26263" fmla="*/ 1535906 w 5470922"/>
            <a:gd name="connsiteY60-26264" fmla="*/ 618601 h 1160335"/>
            <a:gd name="connsiteX61-26265" fmla="*/ 1559719 w 5470922"/>
            <a:gd name="connsiteY61-26266" fmla="*/ 594788 h 1160335"/>
            <a:gd name="connsiteX62-26267" fmla="*/ 1565672 w 5470922"/>
            <a:gd name="connsiteY62-26268" fmla="*/ 576929 h 1160335"/>
            <a:gd name="connsiteX63-26269" fmla="*/ 1619250 w 5470922"/>
            <a:gd name="connsiteY63-26270" fmla="*/ 547163 h 1160335"/>
            <a:gd name="connsiteX64-26271" fmla="*/ 1702594 w 5470922"/>
            <a:gd name="connsiteY64-26272" fmla="*/ 553116 h 1160335"/>
            <a:gd name="connsiteX65-26273" fmla="*/ 1720453 w 5470922"/>
            <a:gd name="connsiteY65-26274" fmla="*/ 559069 h 1160335"/>
            <a:gd name="connsiteX66-26275" fmla="*/ 1768078 w 5470922"/>
            <a:gd name="connsiteY66-26276" fmla="*/ 547163 h 1160335"/>
            <a:gd name="connsiteX67-26277" fmla="*/ 1797844 w 5470922"/>
            <a:gd name="connsiteY67-26278" fmla="*/ 523351 h 1160335"/>
            <a:gd name="connsiteX68-26279" fmla="*/ 1779984 w 5470922"/>
            <a:gd name="connsiteY68-26280" fmla="*/ 481679 h 1160335"/>
            <a:gd name="connsiteX69-26281" fmla="*/ 1768078 w 5470922"/>
            <a:gd name="connsiteY69-26282" fmla="*/ 463819 h 1160335"/>
            <a:gd name="connsiteX70-26283" fmla="*/ 1785937 w 5470922"/>
            <a:gd name="connsiteY70-26284" fmla="*/ 445960 h 1160335"/>
            <a:gd name="connsiteX71-26285" fmla="*/ 1839516 w 5470922"/>
            <a:gd name="connsiteY71-26286" fmla="*/ 463819 h 1160335"/>
            <a:gd name="connsiteX72-26287" fmla="*/ 1851422 w 5470922"/>
            <a:gd name="connsiteY72-26288" fmla="*/ 475726 h 1160335"/>
            <a:gd name="connsiteX73-26289" fmla="*/ 1887141 w 5470922"/>
            <a:gd name="connsiteY73-26290" fmla="*/ 493585 h 1160335"/>
            <a:gd name="connsiteX74-26291" fmla="*/ 1934766 w 5470922"/>
            <a:gd name="connsiteY74-26292" fmla="*/ 481679 h 1160335"/>
            <a:gd name="connsiteX75-26293" fmla="*/ 1952625 w 5470922"/>
            <a:gd name="connsiteY75-26294" fmla="*/ 445960 h 1160335"/>
            <a:gd name="connsiteX76-26295" fmla="*/ 1976437 w 5470922"/>
            <a:gd name="connsiteY76-26296" fmla="*/ 434054 h 1160335"/>
            <a:gd name="connsiteX77-26297" fmla="*/ 2047875 w 5470922"/>
            <a:gd name="connsiteY77-26298" fmla="*/ 422148 h 1160335"/>
            <a:gd name="connsiteX78-26299" fmla="*/ 2077641 w 5470922"/>
            <a:gd name="connsiteY78-26300" fmla="*/ 404288 h 1160335"/>
            <a:gd name="connsiteX79-26301" fmla="*/ 2095500 w 5470922"/>
            <a:gd name="connsiteY79-26302" fmla="*/ 398335 h 1160335"/>
            <a:gd name="connsiteX80-26303" fmla="*/ 2125266 w 5470922"/>
            <a:gd name="connsiteY80-26304" fmla="*/ 374523 h 1160335"/>
            <a:gd name="connsiteX81-26305" fmla="*/ 2137172 w 5470922"/>
            <a:gd name="connsiteY81-26306" fmla="*/ 362616 h 1160335"/>
            <a:gd name="connsiteX82-26307" fmla="*/ 2172891 w 5470922"/>
            <a:gd name="connsiteY82-26308" fmla="*/ 350710 h 1160335"/>
            <a:gd name="connsiteX83-26309" fmla="*/ 2190750 w 5470922"/>
            <a:gd name="connsiteY83-26310" fmla="*/ 344757 h 1160335"/>
            <a:gd name="connsiteX84-26311" fmla="*/ 2220516 w 5470922"/>
            <a:gd name="connsiteY84-26312" fmla="*/ 338804 h 1160335"/>
            <a:gd name="connsiteX85-26313" fmla="*/ 2256234 w 5470922"/>
            <a:gd name="connsiteY85-26314" fmla="*/ 326898 h 1160335"/>
            <a:gd name="connsiteX86-26315" fmla="*/ 2274094 w 5470922"/>
            <a:gd name="connsiteY86-26316" fmla="*/ 320944 h 1160335"/>
            <a:gd name="connsiteX87-26317" fmla="*/ 2309812 w 5470922"/>
            <a:gd name="connsiteY87-26318" fmla="*/ 297132 h 1160335"/>
            <a:gd name="connsiteX88-26319" fmla="*/ 2321719 w 5470922"/>
            <a:gd name="connsiteY88-26320" fmla="*/ 279273 h 1160335"/>
            <a:gd name="connsiteX89-26321" fmla="*/ 2357437 w 5470922"/>
            <a:gd name="connsiteY89-26322" fmla="*/ 261413 h 1160335"/>
            <a:gd name="connsiteX90-26323" fmla="*/ 2369344 w 5470922"/>
            <a:gd name="connsiteY90-26324" fmla="*/ 249507 h 1160335"/>
            <a:gd name="connsiteX91-26325" fmla="*/ 2381250 w 5470922"/>
            <a:gd name="connsiteY91-26326" fmla="*/ 231648 h 1160335"/>
            <a:gd name="connsiteX92-26327" fmla="*/ 2416969 w 5470922"/>
            <a:gd name="connsiteY92-26328" fmla="*/ 219741 h 1160335"/>
            <a:gd name="connsiteX93-26329" fmla="*/ 2446734 w 5470922"/>
            <a:gd name="connsiteY93-26330" fmla="*/ 225694 h 1160335"/>
            <a:gd name="connsiteX94-26331" fmla="*/ 2458641 w 5470922"/>
            <a:gd name="connsiteY94-26332" fmla="*/ 237601 h 1160335"/>
            <a:gd name="connsiteX95-26333" fmla="*/ 2494359 w 5470922"/>
            <a:gd name="connsiteY95-26334" fmla="*/ 225694 h 1160335"/>
            <a:gd name="connsiteX96-26335" fmla="*/ 2536031 w 5470922"/>
            <a:gd name="connsiteY96-26336" fmla="*/ 231648 h 1160335"/>
            <a:gd name="connsiteX97-26337" fmla="*/ 2547937 w 5470922"/>
            <a:gd name="connsiteY97-26338" fmla="*/ 249507 h 1160335"/>
            <a:gd name="connsiteX98-26339" fmla="*/ 2559844 w 5470922"/>
            <a:gd name="connsiteY98-26340" fmla="*/ 261413 h 1160335"/>
            <a:gd name="connsiteX99-26341" fmla="*/ 2565797 w 5470922"/>
            <a:gd name="connsiteY99-26342" fmla="*/ 291179 h 1160335"/>
            <a:gd name="connsiteX100-26343" fmla="*/ 2583656 w 5470922"/>
            <a:gd name="connsiteY100-26344" fmla="*/ 297132 h 1160335"/>
            <a:gd name="connsiteX101-26345" fmla="*/ 2619375 w 5470922"/>
            <a:gd name="connsiteY101-26346" fmla="*/ 320944 h 1160335"/>
            <a:gd name="connsiteX102-26347" fmla="*/ 2655094 w 5470922"/>
            <a:gd name="connsiteY102-26348" fmla="*/ 338804 h 1160335"/>
            <a:gd name="connsiteX103-26349" fmla="*/ 2684859 w 5470922"/>
            <a:gd name="connsiteY103-26350" fmla="*/ 410241 h 1160335"/>
            <a:gd name="connsiteX104-26351" fmla="*/ 2708672 w 5470922"/>
            <a:gd name="connsiteY104-26352" fmla="*/ 398335 h 1160335"/>
            <a:gd name="connsiteX105-26353" fmla="*/ 2744391 w 5470922"/>
            <a:gd name="connsiteY105-26354" fmla="*/ 386429 h 1160335"/>
            <a:gd name="connsiteX106-26355" fmla="*/ 2851547 w 5470922"/>
            <a:gd name="connsiteY106-26356" fmla="*/ 404288 h 1160335"/>
            <a:gd name="connsiteX107-26357" fmla="*/ 2887266 w 5470922"/>
            <a:gd name="connsiteY107-26358" fmla="*/ 392382 h 1160335"/>
            <a:gd name="connsiteX108-26359" fmla="*/ 2905125 w 5470922"/>
            <a:gd name="connsiteY108-26360" fmla="*/ 386429 h 1160335"/>
            <a:gd name="connsiteX109-26361" fmla="*/ 2922984 w 5470922"/>
            <a:gd name="connsiteY109-26362" fmla="*/ 374523 h 1160335"/>
            <a:gd name="connsiteX110-26363" fmla="*/ 2976562 w 5470922"/>
            <a:gd name="connsiteY110-26364" fmla="*/ 368569 h 1160335"/>
            <a:gd name="connsiteX111-26365" fmla="*/ 2994422 w 5470922"/>
            <a:gd name="connsiteY111-26366" fmla="*/ 374523 h 1160335"/>
            <a:gd name="connsiteX112-26367" fmla="*/ 3012281 w 5470922"/>
            <a:gd name="connsiteY112-26368" fmla="*/ 386429 h 1160335"/>
            <a:gd name="connsiteX113-26369" fmla="*/ 3030141 w 5470922"/>
            <a:gd name="connsiteY113-26370" fmla="*/ 350710 h 1160335"/>
            <a:gd name="connsiteX114-26371" fmla="*/ 3065859 w 5470922"/>
            <a:gd name="connsiteY114-26372" fmla="*/ 320944 h 1160335"/>
            <a:gd name="connsiteX115-26373" fmla="*/ 3089672 w 5470922"/>
            <a:gd name="connsiteY115-26374" fmla="*/ 314991 h 1160335"/>
            <a:gd name="connsiteX116-26375" fmla="*/ 3168365 w 5470922"/>
            <a:gd name="connsiteY116-26376" fmla="*/ 319119 h 1160335"/>
            <a:gd name="connsiteX117-26377" fmla="*/ 3232547 w 5470922"/>
            <a:gd name="connsiteY117-26378" fmla="*/ 314991 h 1160335"/>
            <a:gd name="connsiteX118-26379" fmla="*/ 3244453 w 5470922"/>
            <a:gd name="connsiteY118-26380" fmla="*/ 326898 h 1160335"/>
            <a:gd name="connsiteX119-26381" fmla="*/ 3270079 w 5470922"/>
            <a:gd name="connsiteY119-26382" fmla="*/ 364631 h 1160335"/>
            <a:gd name="connsiteX120-26383" fmla="*/ 3295707 w 5470922"/>
            <a:gd name="connsiteY120-26384" fmla="*/ 413025 h 1160335"/>
            <a:gd name="connsiteX121-26385" fmla="*/ 3335563 w 5470922"/>
            <a:gd name="connsiteY121-26386" fmla="*/ 440198 h 1160335"/>
            <a:gd name="connsiteX122-26387" fmla="*/ 3363516 w 5470922"/>
            <a:gd name="connsiteY122-26388" fmla="*/ 440007 h 1160335"/>
            <a:gd name="connsiteX123-26389" fmla="*/ 3368957 w 5470922"/>
            <a:gd name="connsiteY123-26390" fmla="*/ 405345 h 1160335"/>
            <a:gd name="connsiteX124-26391" fmla="*/ 3364817 w 5470922"/>
            <a:gd name="connsiteY124-26392" fmla="*/ 380765 h 1160335"/>
            <a:gd name="connsiteX125-26393" fmla="*/ 3374136 w 5470922"/>
            <a:gd name="connsiteY125-26394" fmla="*/ 317105 h 1160335"/>
            <a:gd name="connsiteX126-26395" fmla="*/ 3423047 w 5470922"/>
            <a:gd name="connsiteY126-26396" fmla="*/ 332851 h 1160335"/>
            <a:gd name="connsiteX127-26397" fmla="*/ 3443495 w 5470922"/>
            <a:gd name="connsiteY127-26398" fmla="*/ 358967 h 1160335"/>
            <a:gd name="connsiteX128-26399" fmla="*/ 3459294 w 5470922"/>
            <a:gd name="connsiteY128-26400" fmla="*/ 314512 h 1160335"/>
            <a:gd name="connsiteX129-26401" fmla="*/ 3476625 w 5470922"/>
            <a:gd name="connsiteY129-26402" fmla="*/ 279273 h 1160335"/>
            <a:gd name="connsiteX130-26403" fmla="*/ 3500437 w 5470922"/>
            <a:gd name="connsiteY130-26404" fmla="*/ 273319 h 1160335"/>
            <a:gd name="connsiteX131-26405" fmla="*/ 3530203 w 5470922"/>
            <a:gd name="connsiteY131-26406" fmla="*/ 267366 h 1160335"/>
            <a:gd name="connsiteX132-26407" fmla="*/ 3548062 w 5470922"/>
            <a:gd name="connsiteY132-26408" fmla="*/ 261413 h 1160335"/>
            <a:gd name="connsiteX133-26409" fmla="*/ 3539784 w 5470922"/>
            <a:gd name="connsiteY133-26410" fmla="*/ 233471 h 1160335"/>
            <a:gd name="connsiteX134-26411" fmla="*/ 3607594 w 5470922"/>
            <a:gd name="connsiteY134-26412" fmla="*/ 179126 h 1160335"/>
            <a:gd name="connsiteX135-26413" fmla="*/ 3611997 w 5470922"/>
            <a:gd name="connsiteY135-26414" fmla="*/ 114218 h 1160335"/>
            <a:gd name="connsiteX136-26415" fmla="*/ 3655219 w 5470922"/>
            <a:gd name="connsiteY136-26416" fmla="*/ 100679 h 1160335"/>
            <a:gd name="connsiteX137-26417" fmla="*/ 3709836 w 5470922"/>
            <a:gd name="connsiteY137-26418" fmla="*/ 80227 h 1160335"/>
            <a:gd name="connsiteX138-26419" fmla="*/ 3757213 w 5470922"/>
            <a:gd name="connsiteY138-26420" fmla="*/ 45277 h 1160335"/>
            <a:gd name="connsiteX139-26421" fmla="*/ 3806125 w 5470922"/>
            <a:gd name="connsiteY139-26422" fmla="*/ 70626 h 1160335"/>
            <a:gd name="connsiteX140-26423" fmla="*/ 3875484 w 5470922"/>
            <a:gd name="connsiteY140-26424" fmla="*/ 70913 h 1160335"/>
            <a:gd name="connsiteX141-26425" fmla="*/ 3893344 w 5470922"/>
            <a:gd name="connsiteY141-26426" fmla="*/ 64960 h 1160335"/>
            <a:gd name="connsiteX142-26427" fmla="*/ 3911203 w 5470922"/>
            <a:gd name="connsiteY142-26428" fmla="*/ 53054 h 1160335"/>
            <a:gd name="connsiteX143-26429" fmla="*/ 3929062 w 5470922"/>
            <a:gd name="connsiteY143-26430" fmla="*/ 59007 h 1160335"/>
            <a:gd name="connsiteX144-26431" fmla="*/ 3966595 w 5470922"/>
            <a:gd name="connsiteY144-26432" fmla="*/ 73218 h 1160335"/>
            <a:gd name="connsiteX145-26433" fmla="*/ 3988082 w 5470922"/>
            <a:gd name="connsiteY145-26434" fmla="*/ 117193 h 1160335"/>
            <a:gd name="connsiteX146-26435" fmla="*/ 4025615 w 5470922"/>
            <a:gd name="connsiteY146-26436" fmla="*/ 131980 h 1160335"/>
            <a:gd name="connsiteX147-26437" fmla="*/ 4060295 w 5470922"/>
            <a:gd name="connsiteY147-26438" fmla="*/ 105865 h 1160335"/>
            <a:gd name="connsiteX148-26439" fmla="*/ 4038822 w 5470922"/>
            <a:gd name="connsiteY148-26440" fmla="*/ 61888 h 1160335"/>
            <a:gd name="connsiteX149-26441" fmla="*/ 4044778 w 5470922"/>
            <a:gd name="connsiteY149-26442" fmla="*/ 20505 h 1160335"/>
            <a:gd name="connsiteX150-26443" fmla="*/ 4062371 w 5470922"/>
            <a:gd name="connsiteY150-26444" fmla="*/ 53 h 1160335"/>
            <a:gd name="connsiteX151-26445" fmla="*/ 4101703 w 5470922"/>
            <a:gd name="connsiteY151-26446" fmla="*/ 11382 h 1160335"/>
            <a:gd name="connsiteX152-26447" fmla="*/ 4137933 w 5470922"/>
            <a:gd name="connsiteY152-26448" fmla="*/ 51419 h 1160335"/>
            <a:gd name="connsiteX153-26449" fmla="*/ 4181683 w 5470922"/>
            <a:gd name="connsiteY153-26450" fmla="*/ 77537 h 1160335"/>
            <a:gd name="connsiteX154-26451" fmla="*/ 4244578 w 5470922"/>
            <a:gd name="connsiteY154-26452" fmla="*/ 29241 h 1160335"/>
            <a:gd name="connsiteX155-26453" fmla="*/ 4280297 w 5470922"/>
            <a:gd name="connsiteY155-26454" fmla="*/ 35194 h 1160335"/>
            <a:gd name="connsiteX156-26455" fmla="*/ 4363641 w 5470922"/>
            <a:gd name="connsiteY156-26456" fmla="*/ 23288 h 1160335"/>
            <a:gd name="connsiteX157-26457" fmla="*/ 4381500 w 5470922"/>
            <a:gd name="connsiteY157-26458" fmla="*/ 17335 h 1160335"/>
            <a:gd name="connsiteX158-26459" fmla="*/ 4430163 w 5470922"/>
            <a:gd name="connsiteY158-26460" fmla="*/ 60255 h 1160335"/>
            <a:gd name="connsiteX159-26461" fmla="*/ 4457341 w 5470922"/>
            <a:gd name="connsiteY159-26462" fmla="*/ 94149 h 1160335"/>
            <a:gd name="connsiteX160-26463" fmla="*/ 4488656 w 5470922"/>
            <a:gd name="connsiteY160-26464" fmla="*/ 88773 h 1160335"/>
            <a:gd name="connsiteX161-26465" fmla="*/ 4513245 w 5470922"/>
            <a:gd name="connsiteY161-26466" fmla="*/ 52574 h 1160335"/>
            <a:gd name="connsiteX162-26467" fmla="*/ 4538870 w 5470922"/>
            <a:gd name="connsiteY162-26468" fmla="*/ 35484 h 1160335"/>
            <a:gd name="connsiteX163-26469" fmla="*/ 4574326 w 5470922"/>
            <a:gd name="connsiteY163-26470" fmla="*/ 26939 h 1160335"/>
            <a:gd name="connsiteX164-26471" fmla="*/ 4603315 w 5470922"/>
            <a:gd name="connsiteY164-26472" fmla="*/ 11671 h 1160335"/>
            <a:gd name="connsiteX165-26473" fmla="*/ 4607719 w 5470922"/>
            <a:gd name="connsiteY165-26474" fmla="*/ 29241 h 1160335"/>
            <a:gd name="connsiteX166-26475" fmla="*/ 4629207 w 5470922"/>
            <a:gd name="connsiteY166-26476" fmla="*/ 41627 h 1160335"/>
            <a:gd name="connsiteX167-26477" fmla="*/ 4660522 w 5470922"/>
            <a:gd name="connsiteY167-26478" fmla="*/ 68034 h 1160335"/>
            <a:gd name="connsiteX168-26479" fmla="*/ 4691062 w 5470922"/>
            <a:gd name="connsiteY168-26480" fmla="*/ 76866 h 1160335"/>
            <a:gd name="connsiteX169-26481" fmla="*/ 4748780 w 5470922"/>
            <a:gd name="connsiteY169-26482" fmla="*/ 55167 h 1160335"/>
            <a:gd name="connsiteX170-26483" fmla="*/ 4774406 w 5470922"/>
            <a:gd name="connsiteY170-26484" fmla="*/ 70913 h 1160335"/>
            <a:gd name="connsiteX171-26485" fmla="*/ 4798219 w 5470922"/>
            <a:gd name="connsiteY171-26486" fmla="*/ 35194 h 1160335"/>
            <a:gd name="connsiteX172-26487" fmla="*/ 4804172 w 5470922"/>
            <a:gd name="connsiteY172-26488" fmla="*/ 17335 h 1160335"/>
            <a:gd name="connsiteX173-26489" fmla="*/ 4845844 w 5470922"/>
            <a:gd name="connsiteY173-26490" fmla="*/ 70913 h 1160335"/>
            <a:gd name="connsiteX174-26491" fmla="*/ 4863703 w 5470922"/>
            <a:gd name="connsiteY174-26492" fmla="*/ 82819 h 1160335"/>
            <a:gd name="connsiteX175-26493" fmla="*/ 4893469 w 5470922"/>
            <a:gd name="connsiteY175-26494" fmla="*/ 112585 h 1160335"/>
            <a:gd name="connsiteX176-26495" fmla="*/ 4911328 w 5470922"/>
            <a:gd name="connsiteY176-26496" fmla="*/ 100679 h 1160335"/>
            <a:gd name="connsiteX177-26497" fmla="*/ 4935141 w 5470922"/>
            <a:gd name="connsiteY177-26498" fmla="*/ 76866 h 1160335"/>
            <a:gd name="connsiteX178-26499" fmla="*/ 4931792 w 5470922"/>
            <a:gd name="connsiteY178-26500" fmla="*/ 113064 h 1160335"/>
            <a:gd name="connsiteX179-26501" fmla="*/ 4974749 w 5470922"/>
            <a:gd name="connsiteY179-26502" fmla="*/ 124203 h 1160335"/>
            <a:gd name="connsiteX180-26503" fmla="*/ 5017708 w 5470922"/>
            <a:gd name="connsiteY180-26504" fmla="*/ 108745 h 1160335"/>
            <a:gd name="connsiteX181-26505" fmla="*/ 5020562 w 5470922"/>
            <a:gd name="connsiteY181-26506" fmla="*/ 71970 h 1160335"/>
            <a:gd name="connsiteX182-26507" fmla="*/ 5060156 w 5470922"/>
            <a:gd name="connsiteY182-26508" fmla="*/ 41148 h 1160335"/>
            <a:gd name="connsiteX183-26509" fmla="*/ 5047739 w 5470922"/>
            <a:gd name="connsiteY183-26510" fmla="*/ 23288 h 1160335"/>
            <a:gd name="connsiteX184-26511" fmla="*/ 5119687 w 5470922"/>
            <a:gd name="connsiteY184-26512" fmla="*/ 11382 h 1160335"/>
            <a:gd name="connsiteX185-26513" fmla="*/ 5142725 w 5470922"/>
            <a:gd name="connsiteY185-26514" fmla="*/ 3605 h 1160335"/>
            <a:gd name="connsiteX186-26515" fmla="*/ 5169390 w 5470922"/>
            <a:gd name="connsiteY186-26516" fmla="*/ 41916 h 1160335"/>
            <a:gd name="connsiteX187-26517" fmla="*/ 5209249 w 5470922"/>
            <a:gd name="connsiteY187-26518" fmla="*/ 59007 h 1160335"/>
            <a:gd name="connsiteX188-26519" fmla="*/ 5239014 w 5470922"/>
            <a:gd name="connsiteY188-26520" fmla="*/ 113064 h 1160335"/>
            <a:gd name="connsiteX189-26521" fmla="*/ 5246006 w 5470922"/>
            <a:gd name="connsiteY189-26522" fmla="*/ 132749 h 1160335"/>
            <a:gd name="connsiteX190-26523" fmla="*/ 5258686 w 5470922"/>
            <a:gd name="connsiteY190-26524" fmla="*/ 174708 h 1160335"/>
            <a:gd name="connsiteX191-26525" fmla="*/ 5280686 w 5470922"/>
            <a:gd name="connsiteY191-26526" fmla="*/ 156370 h 1160335"/>
            <a:gd name="connsiteX192-26527" fmla="*/ 5301911 w 5470922"/>
            <a:gd name="connsiteY192-26528" fmla="*/ 147056 h 1160335"/>
            <a:gd name="connsiteX193-26529" fmla="*/ 5312265 w 5470922"/>
            <a:gd name="connsiteY193-26530" fmla="*/ 124781 h 1160335"/>
            <a:gd name="connsiteX194-26531" fmla="*/ 5340991 w 5470922"/>
            <a:gd name="connsiteY194-26532" fmla="*/ 106920 h 1160335"/>
            <a:gd name="connsiteX195-26533" fmla="*/ 5309941 w 5470922"/>
            <a:gd name="connsiteY195-26534" fmla="*/ 72259 h 1160335"/>
            <a:gd name="connsiteX196-26535" fmla="*/ 5373610 w 5470922"/>
            <a:gd name="connsiteY196-26536" fmla="*/ 73027 h 1160335"/>
            <a:gd name="connsiteX197-26537" fmla="*/ 5399484 w 5470922"/>
            <a:gd name="connsiteY197-26538" fmla="*/ 59007 h 1160335"/>
            <a:gd name="connsiteX198-26539" fmla="*/ 5381625 w 5470922"/>
            <a:gd name="connsiteY198-26540" fmla="*/ 47101 h 1160335"/>
            <a:gd name="connsiteX199-26541" fmla="*/ 5447109 w 5470922"/>
            <a:gd name="connsiteY199-26542" fmla="*/ 41148 h 1160335"/>
            <a:gd name="connsiteX200-26543" fmla="*/ 5470922 w 5470922"/>
            <a:gd name="connsiteY200-26544" fmla="*/ 47101 h 1160335"/>
            <a:gd name="connsiteX0-26545" fmla="*/ 0 w 5470922"/>
            <a:gd name="connsiteY0-26546" fmla="*/ 1160335 h 1160335"/>
            <a:gd name="connsiteX1-26547" fmla="*/ 29766 w 5470922"/>
            <a:gd name="connsiteY1-26548" fmla="*/ 1142476 h 1160335"/>
            <a:gd name="connsiteX2-26549" fmla="*/ 47625 w 5470922"/>
            <a:gd name="connsiteY2-26550" fmla="*/ 1136523 h 1160335"/>
            <a:gd name="connsiteX3-26551" fmla="*/ 77391 w 5470922"/>
            <a:gd name="connsiteY3-26552" fmla="*/ 1106757 h 1160335"/>
            <a:gd name="connsiteX4-26553" fmla="*/ 95250 w 5470922"/>
            <a:gd name="connsiteY4-26554" fmla="*/ 1094851 h 1160335"/>
            <a:gd name="connsiteX5-26555" fmla="*/ 172641 w 5470922"/>
            <a:gd name="connsiteY5-26556" fmla="*/ 1100804 h 1160335"/>
            <a:gd name="connsiteX6-26557" fmla="*/ 220266 w 5470922"/>
            <a:gd name="connsiteY6-26558" fmla="*/ 1106757 h 1160335"/>
            <a:gd name="connsiteX7-26559" fmla="*/ 232172 w 5470922"/>
            <a:gd name="connsiteY7-26560" fmla="*/ 1088898 h 1160335"/>
            <a:gd name="connsiteX8-26561" fmla="*/ 238125 w 5470922"/>
            <a:gd name="connsiteY8-26562" fmla="*/ 1047226 h 1160335"/>
            <a:gd name="connsiteX9-26563" fmla="*/ 244078 w 5470922"/>
            <a:gd name="connsiteY9-26564" fmla="*/ 1029366 h 1160335"/>
            <a:gd name="connsiteX10-26565" fmla="*/ 279797 w 5470922"/>
            <a:gd name="connsiteY10-26566" fmla="*/ 1005554 h 1160335"/>
            <a:gd name="connsiteX11-26567" fmla="*/ 291703 w 5470922"/>
            <a:gd name="connsiteY11-26568" fmla="*/ 987694 h 1160335"/>
            <a:gd name="connsiteX12-26569" fmla="*/ 321469 w 5470922"/>
            <a:gd name="connsiteY12-26570" fmla="*/ 957929 h 1160335"/>
            <a:gd name="connsiteX13-26571" fmla="*/ 345281 w 5470922"/>
            <a:gd name="connsiteY13-26572" fmla="*/ 922210 h 1160335"/>
            <a:gd name="connsiteX14-26573" fmla="*/ 357187 w 5470922"/>
            <a:gd name="connsiteY14-26574" fmla="*/ 904351 h 1160335"/>
            <a:gd name="connsiteX15-26575" fmla="*/ 369094 w 5470922"/>
            <a:gd name="connsiteY15-26576" fmla="*/ 892444 h 1160335"/>
            <a:gd name="connsiteX16-26577" fmla="*/ 381000 w 5470922"/>
            <a:gd name="connsiteY16-26578" fmla="*/ 904351 h 1160335"/>
            <a:gd name="connsiteX17-26579" fmla="*/ 386953 w 5470922"/>
            <a:gd name="connsiteY17-26580" fmla="*/ 922210 h 1160335"/>
            <a:gd name="connsiteX18-26581" fmla="*/ 422672 w 5470922"/>
            <a:gd name="connsiteY18-26582" fmla="*/ 940069 h 1160335"/>
            <a:gd name="connsiteX19-26583" fmla="*/ 452437 w 5470922"/>
            <a:gd name="connsiteY19-26584" fmla="*/ 969835 h 1160335"/>
            <a:gd name="connsiteX20-26585" fmla="*/ 488156 w 5470922"/>
            <a:gd name="connsiteY20-26586" fmla="*/ 981741 h 1160335"/>
            <a:gd name="connsiteX21-26587" fmla="*/ 511969 w 5470922"/>
            <a:gd name="connsiteY21-26588" fmla="*/ 975788 h 1160335"/>
            <a:gd name="connsiteX22-26589" fmla="*/ 559594 w 5470922"/>
            <a:gd name="connsiteY22-26590" fmla="*/ 940069 h 1160335"/>
            <a:gd name="connsiteX23-26591" fmla="*/ 601266 w 5470922"/>
            <a:gd name="connsiteY23-26592" fmla="*/ 946023 h 1160335"/>
            <a:gd name="connsiteX24-26593" fmla="*/ 619125 w 5470922"/>
            <a:gd name="connsiteY24-26594" fmla="*/ 951976 h 1160335"/>
            <a:gd name="connsiteX25-26595" fmla="*/ 631031 w 5470922"/>
            <a:gd name="connsiteY25-26596" fmla="*/ 969835 h 1160335"/>
            <a:gd name="connsiteX26-26597" fmla="*/ 648891 w 5470922"/>
            <a:gd name="connsiteY26-26598" fmla="*/ 981741 h 1160335"/>
            <a:gd name="connsiteX27-26599" fmla="*/ 666750 w 5470922"/>
            <a:gd name="connsiteY27-26600" fmla="*/ 975788 h 1160335"/>
            <a:gd name="connsiteX28-26601" fmla="*/ 684609 w 5470922"/>
            <a:gd name="connsiteY28-26602" fmla="*/ 963882 h 1160335"/>
            <a:gd name="connsiteX29-26603" fmla="*/ 720328 w 5470922"/>
            <a:gd name="connsiteY29-26604" fmla="*/ 951976 h 1160335"/>
            <a:gd name="connsiteX30-26605" fmla="*/ 744141 w 5470922"/>
            <a:gd name="connsiteY30-26606" fmla="*/ 928163 h 1160335"/>
            <a:gd name="connsiteX31-26607" fmla="*/ 756047 w 5470922"/>
            <a:gd name="connsiteY31-26608" fmla="*/ 910304 h 1160335"/>
            <a:gd name="connsiteX32-26609" fmla="*/ 773906 w 5470922"/>
            <a:gd name="connsiteY32-26610" fmla="*/ 904351 h 1160335"/>
            <a:gd name="connsiteX33-26611" fmla="*/ 863203 w 5470922"/>
            <a:gd name="connsiteY33-26612" fmla="*/ 898398 h 1160335"/>
            <a:gd name="connsiteX34-26613" fmla="*/ 887016 w 5470922"/>
            <a:gd name="connsiteY34-26614" fmla="*/ 850773 h 1160335"/>
            <a:gd name="connsiteX35-26615" fmla="*/ 904875 w 5470922"/>
            <a:gd name="connsiteY35-26616" fmla="*/ 844819 h 1160335"/>
            <a:gd name="connsiteX36-26617" fmla="*/ 952500 w 5470922"/>
            <a:gd name="connsiteY36-26618" fmla="*/ 838866 h 1160335"/>
            <a:gd name="connsiteX37-26619" fmla="*/ 988219 w 5470922"/>
            <a:gd name="connsiteY37-26620" fmla="*/ 815054 h 1160335"/>
            <a:gd name="connsiteX38-26621" fmla="*/ 1006078 w 5470922"/>
            <a:gd name="connsiteY38-26622" fmla="*/ 803148 h 1160335"/>
            <a:gd name="connsiteX39-26623" fmla="*/ 1041797 w 5470922"/>
            <a:gd name="connsiteY39-26624" fmla="*/ 809101 h 1160335"/>
            <a:gd name="connsiteX40-26625" fmla="*/ 1059656 w 5470922"/>
            <a:gd name="connsiteY40-26626" fmla="*/ 815054 h 1160335"/>
            <a:gd name="connsiteX41-26627" fmla="*/ 1101328 w 5470922"/>
            <a:gd name="connsiteY41-26628" fmla="*/ 803148 h 1160335"/>
            <a:gd name="connsiteX42-26629" fmla="*/ 1137047 w 5470922"/>
            <a:gd name="connsiteY42-26630" fmla="*/ 761476 h 1160335"/>
            <a:gd name="connsiteX43-26631" fmla="*/ 1148953 w 5470922"/>
            <a:gd name="connsiteY43-26632" fmla="*/ 737663 h 1160335"/>
            <a:gd name="connsiteX44-26633" fmla="*/ 1154906 w 5470922"/>
            <a:gd name="connsiteY44-26634" fmla="*/ 719804 h 1160335"/>
            <a:gd name="connsiteX45-26635" fmla="*/ 1172766 w 5470922"/>
            <a:gd name="connsiteY45-26636" fmla="*/ 713851 h 1160335"/>
            <a:gd name="connsiteX46-26637" fmla="*/ 1196578 w 5470922"/>
            <a:gd name="connsiteY46-26638" fmla="*/ 719804 h 1160335"/>
            <a:gd name="connsiteX47-26639" fmla="*/ 1214437 w 5470922"/>
            <a:gd name="connsiteY47-26640" fmla="*/ 725757 h 1160335"/>
            <a:gd name="connsiteX48-26641" fmla="*/ 1226344 w 5470922"/>
            <a:gd name="connsiteY48-26642" fmla="*/ 713851 h 1160335"/>
            <a:gd name="connsiteX49-26643" fmla="*/ 1244203 w 5470922"/>
            <a:gd name="connsiteY49-26644" fmla="*/ 707898 h 1160335"/>
            <a:gd name="connsiteX50-26645" fmla="*/ 1273969 w 5470922"/>
            <a:gd name="connsiteY50-26646" fmla="*/ 737663 h 1160335"/>
            <a:gd name="connsiteX51-26647" fmla="*/ 1291828 w 5470922"/>
            <a:gd name="connsiteY51-26648" fmla="*/ 749569 h 1160335"/>
            <a:gd name="connsiteX52-26649" fmla="*/ 1333500 w 5470922"/>
            <a:gd name="connsiteY52-26650" fmla="*/ 785288 h 1160335"/>
            <a:gd name="connsiteX53-26651" fmla="*/ 1351359 w 5470922"/>
            <a:gd name="connsiteY53-26652" fmla="*/ 791241 h 1160335"/>
            <a:gd name="connsiteX54-26653" fmla="*/ 1369219 w 5470922"/>
            <a:gd name="connsiteY54-26654" fmla="*/ 755523 h 1160335"/>
            <a:gd name="connsiteX55-26655" fmla="*/ 1375172 w 5470922"/>
            <a:gd name="connsiteY55-26656" fmla="*/ 695991 h 1160335"/>
            <a:gd name="connsiteX56-26657" fmla="*/ 1393031 w 5470922"/>
            <a:gd name="connsiteY56-26658" fmla="*/ 684085 h 1160335"/>
            <a:gd name="connsiteX57-26659" fmla="*/ 1494234 w 5470922"/>
            <a:gd name="connsiteY57-26660" fmla="*/ 660273 h 1160335"/>
            <a:gd name="connsiteX58-26661" fmla="*/ 1506141 w 5470922"/>
            <a:gd name="connsiteY58-26662" fmla="*/ 648366 h 1160335"/>
            <a:gd name="connsiteX59-26663" fmla="*/ 1524000 w 5470922"/>
            <a:gd name="connsiteY59-26664" fmla="*/ 636460 h 1160335"/>
            <a:gd name="connsiteX60-26665" fmla="*/ 1535906 w 5470922"/>
            <a:gd name="connsiteY60-26666" fmla="*/ 618601 h 1160335"/>
            <a:gd name="connsiteX61-26667" fmla="*/ 1559719 w 5470922"/>
            <a:gd name="connsiteY61-26668" fmla="*/ 594788 h 1160335"/>
            <a:gd name="connsiteX62-26669" fmla="*/ 1565672 w 5470922"/>
            <a:gd name="connsiteY62-26670" fmla="*/ 576929 h 1160335"/>
            <a:gd name="connsiteX63-26671" fmla="*/ 1619250 w 5470922"/>
            <a:gd name="connsiteY63-26672" fmla="*/ 547163 h 1160335"/>
            <a:gd name="connsiteX64-26673" fmla="*/ 1702594 w 5470922"/>
            <a:gd name="connsiteY64-26674" fmla="*/ 553116 h 1160335"/>
            <a:gd name="connsiteX65-26675" fmla="*/ 1720453 w 5470922"/>
            <a:gd name="connsiteY65-26676" fmla="*/ 559069 h 1160335"/>
            <a:gd name="connsiteX66-26677" fmla="*/ 1768078 w 5470922"/>
            <a:gd name="connsiteY66-26678" fmla="*/ 547163 h 1160335"/>
            <a:gd name="connsiteX67-26679" fmla="*/ 1797844 w 5470922"/>
            <a:gd name="connsiteY67-26680" fmla="*/ 523351 h 1160335"/>
            <a:gd name="connsiteX68-26681" fmla="*/ 1779984 w 5470922"/>
            <a:gd name="connsiteY68-26682" fmla="*/ 481679 h 1160335"/>
            <a:gd name="connsiteX69-26683" fmla="*/ 1768078 w 5470922"/>
            <a:gd name="connsiteY69-26684" fmla="*/ 463819 h 1160335"/>
            <a:gd name="connsiteX70-26685" fmla="*/ 1785937 w 5470922"/>
            <a:gd name="connsiteY70-26686" fmla="*/ 445960 h 1160335"/>
            <a:gd name="connsiteX71-26687" fmla="*/ 1839516 w 5470922"/>
            <a:gd name="connsiteY71-26688" fmla="*/ 463819 h 1160335"/>
            <a:gd name="connsiteX72-26689" fmla="*/ 1851422 w 5470922"/>
            <a:gd name="connsiteY72-26690" fmla="*/ 475726 h 1160335"/>
            <a:gd name="connsiteX73-26691" fmla="*/ 1887141 w 5470922"/>
            <a:gd name="connsiteY73-26692" fmla="*/ 493585 h 1160335"/>
            <a:gd name="connsiteX74-26693" fmla="*/ 1934766 w 5470922"/>
            <a:gd name="connsiteY74-26694" fmla="*/ 481679 h 1160335"/>
            <a:gd name="connsiteX75-26695" fmla="*/ 1952625 w 5470922"/>
            <a:gd name="connsiteY75-26696" fmla="*/ 445960 h 1160335"/>
            <a:gd name="connsiteX76-26697" fmla="*/ 1976437 w 5470922"/>
            <a:gd name="connsiteY76-26698" fmla="*/ 434054 h 1160335"/>
            <a:gd name="connsiteX77-26699" fmla="*/ 2047875 w 5470922"/>
            <a:gd name="connsiteY77-26700" fmla="*/ 422148 h 1160335"/>
            <a:gd name="connsiteX78-26701" fmla="*/ 2077641 w 5470922"/>
            <a:gd name="connsiteY78-26702" fmla="*/ 404288 h 1160335"/>
            <a:gd name="connsiteX79-26703" fmla="*/ 2095500 w 5470922"/>
            <a:gd name="connsiteY79-26704" fmla="*/ 398335 h 1160335"/>
            <a:gd name="connsiteX80-26705" fmla="*/ 2125266 w 5470922"/>
            <a:gd name="connsiteY80-26706" fmla="*/ 374523 h 1160335"/>
            <a:gd name="connsiteX81-26707" fmla="*/ 2137172 w 5470922"/>
            <a:gd name="connsiteY81-26708" fmla="*/ 362616 h 1160335"/>
            <a:gd name="connsiteX82-26709" fmla="*/ 2172891 w 5470922"/>
            <a:gd name="connsiteY82-26710" fmla="*/ 350710 h 1160335"/>
            <a:gd name="connsiteX83-26711" fmla="*/ 2190750 w 5470922"/>
            <a:gd name="connsiteY83-26712" fmla="*/ 344757 h 1160335"/>
            <a:gd name="connsiteX84-26713" fmla="*/ 2220516 w 5470922"/>
            <a:gd name="connsiteY84-26714" fmla="*/ 338804 h 1160335"/>
            <a:gd name="connsiteX85-26715" fmla="*/ 2256234 w 5470922"/>
            <a:gd name="connsiteY85-26716" fmla="*/ 326898 h 1160335"/>
            <a:gd name="connsiteX86-26717" fmla="*/ 2274094 w 5470922"/>
            <a:gd name="connsiteY86-26718" fmla="*/ 320944 h 1160335"/>
            <a:gd name="connsiteX87-26719" fmla="*/ 2309812 w 5470922"/>
            <a:gd name="connsiteY87-26720" fmla="*/ 297132 h 1160335"/>
            <a:gd name="connsiteX88-26721" fmla="*/ 2321719 w 5470922"/>
            <a:gd name="connsiteY88-26722" fmla="*/ 279273 h 1160335"/>
            <a:gd name="connsiteX89-26723" fmla="*/ 2357437 w 5470922"/>
            <a:gd name="connsiteY89-26724" fmla="*/ 261413 h 1160335"/>
            <a:gd name="connsiteX90-26725" fmla="*/ 2369344 w 5470922"/>
            <a:gd name="connsiteY90-26726" fmla="*/ 249507 h 1160335"/>
            <a:gd name="connsiteX91-26727" fmla="*/ 2381250 w 5470922"/>
            <a:gd name="connsiteY91-26728" fmla="*/ 231648 h 1160335"/>
            <a:gd name="connsiteX92-26729" fmla="*/ 2416969 w 5470922"/>
            <a:gd name="connsiteY92-26730" fmla="*/ 219741 h 1160335"/>
            <a:gd name="connsiteX93-26731" fmla="*/ 2446734 w 5470922"/>
            <a:gd name="connsiteY93-26732" fmla="*/ 225694 h 1160335"/>
            <a:gd name="connsiteX94-26733" fmla="*/ 2458641 w 5470922"/>
            <a:gd name="connsiteY94-26734" fmla="*/ 237601 h 1160335"/>
            <a:gd name="connsiteX95-26735" fmla="*/ 2494359 w 5470922"/>
            <a:gd name="connsiteY95-26736" fmla="*/ 225694 h 1160335"/>
            <a:gd name="connsiteX96-26737" fmla="*/ 2536031 w 5470922"/>
            <a:gd name="connsiteY96-26738" fmla="*/ 231648 h 1160335"/>
            <a:gd name="connsiteX97-26739" fmla="*/ 2547937 w 5470922"/>
            <a:gd name="connsiteY97-26740" fmla="*/ 249507 h 1160335"/>
            <a:gd name="connsiteX98-26741" fmla="*/ 2559844 w 5470922"/>
            <a:gd name="connsiteY98-26742" fmla="*/ 261413 h 1160335"/>
            <a:gd name="connsiteX99-26743" fmla="*/ 2565797 w 5470922"/>
            <a:gd name="connsiteY99-26744" fmla="*/ 291179 h 1160335"/>
            <a:gd name="connsiteX100-26745" fmla="*/ 2583656 w 5470922"/>
            <a:gd name="connsiteY100-26746" fmla="*/ 297132 h 1160335"/>
            <a:gd name="connsiteX101-26747" fmla="*/ 2619375 w 5470922"/>
            <a:gd name="connsiteY101-26748" fmla="*/ 320944 h 1160335"/>
            <a:gd name="connsiteX102-26749" fmla="*/ 2655094 w 5470922"/>
            <a:gd name="connsiteY102-26750" fmla="*/ 338804 h 1160335"/>
            <a:gd name="connsiteX103-26751" fmla="*/ 2684859 w 5470922"/>
            <a:gd name="connsiteY103-26752" fmla="*/ 410241 h 1160335"/>
            <a:gd name="connsiteX104-26753" fmla="*/ 2708672 w 5470922"/>
            <a:gd name="connsiteY104-26754" fmla="*/ 398335 h 1160335"/>
            <a:gd name="connsiteX105-26755" fmla="*/ 2744391 w 5470922"/>
            <a:gd name="connsiteY105-26756" fmla="*/ 386429 h 1160335"/>
            <a:gd name="connsiteX106-26757" fmla="*/ 2851547 w 5470922"/>
            <a:gd name="connsiteY106-26758" fmla="*/ 404288 h 1160335"/>
            <a:gd name="connsiteX107-26759" fmla="*/ 2887266 w 5470922"/>
            <a:gd name="connsiteY107-26760" fmla="*/ 392382 h 1160335"/>
            <a:gd name="connsiteX108-26761" fmla="*/ 2905125 w 5470922"/>
            <a:gd name="connsiteY108-26762" fmla="*/ 386429 h 1160335"/>
            <a:gd name="connsiteX109-26763" fmla="*/ 2922984 w 5470922"/>
            <a:gd name="connsiteY109-26764" fmla="*/ 374523 h 1160335"/>
            <a:gd name="connsiteX110-26765" fmla="*/ 2976562 w 5470922"/>
            <a:gd name="connsiteY110-26766" fmla="*/ 368569 h 1160335"/>
            <a:gd name="connsiteX111-26767" fmla="*/ 2994422 w 5470922"/>
            <a:gd name="connsiteY111-26768" fmla="*/ 374523 h 1160335"/>
            <a:gd name="connsiteX112-26769" fmla="*/ 3012281 w 5470922"/>
            <a:gd name="connsiteY112-26770" fmla="*/ 386429 h 1160335"/>
            <a:gd name="connsiteX113-26771" fmla="*/ 3030141 w 5470922"/>
            <a:gd name="connsiteY113-26772" fmla="*/ 350710 h 1160335"/>
            <a:gd name="connsiteX114-26773" fmla="*/ 3065859 w 5470922"/>
            <a:gd name="connsiteY114-26774" fmla="*/ 320944 h 1160335"/>
            <a:gd name="connsiteX115-26775" fmla="*/ 3089672 w 5470922"/>
            <a:gd name="connsiteY115-26776" fmla="*/ 314991 h 1160335"/>
            <a:gd name="connsiteX116-26777" fmla="*/ 3168365 w 5470922"/>
            <a:gd name="connsiteY116-26778" fmla="*/ 319119 h 1160335"/>
            <a:gd name="connsiteX117-26779" fmla="*/ 3232547 w 5470922"/>
            <a:gd name="connsiteY117-26780" fmla="*/ 314991 h 1160335"/>
            <a:gd name="connsiteX118-26781" fmla="*/ 3244453 w 5470922"/>
            <a:gd name="connsiteY118-26782" fmla="*/ 326898 h 1160335"/>
            <a:gd name="connsiteX119-26783" fmla="*/ 3270079 w 5470922"/>
            <a:gd name="connsiteY119-26784" fmla="*/ 364631 h 1160335"/>
            <a:gd name="connsiteX120-26785" fmla="*/ 3295707 w 5470922"/>
            <a:gd name="connsiteY120-26786" fmla="*/ 413025 h 1160335"/>
            <a:gd name="connsiteX121-26787" fmla="*/ 3335563 w 5470922"/>
            <a:gd name="connsiteY121-26788" fmla="*/ 440198 h 1160335"/>
            <a:gd name="connsiteX122-26789" fmla="*/ 3363516 w 5470922"/>
            <a:gd name="connsiteY122-26790" fmla="*/ 440007 h 1160335"/>
            <a:gd name="connsiteX123-26791" fmla="*/ 3368957 w 5470922"/>
            <a:gd name="connsiteY123-26792" fmla="*/ 405345 h 1160335"/>
            <a:gd name="connsiteX124-26793" fmla="*/ 3364817 w 5470922"/>
            <a:gd name="connsiteY124-26794" fmla="*/ 380765 h 1160335"/>
            <a:gd name="connsiteX125-26795" fmla="*/ 3374136 w 5470922"/>
            <a:gd name="connsiteY125-26796" fmla="*/ 317105 h 1160335"/>
            <a:gd name="connsiteX126-26797" fmla="*/ 3423047 w 5470922"/>
            <a:gd name="connsiteY126-26798" fmla="*/ 332851 h 1160335"/>
            <a:gd name="connsiteX127-26799" fmla="*/ 3443495 w 5470922"/>
            <a:gd name="connsiteY127-26800" fmla="*/ 358967 h 1160335"/>
            <a:gd name="connsiteX128-26801" fmla="*/ 3459294 w 5470922"/>
            <a:gd name="connsiteY128-26802" fmla="*/ 314512 h 1160335"/>
            <a:gd name="connsiteX129-26803" fmla="*/ 3476625 w 5470922"/>
            <a:gd name="connsiteY129-26804" fmla="*/ 279273 h 1160335"/>
            <a:gd name="connsiteX130-26805" fmla="*/ 3500437 w 5470922"/>
            <a:gd name="connsiteY130-26806" fmla="*/ 273319 h 1160335"/>
            <a:gd name="connsiteX131-26807" fmla="*/ 3530203 w 5470922"/>
            <a:gd name="connsiteY131-26808" fmla="*/ 267366 h 1160335"/>
            <a:gd name="connsiteX132-26809" fmla="*/ 3548062 w 5470922"/>
            <a:gd name="connsiteY132-26810" fmla="*/ 261413 h 1160335"/>
            <a:gd name="connsiteX133-26811" fmla="*/ 3539784 w 5470922"/>
            <a:gd name="connsiteY133-26812" fmla="*/ 233471 h 1160335"/>
            <a:gd name="connsiteX134-26813" fmla="*/ 3607594 w 5470922"/>
            <a:gd name="connsiteY134-26814" fmla="*/ 179126 h 1160335"/>
            <a:gd name="connsiteX135-26815" fmla="*/ 3611997 w 5470922"/>
            <a:gd name="connsiteY135-26816" fmla="*/ 114218 h 1160335"/>
            <a:gd name="connsiteX136-26817" fmla="*/ 3655219 w 5470922"/>
            <a:gd name="connsiteY136-26818" fmla="*/ 100679 h 1160335"/>
            <a:gd name="connsiteX137-26819" fmla="*/ 3709836 w 5470922"/>
            <a:gd name="connsiteY137-26820" fmla="*/ 80227 h 1160335"/>
            <a:gd name="connsiteX138-26821" fmla="*/ 3757213 w 5470922"/>
            <a:gd name="connsiteY138-26822" fmla="*/ 45277 h 1160335"/>
            <a:gd name="connsiteX139-26823" fmla="*/ 3806125 w 5470922"/>
            <a:gd name="connsiteY139-26824" fmla="*/ 70626 h 1160335"/>
            <a:gd name="connsiteX140-26825" fmla="*/ 3875484 w 5470922"/>
            <a:gd name="connsiteY140-26826" fmla="*/ 70913 h 1160335"/>
            <a:gd name="connsiteX141-26827" fmla="*/ 3893344 w 5470922"/>
            <a:gd name="connsiteY141-26828" fmla="*/ 64960 h 1160335"/>
            <a:gd name="connsiteX142-26829" fmla="*/ 3911203 w 5470922"/>
            <a:gd name="connsiteY142-26830" fmla="*/ 53054 h 1160335"/>
            <a:gd name="connsiteX143-26831" fmla="*/ 3929062 w 5470922"/>
            <a:gd name="connsiteY143-26832" fmla="*/ 59007 h 1160335"/>
            <a:gd name="connsiteX144-26833" fmla="*/ 3966595 w 5470922"/>
            <a:gd name="connsiteY144-26834" fmla="*/ 73218 h 1160335"/>
            <a:gd name="connsiteX145-26835" fmla="*/ 3988082 w 5470922"/>
            <a:gd name="connsiteY145-26836" fmla="*/ 117193 h 1160335"/>
            <a:gd name="connsiteX146-26837" fmla="*/ 4025615 w 5470922"/>
            <a:gd name="connsiteY146-26838" fmla="*/ 131980 h 1160335"/>
            <a:gd name="connsiteX147-26839" fmla="*/ 4060295 w 5470922"/>
            <a:gd name="connsiteY147-26840" fmla="*/ 105865 h 1160335"/>
            <a:gd name="connsiteX148-26841" fmla="*/ 4038822 w 5470922"/>
            <a:gd name="connsiteY148-26842" fmla="*/ 61888 h 1160335"/>
            <a:gd name="connsiteX149-26843" fmla="*/ 4044778 w 5470922"/>
            <a:gd name="connsiteY149-26844" fmla="*/ 20505 h 1160335"/>
            <a:gd name="connsiteX150-26845" fmla="*/ 4062371 w 5470922"/>
            <a:gd name="connsiteY150-26846" fmla="*/ 53 h 1160335"/>
            <a:gd name="connsiteX151-26847" fmla="*/ 4101703 w 5470922"/>
            <a:gd name="connsiteY151-26848" fmla="*/ 11382 h 1160335"/>
            <a:gd name="connsiteX152-26849" fmla="*/ 4137933 w 5470922"/>
            <a:gd name="connsiteY152-26850" fmla="*/ 51419 h 1160335"/>
            <a:gd name="connsiteX153-26851" fmla="*/ 4181683 w 5470922"/>
            <a:gd name="connsiteY153-26852" fmla="*/ 77537 h 1160335"/>
            <a:gd name="connsiteX154-26853" fmla="*/ 4244578 w 5470922"/>
            <a:gd name="connsiteY154-26854" fmla="*/ 29241 h 1160335"/>
            <a:gd name="connsiteX155-26855" fmla="*/ 4280297 w 5470922"/>
            <a:gd name="connsiteY155-26856" fmla="*/ 35194 h 1160335"/>
            <a:gd name="connsiteX156-26857" fmla="*/ 4363641 w 5470922"/>
            <a:gd name="connsiteY156-26858" fmla="*/ 23288 h 1160335"/>
            <a:gd name="connsiteX157-26859" fmla="*/ 4381500 w 5470922"/>
            <a:gd name="connsiteY157-26860" fmla="*/ 17335 h 1160335"/>
            <a:gd name="connsiteX158-26861" fmla="*/ 4430163 w 5470922"/>
            <a:gd name="connsiteY158-26862" fmla="*/ 60255 h 1160335"/>
            <a:gd name="connsiteX159-26863" fmla="*/ 4457341 w 5470922"/>
            <a:gd name="connsiteY159-26864" fmla="*/ 94149 h 1160335"/>
            <a:gd name="connsiteX160-26865" fmla="*/ 4488656 w 5470922"/>
            <a:gd name="connsiteY160-26866" fmla="*/ 88773 h 1160335"/>
            <a:gd name="connsiteX161-26867" fmla="*/ 4513245 w 5470922"/>
            <a:gd name="connsiteY161-26868" fmla="*/ 52574 h 1160335"/>
            <a:gd name="connsiteX162-26869" fmla="*/ 4538870 w 5470922"/>
            <a:gd name="connsiteY162-26870" fmla="*/ 35484 h 1160335"/>
            <a:gd name="connsiteX163-26871" fmla="*/ 4574326 w 5470922"/>
            <a:gd name="connsiteY163-26872" fmla="*/ 26939 h 1160335"/>
            <a:gd name="connsiteX164-26873" fmla="*/ 4603315 w 5470922"/>
            <a:gd name="connsiteY164-26874" fmla="*/ 11671 h 1160335"/>
            <a:gd name="connsiteX165-26875" fmla="*/ 4607719 w 5470922"/>
            <a:gd name="connsiteY165-26876" fmla="*/ 29241 h 1160335"/>
            <a:gd name="connsiteX166-26877" fmla="*/ 4629207 w 5470922"/>
            <a:gd name="connsiteY166-26878" fmla="*/ 41627 h 1160335"/>
            <a:gd name="connsiteX167-26879" fmla="*/ 4660522 w 5470922"/>
            <a:gd name="connsiteY167-26880" fmla="*/ 68034 h 1160335"/>
            <a:gd name="connsiteX168-26881" fmla="*/ 4691062 w 5470922"/>
            <a:gd name="connsiteY168-26882" fmla="*/ 76866 h 1160335"/>
            <a:gd name="connsiteX169-26883" fmla="*/ 4748780 w 5470922"/>
            <a:gd name="connsiteY169-26884" fmla="*/ 55167 h 1160335"/>
            <a:gd name="connsiteX170-26885" fmla="*/ 4774406 w 5470922"/>
            <a:gd name="connsiteY170-26886" fmla="*/ 70913 h 1160335"/>
            <a:gd name="connsiteX171-26887" fmla="*/ 4798219 w 5470922"/>
            <a:gd name="connsiteY171-26888" fmla="*/ 35194 h 1160335"/>
            <a:gd name="connsiteX172-26889" fmla="*/ 4845844 w 5470922"/>
            <a:gd name="connsiteY172-26890" fmla="*/ 70913 h 1160335"/>
            <a:gd name="connsiteX173-26891" fmla="*/ 4863703 w 5470922"/>
            <a:gd name="connsiteY173-26892" fmla="*/ 82819 h 1160335"/>
            <a:gd name="connsiteX174-26893" fmla="*/ 4893469 w 5470922"/>
            <a:gd name="connsiteY174-26894" fmla="*/ 112585 h 1160335"/>
            <a:gd name="connsiteX175-26895" fmla="*/ 4911328 w 5470922"/>
            <a:gd name="connsiteY175-26896" fmla="*/ 100679 h 1160335"/>
            <a:gd name="connsiteX176-26897" fmla="*/ 4935141 w 5470922"/>
            <a:gd name="connsiteY176-26898" fmla="*/ 76866 h 1160335"/>
            <a:gd name="connsiteX177-26899" fmla="*/ 4931792 w 5470922"/>
            <a:gd name="connsiteY177-26900" fmla="*/ 113064 h 1160335"/>
            <a:gd name="connsiteX178-26901" fmla="*/ 4974749 w 5470922"/>
            <a:gd name="connsiteY178-26902" fmla="*/ 124203 h 1160335"/>
            <a:gd name="connsiteX179-26903" fmla="*/ 5017708 w 5470922"/>
            <a:gd name="connsiteY179-26904" fmla="*/ 108745 h 1160335"/>
            <a:gd name="connsiteX180-26905" fmla="*/ 5020562 w 5470922"/>
            <a:gd name="connsiteY180-26906" fmla="*/ 71970 h 1160335"/>
            <a:gd name="connsiteX181-26907" fmla="*/ 5060156 w 5470922"/>
            <a:gd name="connsiteY181-26908" fmla="*/ 41148 h 1160335"/>
            <a:gd name="connsiteX182-26909" fmla="*/ 5047739 w 5470922"/>
            <a:gd name="connsiteY182-26910" fmla="*/ 23288 h 1160335"/>
            <a:gd name="connsiteX183-26911" fmla="*/ 5119687 w 5470922"/>
            <a:gd name="connsiteY183-26912" fmla="*/ 11382 h 1160335"/>
            <a:gd name="connsiteX184-26913" fmla="*/ 5142725 w 5470922"/>
            <a:gd name="connsiteY184-26914" fmla="*/ 3605 h 1160335"/>
            <a:gd name="connsiteX185-26915" fmla="*/ 5169390 w 5470922"/>
            <a:gd name="connsiteY185-26916" fmla="*/ 41916 h 1160335"/>
            <a:gd name="connsiteX186-26917" fmla="*/ 5209249 w 5470922"/>
            <a:gd name="connsiteY186-26918" fmla="*/ 59007 h 1160335"/>
            <a:gd name="connsiteX187-26919" fmla="*/ 5239014 w 5470922"/>
            <a:gd name="connsiteY187-26920" fmla="*/ 113064 h 1160335"/>
            <a:gd name="connsiteX188-26921" fmla="*/ 5246006 w 5470922"/>
            <a:gd name="connsiteY188-26922" fmla="*/ 132749 h 1160335"/>
            <a:gd name="connsiteX189-26923" fmla="*/ 5258686 w 5470922"/>
            <a:gd name="connsiteY189-26924" fmla="*/ 174708 h 1160335"/>
            <a:gd name="connsiteX190-26925" fmla="*/ 5280686 w 5470922"/>
            <a:gd name="connsiteY190-26926" fmla="*/ 156370 h 1160335"/>
            <a:gd name="connsiteX191-26927" fmla="*/ 5301911 w 5470922"/>
            <a:gd name="connsiteY191-26928" fmla="*/ 147056 h 1160335"/>
            <a:gd name="connsiteX192-26929" fmla="*/ 5312265 w 5470922"/>
            <a:gd name="connsiteY192-26930" fmla="*/ 124781 h 1160335"/>
            <a:gd name="connsiteX193-26931" fmla="*/ 5340991 w 5470922"/>
            <a:gd name="connsiteY193-26932" fmla="*/ 106920 h 1160335"/>
            <a:gd name="connsiteX194-26933" fmla="*/ 5309941 w 5470922"/>
            <a:gd name="connsiteY194-26934" fmla="*/ 72259 h 1160335"/>
            <a:gd name="connsiteX195-26935" fmla="*/ 5373610 w 5470922"/>
            <a:gd name="connsiteY195-26936" fmla="*/ 73027 h 1160335"/>
            <a:gd name="connsiteX196-26937" fmla="*/ 5399484 w 5470922"/>
            <a:gd name="connsiteY196-26938" fmla="*/ 59007 h 1160335"/>
            <a:gd name="connsiteX197-26939" fmla="*/ 5381625 w 5470922"/>
            <a:gd name="connsiteY197-26940" fmla="*/ 47101 h 1160335"/>
            <a:gd name="connsiteX198-26941" fmla="*/ 5447109 w 5470922"/>
            <a:gd name="connsiteY198-26942" fmla="*/ 41148 h 1160335"/>
            <a:gd name="connsiteX199-26943" fmla="*/ 5470922 w 5470922"/>
            <a:gd name="connsiteY199-26944" fmla="*/ 47101 h 1160335"/>
            <a:gd name="connsiteX0-26945" fmla="*/ 0 w 5470922"/>
            <a:gd name="connsiteY0-26946" fmla="*/ 1160335 h 1160335"/>
            <a:gd name="connsiteX1-26947" fmla="*/ 29766 w 5470922"/>
            <a:gd name="connsiteY1-26948" fmla="*/ 1142476 h 1160335"/>
            <a:gd name="connsiteX2-26949" fmla="*/ 47625 w 5470922"/>
            <a:gd name="connsiteY2-26950" fmla="*/ 1136523 h 1160335"/>
            <a:gd name="connsiteX3-26951" fmla="*/ 77391 w 5470922"/>
            <a:gd name="connsiteY3-26952" fmla="*/ 1106757 h 1160335"/>
            <a:gd name="connsiteX4-26953" fmla="*/ 95250 w 5470922"/>
            <a:gd name="connsiteY4-26954" fmla="*/ 1094851 h 1160335"/>
            <a:gd name="connsiteX5-26955" fmla="*/ 172641 w 5470922"/>
            <a:gd name="connsiteY5-26956" fmla="*/ 1100804 h 1160335"/>
            <a:gd name="connsiteX6-26957" fmla="*/ 220266 w 5470922"/>
            <a:gd name="connsiteY6-26958" fmla="*/ 1106757 h 1160335"/>
            <a:gd name="connsiteX7-26959" fmla="*/ 232172 w 5470922"/>
            <a:gd name="connsiteY7-26960" fmla="*/ 1088898 h 1160335"/>
            <a:gd name="connsiteX8-26961" fmla="*/ 238125 w 5470922"/>
            <a:gd name="connsiteY8-26962" fmla="*/ 1047226 h 1160335"/>
            <a:gd name="connsiteX9-26963" fmla="*/ 244078 w 5470922"/>
            <a:gd name="connsiteY9-26964" fmla="*/ 1029366 h 1160335"/>
            <a:gd name="connsiteX10-26965" fmla="*/ 279797 w 5470922"/>
            <a:gd name="connsiteY10-26966" fmla="*/ 1005554 h 1160335"/>
            <a:gd name="connsiteX11-26967" fmla="*/ 291703 w 5470922"/>
            <a:gd name="connsiteY11-26968" fmla="*/ 987694 h 1160335"/>
            <a:gd name="connsiteX12-26969" fmla="*/ 321469 w 5470922"/>
            <a:gd name="connsiteY12-26970" fmla="*/ 957929 h 1160335"/>
            <a:gd name="connsiteX13-26971" fmla="*/ 345281 w 5470922"/>
            <a:gd name="connsiteY13-26972" fmla="*/ 922210 h 1160335"/>
            <a:gd name="connsiteX14-26973" fmla="*/ 357187 w 5470922"/>
            <a:gd name="connsiteY14-26974" fmla="*/ 904351 h 1160335"/>
            <a:gd name="connsiteX15-26975" fmla="*/ 369094 w 5470922"/>
            <a:gd name="connsiteY15-26976" fmla="*/ 892444 h 1160335"/>
            <a:gd name="connsiteX16-26977" fmla="*/ 381000 w 5470922"/>
            <a:gd name="connsiteY16-26978" fmla="*/ 904351 h 1160335"/>
            <a:gd name="connsiteX17-26979" fmla="*/ 386953 w 5470922"/>
            <a:gd name="connsiteY17-26980" fmla="*/ 922210 h 1160335"/>
            <a:gd name="connsiteX18-26981" fmla="*/ 422672 w 5470922"/>
            <a:gd name="connsiteY18-26982" fmla="*/ 940069 h 1160335"/>
            <a:gd name="connsiteX19-26983" fmla="*/ 452437 w 5470922"/>
            <a:gd name="connsiteY19-26984" fmla="*/ 969835 h 1160335"/>
            <a:gd name="connsiteX20-26985" fmla="*/ 488156 w 5470922"/>
            <a:gd name="connsiteY20-26986" fmla="*/ 981741 h 1160335"/>
            <a:gd name="connsiteX21-26987" fmla="*/ 511969 w 5470922"/>
            <a:gd name="connsiteY21-26988" fmla="*/ 975788 h 1160335"/>
            <a:gd name="connsiteX22-26989" fmla="*/ 559594 w 5470922"/>
            <a:gd name="connsiteY22-26990" fmla="*/ 940069 h 1160335"/>
            <a:gd name="connsiteX23-26991" fmla="*/ 601266 w 5470922"/>
            <a:gd name="connsiteY23-26992" fmla="*/ 946023 h 1160335"/>
            <a:gd name="connsiteX24-26993" fmla="*/ 619125 w 5470922"/>
            <a:gd name="connsiteY24-26994" fmla="*/ 951976 h 1160335"/>
            <a:gd name="connsiteX25-26995" fmla="*/ 631031 w 5470922"/>
            <a:gd name="connsiteY25-26996" fmla="*/ 969835 h 1160335"/>
            <a:gd name="connsiteX26-26997" fmla="*/ 648891 w 5470922"/>
            <a:gd name="connsiteY26-26998" fmla="*/ 981741 h 1160335"/>
            <a:gd name="connsiteX27-26999" fmla="*/ 666750 w 5470922"/>
            <a:gd name="connsiteY27-27000" fmla="*/ 975788 h 1160335"/>
            <a:gd name="connsiteX28-27001" fmla="*/ 684609 w 5470922"/>
            <a:gd name="connsiteY28-27002" fmla="*/ 963882 h 1160335"/>
            <a:gd name="connsiteX29-27003" fmla="*/ 720328 w 5470922"/>
            <a:gd name="connsiteY29-27004" fmla="*/ 951976 h 1160335"/>
            <a:gd name="connsiteX30-27005" fmla="*/ 744141 w 5470922"/>
            <a:gd name="connsiteY30-27006" fmla="*/ 928163 h 1160335"/>
            <a:gd name="connsiteX31-27007" fmla="*/ 756047 w 5470922"/>
            <a:gd name="connsiteY31-27008" fmla="*/ 910304 h 1160335"/>
            <a:gd name="connsiteX32-27009" fmla="*/ 773906 w 5470922"/>
            <a:gd name="connsiteY32-27010" fmla="*/ 904351 h 1160335"/>
            <a:gd name="connsiteX33-27011" fmla="*/ 863203 w 5470922"/>
            <a:gd name="connsiteY33-27012" fmla="*/ 898398 h 1160335"/>
            <a:gd name="connsiteX34-27013" fmla="*/ 887016 w 5470922"/>
            <a:gd name="connsiteY34-27014" fmla="*/ 850773 h 1160335"/>
            <a:gd name="connsiteX35-27015" fmla="*/ 904875 w 5470922"/>
            <a:gd name="connsiteY35-27016" fmla="*/ 844819 h 1160335"/>
            <a:gd name="connsiteX36-27017" fmla="*/ 952500 w 5470922"/>
            <a:gd name="connsiteY36-27018" fmla="*/ 838866 h 1160335"/>
            <a:gd name="connsiteX37-27019" fmla="*/ 988219 w 5470922"/>
            <a:gd name="connsiteY37-27020" fmla="*/ 815054 h 1160335"/>
            <a:gd name="connsiteX38-27021" fmla="*/ 1006078 w 5470922"/>
            <a:gd name="connsiteY38-27022" fmla="*/ 803148 h 1160335"/>
            <a:gd name="connsiteX39-27023" fmla="*/ 1041797 w 5470922"/>
            <a:gd name="connsiteY39-27024" fmla="*/ 809101 h 1160335"/>
            <a:gd name="connsiteX40-27025" fmla="*/ 1059656 w 5470922"/>
            <a:gd name="connsiteY40-27026" fmla="*/ 815054 h 1160335"/>
            <a:gd name="connsiteX41-27027" fmla="*/ 1101328 w 5470922"/>
            <a:gd name="connsiteY41-27028" fmla="*/ 803148 h 1160335"/>
            <a:gd name="connsiteX42-27029" fmla="*/ 1137047 w 5470922"/>
            <a:gd name="connsiteY42-27030" fmla="*/ 761476 h 1160335"/>
            <a:gd name="connsiteX43-27031" fmla="*/ 1148953 w 5470922"/>
            <a:gd name="connsiteY43-27032" fmla="*/ 737663 h 1160335"/>
            <a:gd name="connsiteX44-27033" fmla="*/ 1154906 w 5470922"/>
            <a:gd name="connsiteY44-27034" fmla="*/ 719804 h 1160335"/>
            <a:gd name="connsiteX45-27035" fmla="*/ 1172766 w 5470922"/>
            <a:gd name="connsiteY45-27036" fmla="*/ 713851 h 1160335"/>
            <a:gd name="connsiteX46-27037" fmla="*/ 1196578 w 5470922"/>
            <a:gd name="connsiteY46-27038" fmla="*/ 719804 h 1160335"/>
            <a:gd name="connsiteX47-27039" fmla="*/ 1214437 w 5470922"/>
            <a:gd name="connsiteY47-27040" fmla="*/ 725757 h 1160335"/>
            <a:gd name="connsiteX48-27041" fmla="*/ 1226344 w 5470922"/>
            <a:gd name="connsiteY48-27042" fmla="*/ 713851 h 1160335"/>
            <a:gd name="connsiteX49-27043" fmla="*/ 1244203 w 5470922"/>
            <a:gd name="connsiteY49-27044" fmla="*/ 707898 h 1160335"/>
            <a:gd name="connsiteX50-27045" fmla="*/ 1273969 w 5470922"/>
            <a:gd name="connsiteY50-27046" fmla="*/ 737663 h 1160335"/>
            <a:gd name="connsiteX51-27047" fmla="*/ 1291828 w 5470922"/>
            <a:gd name="connsiteY51-27048" fmla="*/ 749569 h 1160335"/>
            <a:gd name="connsiteX52-27049" fmla="*/ 1333500 w 5470922"/>
            <a:gd name="connsiteY52-27050" fmla="*/ 785288 h 1160335"/>
            <a:gd name="connsiteX53-27051" fmla="*/ 1351359 w 5470922"/>
            <a:gd name="connsiteY53-27052" fmla="*/ 791241 h 1160335"/>
            <a:gd name="connsiteX54-27053" fmla="*/ 1369219 w 5470922"/>
            <a:gd name="connsiteY54-27054" fmla="*/ 755523 h 1160335"/>
            <a:gd name="connsiteX55-27055" fmla="*/ 1375172 w 5470922"/>
            <a:gd name="connsiteY55-27056" fmla="*/ 695991 h 1160335"/>
            <a:gd name="connsiteX56-27057" fmla="*/ 1393031 w 5470922"/>
            <a:gd name="connsiteY56-27058" fmla="*/ 684085 h 1160335"/>
            <a:gd name="connsiteX57-27059" fmla="*/ 1494234 w 5470922"/>
            <a:gd name="connsiteY57-27060" fmla="*/ 660273 h 1160335"/>
            <a:gd name="connsiteX58-27061" fmla="*/ 1506141 w 5470922"/>
            <a:gd name="connsiteY58-27062" fmla="*/ 648366 h 1160335"/>
            <a:gd name="connsiteX59-27063" fmla="*/ 1524000 w 5470922"/>
            <a:gd name="connsiteY59-27064" fmla="*/ 636460 h 1160335"/>
            <a:gd name="connsiteX60-27065" fmla="*/ 1535906 w 5470922"/>
            <a:gd name="connsiteY60-27066" fmla="*/ 618601 h 1160335"/>
            <a:gd name="connsiteX61-27067" fmla="*/ 1559719 w 5470922"/>
            <a:gd name="connsiteY61-27068" fmla="*/ 594788 h 1160335"/>
            <a:gd name="connsiteX62-27069" fmla="*/ 1565672 w 5470922"/>
            <a:gd name="connsiteY62-27070" fmla="*/ 576929 h 1160335"/>
            <a:gd name="connsiteX63-27071" fmla="*/ 1619250 w 5470922"/>
            <a:gd name="connsiteY63-27072" fmla="*/ 547163 h 1160335"/>
            <a:gd name="connsiteX64-27073" fmla="*/ 1702594 w 5470922"/>
            <a:gd name="connsiteY64-27074" fmla="*/ 553116 h 1160335"/>
            <a:gd name="connsiteX65-27075" fmla="*/ 1720453 w 5470922"/>
            <a:gd name="connsiteY65-27076" fmla="*/ 559069 h 1160335"/>
            <a:gd name="connsiteX66-27077" fmla="*/ 1768078 w 5470922"/>
            <a:gd name="connsiteY66-27078" fmla="*/ 547163 h 1160335"/>
            <a:gd name="connsiteX67-27079" fmla="*/ 1797844 w 5470922"/>
            <a:gd name="connsiteY67-27080" fmla="*/ 523351 h 1160335"/>
            <a:gd name="connsiteX68-27081" fmla="*/ 1779984 w 5470922"/>
            <a:gd name="connsiteY68-27082" fmla="*/ 481679 h 1160335"/>
            <a:gd name="connsiteX69-27083" fmla="*/ 1768078 w 5470922"/>
            <a:gd name="connsiteY69-27084" fmla="*/ 463819 h 1160335"/>
            <a:gd name="connsiteX70-27085" fmla="*/ 1785937 w 5470922"/>
            <a:gd name="connsiteY70-27086" fmla="*/ 445960 h 1160335"/>
            <a:gd name="connsiteX71-27087" fmla="*/ 1839516 w 5470922"/>
            <a:gd name="connsiteY71-27088" fmla="*/ 463819 h 1160335"/>
            <a:gd name="connsiteX72-27089" fmla="*/ 1851422 w 5470922"/>
            <a:gd name="connsiteY72-27090" fmla="*/ 475726 h 1160335"/>
            <a:gd name="connsiteX73-27091" fmla="*/ 1887141 w 5470922"/>
            <a:gd name="connsiteY73-27092" fmla="*/ 493585 h 1160335"/>
            <a:gd name="connsiteX74-27093" fmla="*/ 1934766 w 5470922"/>
            <a:gd name="connsiteY74-27094" fmla="*/ 481679 h 1160335"/>
            <a:gd name="connsiteX75-27095" fmla="*/ 1952625 w 5470922"/>
            <a:gd name="connsiteY75-27096" fmla="*/ 445960 h 1160335"/>
            <a:gd name="connsiteX76-27097" fmla="*/ 1976437 w 5470922"/>
            <a:gd name="connsiteY76-27098" fmla="*/ 434054 h 1160335"/>
            <a:gd name="connsiteX77-27099" fmla="*/ 2047875 w 5470922"/>
            <a:gd name="connsiteY77-27100" fmla="*/ 422148 h 1160335"/>
            <a:gd name="connsiteX78-27101" fmla="*/ 2077641 w 5470922"/>
            <a:gd name="connsiteY78-27102" fmla="*/ 404288 h 1160335"/>
            <a:gd name="connsiteX79-27103" fmla="*/ 2095500 w 5470922"/>
            <a:gd name="connsiteY79-27104" fmla="*/ 398335 h 1160335"/>
            <a:gd name="connsiteX80-27105" fmla="*/ 2125266 w 5470922"/>
            <a:gd name="connsiteY80-27106" fmla="*/ 374523 h 1160335"/>
            <a:gd name="connsiteX81-27107" fmla="*/ 2137172 w 5470922"/>
            <a:gd name="connsiteY81-27108" fmla="*/ 362616 h 1160335"/>
            <a:gd name="connsiteX82-27109" fmla="*/ 2172891 w 5470922"/>
            <a:gd name="connsiteY82-27110" fmla="*/ 350710 h 1160335"/>
            <a:gd name="connsiteX83-27111" fmla="*/ 2190750 w 5470922"/>
            <a:gd name="connsiteY83-27112" fmla="*/ 344757 h 1160335"/>
            <a:gd name="connsiteX84-27113" fmla="*/ 2220516 w 5470922"/>
            <a:gd name="connsiteY84-27114" fmla="*/ 338804 h 1160335"/>
            <a:gd name="connsiteX85-27115" fmla="*/ 2256234 w 5470922"/>
            <a:gd name="connsiteY85-27116" fmla="*/ 326898 h 1160335"/>
            <a:gd name="connsiteX86-27117" fmla="*/ 2274094 w 5470922"/>
            <a:gd name="connsiteY86-27118" fmla="*/ 320944 h 1160335"/>
            <a:gd name="connsiteX87-27119" fmla="*/ 2309812 w 5470922"/>
            <a:gd name="connsiteY87-27120" fmla="*/ 297132 h 1160335"/>
            <a:gd name="connsiteX88-27121" fmla="*/ 2321719 w 5470922"/>
            <a:gd name="connsiteY88-27122" fmla="*/ 279273 h 1160335"/>
            <a:gd name="connsiteX89-27123" fmla="*/ 2357437 w 5470922"/>
            <a:gd name="connsiteY89-27124" fmla="*/ 261413 h 1160335"/>
            <a:gd name="connsiteX90-27125" fmla="*/ 2369344 w 5470922"/>
            <a:gd name="connsiteY90-27126" fmla="*/ 249507 h 1160335"/>
            <a:gd name="connsiteX91-27127" fmla="*/ 2381250 w 5470922"/>
            <a:gd name="connsiteY91-27128" fmla="*/ 231648 h 1160335"/>
            <a:gd name="connsiteX92-27129" fmla="*/ 2416969 w 5470922"/>
            <a:gd name="connsiteY92-27130" fmla="*/ 219741 h 1160335"/>
            <a:gd name="connsiteX93-27131" fmla="*/ 2446734 w 5470922"/>
            <a:gd name="connsiteY93-27132" fmla="*/ 225694 h 1160335"/>
            <a:gd name="connsiteX94-27133" fmla="*/ 2458641 w 5470922"/>
            <a:gd name="connsiteY94-27134" fmla="*/ 237601 h 1160335"/>
            <a:gd name="connsiteX95-27135" fmla="*/ 2494359 w 5470922"/>
            <a:gd name="connsiteY95-27136" fmla="*/ 225694 h 1160335"/>
            <a:gd name="connsiteX96-27137" fmla="*/ 2536031 w 5470922"/>
            <a:gd name="connsiteY96-27138" fmla="*/ 231648 h 1160335"/>
            <a:gd name="connsiteX97-27139" fmla="*/ 2547937 w 5470922"/>
            <a:gd name="connsiteY97-27140" fmla="*/ 249507 h 1160335"/>
            <a:gd name="connsiteX98-27141" fmla="*/ 2559844 w 5470922"/>
            <a:gd name="connsiteY98-27142" fmla="*/ 261413 h 1160335"/>
            <a:gd name="connsiteX99-27143" fmla="*/ 2565797 w 5470922"/>
            <a:gd name="connsiteY99-27144" fmla="*/ 291179 h 1160335"/>
            <a:gd name="connsiteX100-27145" fmla="*/ 2583656 w 5470922"/>
            <a:gd name="connsiteY100-27146" fmla="*/ 297132 h 1160335"/>
            <a:gd name="connsiteX101-27147" fmla="*/ 2619375 w 5470922"/>
            <a:gd name="connsiteY101-27148" fmla="*/ 320944 h 1160335"/>
            <a:gd name="connsiteX102-27149" fmla="*/ 2655094 w 5470922"/>
            <a:gd name="connsiteY102-27150" fmla="*/ 338804 h 1160335"/>
            <a:gd name="connsiteX103-27151" fmla="*/ 2684859 w 5470922"/>
            <a:gd name="connsiteY103-27152" fmla="*/ 410241 h 1160335"/>
            <a:gd name="connsiteX104-27153" fmla="*/ 2708672 w 5470922"/>
            <a:gd name="connsiteY104-27154" fmla="*/ 398335 h 1160335"/>
            <a:gd name="connsiteX105-27155" fmla="*/ 2744391 w 5470922"/>
            <a:gd name="connsiteY105-27156" fmla="*/ 386429 h 1160335"/>
            <a:gd name="connsiteX106-27157" fmla="*/ 2851547 w 5470922"/>
            <a:gd name="connsiteY106-27158" fmla="*/ 404288 h 1160335"/>
            <a:gd name="connsiteX107-27159" fmla="*/ 2887266 w 5470922"/>
            <a:gd name="connsiteY107-27160" fmla="*/ 392382 h 1160335"/>
            <a:gd name="connsiteX108-27161" fmla="*/ 2905125 w 5470922"/>
            <a:gd name="connsiteY108-27162" fmla="*/ 386429 h 1160335"/>
            <a:gd name="connsiteX109-27163" fmla="*/ 2922984 w 5470922"/>
            <a:gd name="connsiteY109-27164" fmla="*/ 374523 h 1160335"/>
            <a:gd name="connsiteX110-27165" fmla="*/ 2976562 w 5470922"/>
            <a:gd name="connsiteY110-27166" fmla="*/ 368569 h 1160335"/>
            <a:gd name="connsiteX111-27167" fmla="*/ 2994422 w 5470922"/>
            <a:gd name="connsiteY111-27168" fmla="*/ 374523 h 1160335"/>
            <a:gd name="connsiteX112-27169" fmla="*/ 3012281 w 5470922"/>
            <a:gd name="connsiteY112-27170" fmla="*/ 386429 h 1160335"/>
            <a:gd name="connsiteX113-27171" fmla="*/ 3030141 w 5470922"/>
            <a:gd name="connsiteY113-27172" fmla="*/ 350710 h 1160335"/>
            <a:gd name="connsiteX114-27173" fmla="*/ 3065859 w 5470922"/>
            <a:gd name="connsiteY114-27174" fmla="*/ 320944 h 1160335"/>
            <a:gd name="connsiteX115-27175" fmla="*/ 3089672 w 5470922"/>
            <a:gd name="connsiteY115-27176" fmla="*/ 314991 h 1160335"/>
            <a:gd name="connsiteX116-27177" fmla="*/ 3168365 w 5470922"/>
            <a:gd name="connsiteY116-27178" fmla="*/ 319119 h 1160335"/>
            <a:gd name="connsiteX117-27179" fmla="*/ 3232547 w 5470922"/>
            <a:gd name="connsiteY117-27180" fmla="*/ 314991 h 1160335"/>
            <a:gd name="connsiteX118-27181" fmla="*/ 3244453 w 5470922"/>
            <a:gd name="connsiteY118-27182" fmla="*/ 326898 h 1160335"/>
            <a:gd name="connsiteX119-27183" fmla="*/ 3270079 w 5470922"/>
            <a:gd name="connsiteY119-27184" fmla="*/ 364631 h 1160335"/>
            <a:gd name="connsiteX120-27185" fmla="*/ 3295707 w 5470922"/>
            <a:gd name="connsiteY120-27186" fmla="*/ 413025 h 1160335"/>
            <a:gd name="connsiteX121-27187" fmla="*/ 3335563 w 5470922"/>
            <a:gd name="connsiteY121-27188" fmla="*/ 440198 h 1160335"/>
            <a:gd name="connsiteX122-27189" fmla="*/ 3363516 w 5470922"/>
            <a:gd name="connsiteY122-27190" fmla="*/ 440007 h 1160335"/>
            <a:gd name="connsiteX123-27191" fmla="*/ 3368957 w 5470922"/>
            <a:gd name="connsiteY123-27192" fmla="*/ 405345 h 1160335"/>
            <a:gd name="connsiteX124-27193" fmla="*/ 3364817 w 5470922"/>
            <a:gd name="connsiteY124-27194" fmla="*/ 380765 h 1160335"/>
            <a:gd name="connsiteX125-27195" fmla="*/ 3374136 w 5470922"/>
            <a:gd name="connsiteY125-27196" fmla="*/ 317105 h 1160335"/>
            <a:gd name="connsiteX126-27197" fmla="*/ 3423047 w 5470922"/>
            <a:gd name="connsiteY126-27198" fmla="*/ 332851 h 1160335"/>
            <a:gd name="connsiteX127-27199" fmla="*/ 3443495 w 5470922"/>
            <a:gd name="connsiteY127-27200" fmla="*/ 358967 h 1160335"/>
            <a:gd name="connsiteX128-27201" fmla="*/ 3459294 w 5470922"/>
            <a:gd name="connsiteY128-27202" fmla="*/ 314512 h 1160335"/>
            <a:gd name="connsiteX129-27203" fmla="*/ 3476625 w 5470922"/>
            <a:gd name="connsiteY129-27204" fmla="*/ 279273 h 1160335"/>
            <a:gd name="connsiteX130-27205" fmla="*/ 3500437 w 5470922"/>
            <a:gd name="connsiteY130-27206" fmla="*/ 273319 h 1160335"/>
            <a:gd name="connsiteX131-27207" fmla="*/ 3530203 w 5470922"/>
            <a:gd name="connsiteY131-27208" fmla="*/ 267366 h 1160335"/>
            <a:gd name="connsiteX132-27209" fmla="*/ 3548062 w 5470922"/>
            <a:gd name="connsiteY132-27210" fmla="*/ 261413 h 1160335"/>
            <a:gd name="connsiteX133-27211" fmla="*/ 3539784 w 5470922"/>
            <a:gd name="connsiteY133-27212" fmla="*/ 233471 h 1160335"/>
            <a:gd name="connsiteX134-27213" fmla="*/ 3607594 w 5470922"/>
            <a:gd name="connsiteY134-27214" fmla="*/ 179126 h 1160335"/>
            <a:gd name="connsiteX135-27215" fmla="*/ 3611997 w 5470922"/>
            <a:gd name="connsiteY135-27216" fmla="*/ 114218 h 1160335"/>
            <a:gd name="connsiteX136-27217" fmla="*/ 3655219 w 5470922"/>
            <a:gd name="connsiteY136-27218" fmla="*/ 100679 h 1160335"/>
            <a:gd name="connsiteX137-27219" fmla="*/ 3709836 w 5470922"/>
            <a:gd name="connsiteY137-27220" fmla="*/ 80227 h 1160335"/>
            <a:gd name="connsiteX138-27221" fmla="*/ 3757213 w 5470922"/>
            <a:gd name="connsiteY138-27222" fmla="*/ 45277 h 1160335"/>
            <a:gd name="connsiteX139-27223" fmla="*/ 3806125 w 5470922"/>
            <a:gd name="connsiteY139-27224" fmla="*/ 70626 h 1160335"/>
            <a:gd name="connsiteX140-27225" fmla="*/ 3875484 w 5470922"/>
            <a:gd name="connsiteY140-27226" fmla="*/ 70913 h 1160335"/>
            <a:gd name="connsiteX141-27227" fmla="*/ 3893344 w 5470922"/>
            <a:gd name="connsiteY141-27228" fmla="*/ 64960 h 1160335"/>
            <a:gd name="connsiteX142-27229" fmla="*/ 3911203 w 5470922"/>
            <a:gd name="connsiteY142-27230" fmla="*/ 53054 h 1160335"/>
            <a:gd name="connsiteX143-27231" fmla="*/ 3929062 w 5470922"/>
            <a:gd name="connsiteY143-27232" fmla="*/ 59007 h 1160335"/>
            <a:gd name="connsiteX144-27233" fmla="*/ 3966595 w 5470922"/>
            <a:gd name="connsiteY144-27234" fmla="*/ 73218 h 1160335"/>
            <a:gd name="connsiteX145-27235" fmla="*/ 3988082 w 5470922"/>
            <a:gd name="connsiteY145-27236" fmla="*/ 117193 h 1160335"/>
            <a:gd name="connsiteX146-27237" fmla="*/ 4025615 w 5470922"/>
            <a:gd name="connsiteY146-27238" fmla="*/ 131980 h 1160335"/>
            <a:gd name="connsiteX147-27239" fmla="*/ 4060295 w 5470922"/>
            <a:gd name="connsiteY147-27240" fmla="*/ 105865 h 1160335"/>
            <a:gd name="connsiteX148-27241" fmla="*/ 4038822 w 5470922"/>
            <a:gd name="connsiteY148-27242" fmla="*/ 61888 h 1160335"/>
            <a:gd name="connsiteX149-27243" fmla="*/ 4044778 w 5470922"/>
            <a:gd name="connsiteY149-27244" fmla="*/ 20505 h 1160335"/>
            <a:gd name="connsiteX150-27245" fmla="*/ 4062371 w 5470922"/>
            <a:gd name="connsiteY150-27246" fmla="*/ 53 h 1160335"/>
            <a:gd name="connsiteX151-27247" fmla="*/ 4101703 w 5470922"/>
            <a:gd name="connsiteY151-27248" fmla="*/ 11382 h 1160335"/>
            <a:gd name="connsiteX152-27249" fmla="*/ 4137933 w 5470922"/>
            <a:gd name="connsiteY152-27250" fmla="*/ 51419 h 1160335"/>
            <a:gd name="connsiteX153-27251" fmla="*/ 4181683 w 5470922"/>
            <a:gd name="connsiteY153-27252" fmla="*/ 77537 h 1160335"/>
            <a:gd name="connsiteX154-27253" fmla="*/ 4244578 w 5470922"/>
            <a:gd name="connsiteY154-27254" fmla="*/ 29241 h 1160335"/>
            <a:gd name="connsiteX155-27255" fmla="*/ 4280297 w 5470922"/>
            <a:gd name="connsiteY155-27256" fmla="*/ 35194 h 1160335"/>
            <a:gd name="connsiteX156-27257" fmla="*/ 4363641 w 5470922"/>
            <a:gd name="connsiteY156-27258" fmla="*/ 23288 h 1160335"/>
            <a:gd name="connsiteX157-27259" fmla="*/ 4381500 w 5470922"/>
            <a:gd name="connsiteY157-27260" fmla="*/ 17335 h 1160335"/>
            <a:gd name="connsiteX158-27261" fmla="*/ 4430163 w 5470922"/>
            <a:gd name="connsiteY158-27262" fmla="*/ 60255 h 1160335"/>
            <a:gd name="connsiteX159-27263" fmla="*/ 4457341 w 5470922"/>
            <a:gd name="connsiteY159-27264" fmla="*/ 94149 h 1160335"/>
            <a:gd name="connsiteX160-27265" fmla="*/ 4488656 w 5470922"/>
            <a:gd name="connsiteY160-27266" fmla="*/ 88773 h 1160335"/>
            <a:gd name="connsiteX161-27267" fmla="*/ 4513245 w 5470922"/>
            <a:gd name="connsiteY161-27268" fmla="*/ 52574 h 1160335"/>
            <a:gd name="connsiteX162-27269" fmla="*/ 4538870 w 5470922"/>
            <a:gd name="connsiteY162-27270" fmla="*/ 35484 h 1160335"/>
            <a:gd name="connsiteX163-27271" fmla="*/ 4574326 w 5470922"/>
            <a:gd name="connsiteY163-27272" fmla="*/ 26939 h 1160335"/>
            <a:gd name="connsiteX164-27273" fmla="*/ 4603315 w 5470922"/>
            <a:gd name="connsiteY164-27274" fmla="*/ 11671 h 1160335"/>
            <a:gd name="connsiteX165-27275" fmla="*/ 4607719 w 5470922"/>
            <a:gd name="connsiteY165-27276" fmla="*/ 29241 h 1160335"/>
            <a:gd name="connsiteX166-27277" fmla="*/ 4629207 w 5470922"/>
            <a:gd name="connsiteY166-27278" fmla="*/ 41627 h 1160335"/>
            <a:gd name="connsiteX167-27279" fmla="*/ 4660522 w 5470922"/>
            <a:gd name="connsiteY167-27280" fmla="*/ 68034 h 1160335"/>
            <a:gd name="connsiteX168-27281" fmla="*/ 4691062 w 5470922"/>
            <a:gd name="connsiteY168-27282" fmla="*/ 76866 h 1160335"/>
            <a:gd name="connsiteX169-27283" fmla="*/ 4748780 w 5470922"/>
            <a:gd name="connsiteY169-27284" fmla="*/ 55167 h 1160335"/>
            <a:gd name="connsiteX170-27285" fmla="*/ 4774406 w 5470922"/>
            <a:gd name="connsiteY170-27286" fmla="*/ 70913 h 1160335"/>
            <a:gd name="connsiteX171-27287" fmla="*/ 4828496 w 5470922"/>
            <a:gd name="connsiteY171-27288" fmla="*/ 109127 h 1160335"/>
            <a:gd name="connsiteX172-27289" fmla="*/ 4845844 w 5470922"/>
            <a:gd name="connsiteY172-27290" fmla="*/ 70913 h 1160335"/>
            <a:gd name="connsiteX173-27291" fmla="*/ 4863703 w 5470922"/>
            <a:gd name="connsiteY173-27292" fmla="*/ 82819 h 1160335"/>
            <a:gd name="connsiteX174-27293" fmla="*/ 4893469 w 5470922"/>
            <a:gd name="connsiteY174-27294" fmla="*/ 112585 h 1160335"/>
            <a:gd name="connsiteX175-27295" fmla="*/ 4911328 w 5470922"/>
            <a:gd name="connsiteY175-27296" fmla="*/ 100679 h 1160335"/>
            <a:gd name="connsiteX176-27297" fmla="*/ 4935141 w 5470922"/>
            <a:gd name="connsiteY176-27298" fmla="*/ 76866 h 1160335"/>
            <a:gd name="connsiteX177-27299" fmla="*/ 4931792 w 5470922"/>
            <a:gd name="connsiteY177-27300" fmla="*/ 113064 h 1160335"/>
            <a:gd name="connsiteX178-27301" fmla="*/ 4974749 w 5470922"/>
            <a:gd name="connsiteY178-27302" fmla="*/ 124203 h 1160335"/>
            <a:gd name="connsiteX179-27303" fmla="*/ 5017708 w 5470922"/>
            <a:gd name="connsiteY179-27304" fmla="*/ 108745 h 1160335"/>
            <a:gd name="connsiteX180-27305" fmla="*/ 5020562 w 5470922"/>
            <a:gd name="connsiteY180-27306" fmla="*/ 71970 h 1160335"/>
            <a:gd name="connsiteX181-27307" fmla="*/ 5060156 w 5470922"/>
            <a:gd name="connsiteY181-27308" fmla="*/ 41148 h 1160335"/>
            <a:gd name="connsiteX182-27309" fmla="*/ 5047739 w 5470922"/>
            <a:gd name="connsiteY182-27310" fmla="*/ 23288 h 1160335"/>
            <a:gd name="connsiteX183-27311" fmla="*/ 5119687 w 5470922"/>
            <a:gd name="connsiteY183-27312" fmla="*/ 11382 h 1160335"/>
            <a:gd name="connsiteX184-27313" fmla="*/ 5142725 w 5470922"/>
            <a:gd name="connsiteY184-27314" fmla="*/ 3605 h 1160335"/>
            <a:gd name="connsiteX185-27315" fmla="*/ 5169390 w 5470922"/>
            <a:gd name="connsiteY185-27316" fmla="*/ 41916 h 1160335"/>
            <a:gd name="connsiteX186-27317" fmla="*/ 5209249 w 5470922"/>
            <a:gd name="connsiteY186-27318" fmla="*/ 59007 h 1160335"/>
            <a:gd name="connsiteX187-27319" fmla="*/ 5239014 w 5470922"/>
            <a:gd name="connsiteY187-27320" fmla="*/ 113064 h 1160335"/>
            <a:gd name="connsiteX188-27321" fmla="*/ 5246006 w 5470922"/>
            <a:gd name="connsiteY188-27322" fmla="*/ 132749 h 1160335"/>
            <a:gd name="connsiteX189-27323" fmla="*/ 5258686 w 5470922"/>
            <a:gd name="connsiteY189-27324" fmla="*/ 174708 h 1160335"/>
            <a:gd name="connsiteX190-27325" fmla="*/ 5280686 w 5470922"/>
            <a:gd name="connsiteY190-27326" fmla="*/ 156370 h 1160335"/>
            <a:gd name="connsiteX191-27327" fmla="*/ 5301911 w 5470922"/>
            <a:gd name="connsiteY191-27328" fmla="*/ 147056 h 1160335"/>
            <a:gd name="connsiteX192-27329" fmla="*/ 5312265 w 5470922"/>
            <a:gd name="connsiteY192-27330" fmla="*/ 124781 h 1160335"/>
            <a:gd name="connsiteX193-27331" fmla="*/ 5340991 w 5470922"/>
            <a:gd name="connsiteY193-27332" fmla="*/ 106920 h 1160335"/>
            <a:gd name="connsiteX194-27333" fmla="*/ 5309941 w 5470922"/>
            <a:gd name="connsiteY194-27334" fmla="*/ 72259 h 1160335"/>
            <a:gd name="connsiteX195-27335" fmla="*/ 5373610 w 5470922"/>
            <a:gd name="connsiteY195-27336" fmla="*/ 73027 h 1160335"/>
            <a:gd name="connsiteX196-27337" fmla="*/ 5399484 w 5470922"/>
            <a:gd name="connsiteY196-27338" fmla="*/ 59007 h 1160335"/>
            <a:gd name="connsiteX197-27339" fmla="*/ 5381625 w 5470922"/>
            <a:gd name="connsiteY197-27340" fmla="*/ 47101 h 1160335"/>
            <a:gd name="connsiteX198-27341" fmla="*/ 5447109 w 5470922"/>
            <a:gd name="connsiteY198-27342" fmla="*/ 41148 h 1160335"/>
            <a:gd name="connsiteX199-27343" fmla="*/ 5470922 w 5470922"/>
            <a:gd name="connsiteY199-27344" fmla="*/ 47101 h 1160335"/>
            <a:gd name="connsiteX0-27345" fmla="*/ 0 w 5470922"/>
            <a:gd name="connsiteY0-27346" fmla="*/ 1160335 h 1160335"/>
            <a:gd name="connsiteX1-27347" fmla="*/ 29766 w 5470922"/>
            <a:gd name="connsiteY1-27348" fmla="*/ 1142476 h 1160335"/>
            <a:gd name="connsiteX2-27349" fmla="*/ 47625 w 5470922"/>
            <a:gd name="connsiteY2-27350" fmla="*/ 1136523 h 1160335"/>
            <a:gd name="connsiteX3-27351" fmla="*/ 77391 w 5470922"/>
            <a:gd name="connsiteY3-27352" fmla="*/ 1106757 h 1160335"/>
            <a:gd name="connsiteX4-27353" fmla="*/ 95250 w 5470922"/>
            <a:gd name="connsiteY4-27354" fmla="*/ 1094851 h 1160335"/>
            <a:gd name="connsiteX5-27355" fmla="*/ 172641 w 5470922"/>
            <a:gd name="connsiteY5-27356" fmla="*/ 1100804 h 1160335"/>
            <a:gd name="connsiteX6-27357" fmla="*/ 220266 w 5470922"/>
            <a:gd name="connsiteY6-27358" fmla="*/ 1106757 h 1160335"/>
            <a:gd name="connsiteX7-27359" fmla="*/ 232172 w 5470922"/>
            <a:gd name="connsiteY7-27360" fmla="*/ 1088898 h 1160335"/>
            <a:gd name="connsiteX8-27361" fmla="*/ 238125 w 5470922"/>
            <a:gd name="connsiteY8-27362" fmla="*/ 1047226 h 1160335"/>
            <a:gd name="connsiteX9-27363" fmla="*/ 244078 w 5470922"/>
            <a:gd name="connsiteY9-27364" fmla="*/ 1029366 h 1160335"/>
            <a:gd name="connsiteX10-27365" fmla="*/ 279797 w 5470922"/>
            <a:gd name="connsiteY10-27366" fmla="*/ 1005554 h 1160335"/>
            <a:gd name="connsiteX11-27367" fmla="*/ 291703 w 5470922"/>
            <a:gd name="connsiteY11-27368" fmla="*/ 987694 h 1160335"/>
            <a:gd name="connsiteX12-27369" fmla="*/ 321469 w 5470922"/>
            <a:gd name="connsiteY12-27370" fmla="*/ 957929 h 1160335"/>
            <a:gd name="connsiteX13-27371" fmla="*/ 345281 w 5470922"/>
            <a:gd name="connsiteY13-27372" fmla="*/ 922210 h 1160335"/>
            <a:gd name="connsiteX14-27373" fmla="*/ 357187 w 5470922"/>
            <a:gd name="connsiteY14-27374" fmla="*/ 904351 h 1160335"/>
            <a:gd name="connsiteX15-27375" fmla="*/ 369094 w 5470922"/>
            <a:gd name="connsiteY15-27376" fmla="*/ 892444 h 1160335"/>
            <a:gd name="connsiteX16-27377" fmla="*/ 381000 w 5470922"/>
            <a:gd name="connsiteY16-27378" fmla="*/ 904351 h 1160335"/>
            <a:gd name="connsiteX17-27379" fmla="*/ 386953 w 5470922"/>
            <a:gd name="connsiteY17-27380" fmla="*/ 922210 h 1160335"/>
            <a:gd name="connsiteX18-27381" fmla="*/ 422672 w 5470922"/>
            <a:gd name="connsiteY18-27382" fmla="*/ 940069 h 1160335"/>
            <a:gd name="connsiteX19-27383" fmla="*/ 452437 w 5470922"/>
            <a:gd name="connsiteY19-27384" fmla="*/ 969835 h 1160335"/>
            <a:gd name="connsiteX20-27385" fmla="*/ 488156 w 5470922"/>
            <a:gd name="connsiteY20-27386" fmla="*/ 981741 h 1160335"/>
            <a:gd name="connsiteX21-27387" fmla="*/ 511969 w 5470922"/>
            <a:gd name="connsiteY21-27388" fmla="*/ 975788 h 1160335"/>
            <a:gd name="connsiteX22-27389" fmla="*/ 559594 w 5470922"/>
            <a:gd name="connsiteY22-27390" fmla="*/ 940069 h 1160335"/>
            <a:gd name="connsiteX23-27391" fmla="*/ 601266 w 5470922"/>
            <a:gd name="connsiteY23-27392" fmla="*/ 946023 h 1160335"/>
            <a:gd name="connsiteX24-27393" fmla="*/ 619125 w 5470922"/>
            <a:gd name="connsiteY24-27394" fmla="*/ 951976 h 1160335"/>
            <a:gd name="connsiteX25-27395" fmla="*/ 631031 w 5470922"/>
            <a:gd name="connsiteY25-27396" fmla="*/ 969835 h 1160335"/>
            <a:gd name="connsiteX26-27397" fmla="*/ 648891 w 5470922"/>
            <a:gd name="connsiteY26-27398" fmla="*/ 981741 h 1160335"/>
            <a:gd name="connsiteX27-27399" fmla="*/ 666750 w 5470922"/>
            <a:gd name="connsiteY27-27400" fmla="*/ 975788 h 1160335"/>
            <a:gd name="connsiteX28-27401" fmla="*/ 684609 w 5470922"/>
            <a:gd name="connsiteY28-27402" fmla="*/ 963882 h 1160335"/>
            <a:gd name="connsiteX29-27403" fmla="*/ 720328 w 5470922"/>
            <a:gd name="connsiteY29-27404" fmla="*/ 951976 h 1160335"/>
            <a:gd name="connsiteX30-27405" fmla="*/ 744141 w 5470922"/>
            <a:gd name="connsiteY30-27406" fmla="*/ 928163 h 1160335"/>
            <a:gd name="connsiteX31-27407" fmla="*/ 756047 w 5470922"/>
            <a:gd name="connsiteY31-27408" fmla="*/ 910304 h 1160335"/>
            <a:gd name="connsiteX32-27409" fmla="*/ 773906 w 5470922"/>
            <a:gd name="connsiteY32-27410" fmla="*/ 904351 h 1160335"/>
            <a:gd name="connsiteX33-27411" fmla="*/ 863203 w 5470922"/>
            <a:gd name="connsiteY33-27412" fmla="*/ 898398 h 1160335"/>
            <a:gd name="connsiteX34-27413" fmla="*/ 887016 w 5470922"/>
            <a:gd name="connsiteY34-27414" fmla="*/ 850773 h 1160335"/>
            <a:gd name="connsiteX35-27415" fmla="*/ 904875 w 5470922"/>
            <a:gd name="connsiteY35-27416" fmla="*/ 844819 h 1160335"/>
            <a:gd name="connsiteX36-27417" fmla="*/ 952500 w 5470922"/>
            <a:gd name="connsiteY36-27418" fmla="*/ 838866 h 1160335"/>
            <a:gd name="connsiteX37-27419" fmla="*/ 988219 w 5470922"/>
            <a:gd name="connsiteY37-27420" fmla="*/ 815054 h 1160335"/>
            <a:gd name="connsiteX38-27421" fmla="*/ 1006078 w 5470922"/>
            <a:gd name="connsiteY38-27422" fmla="*/ 803148 h 1160335"/>
            <a:gd name="connsiteX39-27423" fmla="*/ 1041797 w 5470922"/>
            <a:gd name="connsiteY39-27424" fmla="*/ 809101 h 1160335"/>
            <a:gd name="connsiteX40-27425" fmla="*/ 1059656 w 5470922"/>
            <a:gd name="connsiteY40-27426" fmla="*/ 815054 h 1160335"/>
            <a:gd name="connsiteX41-27427" fmla="*/ 1101328 w 5470922"/>
            <a:gd name="connsiteY41-27428" fmla="*/ 803148 h 1160335"/>
            <a:gd name="connsiteX42-27429" fmla="*/ 1137047 w 5470922"/>
            <a:gd name="connsiteY42-27430" fmla="*/ 761476 h 1160335"/>
            <a:gd name="connsiteX43-27431" fmla="*/ 1148953 w 5470922"/>
            <a:gd name="connsiteY43-27432" fmla="*/ 737663 h 1160335"/>
            <a:gd name="connsiteX44-27433" fmla="*/ 1154906 w 5470922"/>
            <a:gd name="connsiteY44-27434" fmla="*/ 719804 h 1160335"/>
            <a:gd name="connsiteX45-27435" fmla="*/ 1172766 w 5470922"/>
            <a:gd name="connsiteY45-27436" fmla="*/ 713851 h 1160335"/>
            <a:gd name="connsiteX46-27437" fmla="*/ 1196578 w 5470922"/>
            <a:gd name="connsiteY46-27438" fmla="*/ 719804 h 1160335"/>
            <a:gd name="connsiteX47-27439" fmla="*/ 1214437 w 5470922"/>
            <a:gd name="connsiteY47-27440" fmla="*/ 725757 h 1160335"/>
            <a:gd name="connsiteX48-27441" fmla="*/ 1226344 w 5470922"/>
            <a:gd name="connsiteY48-27442" fmla="*/ 713851 h 1160335"/>
            <a:gd name="connsiteX49-27443" fmla="*/ 1244203 w 5470922"/>
            <a:gd name="connsiteY49-27444" fmla="*/ 707898 h 1160335"/>
            <a:gd name="connsiteX50-27445" fmla="*/ 1273969 w 5470922"/>
            <a:gd name="connsiteY50-27446" fmla="*/ 737663 h 1160335"/>
            <a:gd name="connsiteX51-27447" fmla="*/ 1291828 w 5470922"/>
            <a:gd name="connsiteY51-27448" fmla="*/ 749569 h 1160335"/>
            <a:gd name="connsiteX52-27449" fmla="*/ 1333500 w 5470922"/>
            <a:gd name="connsiteY52-27450" fmla="*/ 785288 h 1160335"/>
            <a:gd name="connsiteX53-27451" fmla="*/ 1351359 w 5470922"/>
            <a:gd name="connsiteY53-27452" fmla="*/ 791241 h 1160335"/>
            <a:gd name="connsiteX54-27453" fmla="*/ 1369219 w 5470922"/>
            <a:gd name="connsiteY54-27454" fmla="*/ 755523 h 1160335"/>
            <a:gd name="connsiteX55-27455" fmla="*/ 1375172 w 5470922"/>
            <a:gd name="connsiteY55-27456" fmla="*/ 695991 h 1160335"/>
            <a:gd name="connsiteX56-27457" fmla="*/ 1393031 w 5470922"/>
            <a:gd name="connsiteY56-27458" fmla="*/ 684085 h 1160335"/>
            <a:gd name="connsiteX57-27459" fmla="*/ 1494234 w 5470922"/>
            <a:gd name="connsiteY57-27460" fmla="*/ 660273 h 1160335"/>
            <a:gd name="connsiteX58-27461" fmla="*/ 1506141 w 5470922"/>
            <a:gd name="connsiteY58-27462" fmla="*/ 648366 h 1160335"/>
            <a:gd name="connsiteX59-27463" fmla="*/ 1524000 w 5470922"/>
            <a:gd name="connsiteY59-27464" fmla="*/ 636460 h 1160335"/>
            <a:gd name="connsiteX60-27465" fmla="*/ 1535906 w 5470922"/>
            <a:gd name="connsiteY60-27466" fmla="*/ 618601 h 1160335"/>
            <a:gd name="connsiteX61-27467" fmla="*/ 1559719 w 5470922"/>
            <a:gd name="connsiteY61-27468" fmla="*/ 594788 h 1160335"/>
            <a:gd name="connsiteX62-27469" fmla="*/ 1565672 w 5470922"/>
            <a:gd name="connsiteY62-27470" fmla="*/ 576929 h 1160335"/>
            <a:gd name="connsiteX63-27471" fmla="*/ 1619250 w 5470922"/>
            <a:gd name="connsiteY63-27472" fmla="*/ 547163 h 1160335"/>
            <a:gd name="connsiteX64-27473" fmla="*/ 1702594 w 5470922"/>
            <a:gd name="connsiteY64-27474" fmla="*/ 553116 h 1160335"/>
            <a:gd name="connsiteX65-27475" fmla="*/ 1720453 w 5470922"/>
            <a:gd name="connsiteY65-27476" fmla="*/ 559069 h 1160335"/>
            <a:gd name="connsiteX66-27477" fmla="*/ 1768078 w 5470922"/>
            <a:gd name="connsiteY66-27478" fmla="*/ 547163 h 1160335"/>
            <a:gd name="connsiteX67-27479" fmla="*/ 1797844 w 5470922"/>
            <a:gd name="connsiteY67-27480" fmla="*/ 523351 h 1160335"/>
            <a:gd name="connsiteX68-27481" fmla="*/ 1779984 w 5470922"/>
            <a:gd name="connsiteY68-27482" fmla="*/ 481679 h 1160335"/>
            <a:gd name="connsiteX69-27483" fmla="*/ 1768078 w 5470922"/>
            <a:gd name="connsiteY69-27484" fmla="*/ 463819 h 1160335"/>
            <a:gd name="connsiteX70-27485" fmla="*/ 1785937 w 5470922"/>
            <a:gd name="connsiteY70-27486" fmla="*/ 445960 h 1160335"/>
            <a:gd name="connsiteX71-27487" fmla="*/ 1839516 w 5470922"/>
            <a:gd name="connsiteY71-27488" fmla="*/ 463819 h 1160335"/>
            <a:gd name="connsiteX72-27489" fmla="*/ 1851422 w 5470922"/>
            <a:gd name="connsiteY72-27490" fmla="*/ 475726 h 1160335"/>
            <a:gd name="connsiteX73-27491" fmla="*/ 1887141 w 5470922"/>
            <a:gd name="connsiteY73-27492" fmla="*/ 493585 h 1160335"/>
            <a:gd name="connsiteX74-27493" fmla="*/ 1934766 w 5470922"/>
            <a:gd name="connsiteY74-27494" fmla="*/ 481679 h 1160335"/>
            <a:gd name="connsiteX75-27495" fmla="*/ 1952625 w 5470922"/>
            <a:gd name="connsiteY75-27496" fmla="*/ 445960 h 1160335"/>
            <a:gd name="connsiteX76-27497" fmla="*/ 1976437 w 5470922"/>
            <a:gd name="connsiteY76-27498" fmla="*/ 434054 h 1160335"/>
            <a:gd name="connsiteX77-27499" fmla="*/ 2047875 w 5470922"/>
            <a:gd name="connsiteY77-27500" fmla="*/ 422148 h 1160335"/>
            <a:gd name="connsiteX78-27501" fmla="*/ 2077641 w 5470922"/>
            <a:gd name="connsiteY78-27502" fmla="*/ 404288 h 1160335"/>
            <a:gd name="connsiteX79-27503" fmla="*/ 2095500 w 5470922"/>
            <a:gd name="connsiteY79-27504" fmla="*/ 398335 h 1160335"/>
            <a:gd name="connsiteX80-27505" fmla="*/ 2125266 w 5470922"/>
            <a:gd name="connsiteY80-27506" fmla="*/ 374523 h 1160335"/>
            <a:gd name="connsiteX81-27507" fmla="*/ 2137172 w 5470922"/>
            <a:gd name="connsiteY81-27508" fmla="*/ 362616 h 1160335"/>
            <a:gd name="connsiteX82-27509" fmla="*/ 2172891 w 5470922"/>
            <a:gd name="connsiteY82-27510" fmla="*/ 350710 h 1160335"/>
            <a:gd name="connsiteX83-27511" fmla="*/ 2190750 w 5470922"/>
            <a:gd name="connsiteY83-27512" fmla="*/ 344757 h 1160335"/>
            <a:gd name="connsiteX84-27513" fmla="*/ 2220516 w 5470922"/>
            <a:gd name="connsiteY84-27514" fmla="*/ 338804 h 1160335"/>
            <a:gd name="connsiteX85-27515" fmla="*/ 2256234 w 5470922"/>
            <a:gd name="connsiteY85-27516" fmla="*/ 326898 h 1160335"/>
            <a:gd name="connsiteX86-27517" fmla="*/ 2274094 w 5470922"/>
            <a:gd name="connsiteY86-27518" fmla="*/ 320944 h 1160335"/>
            <a:gd name="connsiteX87-27519" fmla="*/ 2309812 w 5470922"/>
            <a:gd name="connsiteY87-27520" fmla="*/ 297132 h 1160335"/>
            <a:gd name="connsiteX88-27521" fmla="*/ 2321719 w 5470922"/>
            <a:gd name="connsiteY88-27522" fmla="*/ 279273 h 1160335"/>
            <a:gd name="connsiteX89-27523" fmla="*/ 2357437 w 5470922"/>
            <a:gd name="connsiteY89-27524" fmla="*/ 261413 h 1160335"/>
            <a:gd name="connsiteX90-27525" fmla="*/ 2369344 w 5470922"/>
            <a:gd name="connsiteY90-27526" fmla="*/ 249507 h 1160335"/>
            <a:gd name="connsiteX91-27527" fmla="*/ 2381250 w 5470922"/>
            <a:gd name="connsiteY91-27528" fmla="*/ 231648 h 1160335"/>
            <a:gd name="connsiteX92-27529" fmla="*/ 2416969 w 5470922"/>
            <a:gd name="connsiteY92-27530" fmla="*/ 219741 h 1160335"/>
            <a:gd name="connsiteX93-27531" fmla="*/ 2446734 w 5470922"/>
            <a:gd name="connsiteY93-27532" fmla="*/ 225694 h 1160335"/>
            <a:gd name="connsiteX94-27533" fmla="*/ 2458641 w 5470922"/>
            <a:gd name="connsiteY94-27534" fmla="*/ 237601 h 1160335"/>
            <a:gd name="connsiteX95-27535" fmla="*/ 2494359 w 5470922"/>
            <a:gd name="connsiteY95-27536" fmla="*/ 225694 h 1160335"/>
            <a:gd name="connsiteX96-27537" fmla="*/ 2536031 w 5470922"/>
            <a:gd name="connsiteY96-27538" fmla="*/ 231648 h 1160335"/>
            <a:gd name="connsiteX97-27539" fmla="*/ 2547937 w 5470922"/>
            <a:gd name="connsiteY97-27540" fmla="*/ 249507 h 1160335"/>
            <a:gd name="connsiteX98-27541" fmla="*/ 2559844 w 5470922"/>
            <a:gd name="connsiteY98-27542" fmla="*/ 261413 h 1160335"/>
            <a:gd name="connsiteX99-27543" fmla="*/ 2565797 w 5470922"/>
            <a:gd name="connsiteY99-27544" fmla="*/ 291179 h 1160335"/>
            <a:gd name="connsiteX100-27545" fmla="*/ 2583656 w 5470922"/>
            <a:gd name="connsiteY100-27546" fmla="*/ 297132 h 1160335"/>
            <a:gd name="connsiteX101-27547" fmla="*/ 2619375 w 5470922"/>
            <a:gd name="connsiteY101-27548" fmla="*/ 320944 h 1160335"/>
            <a:gd name="connsiteX102-27549" fmla="*/ 2655094 w 5470922"/>
            <a:gd name="connsiteY102-27550" fmla="*/ 338804 h 1160335"/>
            <a:gd name="connsiteX103-27551" fmla="*/ 2684859 w 5470922"/>
            <a:gd name="connsiteY103-27552" fmla="*/ 410241 h 1160335"/>
            <a:gd name="connsiteX104-27553" fmla="*/ 2708672 w 5470922"/>
            <a:gd name="connsiteY104-27554" fmla="*/ 398335 h 1160335"/>
            <a:gd name="connsiteX105-27555" fmla="*/ 2744391 w 5470922"/>
            <a:gd name="connsiteY105-27556" fmla="*/ 386429 h 1160335"/>
            <a:gd name="connsiteX106-27557" fmla="*/ 2851547 w 5470922"/>
            <a:gd name="connsiteY106-27558" fmla="*/ 404288 h 1160335"/>
            <a:gd name="connsiteX107-27559" fmla="*/ 2887266 w 5470922"/>
            <a:gd name="connsiteY107-27560" fmla="*/ 392382 h 1160335"/>
            <a:gd name="connsiteX108-27561" fmla="*/ 2905125 w 5470922"/>
            <a:gd name="connsiteY108-27562" fmla="*/ 386429 h 1160335"/>
            <a:gd name="connsiteX109-27563" fmla="*/ 2922984 w 5470922"/>
            <a:gd name="connsiteY109-27564" fmla="*/ 374523 h 1160335"/>
            <a:gd name="connsiteX110-27565" fmla="*/ 2976562 w 5470922"/>
            <a:gd name="connsiteY110-27566" fmla="*/ 368569 h 1160335"/>
            <a:gd name="connsiteX111-27567" fmla="*/ 2994422 w 5470922"/>
            <a:gd name="connsiteY111-27568" fmla="*/ 374523 h 1160335"/>
            <a:gd name="connsiteX112-27569" fmla="*/ 3012281 w 5470922"/>
            <a:gd name="connsiteY112-27570" fmla="*/ 386429 h 1160335"/>
            <a:gd name="connsiteX113-27571" fmla="*/ 3030141 w 5470922"/>
            <a:gd name="connsiteY113-27572" fmla="*/ 350710 h 1160335"/>
            <a:gd name="connsiteX114-27573" fmla="*/ 3065859 w 5470922"/>
            <a:gd name="connsiteY114-27574" fmla="*/ 320944 h 1160335"/>
            <a:gd name="connsiteX115-27575" fmla="*/ 3089672 w 5470922"/>
            <a:gd name="connsiteY115-27576" fmla="*/ 314991 h 1160335"/>
            <a:gd name="connsiteX116-27577" fmla="*/ 3168365 w 5470922"/>
            <a:gd name="connsiteY116-27578" fmla="*/ 319119 h 1160335"/>
            <a:gd name="connsiteX117-27579" fmla="*/ 3232547 w 5470922"/>
            <a:gd name="connsiteY117-27580" fmla="*/ 314991 h 1160335"/>
            <a:gd name="connsiteX118-27581" fmla="*/ 3244453 w 5470922"/>
            <a:gd name="connsiteY118-27582" fmla="*/ 326898 h 1160335"/>
            <a:gd name="connsiteX119-27583" fmla="*/ 3270079 w 5470922"/>
            <a:gd name="connsiteY119-27584" fmla="*/ 364631 h 1160335"/>
            <a:gd name="connsiteX120-27585" fmla="*/ 3295707 w 5470922"/>
            <a:gd name="connsiteY120-27586" fmla="*/ 413025 h 1160335"/>
            <a:gd name="connsiteX121-27587" fmla="*/ 3335563 w 5470922"/>
            <a:gd name="connsiteY121-27588" fmla="*/ 440198 h 1160335"/>
            <a:gd name="connsiteX122-27589" fmla="*/ 3363516 w 5470922"/>
            <a:gd name="connsiteY122-27590" fmla="*/ 440007 h 1160335"/>
            <a:gd name="connsiteX123-27591" fmla="*/ 3368957 w 5470922"/>
            <a:gd name="connsiteY123-27592" fmla="*/ 405345 h 1160335"/>
            <a:gd name="connsiteX124-27593" fmla="*/ 3364817 w 5470922"/>
            <a:gd name="connsiteY124-27594" fmla="*/ 380765 h 1160335"/>
            <a:gd name="connsiteX125-27595" fmla="*/ 3374136 w 5470922"/>
            <a:gd name="connsiteY125-27596" fmla="*/ 317105 h 1160335"/>
            <a:gd name="connsiteX126-27597" fmla="*/ 3423047 w 5470922"/>
            <a:gd name="connsiteY126-27598" fmla="*/ 332851 h 1160335"/>
            <a:gd name="connsiteX127-27599" fmla="*/ 3443495 w 5470922"/>
            <a:gd name="connsiteY127-27600" fmla="*/ 358967 h 1160335"/>
            <a:gd name="connsiteX128-27601" fmla="*/ 3459294 w 5470922"/>
            <a:gd name="connsiteY128-27602" fmla="*/ 314512 h 1160335"/>
            <a:gd name="connsiteX129-27603" fmla="*/ 3476625 w 5470922"/>
            <a:gd name="connsiteY129-27604" fmla="*/ 279273 h 1160335"/>
            <a:gd name="connsiteX130-27605" fmla="*/ 3500437 w 5470922"/>
            <a:gd name="connsiteY130-27606" fmla="*/ 273319 h 1160335"/>
            <a:gd name="connsiteX131-27607" fmla="*/ 3530203 w 5470922"/>
            <a:gd name="connsiteY131-27608" fmla="*/ 267366 h 1160335"/>
            <a:gd name="connsiteX132-27609" fmla="*/ 3548062 w 5470922"/>
            <a:gd name="connsiteY132-27610" fmla="*/ 261413 h 1160335"/>
            <a:gd name="connsiteX133-27611" fmla="*/ 3539784 w 5470922"/>
            <a:gd name="connsiteY133-27612" fmla="*/ 233471 h 1160335"/>
            <a:gd name="connsiteX134-27613" fmla="*/ 3607594 w 5470922"/>
            <a:gd name="connsiteY134-27614" fmla="*/ 179126 h 1160335"/>
            <a:gd name="connsiteX135-27615" fmla="*/ 3611997 w 5470922"/>
            <a:gd name="connsiteY135-27616" fmla="*/ 114218 h 1160335"/>
            <a:gd name="connsiteX136-27617" fmla="*/ 3655219 w 5470922"/>
            <a:gd name="connsiteY136-27618" fmla="*/ 100679 h 1160335"/>
            <a:gd name="connsiteX137-27619" fmla="*/ 3709836 w 5470922"/>
            <a:gd name="connsiteY137-27620" fmla="*/ 80227 h 1160335"/>
            <a:gd name="connsiteX138-27621" fmla="*/ 3757213 w 5470922"/>
            <a:gd name="connsiteY138-27622" fmla="*/ 45277 h 1160335"/>
            <a:gd name="connsiteX139-27623" fmla="*/ 3806125 w 5470922"/>
            <a:gd name="connsiteY139-27624" fmla="*/ 70626 h 1160335"/>
            <a:gd name="connsiteX140-27625" fmla="*/ 3875484 w 5470922"/>
            <a:gd name="connsiteY140-27626" fmla="*/ 70913 h 1160335"/>
            <a:gd name="connsiteX141-27627" fmla="*/ 3893344 w 5470922"/>
            <a:gd name="connsiteY141-27628" fmla="*/ 64960 h 1160335"/>
            <a:gd name="connsiteX142-27629" fmla="*/ 3911203 w 5470922"/>
            <a:gd name="connsiteY142-27630" fmla="*/ 53054 h 1160335"/>
            <a:gd name="connsiteX143-27631" fmla="*/ 3929062 w 5470922"/>
            <a:gd name="connsiteY143-27632" fmla="*/ 59007 h 1160335"/>
            <a:gd name="connsiteX144-27633" fmla="*/ 3966595 w 5470922"/>
            <a:gd name="connsiteY144-27634" fmla="*/ 73218 h 1160335"/>
            <a:gd name="connsiteX145-27635" fmla="*/ 3988082 w 5470922"/>
            <a:gd name="connsiteY145-27636" fmla="*/ 117193 h 1160335"/>
            <a:gd name="connsiteX146-27637" fmla="*/ 4025615 w 5470922"/>
            <a:gd name="connsiteY146-27638" fmla="*/ 131980 h 1160335"/>
            <a:gd name="connsiteX147-27639" fmla="*/ 4060295 w 5470922"/>
            <a:gd name="connsiteY147-27640" fmla="*/ 105865 h 1160335"/>
            <a:gd name="connsiteX148-27641" fmla="*/ 4038822 w 5470922"/>
            <a:gd name="connsiteY148-27642" fmla="*/ 61888 h 1160335"/>
            <a:gd name="connsiteX149-27643" fmla="*/ 4044778 w 5470922"/>
            <a:gd name="connsiteY149-27644" fmla="*/ 20505 h 1160335"/>
            <a:gd name="connsiteX150-27645" fmla="*/ 4062371 w 5470922"/>
            <a:gd name="connsiteY150-27646" fmla="*/ 53 h 1160335"/>
            <a:gd name="connsiteX151-27647" fmla="*/ 4101703 w 5470922"/>
            <a:gd name="connsiteY151-27648" fmla="*/ 11382 h 1160335"/>
            <a:gd name="connsiteX152-27649" fmla="*/ 4137933 w 5470922"/>
            <a:gd name="connsiteY152-27650" fmla="*/ 51419 h 1160335"/>
            <a:gd name="connsiteX153-27651" fmla="*/ 4181683 w 5470922"/>
            <a:gd name="connsiteY153-27652" fmla="*/ 77537 h 1160335"/>
            <a:gd name="connsiteX154-27653" fmla="*/ 4244578 w 5470922"/>
            <a:gd name="connsiteY154-27654" fmla="*/ 29241 h 1160335"/>
            <a:gd name="connsiteX155-27655" fmla="*/ 4280297 w 5470922"/>
            <a:gd name="connsiteY155-27656" fmla="*/ 35194 h 1160335"/>
            <a:gd name="connsiteX156-27657" fmla="*/ 4363641 w 5470922"/>
            <a:gd name="connsiteY156-27658" fmla="*/ 23288 h 1160335"/>
            <a:gd name="connsiteX157-27659" fmla="*/ 4381500 w 5470922"/>
            <a:gd name="connsiteY157-27660" fmla="*/ 17335 h 1160335"/>
            <a:gd name="connsiteX158-27661" fmla="*/ 4430163 w 5470922"/>
            <a:gd name="connsiteY158-27662" fmla="*/ 60255 h 1160335"/>
            <a:gd name="connsiteX159-27663" fmla="*/ 4457341 w 5470922"/>
            <a:gd name="connsiteY159-27664" fmla="*/ 94149 h 1160335"/>
            <a:gd name="connsiteX160-27665" fmla="*/ 4488656 w 5470922"/>
            <a:gd name="connsiteY160-27666" fmla="*/ 88773 h 1160335"/>
            <a:gd name="connsiteX161-27667" fmla="*/ 4513245 w 5470922"/>
            <a:gd name="connsiteY161-27668" fmla="*/ 52574 h 1160335"/>
            <a:gd name="connsiteX162-27669" fmla="*/ 4538870 w 5470922"/>
            <a:gd name="connsiteY162-27670" fmla="*/ 35484 h 1160335"/>
            <a:gd name="connsiteX163-27671" fmla="*/ 4574326 w 5470922"/>
            <a:gd name="connsiteY163-27672" fmla="*/ 26939 h 1160335"/>
            <a:gd name="connsiteX164-27673" fmla="*/ 4603315 w 5470922"/>
            <a:gd name="connsiteY164-27674" fmla="*/ 11671 h 1160335"/>
            <a:gd name="connsiteX165-27675" fmla="*/ 4607719 w 5470922"/>
            <a:gd name="connsiteY165-27676" fmla="*/ 29241 h 1160335"/>
            <a:gd name="connsiteX166-27677" fmla="*/ 4629207 w 5470922"/>
            <a:gd name="connsiteY166-27678" fmla="*/ 41627 h 1160335"/>
            <a:gd name="connsiteX167-27679" fmla="*/ 4660522 w 5470922"/>
            <a:gd name="connsiteY167-27680" fmla="*/ 68034 h 1160335"/>
            <a:gd name="connsiteX168-27681" fmla="*/ 4691062 w 5470922"/>
            <a:gd name="connsiteY168-27682" fmla="*/ 76866 h 1160335"/>
            <a:gd name="connsiteX169-27683" fmla="*/ 4748780 w 5470922"/>
            <a:gd name="connsiteY169-27684" fmla="*/ 55167 h 1160335"/>
            <a:gd name="connsiteX170-27685" fmla="*/ 4774406 w 5470922"/>
            <a:gd name="connsiteY170-27686" fmla="*/ 70913 h 1160335"/>
            <a:gd name="connsiteX171-27687" fmla="*/ 4828496 w 5470922"/>
            <a:gd name="connsiteY171-27688" fmla="*/ 109127 h 1160335"/>
            <a:gd name="connsiteX172-27689" fmla="*/ 4845844 w 5470922"/>
            <a:gd name="connsiteY172-27690" fmla="*/ 70913 h 1160335"/>
            <a:gd name="connsiteX173-27691" fmla="*/ 4863703 w 5470922"/>
            <a:gd name="connsiteY173-27692" fmla="*/ 82819 h 1160335"/>
            <a:gd name="connsiteX174-27693" fmla="*/ 4893469 w 5470922"/>
            <a:gd name="connsiteY174-27694" fmla="*/ 112585 h 1160335"/>
            <a:gd name="connsiteX175-27695" fmla="*/ 4907964 w 5470922"/>
            <a:gd name="connsiteY175-27696" fmla="*/ 80515 h 1160335"/>
            <a:gd name="connsiteX176-27697" fmla="*/ 4935141 w 5470922"/>
            <a:gd name="connsiteY176-27698" fmla="*/ 76866 h 1160335"/>
            <a:gd name="connsiteX177-27699" fmla="*/ 4931792 w 5470922"/>
            <a:gd name="connsiteY177-27700" fmla="*/ 113064 h 1160335"/>
            <a:gd name="connsiteX178-27701" fmla="*/ 4974749 w 5470922"/>
            <a:gd name="connsiteY178-27702" fmla="*/ 124203 h 1160335"/>
            <a:gd name="connsiteX179-27703" fmla="*/ 5017708 w 5470922"/>
            <a:gd name="connsiteY179-27704" fmla="*/ 108745 h 1160335"/>
            <a:gd name="connsiteX180-27705" fmla="*/ 5020562 w 5470922"/>
            <a:gd name="connsiteY180-27706" fmla="*/ 71970 h 1160335"/>
            <a:gd name="connsiteX181-27707" fmla="*/ 5060156 w 5470922"/>
            <a:gd name="connsiteY181-27708" fmla="*/ 41148 h 1160335"/>
            <a:gd name="connsiteX182-27709" fmla="*/ 5047739 w 5470922"/>
            <a:gd name="connsiteY182-27710" fmla="*/ 23288 h 1160335"/>
            <a:gd name="connsiteX183-27711" fmla="*/ 5119687 w 5470922"/>
            <a:gd name="connsiteY183-27712" fmla="*/ 11382 h 1160335"/>
            <a:gd name="connsiteX184-27713" fmla="*/ 5142725 w 5470922"/>
            <a:gd name="connsiteY184-27714" fmla="*/ 3605 h 1160335"/>
            <a:gd name="connsiteX185-27715" fmla="*/ 5169390 w 5470922"/>
            <a:gd name="connsiteY185-27716" fmla="*/ 41916 h 1160335"/>
            <a:gd name="connsiteX186-27717" fmla="*/ 5209249 w 5470922"/>
            <a:gd name="connsiteY186-27718" fmla="*/ 59007 h 1160335"/>
            <a:gd name="connsiteX187-27719" fmla="*/ 5239014 w 5470922"/>
            <a:gd name="connsiteY187-27720" fmla="*/ 113064 h 1160335"/>
            <a:gd name="connsiteX188-27721" fmla="*/ 5246006 w 5470922"/>
            <a:gd name="connsiteY188-27722" fmla="*/ 132749 h 1160335"/>
            <a:gd name="connsiteX189-27723" fmla="*/ 5258686 w 5470922"/>
            <a:gd name="connsiteY189-27724" fmla="*/ 174708 h 1160335"/>
            <a:gd name="connsiteX190-27725" fmla="*/ 5280686 w 5470922"/>
            <a:gd name="connsiteY190-27726" fmla="*/ 156370 h 1160335"/>
            <a:gd name="connsiteX191-27727" fmla="*/ 5301911 w 5470922"/>
            <a:gd name="connsiteY191-27728" fmla="*/ 147056 h 1160335"/>
            <a:gd name="connsiteX192-27729" fmla="*/ 5312265 w 5470922"/>
            <a:gd name="connsiteY192-27730" fmla="*/ 124781 h 1160335"/>
            <a:gd name="connsiteX193-27731" fmla="*/ 5340991 w 5470922"/>
            <a:gd name="connsiteY193-27732" fmla="*/ 106920 h 1160335"/>
            <a:gd name="connsiteX194-27733" fmla="*/ 5309941 w 5470922"/>
            <a:gd name="connsiteY194-27734" fmla="*/ 72259 h 1160335"/>
            <a:gd name="connsiteX195-27735" fmla="*/ 5373610 w 5470922"/>
            <a:gd name="connsiteY195-27736" fmla="*/ 73027 h 1160335"/>
            <a:gd name="connsiteX196-27737" fmla="*/ 5399484 w 5470922"/>
            <a:gd name="connsiteY196-27738" fmla="*/ 59007 h 1160335"/>
            <a:gd name="connsiteX197-27739" fmla="*/ 5381625 w 5470922"/>
            <a:gd name="connsiteY197-27740" fmla="*/ 47101 h 1160335"/>
            <a:gd name="connsiteX198-27741" fmla="*/ 5447109 w 5470922"/>
            <a:gd name="connsiteY198-27742" fmla="*/ 41148 h 1160335"/>
            <a:gd name="connsiteX199-27743" fmla="*/ 5470922 w 5470922"/>
            <a:gd name="connsiteY199-27744" fmla="*/ 47101 h 1160335"/>
            <a:gd name="connsiteX0-27745" fmla="*/ 0 w 5470922"/>
            <a:gd name="connsiteY0-27746" fmla="*/ 1160335 h 1160335"/>
            <a:gd name="connsiteX1-27747" fmla="*/ 29766 w 5470922"/>
            <a:gd name="connsiteY1-27748" fmla="*/ 1142476 h 1160335"/>
            <a:gd name="connsiteX2-27749" fmla="*/ 47625 w 5470922"/>
            <a:gd name="connsiteY2-27750" fmla="*/ 1136523 h 1160335"/>
            <a:gd name="connsiteX3-27751" fmla="*/ 77391 w 5470922"/>
            <a:gd name="connsiteY3-27752" fmla="*/ 1106757 h 1160335"/>
            <a:gd name="connsiteX4-27753" fmla="*/ 95250 w 5470922"/>
            <a:gd name="connsiteY4-27754" fmla="*/ 1094851 h 1160335"/>
            <a:gd name="connsiteX5-27755" fmla="*/ 172641 w 5470922"/>
            <a:gd name="connsiteY5-27756" fmla="*/ 1100804 h 1160335"/>
            <a:gd name="connsiteX6-27757" fmla="*/ 220266 w 5470922"/>
            <a:gd name="connsiteY6-27758" fmla="*/ 1106757 h 1160335"/>
            <a:gd name="connsiteX7-27759" fmla="*/ 232172 w 5470922"/>
            <a:gd name="connsiteY7-27760" fmla="*/ 1088898 h 1160335"/>
            <a:gd name="connsiteX8-27761" fmla="*/ 238125 w 5470922"/>
            <a:gd name="connsiteY8-27762" fmla="*/ 1047226 h 1160335"/>
            <a:gd name="connsiteX9-27763" fmla="*/ 244078 w 5470922"/>
            <a:gd name="connsiteY9-27764" fmla="*/ 1029366 h 1160335"/>
            <a:gd name="connsiteX10-27765" fmla="*/ 279797 w 5470922"/>
            <a:gd name="connsiteY10-27766" fmla="*/ 1005554 h 1160335"/>
            <a:gd name="connsiteX11-27767" fmla="*/ 291703 w 5470922"/>
            <a:gd name="connsiteY11-27768" fmla="*/ 987694 h 1160335"/>
            <a:gd name="connsiteX12-27769" fmla="*/ 321469 w 5470922"/>
            <a:gd name="connsiteY12-27770" fmla="*/ 957929 h 1160335"/>
            <a:gd name="connsiteX13-27771" fmla="*/ 345281 w 5470922"/>
            <a:gd name="connsiteY13-27772" fmla="*/ 922210 h 1160335"/>
            <a:gd name="connsiteX14-27773" fmla="*/ 357187 w 5470922"/>
            <a:gd name="connsiteY14-27774" fmla="*/ 904351 h 1160335"/>
            <a:gd name="connsiteX15-27775" fmla="*/ 369094 w 5470922"/>
            <a:gd name="connsiteY15-27776" fmla="*/ 892444 h 1160335"/>
            <a:gd name="connsiteX16-27777" fmla="*/ 381000 w 5470922"/>
            <a:gd name="connsiteY16-27778" fmla="*/ 904351 h 1160335"/>
            <a:gd name="connsiteX17-27779" fmla="*/ 386953 w 5470922"/>
            <a:gd name="connsiteY17-27780" fmla="*/ 922210 h 1160335"/>
            <a:gd name="connsiteX18-27781" fmla="*/ 422672 w 5470922"/>
            <a:gd name="connsiteY18-27782" fmla="*/ 940069 h 1160335"/>
            <a:gd name="connsiteX19-27783" fmla="*/ 452437 w 5470922"/>
            <a:gd name="connsiteY19-27784" fmla="*/ 969835 h 1160335"/>
            <a:gd name="connsiteX20-27785" fmla="*/ 488156 w 5470922"/>
            <a:gd name="connsiteY20-27786" fmla="*/ 981741 h 1160335"/>
            <a:gd name="connsiteX21-27787" fmla="*/ 511969 w 5470922"/>
            <a:gd name="connsiteY21-27788" fmla="*/ 975788 h 1160335"/>
            <a:gd name="connsiteX22-27789" fmla="*/ 559594 w 5470922"/>
            <a:gd name="connsiteY22-27790" fmla="*/ 940069 h 1160335"/>
            <a:gd name="connsiteX23-27791" fmla="*/ 601266 w 5470922"/>
            <a:gd name="connsiteY23-27792" fmla="*/ 946023 h 1160335"/>
            <a:gd name="connsiteX24-27793" fmla="*/ 619125 w 5470922"/>
            <a:gd name="connsiteY24-27794" fmla="*/ 951976 h 1160335"/>
            <a:gd name="connsiteX25-27795" fmla="*/ 631031 w 5470922"/>
            <a:gd name="connsiteY25-27796" fmla="*/ 969835 h 1160335"/>
            <a:gd name="connsiteX26-27797" fmla="*/ 648891 w 5470922"/>
            <a:gd name="connsiteY26-27798" fmla="*/ 981741 h 1160335"/>
            <a:gd name="connsiteX27-27799" fmla="*/ 666750 w 5470922"/>
            <a:gd name="connsiteY27-27800" fmla="*/ 975788 h 1160335"/>
            <a:gd name="connsiteX28-27801" fmla="*/ 684609 w 5470922"/>
            <a:gd name="connsiteY28-27802" fmla="*/ 963882 h 1160335"/>
            <a:gd name="connsiteX29-27803" fmla="*/ 720328 w 5470922"/>
            <a:gd name="connsiteY29-27804" fmla="*/ 951976 h 1160335"/>
            <a:gd name="connsiteX30-27805" fmla="*/ 744141 w 5470922"/>
            <a:gd name="connsiteY30-27806" fmla="*/ 928163 h 1160335"/>
            <a:gd name="connsiteX31-27807" fmla="*/ 756047 w 5470922"/>
            <a:gd name="connsiteY31-27808" fmla="*/ 910304 h 1160335"/>
            <a:gd name="connsiteX32-27809" fmla="*/ 773906 w 5470922"/>
            <a:gd name="connsiteY32-27810" fmla="*/ 904351 h 1160335"/>
            <a:gd name="connsiteX33-27811" fmla="*/ 863203 w 5470922"/>
            <a:gd name="connsiteY33-27812" fmla="*/ 898398 h 1160335"/>
            <a:gd name="connsiteX34-27813" fmla="*/ 887016 w 5470922"/>
            <a:gd name="connsiteY34-27814" fmla="*/ 850773 h 1160335"/>
            <a:gd name="connsiteX35-27815" fmla="*/ 904875 w 5470922"/>
            <a:gd name="connsiteY35-27816" fmla="*/ 844819 h 1160335"/>
            <a:gd name="connsiteX36-27817" fmla="*/ 952500 w 5470922"/>
            <a:gd name="connsiteY36-27818" fmla="*/ 838866 h 1160335"/>
            <a:gd name="connsiteX37-27819" fmla="*/ 988219 w 5470922"/>
            <a:gd name="connsiteY37-27820" fmla="*/ 815054 h 1160335"/>
            <a:gd name="connsiteX38-27821" fmla="*/ 1006078 w 5470922"/>
            <a:gd name="connsiteY38-27822" fmla="*/ 803148 h 1160335"/>
            <a:gd name="connsiteX39-27823" fmla="*/ 1041797 w 5470922"/>
            <a:gd name="connsiteY39-27824" fmla="*/ 809101 h 1160335"/>
            <a:gd name="connsiteX40-27825" fmla="*/ 1059656 w 5470922"/>
            <a:gd name="connsiteY40-27826" fmla="*/ 815054 h 1160335"/>
            <a:gd name="connsiteX41-27827" fmla="*/ 1101328 w 5470922"/>
            <a:gd name="connsiteY41-27828" fmla="*/ 803148 h 1160335"/>
            <a:gd name="connsiteX42-27829" fmla="*/ 1137047 w 5470922"/>
            <a:gd name="connsiteY42-27830" fmla="*/ 761476 h 1160335"/>
            <a:gd name="connsiteX43-27831" fmla="*/ 1148953 w 5470922"/>
            <a:gd name="connsiteY43-27832" fmla="*/ 737663 h 1160335"/>
            <a:gd name="connsiteX44-27833" fmla="*/ 1154906 w 5470922"/>
            <a:gd name="connsiteY44-27834" fmla="*/ 719804 h 1160335"/>
            <a:gd name="connsiteX45-27835" fmla="*/ 1172766 w 5470922"/>
            <a:gd name="connsiteY45-27836" fmla="*/ 713851 h 1160335"/>
            <a:gd name="connsiteX46-27837" fmla="*/ 1196578 w 5470922"/>
            <a:gd name="connsiteY46-27838" fmla="*/ 719804 h 1160335"/>
            <a:gd name="connsiteX47-27839" fmla="*/ 1214437 w 5470922"/>
            <a:gd name="connsiteY47-27840" fmla="*/ 725757 h 1160335"/>
            <a:gd name="connsiteX48-27841" fmla="*/ 1226344 w 5470922"/>
            <a:gd name="connsiteY48-27842" fmla="*/ 713851 h 1160335"/>
            <a:gd name="connsiteX49-27843" fmla="*/ 1244203 w 5470922"/>
            <a:gd name="connsiteY49-27844" fmla="*/ 707898 h 1160335"/>
            <a:gd name="connsiteX50-27845" fmla="*/ 1273969 w 5470922"/>
            <a:gd name="connsiteY50-27846" fmla="*/ 737663 h 1160335"/>
            <a:gd name="connsiteX51-27847" fmla="*/ 1291828 w 5470922"/>
            <a:gd name="connsiteY51-27848" fmla="*/ 749569 h 1160335"/>
            <a:gd name="connsiteX52-27849" fmla="*/ 1333500 w 5470922"/>
            <a:gd name="connsiteY52-27850" fmla="*/ 785288 h 1160335"/>
            <a:gd name="connsiteX53-27851" fmla="*/ 1351359 w 5470922"/>
            <a:gd name="connsiteY53-27852" fmla="*/ 791241 h 1160335"/>
            <a:gd name="connsiteX54-27853" fmla="*/ 1369219 w 5470922"/>
            <a:gd name="connsiteY54-27854" fmla="*/ 755523 h 1160335"/>
            <a:gd name="connsiteX55-27855" fmla="*/ 1375172 w 5470922"/>
            <a:gd name="connsiteY55-27856" fmla="*/ 695991 h 1160335"/>
            <a:gd name="connsiteX56-27857" fmla="*/ 1393031 w 5470922"/>
            <a:gd name="connsiteY56-27858" fmla="*/ 684085 h 1160335"/>
            <a:gd name="connsiteX57-27859" fmla="*/ 1494234 w 5470922"/>
            <a:gd name="connsiteY57-27860" fmla="*/ 660273 h 1160335"/>
            <a:gd name="connsiteX58-27861" fmla="*/ 1506141 w 5470922"/>
            <a:gd name="connsiteY58-27862" fmla="*/ 648366 h 1160335"/>
            <a:gd name="connsiteX59-27863" fmla="*/ 1524000 w 5470922"/>
            <a:gd name="connsiteY59-27864" fmla="*/ 636460 h 1160335"/>
            <a:gd name="connsiteX60-27865" fmla="*/ 1535906 w 5470922"/>
            <a:gd name="connsiteY60-27866" fmla="*/ 618601 h 1160335"/>
            <a:gd name="connsiteX61-27867" fmla="*/ 1559719 w 5470922"/>
            <a:gd name="connsiteY61-27868" fmla="*/ 594788 h 1160335"/>
            <a:gd name="connsiteX62-27869" fmla="*/ 1565672 w 5470922"/>
            <a:gd name="connsiteY62-27870" fmla="*/ 576929 h 1160335"/>
            <a:gd name="connsiteX63-27871" fmla="*/ 1619250 w 5470922"/>
            <a:gd name="connsiteY63-27872" fmla="*/ 547163 h 1160335"/>
            <a:gd name="connsiteX64-27873" fmla="*/ 1702594 w 5470922"/>
            <a:gd name="connsiteY64-27874" fmla="*/ 553116 h 1160335"/>
            <a:gd name="connsiteX65-27875" fmla="*/ 1720453 w 5470922"/>
            <a:gd name="connsiteY65-27876" fmla="*/ 559069 h 1160335"/>
            <a:gd name="connsiteX66-27877" fmla="*/ 1768078 w 5470922"/>
            <a:gd name="connsiteY66-27878" fmla="*/ 547163 h 1160335"/>
            <a:gd name="connsiteX67-27879" fmla="*/ 1797844 w 5470922"/>
            <a:gd name="connsiteY67-27880" fmla="*/ 523351 h 1160335"/>
            <a:gd name="connsiteX68-27881" fmla="*/ 1779984 w 5470922"/>
            <a:gd name="connsiteY68-27882" fmla="*/ 481679 h 1160335"/>
            <a:gd name="connsiteX69-27883" fmla="*/ 1768078 w 5470922"/>
            <a:gd name="connsiteY69-27884" fmla="*/ 463819 h 1160335"/>
            <a:gd name="connsiteX70-27885" fmla="*/ 1785937 w 5470922"/>
            <a:gd name="connsiteY70-27886" fmla="*/ 445960 h 1160335"/>
            <a:gd name="connsiteX71-27887" fmla="*/ 1839516 w 5470922"/>
            <a:gd name="connsiteY71-27888" fmla="*/ 463819 h 1160335"/>
            <a:gd name="connsiteX72-27889" fmla="*/ 1851422 w 5470922"/>
            <a:gd name="connsiteY72-27890" fmla="*/ 475726 h 1160335"/>
            <a:gd name="connsiteX73-27891" fmla="*/ 1887141 w 5470922"/>
            <a:gd name="connsiteY73-27892" fmla="*/ 493585 h 1160335"/>
            <a:gd name="connsiteX74-27893" fmla="*/ 1934766 w 5470922"/>
            <a:gd name="connsiteY74-27894" fmla="*/ 481679 h 1160335"/>
            <a:gd name="connsiteX75-27895" fmla="*/ 1952625 w 5470922"/>
            <a:gd name="connsiteY75-27896" fmla="*/ 445960 h 1160335"/>
            <a:gd name="connsiteX76-27897" fmla="*/ 1976437 w 5470922"/>
            <a:gd name="connsiteY76-27898" fmla="*/ 434054 h 1160335"/>
            <a:gd name="connsiteX77-27899" fmla="*/ 2047875 w 5470922"/>
            <a:gd name="connsiteY77-27900" fmla="*/ 422148 h 1160335"/>
            <a:gd name="connsiteX78-27901" fmla="*/ 2077641 w 5470922"/>
            <a:gd name="connsiteY78-27902" fmla="*/ 404288 h 1160335"/>
            <a:gd name="connsiteX79-27903" fmla="*/ 2095500 w 5470922"/>
            <a:gd name="connsiteY79-27904" fmla="*/ 398335 h 1160335"/>
            <a:gd name="connsiteX80-27905" fmla="*/ 2125266 w 5470922"/>
            <a:gd name="connsiteY80-27906" fmla="*/ 374523 h 1160335"/>
            <a:gd name="connsiteX81-27907" fmla="*/ 2137172 w 5470922"/>
            <a:gd name="connsiteY81-27908" fmla="*/ 362616 h 1160335"/>
            <a:gd name="connsiteX82-27909" fmla="*/ 2172891 w 5470922"/>
            <a:gd name="connsiteY82-27910" fmla="*/ 350710 h 1160335"/>
            <a:gd name="connsiteX83-27911" fmla="*/ 2190750 w 5470922"/>
            <a:gd name="connsiteY83-27912" fmla="*/ 344757 h 1160335"/>
            <a:gd name="connsiteX84-27913" fmla="*/ 2220516 w 5470922"/>
            <a:gd name="connsiteY84-27914" fmla="*/ 338804 h 1160335"/>
            <a:gd name="connsiteX85-27915" fmla="*/ 2256234 w 5470922"/>
            <a:gd name="connsiteY85-27916" fmla="*/ 326898 h 1160335"/>
            <a:gd name="connsiteX86-27917" fmla="*/ 2274094 w 5470922"/>
            <a:gd name="connsiteY86-27918" fmla="*/ 320944 h 1160335"/>
            <a:gd name="connsiteX87-27919" fmla="*/ 2309812 w 5470922"/>
            <a:gd name="connsiteY87-27920" fmla="*/ 297132 h 1160335"/>
            <a:gd name="connsiteX88-27921" fmla="*/ 2321719 w 5470922"/>
            <a:gd name="connsiteY88-27922" fmla="*/ 279273 h 1160335"/>
            <a:gd name="connsiteX89-27923" fmla="*/ 2357437 w 5470922"/>
            <a:gd name="connsiteY89-27924" fmla="*/ 261413 h 1160335"/>
            <a:gd name="connsiteX90-27925" fmla="*/ 2369344 w 5470922"/>
            <a:gd name="connsiteY90-27926" fmla="*/ 249507 h 1160335"/>
            <a:gd name="connsiteX91-27927" fmla="*/ 2381250 w 5470922"/>
            <a:gd name="connsiteY91-27928" fmla="*/ 231648 h 1160335"/>
            <a:gd name="connsiteX92-27929" fmla="*/ 2416969 w 5470922"/>
            <a:gd name="connsiteY92-27930" fmla="*/ 219741 h 1160335"/>
            <a:gd name="connsiteX93-27931" fmla="*/ 2446734 w 5470922"/>
            <a:gd name="connsiteY93-27932" fmla="*/ 225694 h 1160335"/>
            <a:gd name="connsiteX94-27933" fmla="*/ 2458641 w 5470922"/>
            <a:gd name="connsiteY94-27934" fmla="*/ 237601 h 1160335"/>
            <a:gd name="connsiteX95-27935" fmla="*/ 2494359 w 5470922"/>
            <a:gd name="connsiteY95-27936" fmla="*/ 225694 h 1160335"/>
            <a:gd name="connsiteX96-27937" fmla="*/ 2536031 w 5470922"/>
            <a:gd name="connsiteY96-27938" fmla="*/ 231648 h 1160335"/>
            <a:gd name="connsiteX97-27939" fmla="*/ 2547937 w 5470922"/>
            <a:gd name="connsiteY97-27940" fmla="*/ 249507 h 1160335"/>
            <a:gd name="connsiteX98-27941" fmla="*/ 2559844 w 5470922"/>
            <a:gd name="connsiteY98-27942" fmla="*/ 261413 h 1160335"/>
            <a:gd name="connsiteX99-27943" fmla="*/ 2565797 w 5470922"/>
            <a:gd name="connsiteY99-27944" fmla="*/ 291179 h 1160335"/>
            <a:gd name="connsiteX100-27945" fmla="*/ 2583656 w 5470922"/>
            <a:gd name="connsiteY100-27946" fmla="*/ 297132 h 1160335"/>
            <a:gd name="connsiteX101-27947" fmla="*/ 2619375 w 5470922"/>
            <a:gd name="connsiteY101-27948" fmla="*/ 320944 h 1160335"/>
            <a:gd name="connsiteX102-27949" fmla="*/ 2655094 w 5470922"/>
            <a:gd name="connsiteY102-27950" fmla="*/ 338804 h 1160335"/>
            <a:gd name="connsiteX103-27951" fmla="*/ 2684859 w 5470922"/>
            <a:gd name="connsiteY103-27952" fmla="*/ 410241 h 1160335"/>
            <a:gd name="connsiteX104-27953" fmla="*/ 2708672 w 5470922"/>
            <a:gd name="connsiteY104-27954" fmla="*/ 398335 h 1160335"/>
            <a:gd name="connsiteX105-27955" fmla="*/ 2744391 w 5470922"/>
            <a:gd name="connsiteY105-27956" fmla="*/ 386429 h 1160335"/>
            <a:gd name="connsiteX106-27957" fmla="*/ 2851547 w 5470922"/>
            <a:gd name="connsiteY106-27958" fmla="*/ 404288 h 1160335"/>
            <a:gd name="connsiteX107-27959" fmla="*/ 2887266 w 5470922"/>
            <a:gd name="connsiteY107-27960" fmla="*/ 392382 h 1160335"/>
            <a:gd name="connsiteX108-27961" fmla="*/ 2905125 w 5470922"/>
            <a:gd name="connsiteY108-27962" fmla="*/ 386429 h 1160335"/>
            <a:gd name="connsiteX109-27963" fmla="*/ 2922984 w 5470922"/>
            <a:gd name="connsiteY109-27964" fmla="*/ 374523 h 1160335"/>
            <a:gd name="connsiteX110-27965" fmla="*/ 2976562 w 5470922"/>
            <a:gd name="connsiteY110-27966" fmla="*/ 368569 h 1160335"/>
            <a:gd name="connsiteX111-27967" fmla="*/ 2994422 w 5470922"/>
            <a:gd name="connsiteY111-27968" fmla="*/ 374523 h 1160335"/>
            <a:gd name="connsiteX112-27969" fmla="*/ 3012281 w 5470922"/>
            <a:gd name="connsiteY112-27970" fmla="*/ 386429 h 1160335"/>
            <a:gd name="connsiteX113-27971" fmla="*/ 3030141 w 5470922"/>
            <a:gd name="connsiteY113-27972" fmla="*/ 350710 h 1160335"/>
            <a:gd name="connsiteX114-27973" fmla="*/ 3065859 w 5470922"/>
            <a:gd name="connsiteY114-27974" fmla="*/ 320944 h 1160335"/>
            <a:gd name="connsiteX115-27975" fmla="*/ 3089672 w 5470922"/>
            <a:gd name="connsiteY115-27976" fmla="*/ 314991 h 1160335"/>
            <a:gd name="connsiteX116-27977" fmla="*/ 3168365 w 5470922"/>
            <a:gd name="connsiteY116-27978" fmla="*/ 319119 h 1160335"/>
            <a:gd name="connsiteX117-27979" fmla="*/ 3232547 w 5470922"/>
            <a:gd name="connsiteY117-27980" fmla="*/ 314991 h 1160335"/>
            <a:gd name="connsiteX118-27981" fmla="*/ 3244453 w 5470922"/>
            <a:gd name="connsiteY118-27982" fmla="*/ 326898 h 1160335"/>
            <a:gd name="connsiteX119-27983" fmla="*/ 3270079 w 5470922"/>
            <a:gd name="connsiteY119-27984" fmla="*/ 364631 h 1160335"/>
            <a:gd name="connsiteX120-27985" fmla="*/ 3295707 w 5470922"/>
            <a:gd name="connsiteY120-27986" fmla="*/ 413025 h 1160335"/>
            <a:gd name="connsiteX121-27987" fmla="*/ 3335563 w 5470922"/>
            <a:gd name="connsiteY121-27988" fmla="*/ 440198 h 1160335"/>
            <a:gd name="connsiteX122-27989" fmla="*/ 3363516 w 5470922"/>
            <a:gd name="connsiteY122-27990" fmla="*/ 440007 h 1160335"/>
            <a:gd name="connsiteX123-27991" fmla="*/ 3368957 w 5470922"/>
            <a:gd name="connsiteY123-27992" fmla="*/ 405345 h 1160335"/>
            <a:gd name="connsiteX124-27993" fmla="*/ 3364817 w 5470922"/>
            <a:gd name="connsiteY124-27994" fmla="*/ 380765 h 1160335"/>
            <a:gd name="connsiteX125-27995" fmla="*/ 3374136 w 5470922"/>
            <a:gd name="connsiteY125-27996" fmla="*/ 317105 h 1160335"/>
            <a:gd name="connsiteX126-27997" fmla="*/ 3423047 w 5470922"/>
            <a:gd name="connsiteY126-27998" fmla="*/ 332851 h 1160335"/>
            <a:gd name="connsiteX127-27999" fmla="*/ 3443495 w 5470922"/>
            <a:gd name="connsiteY127-28000" fmla="*/ 358967 h 1160335"/>
            <a:gd name="connsiteX128-28001" fmla="*/ 3459294 w 5470922"/>
            <a:gd name="connsiteY128-28002" fmla="*/ 314512 h 1160335"/>
            <a:gd name="connsiteX129-28003" fmla="*/ 3476625 w 5470922"/>
            <a:gd name="connsiteY129-28004" fmla="*/ 279273 h 1160335"/>
            <a:gd name="connsiteX130-28005" fmla="*/ 3500437 w 5470922"/>
            <a:gd name="connsiteY130-28006" fmla="*/ 273319 h 1160335"/>
            <a:gd name="connsiteX131-28007" fmla="*/ 3530203 w 5470922"/>
            <a:gd name="connsiteY131-28008" fmla="*/ 267366 h 1160335"/>
            <a:gd name="connsiteX132-28009" fmla="*/ 3548062 w 5470922"/>
            <a:gd name="connsiteY132-28010" fmla="*/ 261413 h 1160335"/>
            <a:gd name="connsiteX133-28011" fmla="*/ 3539784 w 5470922"/>
            <a:gd name="connsiteY133-28012" fmla="*/ 233471 h 1160335"/>
            <a:gd name="connsiteX134-28013" fmla="*/ 3607594 w 5470922"/>
            <a:gd name="connsiteY134-28014" fmla="*/ 179126 h 1160335"/>
            <a:gd name="connsiteX135-28015" fmla="*/ 3611997 w 5470922"/>
            <a:gd name="connsiteY135-28016" fmla="*/ 114218 h 1160335"/>
            <a:gd name="connsiteX136-28017" fmla="*/ 3655219 w 5470922"/>
            <a:gd name="connsiteY136-28018" fmla="*/ 100679 h 1160335"/>
            <a:gd name="connsiteX137-28019" fmla="*/ 3709836 w 5470922"/>
            <a:gd name="connsiteY137-28020" fmla="*/ 80227 h 1160335"/>
            <a:gd name="connsiteX138-28021" fmla="*/ 3757213 w 5470922"/>
            <a:gd name="connsiteY138-28022" fmla="*/ 45277 h 1160335"/>
            <a:gd name="connsiteX139-28023" fmla="*/ 3806125 w 5470922"/>
            <a:gd name="connsiteY139-28024" fmla="*/ 70626 h 1160335"/>
            <a:gd name="connsiteX140-28025" fmla="*/ 3875484 w 5470922"/>
            <a:gd name="connsiteY140-28026" fmla="*/ 70913 h 1160335"/>
            <a:gd name="connsiteX141-28027" fmla="*/ 3893344 w 5470922"/>
            <a:gd name="connsiteY141-28028" fmla="*/ 64960 h 1160335"/>
            <a:gd name="connsiteX142-28029" fmla="*/ 3911203 w 5470922"/>
            <a:gd name="connsiteY142-28030" fmla="*/ 53054 h 1160335"/>
            <a:gd name="connsiteX143-28031" fmla="*/ 3929062 w 5470922"/>
            <a:gd name="connsiteY143-28032" fmla="*/ 59007 h 1160335"/>
            <a:gd name="connsiteX144-28033" fmla="*/ 3966595 w 5470922"/>
            <a:gd name="connsiteY144-28034" fmla="*/ 73218 h 1160335"/>
            <a:gd name="connsiteX145-28035" fmla="*/ 3988082 w 5470922"/>
            <a:gd name="connsiteY145-28036" fmla="*/ 117193 h 1160335"/>
            <a:gd name="connsiteX146-28037" fmla="*/ 4025615 w 5470922"/>
            <a:gd name="connsiteY146-28038" fmla="*/ 131980 h 1160335"/>
            <a:gd name="connsiteX147-28039" fmla="*/ 4060295 w 5470922"/>
            <a:gd name="connsiteY147-28040" fmla="*/ 105865 h 1160335"/>
            <a:gd name="connsiteX148-28041" fmla="*/ 4038822 w 5470922"/>
            <a:gd name="connsiteY148-28042" fmla="*/ 61888 h 1160335"/>
            <a:gd name="connsiteX149-28043" fmla="*/ 4044778 w 5470922"/>
            <a:gd name="connsiteY149-28044" fmla="*/ 20505 h 1160335"/>
            <a:gd name="connsiteX150-28045" fmla="*/ 4062371 w 5470922"/>
            <a:gd name="connsiteY150-28046" fmla="*/ 53 h 1160335"/>
            <a:gd name="connsiteX151-28047" fmla="*/ 4101703 w 5470922"/>
            <a:gd name="connsiteY151-28048" fmla="*/ 11382 h 1160335"/>
            <a:gd name="connsiteX152-28049" fmla="*/ 4137933 w 5470922"/>
            <a:gd name="connsiteY152-28050" fmla="*/ 51419 h 1160335"/>
            <a:gd name="connsiteX153-28051" fmla="*/ 4181683 w 5470922"/>
            <a:gd name="connsiteY153-28052" fmla="*/ 77537 h 1160335"/>
            <a:gd name="connsiteX154-28053" fmla="*/ 4244578 w 5470922"/>
            <a:gd name="connsiteY154-28054" fmla="*/ 29241 h 1160335"/>
            <a:gd name="connsiteX155-28055" fmla="*/ 4280297 w 5470922"/>
            <a:gd name="connsiteY155-28056" fmla="*/ 35194 h 1160335"/>
            <a:gd name="connsiteX156-28057" fmla="*/ 4363641 w 5470922"/>
            <a:gd name="connsiteY156-28058" fmla="*/ 23288 h 1160335"/>
            <a:gd name="connsiteX157-28059" fmla="*/ 4381500 w 5470922"/>
            <a:gd name="connsiteY157-28060" fmla="*/ 17335 h 1160335"/>
            <a:gd name="connsiteX158-28061" fmla="*/ 4430163 w 5470922"/>
            <a:gd name="connsiteY158-28062" fmla="*/ 60255 h 1160335"/>
            <a:gd name="connsiteX159-28063" fmla="*/ 4457341 w 5470922"/>
            <a:gd name="connsiteY159-28064" fmla="*/ 94149 h 1160335"/>
            <a:gd name="connsiteX160-28065" fmla="*/ 4488656 w 5470922"/>
            <a:gd name="connsiteY160-28066" fmla="*/ 88773 h 1160335"/>
            <a:gd name="connsiteX161-28067" fmla="*/ 4513245 w 5470922"/>
            <a:gd name="connsiteY161-28068" fmla="*/ 52574 h 1160335"/>
            <a:gd name="connsiteX162-28069" fmla="*/ 4538870 w 5470922"/>
            <a:gd name="connsiteY162-28070" fmla="*/ 35484 h 1160335"/>
            <a:gd name="connsiteX163-28071" fmla="*/ 4574326 w 5470922"/>
            <a:gd name="connsiteY163-28072" fmla="*/ 26939 h 1160335"/>
            <a:gd name="connsiteX164-28073" fmla="*/ 4603315 w 5470922"/>
            <a:gd name="connsiteY164-28074" fmla="*/ 11671 h 1160335"/>
            <a:gd name="connsiteX165-28075" fmla="*/ 4607719 w 5470922"/>
            <a:gd name="connsiteY165-28076" fmla="*/ 29241 h 1160335"/>
            <a:gd name="connsiteX166-28077" fmla="*/ 4629207 w 5470922"/>
            <a:gd name="connsiteY166-28078" fmla="*/ 41627 h 1160335"/>
            <a:gd name="connsiteX167-28079" fmla="*/ 4660522 w 5470922"/>
            <a:gd name="connsiteY167-28080" fmla="*/ 68034 h 1160335"/>
            <a:gd name="connsiteX168-28081" fmla="*/ 4691062 w 5470922"/>
            <a:gd name="connsiteY168-28082" fmla="*/ 76866 h 1160335"/>
            <a:gd name="connsiteX169-28083" fmla="*/ 4748780 w 5470922"/>
            <a:gd name="connsiteY169-28084" fmla="*/ 55167 h 1160335"/>
            <a:gd name="connsiteX170-28085" fmla="*/ 4774406 w 5470922"/>
            <a:gd name="connsiteY170-28086" fmla="*/ 70913 h 1160335"/>
            <a:gd name="connsiteX171-28087" fmla="*/ 4828496 w 5470922"/>
            <a:gd name="connsiteY171-28088" fmla="*/ 109127 h 1160335"/>
            <a:gd name="connsiteX172-28089" fmla="*/ 4845844 w 5470922"/>
            <a:gd name="connsiteY172-28090" fmla="*/ 70913 h 1160335"/>
            <a:gd name="connsiteX173-28091" fmla="*/ 4863703 w 5470922"/>
            <a:gd name="connsiteY173-28092" fmla="*/ 82819 h 1160335"/>
            <a:gd name="connsiteX174-28093" fmla="*/ 4907964 w 5470922"/>
            <a:gd name="connsiteY174-28094" fmla="*/ 80515 h 1160335"/>
            <a:gd name="connsiteX175-28095" fmla="*/ 4935141 w 5470922"/>
            <a:gd name="connsiteY175-28096" fmla="*/ 76866 h 1160335"/>
            <a:gd name="connsiteX176-28097" fmla="*/ 4931792 w 5470922"/>
            <a:gd name="connsiteY176-28098" fmla="*/ 113064 h 1160335"/>
            <a:gd name="connsiteX177-28099" fmla="*/ 4974749 w 5470922"/>
            <a:gd name="connsiteY177-28100" fmla="*/ 124203 h 1160335"/>
            <a:gd name="connsiteX178-28101" fmla="*/ 5017708 w 5470922"/>
            <a:gd name="connsiteY178-28102" fmla="*/ 108745 h 1160335"/>
            <a:gd name="connsiteX179-28103" fmla="*/ 5020562 w 5470922"/>
            <a:gd name="connsiteY179-28104" fmla="*/ 71970 h 1160335"/>
            <a:gd name="connsiteX180-28105" fmla="*/ 5060156 w 5470922"/>
            <a:gd name="connsiteY180-28106" fmla="*/ 41148 h 1160335"/>
            <a:gd name="connsiteX181-28107" fmla="*/ 5047739 w 5470922"/>
            <a:gd name="connsiteY181-28108" fmla="*/ 23288 h 1160335"/>
            <a:gd name="connsiteX182-28109" fmla="*/ 5119687 w 5470922"/>
            <a:gd name="connsiteY182-28110" fmla="*/ 11382 h 1160335"/>
            <a:gd name="connsiteX183-28111" fmla="*/ 5142725 w 5470922"/>
            <a:gd name="connsiteY183-28112" fmla="*/ 3605 h 1160335"/>
            <a:gd name="connsiteX184-28113" fmla="*/ 5169390 w 5470922"/>
            <a:gd name="connsiteY184-28114" fmla="*/ 41916 h 1160335"/>
            <a:gd name="connsiteX185-28115" fmla="*/ 5209249 w 5470922"/>
            <a:gd name="connsiteY185-28116" fmla="*/ 59007 h 1160335"/>
            <a:gd name="connsiteX186-28117" fmla="*/ 5239014 w 5470922"/>
            <a:gd name="connsiteY186-28118" fmla="*/ 113064 h 1160335"/>
            <a:gd name="connsiteX187-28119" fmla="*/ 5246006 w 5470922"/>
            <a:gd name="connsiteY187-28120" fmla="*/ 132749 h 1160335"/>
            <a:gd name="connsiteX188-28121" fmla="*/ 5258686 w 5470922"/>
            <a:gd name="connsiteY188-28122" fmla="*/ 174708 h 1160335"/>
            <a:gd name="connsiteX189-28123" fmla="*/ 5280686 w 5470922"/>
            <a:gd name="connsiteY189-28124" fmla="*/ 156370 h 1160335"/>
            <a:gd name="connsiteX190-28125" fmla="*/ 5301911 w 5470922"/>
            <a:gd name="connsiteY190-28126" fmla="*/ 147056 h 1160335"/>
            <a:gd name="connsiteX191-28127" fmla="*/ 5312265 w 5470922"/>
            <a:gd name="connsiteY191-28128" fmla="*/ 124781 h 1160335"/>
            <a:gd name="connsiteX192-28129" fmla="*/ 5340991 w 5470922"/>
            <a:gd name="connsiteY192-28130" fmla="*/ 106920 h 1160335"/>
            <a:gd name="connsiteX193-28131" fmla="*/ 5309941 w 5470922"/>
            <a:gd name="connsiteY193-28132" fmla="*/ 72259 h 1160335"/>
            <a:gd name="connsiteX194-28133" fmla="*/ 5373610 w 5470922"/>
            <a:gd name="connsiteY194-28134" fmla="*/ 73027 h 1160335"/>
            <a:gd name="connsiteX195-28135" fmla="*/ 5399484 w 5470922"/>
            <a:gd name="connsiteY195-28136" fmla="*/ 59007 h 1160335"/>
            <a:gd name="connsiteX196-28137" fmla="*/ 5381625 w 5470922"/>
            <a:gd name="connsiteY196-28138" fmla="*/ 47101 h 1160335"/>
            <a:gd name="connsiteX197-28139" fmla="*/ 5447109 w 5470922"/>
            <a:gd name="connsiteY197-28140" fmla="*/ 41148 h 1160335"/>
            <a:gd name="connsiteX198-28141" fmla="*/ 5470922 w 5470922"/>
            <a:gd name="connsiteY198-28142" fmla="*/ 47101 h 1160335"/>
            <a:gd name="connsiteX0-28143" fmla="*/ 0 w 5470922"/>
            <a:gd name="connsiteY0-28144" fmla="*/ 1160335 h 1160335"/>
            <a:gd name="connsiteX1-28145" fmla="*/ 29766 w 5470922"/>
            <a:gd name="connsiteY1-28146" fmla="*/ 1142476 h 1160335"/>
            <a:gd name="connsiteX2-28147" fmla="*/ 47625 w 5470922"/>
            <a:gd name="connsiteY2-28148" fmla="*/ 1136523 h 1160335"/>
            <a:gd name="connsiteX3-28149" fmla="*/ 77391 w 5470922"/>
            <a:gd name="connsiteY3-28150" fmla="*/ 1106757 h 1160335"/>
            <a:gd name="connsiteX4-28151" fmla="*/ 95250 w 5470922"/>
            <a:gd name="connsiteY4-28152" fmla="*/ 1094851 h 1160335"/>
            <a:gd name="connsiteX5-28153" fmla="*/ 172641 w 5470922"/>
            <a:gd name="connsiteY5-28154" fmla="*/ 1100804 h 1160335"/>
            <a:gd name="connsiteX6-28155" fmla="*/ 220266 w 5470922"/>
            <a:gd name="connsiteY6-28156" fmla="*/ 1106757 h 1160335"/>
            <a:gd name="connsiteX7-28157" fmla="*/ 232172 w 5470922"/>
            <a:gd name="connsiteY7-28158" fmla="*/ 1088898 h 1160335"/>
            <a:gd name="connsiteX8-28159" fmla="*/ 238125 w 5470922"/>
            <a:gd name="connsiteY8-28160" fmla="*/ 1047226 h 1160335"/>
            <a:gd name="connsiteX9-28161" fmla="*/ 244078 w 5470922"/>
            <a:gd name="connsiteY9-28162" fmla="*/ 1029366 h 1160335"/>
            <a:gd name="connsiteX10-28163" fmla="*/ 279797 w 5470922"/>
            <a:gd name="connsiteY10-28164" fmla="*/ 1005554 h 1160335"/>
            <a:gd name="connsiteX11-28165" fmla="*/ 291703 w 5470922"/>
            <a:gd name="connsiteY11-28166" fmla="*/ 987694 h 1160335"/>
            <a:gd name="connsiteX12-28167" fmla="*/ 321469 w 5470922"/>
            <a:gd name="connsiteY12-28168" fmla="*/ 957929 h 1160335"/>
            <a:gd name="connsiteX13-28169" fmla="*/ 345281 w 5470922"/>
            <a:gd name="connsiteY13-28170" fmla="*/ 922210 h 1160335"/>
            <a:gd name="connsiteX14-28171" fmla="*/ 357187 w 5470922"/>
            <a:gd name="connsiteY14-28172" fmla="*/ 904351 h 1160335"/>
            <a:gd name="connsiteX15-28173" fmla="*/ 369094 w 5470922"/>
            <a:gd name="connsiteY15-28174" fmla="*/ 892444 h 1160335"/>
            <a:gd name="connsiteX16-28175" fmla="*/ 381000 w 5470922"/>
            <a:gd name="connsiteY16-28176" fmla="*/ 904351 h 1160335"/>
            <a:gd name="connsiteX17-28177" fmla="*/ 386953 w 5470922"/>
            <a:gd name="connsiteY17-28178" fmla="*/ 922210 h 1160335"/>
            <a:gd name="connsiteX18-28179" fmla="*/ 422672 w 5470922"/>
            <a:gd name="connsiteY18-28180" fmla="*/ 940069 h 1160335"/>
            <a:gd name="connsiteX19-28181" fmla="*/ 452437 w 5470922"/>
            <a:gd name="connsiteY19-28182" fmla="*/ 969835 h 1160335"/>
            <a:gd name="connsiteX20-28183" fmla="*/ 488156 w 5470922"/>
            <a:gd name="connsiteY20-28184" fmla="*/ 981741 h 1160335"/>
            <a:gd name="connsiteX21-28185" fmla="*/ 511969 w 5470922"/>
            <a:gd name="connsiteY21-28186" fmla="*/ 975788 h 1160335"/>
            <a:gd name="connsiteX22-28187" fmla="*/ 559594 w 5470922"/>
            <a:gd name="connsiteY22-28188" fmla="*/ 940069 h 1160335"/>
            <a:gd name="connsiteX23-28189" fmla="*/ 601266 w 5470922"/>
            <a:gd name="connsiteY23-28190" fmla="*/ 946023 h 1160335"/>
            <a:gd name="connsiteX24-28191" fmla="*/ 619125 w 5470922"/>
            <a:gd name="connsiteY24-28192" fmla="*/ 951976 h 1160335"/>
            <a:gd name="connsiteX25-28193" fmla="*/ 631031 w 5470922"/>
            <a:gd name="connsiteY25-28194" fmla="*/ 969835 h 1160335"/>
            <a:gd name="connsiteX26-28195" fmla="*/ 648891 w 5470922"/>
            <a:gd name="connsiteY26-28196" fmla="*/ 981741 h 1160335"/>
            <a:gd name="connsiteX27-28197" fmla="*/ 666750 w 5470922"/>
            <a:gd name="connsiteY27-28198" fmla="*/ 975788 h 1160335"/>
            <a:gd name="connsiteX28-28199" fmla="*/ 684609 w 5470922"/>
            <a:gd name="connsiteY28-28200" fmla="*/ 963882 h 1160335"/>
            <a:gd name="connsiteX29-28201" fmla="*/ 720328 w 5470922"/>
            <a:gd name="connsiteY29-28202" fmla="*/ 951976 h 1160335"/>
            <a:gd name="connsiteX30-28203" fmla="*/ 744141 w 5470922"/>
            <a:gd name="connsiteY30-28204" fmla="*/ 928163 h 1160335"/>
            <a:gd name="connsiteX31-28205" fmla="*/ 756047 w 5470922"/>
            <a:gd name="connsiteY31-28206" fmla="*/ 910304 h 1160335"/>
            <a:gd name="connsiteX32-28207" fmla="*/ 773906 w 5470922"/>
            <a:gd name="connsiteY32-28208" fmla="*/ 904351 h 1160335"/>
            <a:gd name="connsiteX33-28209" fmla="*/ 863203 w 5470922"/>
            <a:gd name="connsiteY33-28210" fmla="*/ 898398 h 1160335"/>
            <a:gd name="connsiteX34-28211" fmla="*/ 887016 w 5470922"/>
            <a:gd name="connsiteY34-28212" fmla="*/ 850773 h 1160335"/>
            <a:gd name="connsiteX35-28213" fmla="*/ 904875 w 5470922"/>
            <a:gd name="connsiteY35-28214" fmla="*/ 844819 h 1160335"/>
            <a:gd name="connsiteX36-28215" fmla="*/ 952500 w 5470922"/>
            <a:gd name="connsiteY36-28216" fmla="*/ 838866 h 1160335"/>
            <a:gd name="connsiteX37-28217" fmla="*/ 988219 w 5470922"/>
            <a:gd name="connsiteY37-28218" fmla="*/ 815054 h 1160335"/>
            <a:gd name="connsiteX38-28219" fmla="*/ 1006078 w 5470922"/>
            <a:gd name="connsiteY38-28220" fmla="*/ 803148 h 1160335"/>
            <a:gd name="connsiteX39-28221" fmla="*/ 1041797 w 5470922"/>
            <a:gd name="connsiteY39-28222" fmla="*/ 809101 h 1160335"/>
            <a:gd name="connsiteX40-28223" fmla="*/ 1059656 w 5470922"/>
            <a:gd name="connsiteY40-28224" fmla="*/ 815054 h 1160335"/>
            <a:gd name="connsiteX41-28225" fmla="*/ 1101328 w 5470922"/>
            <a:gd name="connsiteY41-28226" fmla="*/ 803148 h 1160335"/>
            <a:gd name="connsiteX42-28227" fmla="*/ 1137047 w 5470922"/>
            <a:gd name="connsiteY42-28228" fmla="*/ 761476 h 1160335"/>
            <a:gd name="connsiteX43-28229" fmla="*/ 1148953 w 5470922"/>
            <a:gd name="connsiteY43-28230" fmla="*/ 737663 h 1160335"/>
            <a:gd name="connsiteX44-28231" fmla="*/ 1154906 w 5470922"/>
            <a:gd name="connsiteY44-28232" fmla="*/ 719804 h 1160335"/>
            <a:gd name="connsiteX45-28233" fmla="*/ 1172766 w 5470922"/>
            <a:gd name="connsiteY45-28234" fmla="*/ 713851 h 1160335"/>
            <a:gd name="connsiteX46-28235" fmla="*/ 1196578 w 5470922"/>
            <a:gd name="connsiteY46-28236" fmla="*/ 719804 h 1160335"/>
            <a:gd name="connsiteX47-28237" fmla="*/ 1214437 w 5470922"/>
            <a:gd name="connsiteY47-28238" fmla="*/ 725757 h 1160335"/>
            <a:gd name="connsiteX48-28239" fmla="*/ 1226344 w 5470922"/>
            <a:gd name="connsiteY48-28240" fmla="*/ 713851 h 1160335"/>
            <a:gd name="connsiteX49-28241" fmla="*/ 1244203 w 5470922"/>
            <a:gd name="connsiteY49-28242" fmla="*/ 707898 h 1160335"/>
            <a:gd name="connsiteX50-28243" fmla="*/ 1273969 w 5470922"/>
            <a:gd name="connsiteY50-28244" fmla="*/ 737663 h 1160335"/>
            <a:gd name="connsiteX51-28245" fmla="*/ 1291828 w 5470922"/>
            <a:gd name="connsiteY51-28246" fmla="*/ 749569 h 1160335"/>
            <a:gd name="connsiteX52-28247" fmla="*/ 1333500 w 5470922"/>
            <a:gd name="connsiteY52-28248" fmla="*/ 785288 h 1160335"/>
            <a:gd name="connsiteX53-28249" fmla="*/ 1351359 w 5470922"/>
            <a:gd name="connsiteY53-28250" fmla="*/ 791241 h 1160335"/>
            <a:gd name="connsiteX54-28251" fmla="*/ 1369219 w 5470922"/>
            <a:gd name="connsiteY54-28252" fmla="*/ 755523 h 1160335"/>
            <a:gd name="connsiteX55-28253" fmla="*/ 1375172 w 5470922"/>
            <a:gd name="connsiteY55-28254" fmla="*/ 695991 h 1160335"/>
            <a:gd name="connsiteX56-28255" fmla="*/ 1393031 w 5470922"/>
            <a:gd name="connsiteY56-28256" fmla="*/ 684085 h 1160335"/>
            <a:gd name="connsiteX57-28257" fmla="*/ 1494234 w 5470922"/>
            <a:gd name="connsiteY57-28258" fmla="*/ 660273 h 1160335"/>
            <a:gd name="connsiteX58-28259" fmla="*/ 1506141 w 5470922"/>
            <a:gd name="connsiteY58-28260" fmla="*/ 648366 h 1160335"/>
            <a:gd name="connsiteX59-28261" fmla="*/ 1524000 w 5470922"/>
            <a:gd name="connsiteY59-28262" fmla="*/ 636460 h 1160335"/>
            <a:gd name="connsiteX60-28263" fmla="*/ 1535906 w 5470922"/>
            <a:gd name="connsiteY60-28264" fmla="*/ 618601 h 1160335"/>
            <a:gd name="connsiteX61-28265" fmla="*/ 1559719 w 5470922"/>
            <a:gd name="connsiteY61-28266" fmla="*/ 594788 h 1160335"/>
            <a:gd name="connsiteX62-28267" fmla="*/ 1565672 w 5470922"/>
            <a:gd name="connsiteY62-28268" fmla="*/ 576929 h 1160335"/>
            <a:gd name="connsiteX63-28269" fmla="*/ 1619250 w 5470922"/>
            <a:gd name="connsiteY63-28270" fmla="*/ 547163 h 1160335"/>
            <a:gd name="connsiteX64-28271" fmla="*/ 1702594 w 5470922"/>
            <a:gd name="connsiteY64-28272" fmla="*/ 553116 h 1160335"/>
            <a:gd name="connsiteX65-28273" fmla="*/ 1720453 w 5470922"/>
            <a:gd name="connsiteY65-28274" fmla="*/ 559069 h 1160335"/>
            <a:gd name="connsiteX66-28275" fmla="*/ 1768078 w 5470922"/>
            <a:gd name="connsiteY66-28276" fmla="*/ 547163 h 1160335"/>
            <a:gd name="connsiteX67-28277" fmla="*/ 1797844 w 5470922"/>
            <a:gd name="connsiteY67-28278" fmla="*/ 523351 h 1160335"/>
            <a:gd name="connsiteX68-28279" fmla="*/ 1779984 w 5470922"/>
            <a:gd name="connsiteY68-28280" fmla="*/ 481679 h 1160335"/>
            <a:gd name="connsiteX69-28281" fmla="*/ 1768078 w 5470922"/>
            <a:gd name="connsiteY69-28282" fmla="*/ 463819 h 1160335"/>
            <a:gd name="connsiteX70-28283" fmla="*/ 1785937 w 5470922"/>
            <a:gd name="connsiteY70-28284" fmla="*/ 445960 h 1160335"/>
            <a:gd name="connsiteX71-28285" fmla="*/ 1839516 w 5470922"/>
            <a:gd name="connsiteY71-28286" fmla="*/ 463819 h 1160335"/>
            <a:gd name="connsiteX72-28287" fmla="*/ 1851422 w 5470922"/>
            <a:gd name="connsiteY72-28288" fmla="*/ 475726 h 1160335"/>
            <a:gd name="connsiteX73-28289" fmla="*/ 1887141 w 5470922"/>
            <a:gd name="connsiteY73-28290" fmla="*/ 493585 h 1160335"/>
            <a:gd name="connsiteX74-28291" fmla="*/ 1934766 w 5470922"/>
            <a:gd name="connsiteY74-28292" fmla="*/ 481679 h 1160335"/>
            <a:gd name="connsiteX75-28293" fmla="*/ 1952625 w 5470922"/>
            <a:gd name="connsiteY75-28294" fmla="*/ 445960 h 1160335"/>
            <a:gd name="connsiteX76-28295" fmla="*/ 1976437 w 5470922"/>
            <a:gd name="connsiteY76-28296" fmla="*/ 434054 h 1160335"/>
            <a:gd name="connsiteX77-28297" fmla="*/ 2047875 w 5470922"/>
            <a:gd name="connsiteY77-28298" fmla="*/ 422148 h 1160335"/>
            <a:gd name="connsiteX78-28299" fmla="*/ 2077641 w 5470922"/>
            <a:gd name="connsiteY78-28300" fmla="*/ 404288 h 1160335"/>
            <a:gd name="connsiteX79-28301" fmla="*/ 2095500 w 5470922"/>
            <a:gd name="connsiteY79-28302" fmla="*/ 398335 h 1160335"/>
            <a:gd name="connsiteX80-28303" fmla="*/ 2125266 w 5470922"/>
            <a:gd name="connsiteY80-28304" fmla="*/ 374523 h 1160335"/>
            <a:gd name="connsiteX81-28305" fmla="*/ 2137172 w 5470922"/>
            <a:gd name="connsiteY81-28306" fmla="*/ 362616 h 1160335"/>
            <a:gd name="connsiteX82-28307" fmla="*/ 2172891 w 5470922"/>
            <a:gd name="connsiteY82-28308" fmla="*/ 350710 h 1160335"/>
            <a:gd name="connsiteX83-28309" fmla="*/ 2190750 w 5470922"/>
            <a:gd name="connsiteY83-28310" fmla="*/ 344757 h 1160335"/>
            <a:gd name="connsiteX84-28311" fmla="*/ 2220516 w 5470922"/>
            <a:gd name="connsiteY84-28312" fmla="*/ 338804 h 1160335"/>
            <a:gd name="connsiteX85-28313" fmla="*/ 2256234 w 5470922"/>
            <a:gd name="connsiteY85-28314" fmla="*/ 326898 h 1160335"/>
            <a:gd name="connsiteX86-28315" fmla="*/ 2274094 w 5470922"/>
            <a:gd name="connsiteY86-28316" fmla="*/ 320944 h 1160335"/>
            <a:gd name="connsiteX87-28317" fmla="*/ 2309812 w 5470922"/>
            <a:gd name="connsiteY87-28318" fmla="*/ 297132 h 1160335"/>
            <a:gd name="connsiteX88-28319" fmla="*/ 2321719 w 5470922"/>
            <a:gd name="connsiteY88-28320" fmla="*/ 279273 h 1160335"/>
            <a:gd name="connsiteX89-28321" fmla="*/ 2357437 w 5470922"/>
            <a:gd name="connsiteY89-28322" fmla="*/ 261413 h 1160335"/>
            <a:gd name="connsiteX90-28323" fmla="*/ 2369344 w 5470922"/>
            <a:gd name="connsiteY90-28324" fmla="*/ 249507 h 1160335"/>
            <a:gd name="connsiteX91-28325" fmla="*/ 2381250 w 5470922"/>
            <a:gd name="connsiteY91-28326" fmla="*/ 231648 h 1160335"/>
            <a:gd name="connsiteX92-28327" fmla="*/ 2416969 w 5470922"/>
            <a:gd name="connsiteY92-28328" fmla="*/ 219741 h 1160335"/>
            <a:gd name="connsiteX93-28329" fmla="*/ 2446734 w 5470922"/>
            <a:gd name="connsiteY93-28330" fmla="*/ 225694 h 1160335"/>
            <a:gd name="connsiteX94-28331" fmla="*/ 2458641 w 5470922"/>
            <a:gd name="connsiteY94-28332" fmla="*/ 237601 h 1160335"/>
            <a:gd name="connsiteX95-28333" fmla="*/ 2494359 w 5470922"/>
            <a:gd name="connsiteY95-28334" fmla="*/ 225694 h 1160335"/>
            <a:gd name="connsiteX96-28335" fmla="*/ 2536031 w 5470922"/>
            <a:gd name="connsiteY96-28336" fmla="*/ 231648 h 1160335"/>
            <a:gd name="connsiteX97-28337" fmla="*/ 2547937 w 5470922"/>
            <a:gd name="connsiteY97-28338" fmla="*/ 249507 h 1160335"/>
            <a:gd name="connsiteX98-28339" fmla="*/ 2559844 w 5470922"/>
            <a:gd name="connsiteY98-28340" fmla="*/ 261413 h 1160335"/>
            <a:gd name="connsiteX99-28341" fmla="*/ 2565797 w 5470922"/>
            <a:gd name="connsiteY99-28342" fmla="*/ 291179 h 1160335"/>
            <a:gd name="connsiteX100-28343" fmla="*/ 2583656 w 5470922"/>
            <a:gd name="connsiteY100-28344" fmla="*/ 297132 h 1160335"/>
            <a:gd name="connsiteX101-28345" fmla="*/ 2619375 w 5470922"/>
            <a:gd name="connsiteY101-28346" fmla="*/ 320944 h 1160335"/>
            <a:gd name="connsiteX102-28347" fmla="*/ 2655094 w 5470922"/>
            <a:gd name="connsiteY102-28348" fmla="*/ 338804 h 1160335"/>
            <a:gd name="connsiteX103-28349" fmla="*/ 2684859 w 5470922"/>
            <a:gd name="connsiteY103-28350" fmla="*/ 410241 h 1160335"/>
            <a:gd name="connsiteX104-28351" fmla="*/ 2708672 w 5470922"/>
            <a:gd name="connsiteY104-28352" fmla="*/ 398335 h 1160335"/>
            <a:gd name="connsiteX105-28353" fmla="*/ 2744391 w 5470922"/>
            <a:gd name="connsiteY105-28354" fmla="*/ 386429 h 1160335"/>
            <a:gd name="connsiteX106-28355" fmla="*/ 2851547 w 5470922"/>
            <a:gd name="connsiteY106-28356" fmla="*/ 404288 h 1160335"/>
            <a:gd name="connsiteX107-28357" fmla="*/ 2887266 w 5470922"/>
            <a:gd name="connsiteY107-28358" fmla="*/ 392382 h 1160335"/>
            <a:gd name="connsiteX108-28359" fmla="*/ 2905125 w 5470922"/>
            <a:gd name="connsiteY108-28360" fmla="*/ 386429 h 1160335"/>
            <a:gd name="connsiteX109-28361" fmla="*/ 2922984 w 5470922"/>
            <a:gd name="connsiteY109-28362" fmla="*/ 374523 h 1160335"/>
            <a:gd name="connsiteX110-28363" fmla="*/ 2976562 w 5470922"/>
            <a:gd name="connsiteY110-28364" fmla="*/ 368569 h 1160335"/>
            <a:gd name="connsiteX111-28365" fmla="*/ 2994422 w 5470922"/>
            <a:gd name="connsiteY111-28366" fmla="*/ 374523 h 1160335"/>
            <a:gd name="connsiteX112-28367" fmla="*/ 3012281 w 5470922"/>
            <a:gd name="connsiteY112-28368" fmla="*/ 386429 h 1160335"/>
            <a:gd name="connsiteX113-28369" fmla="*/ 3030141 w 5470922"/>
            <a:gd name="connsiteY113-28370" fmla="*/ 350710 h 1160335"/>
            <a:gd name="connsiteX114-28371" fmla="*/ 3065859 w 5470922"/>
            <a:gd name="connsiteY114-28372" fmla="*/ 320944 h 1160335"/>
            <a:gd name="connsiteX115-28373" fmla="*/ 3089672 w 5470922"/>
            <a:gd name="connsiteY115-28374" fmla="*/ 314991 h 1160335"/>
            <a:gd name="connsiteX116-28375" fmla="*/ 3168365 w 5470922"/>
            <a:gd name="connsiteY116-28376" fmla="*/ 319119 h 1160335"/>
            <a:gd name="connsiteX117-28377" fmla="*/ 3232547 w 5470922"/>
            <a:gd name="connsiteY117-28378" fmla="*/ 314991 h 1160335"/>
            <a:gd name="connsiteX118-28379" fmla="*/ 3244453 w 5470922"/>
            <a:gd name="connsiteY118-28380" fmla="*/ 326898 h 1160335"/>
            <a:gd name="connsiteX119-28381" fmla="*/ 3270079 w 5470922"/>
            <a:gd name="connsiteY119-28382" fmla="*/ 364631 h 1160335"/>
            <a:gd name="connsiteX120-28383" fmla="*/ 3295707 w 5470922"/>
            <a:gd name="connsiteY120-28384" fmla="*/ 413025 h 1160335"/>
            <a:gd name="connsiteX121-28385" fmla="*/ 3335563 w 5470922"/>
            <a:gd name="connsiteY121-28386" fmla="*/ 440198 h 1160335"/>
            <a:gd name="connsiteX122-28387" fmla="*/ 3363516 w 5470922"/>
            <a:gd name="connsiteY122-28388" fmla="*/ 440007 h 1160335"/>
            <a:gd name="connsiteX123-28389" fmla="*/ 3368957 w 5470922"/>
            <a:gd name="connsiteY123-28390" fmla="*/ 405345 h 1160335"/>
            <a:gd name="connsiteX124-28391" fmla="*/ 3364817 w 5470922"/>
            <a:gd name="connsiteY124-28392" fmla="*/ 380765 h 1160335"/>
            <a:gd name="connsiteX125-28393" fmla="*/ 3374136 w 5470922"/>
            <a:gd name="connsiteY125-28394" fmla="*/ 317105 h 1160335"/>
            <a:gd name="connsiteX126-28395" fmla="*/ 3423047 w 5470922"/>
            <a:gd name="connsiteY126-28396" fmla="*/ 332851 h 1160335"/>
            <a:gd name="connsiteX127-28397" fmla="*/ 3443495 w 5470922"/>
            <a:gd name="connsiteY127-28398" fmla="*/ 358967 h 1160335"/>
            <a:gd name="connsiteX128-28399" fmla="*/ 3459294 w 5470922"/>
            <a:gd name="connsiteY128-28400" fmla="*/ 314512 h 1160335"/>
            <a:gd name="connsiteX129-28401" fmla="*/ 3476625 w 5470922"/>
            <a:gd name="connsiteY129-28402" fmla="*/ 279273 h 1160335"/>
            <a:gd name="connsiteX130-28403" fmla="*/ 3500437 w 5470922"/>
            <a:gd name="connsiteY130-28404" fmla="*/ 273319 h 1160335"/>
            <a:gd name="connsiteX131-28405" fmla="*/ 3530203 w 5470922"/>
            <a:gd name="connsiteY131-28406" fmla="*/ 267366 h 1160335"/>
            <a:gd name="connsiteX132-28407" fmla="*/ 3548062 w 5470922"/>
            <a:gd name="connsiteY132-28408" fmla="*/ 261413 h 1160335"/>
            <a:gd name="connsiteX133-28409" fmla="*/ 3539784 w 5470922"/>
            <a:gd name="connsiteY133-28410" fmla="*/ 233471 h 1160335"/>
            <a:gd name="connsiteX134-28411" fmla="*/ 3607594 w 5470922"/>
            <a:gd name="connsiteY134-28412" fmla="*/ 179126 h 1160335"/>
            <a:gd name="connsiteX135-28413" fmla="*/ 3611997 w 5470922"/>
            <a:gd name="connsiteY135-28414" fmla="*/ 114218 h 1160335"/>
            <a:gd name="connsiteX136-28415" fmla="*/ 3655219 w 5470922"/>
            <a:gd name="connsiteY136-28416" fmla="*/ 100679 h 1160335"/>
            <a:gd name="connsiteX137-28417" fmla="*/ 3709836 w 5470922"/>
            <a:gd name="connsiteY137-28418" fmla="*/ 80227 h 1160335"/>
            <a:gd name="connsiteX138-28419" fmla="*/ 3757213 w 5470922"/>
            <a:gd name="connsiteY138-28420" fmla="*/ 45277 h 1160335"/>
            <a:gd name="connsiteX139-28421" fmla="*/ 3806125 w 5470922"/>
            <a:gd name="connsiteY139-28422" fmla="*/ 70626 h 1160335"/>
            <a:gd name="connsiteX140-28423" fmla="*/ 3875484 w 5470922"/>
            <a:gd name="connsiteY140-28424" fmla="*/ 70913 h 1160335"/>
            <a:gd name="connsiteX141-28425" fmla="*/ 3893344 w 5470922"/>
            <a:gd name="connsiteY141-28426" fmla="*/ 64960 h 1160335"/>
            <a:gd name="connsiteX142-28427" fmla="*/ 3911203 w 5470922"/>
            <a:gd name="connsiteY142-28428" fmla="*/ 53054 h 1160335"/>
            <a:gd name="connsiteX143-28429" fmla="*/ 3929062 w 5470922"/>
            <a:gd name="connsiteY143-28430" fmla="*/ 59007 h 1160335"/>
            <a:gd name="connsiteX144-28431" fmla="*/ 3966595 w 5470922"/>
            <a:gd name="connsiteY144-28432" fmla="*/ 73218 h 1160335"/>
            <a:gd name="connsiteX145-28433" fmla="*/ 3988082 w 5470922"/>
            <a:gd name="connsiteY145-28434" fmla="*/ 117193 h 1160335"/>
            <a:gd name="connsiteX146-28435" fmla="*/ 4025615 w 5470922"/>
            <a:gd name="connsiteY146-28436" fmla="*/ 131980 h 1160335"/>
            <a:gd name="connsiteX147-28437" fmla="*/ 4060295 w 5470922"/>
            <a:gd name="connsiteY147-28438" fmla="*/ 105865 h 1160335"/>
            <a:gd name="connsiteX148-28439" fmla="*/ 4038822 w 5470922"/>
            <a:gd name="connsiteY148-28440" fmla="*/ 61888 h 1160335"/>
            <a:gd name="connsiteX149-28441" fmla="*/ 4044778 w 5470922"/>
            <a:gd name="connsiteY149-28442" fmla="*/ 20505 h 1160335"/>
            <a:gd name="connsiteX150-28443" fmla="*/ 4062371 w 5470922"/>
            <a:gd name="connsiteY150-28444" fmla="*/ 53 h 1160335"/>
            <a:gd name="connsiteX151-28445" fmla="*/ 4101703 w 5470922"/>
            <a:gd name="connsiteY151-28446" fmla="*/ 11382 h 1160335"/>
            <a:gd name="connsiteX152-28447" fmla="*/ 4137933 w 5470922"/>
            <a:gd name="connsiteY152-28448" fmla="*/ 51419 h 1160335"/>
            <a:gd name="connsiteX153-28449" fmla="*/ 4181683 w 5470922"/>
            <a:gd name="connsiteY153-28450" fmla="*/ 77537 h 1160335"/>
            <a:gd name="connsiteX154-28451" fmla="*/ 4244578 w 5470922"/>
            <a:gd name="connsiteY154-28452" fmla="*/ 29241 h 1160335"/>
            <a:gd name="connsiteX155-28453" fmla="*/ 4280297 w 5470922"/>
            <a:gd name="connsiteY155-28454" fmla="*/ 35194 h 1160335"/>
            <a:gd name="connsiteX156-28455" fmla="*/ 4363641 w 5470922"/>
            <a:gd name="connsiteY156-28456" fmla="*/ 23288 h 1160335"/>
            <a:gd name="connsiteX157-28457" fmla="*/ 4381500 w 5470922"/>
            <a:gd name="connsiteY157-28458" fmla="*/ 17335 h 1160335"/>
            <a:gd name="connsiteX158-28459" fmla="*/ 4430163 w 5470922"/>
            <a:gd name="connsiteY158-28460" fmla="*/ 60255 h 1160335"/>
            <a:gd name="connsiteX159-28461" fmla="*/ 4457341 w 5470922"/>
            <a:gd name="connsiteY159-28462" fmla="*/ 94149 h 1160335"/>
            <a:gd name="connsiteX160-28463" fmla="*/ 4488656 w 5470922"/>
            <a:gd name="connsiteY160-28464" fmla="*/ 88773 h 1160335"/>
            <a:gd name="connsiteX161-28465" fmla="*/ 4513245 w 5470922"/>
            <a:gd name="connsiteY161-28466" fmla="*/ 52574 h 1160335"/>
            <a:gd name="connsiteX162-28467" fmla="*/ 4538870 w 5470922"/>
            <a:gd name="connsiteY162-28468" fmla="*/ 35484 h 1160335"/>
            <a:gd name="connsiteX163-28469" fmla="*/ 4574326 w 5470922"/>
            <a:gd name="connsiteY163-28470" fmla="*/ 26939 h 1160335"/>
            <a:gd name="connsiteX164-28471" fmla="*/ 4603315 w 5470922"/>
            <a:gd name="connsiteY164-28472" fmla="*/ 11671 h 1160335"/>
            <a:gd name="connsiteX165-28473" fmla="*/ 4607719 w 5470922"/>
            <a:gd name="connsiteY165-28474" fmla="*/ 29241 h 1160335"/>
            <a:gd name="connsiteX166-28475" fmla="*/ 4629207 w 5470922"/>
            <a:gd name="connsiteY166-28476" fmla="*/ 41627 h 1160335"/>
            <a:gd name="connsiteX167-28477" fmla="*/ 4660522 w 5470922"/>
            <a:gd name="connsiteY167-28478" fmla="*/ 68034 h 1160335"/>
            <a:gd name="connsiteX168-28479" fmla="*/ 4691062 w 5470922"/>
            <a:gd name="connsiteY168-28480" fmla="*/ 76866 h 1160335"/>
            <a:gd name="connsiteX169-28481" fmla="*/ 4748780 w 5470922"/>
            <a:gd name="connsiteY169-28482" fmla="*/ 55167 h 1160335"/>
            <a:gd name="connsiteX170-28483" fmla="*/ 4774406 w 5470922"/>
            <a:gd name="connsiteY170-28484" fmla="*/ 70913 h 1160335"/>
            <a:gd name="connsiteX171-28485" fmla="*/ 4828496 w 5470922"/>
            <a:gd name="connsiteY171-28486" fmla="*/ 109127 h 1160335"/>
            <a:gd name="connsiteX172-28487" fmla="*/ 4863703 w 5470922"/>
            <a:gd name="connsiteY172-28488" fmla="*/ 82819 h 1160335"/>
            <a:gd name="connsiteX173-28489" fmla="*/ 4907964 w 5470922"/>
            <a:gd name="connsiteY173-28490" fmla="*/ 80515 h 1160335"/>
            <a:gd name="connsiteX174-28491" fmla="*/ 4935141 w 5470922"/>
            <a:gd name="connsiteY174-28492" fmla="*/ 76866 h 1160335"/>
            <a:gd name="connsiteX175-28493" fmla="*/ 4931792 w 5470922"/>
            <a:gd name="connsiteY175-28494" fmla="*/ 113064 h 1160335"/>
            <a:gd name="connsiteX176-28495" fmla="*/ 4974749 w 5470922"/>
            <a:gd name="connsiteY176-28496" fmla="*/ 124203 h 1160335"/>
            <a:gd name="connsiteX177-28497" fmla="*/ 5017708 w 5470922"/>
            <a:gd name="connsiteY177-28498" fmla="*/ 108745 h 1160335"/>
            <a:gd name="connsiteX178-28499" fmla="*/ 5020562 w 5470922"/>
            <a:gd name="connsiteY178-28500" fmla="*/ 71970 h 1160335"/>
            <a:gd name="connsiteX179-28501" fmla="*/ 5060156 w 5470922"/>
            <a:gd name="connsiteY179-28502" fmla="*/ 41148 h 1160335"/>
            <a:gd name="connsiteX180-28503" fmla="*/ 5047739 w 5470922"/>
            <a:gd name="connsiteY180-28504" fmla="*/ 23288 h 1160335"/>
            <a:gd name="connsiteX181-28505" fmla="*/ 5119687 w 5470922"/>
            <a:gd name="connsiteY181-28506" fmla="*/ 11382 h 1160335"/>
            <a:gd name="connsiteX182-28507" fmla="*/ 5142725 w 5470922"/>
            <a:gd name="connsiteY182-28508" fmla="*/ 3605 h 1160335"/>
            <a:gd name="connsiteX183-28509" fmla="*/ 5169390 w 5470922"/>
            <a:gd name="connsiteY183-28510" fmla="*/ 41916 h 1160335"/>
            <a:gd name="connsiteX184-28511" fmla="*/ 5209249 w 5470922"/>
            <a:gd name="connsiteY184-28512" fmla="*/ 59007 h 1160335"/>
            <a:gd name="connsiteX185-28513" fmla="*/ 5239014 w 5470922"/>
            <a:gd name="connsiteY185-28514" fmla="*/ 113064 h 1160335"/>
            <a:gd name="connsiteX186-28515" fmla="*/ 5246006 w 5470922"/>
            <a:gd name="connsiteY186-28516" fmla="*/ 132749 h 1160335"/>
            <a:gd name="connsiteX187-28517" fmla="*/ 5258686 w 5470922"/>
            <a:gd name="connsiteY187-28518" fmla="*/ 174708 h 1160335"/>
            <a:gd name="connsiteX188-28519" fmla="*/ 5280686 w 5470922"/>
            <a:gd name="connsiteY188-28520" fmla="*/ 156370 h 1160335"/>
            <a:gd name="connsiteX189-28521" fmla="*/ 5301911 w 5470922"/>
            <a:gd name="connsiteY189-28522" fmla="*/ 147056 h 1160335"/>
            <a:gd name="connsiteX190-28523" fmla="*/ 5312265 w 5470922"/>
            <a:gd name="connsiteY190-28524" fmla="*/ 124781 h 1160335"/>
            <a:gd name="connsiteX191-28525" fmla="*/ 5340991 w 5470922"/>
            <a:gd name="connsiteY191-28526" fmla="*/ 106920 h 1160335"/>
            <a:gd name="connsiteX192-28527" fmla="*/ 5309941 w 5470922"/>
            <a:gd name="connsiteY192-28528" fmla="*/ 72259 h 1160335"/>
            <a:gd name="connsiteX193-28529" fmla="*/ 5373610 w 5470922"/>
            <a:gd name="connsiteY193-28530" fmla="*/ 73027 h 1160335"/>
            <a:gd name="connsiteX194-28531" fmla="*/ 5399484 w 5470922"/>
            <a:gd name="connsiteY194-28532" fmla="*/ 59007 h 1160335"/>
            <a:gd name="connsiteX195-28533" fmla="*/ 5381625 w 5470922"/>
            <a:gd name="connsiteY195-28534" fmla="*/ 47101 h 1160335"/>
            <a:gd name="connsiteX196-28535" fmla="*/ 5447109 w 5470922"/>
            <a:gd name="connsiteY196-28536" fmla="*/ 41148 h 1160335"/>
            <a:gd name="connsiteX197-28537" fmla="*/ 5470922 w 5470922"/>
            <a:gd name="connsiteY197-28538" fmla="*/ 47101 h 1160335"/>
            <a:gd name="connsiteX0-28539" fmla="*/ 0 w 5470922"/>
            <a:gd name="connsiteY0-28540" fmla="*/ 1160335 h 1160335"/>
            <a:gd name="connsiteX1-28541" fmla="*/ 29766 w 5470922"/>
            <a:gd name="connsiteY1-28542" fmla="*/ 1142476 h 1160335"/>
            <a:gd name="connsiteX2-28543" fmla="*/ 47625 w 5470922"/>
            <a:gd name="connsiteY2-28544" fmla="*/ 1136523 h 1160335"/>
            <a:gd name="connsiteX3-28545" fmla="*/ 77391 w 5470922"/>
            <a:gd name="connsiteY3-28546" fmla="*/ 1106757 h 1160335"/>
            <a:gd name="connsiteX4-28547" fmla="*/ 95250 w 5470922"/>
            <a:gd name="connsiteY4-28548" fmla="*/ 1094851 h 1160335"/>
            <a:gd name="connsiteX5-28549" fmla="*/ 172641 w 5470922"/>
            <a:gd name="connsiteY5-28550" fmla="*/ 1100804 h 1160335"/>
            <a:gd name="connsiteX6-28551" fmla="*/ 220266 w 5470922"/>
            <a:gd name="connsiteY6-28552" fmla="*/ 1106757 h 1160335"/>
            <a:gd name="connsiteX7-28553" fmla="*/ 232172 w 5470922"/>
            <a:gd name="connsiteY7-28554" fmla="*/ 1088898 h 1160335"/>
            <a:gd name="connsiteX8-28555" fmla="*/ 238125 w 5470922"/>
            <a:gd name="connsiteY8-28556" fmla="*/ 1047226 h 1160335"/>
            <a:gd name="connsiteX9-28557" fmla="*/ 244078 w 5470922"/>
            <a:gd name="connsiteY9-28558" fmla="*/ 1029366 h 1160335"/>
            <a:gd name="connsiteX10-28559" fmla="*/ 279797 w 5470922"/>
            <a:gd name="connsiteY10-28560" fmla="*/ 1005554 h 1160335"/>
            <a:gd name="connsiteX11-28561" fmla="*/ 291703 w 5470922"/>
            <a:gd name="connsiteY11-28562" fmla="*/ 987694 h 1160335"/>
            <a:gd name="connsiteX12-28563" fmla="*/ 321469 w 5470922"/>
            <a:gd name="connsiteY12-28564" fmla="*/ 957929 h 1160335"/>
            <a:gd name="connsiteX13-28565" fmla="*/ 345281 w 5470922"/>
            <a:gd name="connsiteY13-28566" fmla="*/ 922210 h 1160335"/>
            <a:gd name="connsiteX14-28567" fmla="*/ 357187 w 5470922"/>
            <a:gd name="connsiteY14-28568" fmla="*/ 904351 h 1160335"/>
            <a:gd name="connsiteX15-28569" fmla="*/ 369094 w 5470922"/>
            <a:gd name="connsiteY15-28570" fmla="*/ 892444 h 1160335"/>
            <a:gd name="connsiteX16-28571" fmla="*/ 381000 w 5470922"/>
            <a:gd name="connsiteY16-28572" fmla="*/ 904351 h 1160335"/>
            <a:gd name="connsiteX17-28573" fmla="*/ 386953 w 5470922"/>
            <a:gd name="connsiteY17-28574" fmla="*/ 922210 h 1160335"/>
            <a:gd name="connsiteX18-28575" fmla="*/ 422672 w 5470922"/>
            <a:gd name="connsiteY18-28576" fmla="*/ 940069 h 1160335"/>
            <a:gd name="connsiteX19-28577" fmla="*/ 452437 w 5470922"/>
            <a:gd name="connsiteY19-28578" fmla="*/ 969835 h 1160335"/>
            <a:gd name="connsiteX20-28579" fmla="*/ 488156 w 5470922"/>
            <a:gd name="connsiteY20-28580" fmla="*/ 981741 h 1160335"/>
            <a:gd name="connsiteX21-28581" fmla="*/ 511969 w 5470922"/>
            <a:gd name="connsiteY21-28582" fmla="*/ 975788 h 1160335"/>
            <a:gd name="connsiteX22-28583" fmla="*/ 559594 w 5470922"/>
            <a:gd name="connsiteY22-28584" fmla="*/ 940069 h 1160335"/>
            <a:gd name="connsiteX23-28585" fmla="*/ 601266 w 5470922"/>
            <a:gd name="connsiteY23-28586" fmla="*/ 946023 h 1160335"/>
            <a:gd name="connsiteX24-28587" fmla="*/ 619125 w 5470922"/>
            <a:gd name="connsiteY24-28588" fmla="*/ 951976 h 1160335"/>
            <a:gd name="connsiteX25-28589" fmla="*/ 631031 w 5470922"/>
            <a:gd name="connsiteY25-28590" fmla="*/ 969835 h 1160335"/>
            <a:gd name="connsiteX26-28591" fmla="*/ 648891 w 5470922"/>
            <a:gd name="connsiteY26-28592" fmla="*/ 981741 h 1160335"/>
            <a:gd name="connsiteX27-28593" fmla="*/ 666750 w 5470922"/>
            <a:gd name="connsiteY27-28594" fmla="*/ 975788 h 1160335"/>
            <a:gd name="connsiteX28-28595" fmla="*/ 684609 w 5470922"/>
            <a:gd name="connsiteY28-28596" fmla="*/ 963882 h 1160335"/>
            <a:gd name="connsiteX29-28597" fmla="*/ 720328 w 5470922"/>
            <a:gd name="connsiteY29-28598" fmla="*/ 951976 h 1160335"/>
            <a:gd name="connsiteX30-28599" fmla="*/ 744141 w 5470922"/>
            <a:gd name="connsiteY30-28600" fmla="*/ 928163 h 1160335"/>
            <a:gd name="connsiteX31-28601" fmla="*/ 756047 w 5470922"/>
            <a:gd name="connsiteY31-28602" fmla="*/ 910304 h 1160335"/>
            <a:gd name="connsiteX32-28603" fmla="*/ 773906 w 5470922"/>
            <a:gd name="connsiteY32-28604" fmla="*/ 904351 h 1160335"/>
            <a:gd name="connsiteX33-28605" fmla="*/ 863203 w 5470922"/>
            <a:gd name="connsiteY33-28606" fmla="*/ 898398 h 1160335"/>
            <a:gd name="connsiteX34-28607" fmla="*/ 887016 w 5470922"/>
            <a:gd name="connsiteY34-28608" fmla="*/ 850773 h 1160335"/>
            <a:gd name="connsiteX35-28609" fmla="*/ 904875 w 5470922"/>
            <a:gd name="connsiteY35-28610" fmla="*/ 844819 h 1160335"/>
            <a:gd name="connsiteX36-28611" fmla="*/ 952500 w 5470922"/>
            <a:gd name="connsiteY36-28612" fmla="*/ 838866 h 1160335"/>
            <a:gd name="connsiteX37-28613" fmla="*/ 988219 w 5470922"/>
            <a:gd name="connsiteY37-28614" fmla="*/ 815054 h 1160335"/>
            <a:gd name="connsiteX38-28615" fmla="*/ 1006078 w 5470922"/>
            <a:gd name="connsiteY38-28616" fmla="*/ 803148 h 1160335"/>
            <a:gd name="connsiteX39-28617" fmla="*/ 1041797 w 5470922"/>
            <a:gd name="connsiteY39-28618" fmla="*/ 809101 h 1160335"/>
            <a:gd name="connsiteX40-28619" fmla="*/ 1059656 w 5470922"/>
            <a:gd name="connsiteY40-28620" fmla="*/ 815054 h 1160335"/>
            <a:gd name="connsiteX41-28621" fmla="*/ 1101328 w 5470922"/>
            <a:gd name="connsiteY41-28622" fmla="*/ 803148 h 1160335"/>
            <a:gd name="connsiteX42-28623" fmla="*/ 1137047 w 5470922"/>
            <a:gd name="connsiteY42-28624" fmla="*/ 761476 h 1160335"/>
            <a:gd name="connsiteX43-28625" fmla="*/ 1148953 w 5470922"/>
            <a:gd name="connsiteY43-28626" fmla="*/ 737663 h 1160335"/>
            <a:gd name="connsiteX44-28627" fmla="*/ 1154906 w 5470922"/>
            <a:gd name="connsiteY44-28628" fmla="*/ 719804 h 1160335"/>
            <a:gd name="connsiteX45-28629" fmla="*/ 1172766 w 5470922"/>
            <a:gd name="connsiteY45-28630" fmla="*/ 713851 h 1160335"/>
            <a:gd name="connsiteX46-28631" fmla="*/ 1196578 w 5470922"/>
            <a:gd name="connsiteY46-28632" fmla="*/ 719804 h 1160335"/>
            <a:gd name="connsiteX47-28633" fmla="*/ 1214437 w 5470922"/>
            <a:gd name="connsiteY47-28634" fmla="*/ 725757 h 1160335"/>
            <a:gd name="connsiteX48-28635" fmla="*/ 1226344 w 5470922"/>
            <a:gd name="connsiteY48-28636" fmla="*/ 713851 h 1160335"/>
            <a:gd name="connsiteX49-28637" fmla="*/ 1244203 w 5470922"/>
            <a:gd name="connsiteY49-28638" fmla="*/ 707898 h 1160335"/>
            <a:gd name="connsiteX50-28639" fmla="*/ 1273969 w 5470922"/>
            <a:gd name="connsiteY50-28640" fmla="*/ 737663 h 1160335"/>
            <a:gd name="connsiteX51-28641" fmla="*/ 1291828 w 5470922"/>
            <a:gd name="connsiteY51-28642" fmla="*/ 749569 h 1160335"/>
            <a:gd name="connsiteX52-28643" fmla="*/ 1333500 w 5470922"/>
            <a:gd name="connsiteY52-28644" fmla="*/ 785288 h 1160335"/>
            <a:gd name="connsiteX53-28645" fmla="*/ 1351359 w 5470922"/>
            <a:gd name="connsiteY53-28646" fmla="*/ 791241 h 1160335"/>
            <a:gd name="connsiteX54-28647" fmla="*/ 1369219 w 5470922"/>
            <a:gd name="connsiteY54-28648" fmla="*/ 755523 h 1160335"/>
            <a:gd name="connsiteX55-28649" fmla="*/ 1375172 w 5470922"/>
            <a:gd name="connsiteY55-28650" fmla="*/ 695991 h 1160335"/>
            <a:gd name="connsiteX56-28651" fmla="*/ 1393031 w 5470922"/>
            <a:gd name="connsiteY56-28652" fmla="*/ 684085 h 1160335"/>
            <a:gd name="connsiteX57-28653" fmla="*/ 1494234 w 5470922"/>
            <a:gd name="connsiteY57-28654" fmla="*/ 660273 h 1160335"/>
            <a:gd name="connsiteX58-28655" fmla="*/ 1506141 w 5470922"/>
            <a:gd name="connsiteY58-28656" fmla="*/ 648366 h 1160335"/>
            <a:gd name="connsiteX59-28657" fmla="*/ 1524000 w 5470922"/>
            <a:gd name="connsiteY59-28658" fmla="*/ 636460 h 1160335"/>
            <a:gd name="connsiteX60-28659" fmla="*/ 1535906 w 5470922"/>
            <a:gd name="connsiteY60-28660" fmla="*/ 618601 h 1160335"/>
            <a:gd name="connsiteX61-28661" fmla="*/ 1559719 w 5470922"/>
            <a:gd name="connsiteY61-28662" fmla="*/ 594788 h 1160335"/>
            <a:gd name="connsiteX62-28663" fmla="*/ 1565672 w 5470922"/>
            <a:gd name="connsiteY62-28664" fmla="*/ 576929 h 1160335"/>
            <a:gd name="connsiteX63-28665" fmla="*/ 1619250 w 5470922"/>
            <a:gd name="connsiteY63-28666" fmla="*/ 547163 h 1160335"/>
            <a:gd name="connsiteX64-28667" fmla="*/ 1702594 w 5470922"/>
            <a:gd name="connsiteY64-28668" fmla="*/ 553116 h 1160335"/>
            <a:gd name="connsiteX65-28669" fmla="*/ 1720453 w 5470922"/>
            <a:gd name="connsiteY65-28670" fmla="*/ 559069 h 1160335"/>
            <a:gd name="connsiteX66-28671" fmla="*/ 1768078 w 5470922"/>
            <a:gd name="connsiteY66-28672" fmla="*/ 547163 h 1160335"/>
            <a:gd name="connsiteX67-28673" fmla="*/ 1754110 w 5470922"/>
            <a:gd name="connsiteY67-28674" fmla="*/ 499826 h 1160335"/>
            <a:gd name="connsiteX68-28675" fmla="*/ 1779984 w 5470922"/>
            <a:gd name="connsiteY68-28676" fmla="*/ 481679 h 1160335"/>
            <a:gd name="connsiteX69-28677" fmla="*/ 1768078 w 5470922"/>
            <a:gd name="connsiteY69-28678" fmla="*/ 463819 h 1160335"/>
            <a:gd name="connsiteX70-28679" fmla="*/ 1785937 w 5470922"/>
            <a:gd name="connsiteY70-28680" fmla="*/ 445960 h 1160335"/>
            <a:gd name="connsiteX71-28681" fmla="*/ 1839516 w 5470922"/>
            <a:gd name="connsiteY71-28682" fmla="*/ 463819 h 1160335"/>
            <a:gd name="connsiteX72-28683" fmla="*/ 1851422 w 5470922"/>
            <a:gd name="connsiteY72-28684" fmla="*/ 475726 h 1160335"/>
            <a:gd name="connsiteX73-28685" fmla="*/ 1887141 w 5470922"/>
            <a:gd name="connsiteY73-28686" fmla="*/ 493585 h 1160335"/>
            <a:gd name="connsiteX74-28687" fmla="*/ 1934766 w 5470922"/>
            <a:gd name="connsiteY74-28688" fmla="*/ 481679 h 1160335"/>
            <a:gd name="connsiteX75-28689" fmla="*/ 1952625 w 5470922"/>
            <a:gd name="connsiteY75-28690" fmla="*/ 445960 h 1160335"/>
            <a:gd name="connsiteX76-28691" fmla="*/ 1976437 w 5470922"/>
            <a:gd name="connsiteY76-28692" fmla="*/ 434054 h 1160335"/>
            <a:gd name="connsiteX77-28693" fmla="*/ 2047875 w 5470922"/>
            <a:gd name="connsiteY77-28694" fmla="*/ 422148 h 1160335"/>
            <a:gd name="connsiteX78-28695" fmla="*/ 2077641 w 5470922"/>
            <a:gd name="connsiteY78-28696" fmla="*/ 404288 h 1160335"/>
            <a:gd name="connsiteX79-28697" fmla="*/ 2095500 w 5470922"/>
            <a:gd name="connsiteY79-28698" fmla="*/ 398335 h 1160335"/>
            <a:gd name="connsiteX80-28699" fmla="*/ 2125266 w 5470922"/>
            <a:gd name="connsiteY80-28700" fmla="*/ 374523 h 1160335"/>
            <a:gd name="connsiteX81-28701" fmla="*/ 2137172 w 5470922"/>
            <a:gd name="connsiteY81-28702" fmla="*/ 362616 h 1160335"/>
            <a:gd name="connsiteX82-28703" fmla="*/ 2172891 w 5470922"/>
            <a:gd name="connsiteY82-28704" fmla="*/ 350710 h 1160335"/>
            <a:gd name="connsiteX83-28705" fmla="*/ 2190750 w 5470922"/>
            <a:gd name="connsiteY83-28706" fmla="*/ 344757 h 1160335"/>
            <a:gd name="connsiteX84-28707" fmla="*/ 2220516 w 5470922"/>
            <a:gd name="connsiteY84-28708" fmla="*/ 338804 h 1160335"/>
            <a:gd name="connsiteX85-28709" fmla="*/ 2256234 w 5470922"/>
            <a:gd name="connsiteY85-28710" fmla="*/ 326898 h 1160335"/>
            <a:gd name="connsiteX86-28711" fmla="*/ 2274094 w 5470922"/>
            <a:gd name="connsiteY86-28712" fmla="*/ 320944 h 1160335"/>
            <a:gd name="connsiteX87-28713" fmla="*/ 2309812 w 5470922"/>
            <a:gd name="connsiteY87-28714" fmla="*/ 297132 h 1160335"/>
            <a:gd name="connsiteX88-28715" fmla="*/ 2321719 w 5470922"/>
            <a:gd name="connsiteY88-28716" fmla="*/ 279273 h 1160335"/>
            <a:gd name="connsiteX89-28717" fmla="*/ 2357437 w 5470922"/>
            <a:gd name="connsiteY89-28718" fmla="*/ 261413 h 1160335"/>
            <a:gd name="connsiteX90-28719" fmla="*/ 2369344 w 5470922"/>
            <a:gd name="connsiteY90-28720" fmla="*/ 249507 h 1160335"/>
            <a:gd name="connsiteX91-28721" fmla="*/ 2381250 w 5470922"/>
            <a:gd name="connsiteY91-28722" fmla="*/ 231648 h 1160335"/>
            <a:gd name="connsiteX92-28723" fmla="*/ 2416969 w 5470922"/>
            <a:gd name="connsiteY92-28724" fmla="*/ 219741 h 1160335"/>
            <a:gd name="connsiteX93-28725" fmla="*/ 2446734 w 5470922"/>
            <a:gd name="connsiteY93-28726" fmla="*/ 225694 h 1160335"/>
            <a:gd name="connsiteX94-28727" fmla="*/ 2458641 w 5470922"/>
            <a:gd name="connsiteY94-28728" fmla="*/ 237601 h 1160335"/>
            <a:gd name="connsiteX95-28729" fmla="*/ 2494359 w 5470922"/>
            <a:gd name="connsiteY95-28730" fmla="*/ 225694 h 1160335"/>
            <a:gd name="connsiteX96-28731" fmla="*/ 2536031 w 5470922"/>
            <a:gd name="connsiteY96-28732" fmla="*/ 231648 h 1160335"/>
            <a:gd name="connsiteX97-28733" fmla="*/ 2547937 w 5470922"/>
            <a:gd name="connsiteY97-28734" fmla="*/ 249507 h 1160335"/>
            <a:gd name="connsiteX98-28735" fmla="*/ 2559844 w 5470922"/>
            <a:gd name="connsiteY98-28736" fmla="*/ 261413 h 1160335"/>
            <a:gd name="connsiteX99-28737" fmla="*/ 2565797 w 5470922"/>
            <a:gd name="connsiteY99-28738" fmla="*/ 291179 h 1160335"/>
            <a:gd name="connsiteX100-28739" fmla="*/ 2583656 w 5470922"/>
            <a:gd name="connsiteY100-28740" fmla="*/ 297132 h 1160335"/>
            <a:gd name="connsiteX101-28741" fmla="*/ 2619375 w 5470922"/>
            <a:gd name="connsiteY101-28742" fmla="*/ 320944 h 1160335"/>
            <a:gd name="connsiteX102-28743" fmla="*/ 2655094 w 5470922"/>
            <a:gd name="connsiteY102-28744" fmla="*/ 338804 h 1160335"/>
            <a:gd name="connsiteX103-28745" fmla="*/ 2684859 w 5470922"/>
            <a:gd name="connsiteY103-28746" fmla="*/ 410241 h 1160335"/>
            <a:gd name="connsiteX104-28747" fmla="*/ 2708672 w 5470922"/>
            <a:gd name="connsiteY104-28748" fmla="*/ 398335 h 1160335"/>
            <a:gd name="connsiteX105-28749" fmla="*/ 2744391 w 5470922"/>
            <a:gd name="connsiteY105-28750" fmla="*/ 386429 h 1160335"/>
            <a:gd name="connsiteX106-28751" fmla="*/ 2851547 w 5470922"/>
            <a:gd name="connsiteY106-28752" fmla="*/ 404288 h 1160335"/>
            <a:gd name="connsiteX107-28753" fmla="*/ 2887266 w 5470922"/>
            <a:gd name="connsiteY107-28754" fmla="*/ 392382 h 1160335"/>
            <a:gd name="connsiteX108-28755" fmla="*/ 2905125 w 5470922"/>
            <a:gd name="connsiteY108-28756" fmla="*/ 386429 h 1160335"/>
            <a:gd name="connsiteX109-28757" fmla="*/ 2922984 w 5470922"/>
            <a:gd name="connsiteY109-28758" fmla="*/ 374523 h 1160335"/>
            <a:gd name="connsiteX110-28759" fmla="*/ 2976562 w 5470922"/>
            <a:gd name="connsiteY110-28760" fmla="*/ 368569 h 1160335"/>
            <a:gd name="connsiteX111-28761" fmla="*/ 2994422 w 5470922"/>
            <a:gd name="connsiteY111-28762" fmla="*/ 374523 h 1160335"/>
            <a:gd name="connsiteX112-28763" fmla="*/ 3012281 w 5470922"/>
            <a:gd name="connsiteY112-28764" fmla="*/ 386429 h 1160335"/>
            <a:gd name="connsiteX113-28765" fmla="*/ 3030141 w 5470922"/>
            <a:gd name="connsiteY113-28766" fmla="*/ 350710 h 1160335"/>
            <a:gd name="connsiteX114-28767" fmla="*/ 3065859 w 5470922"/>
            <a:gd name="connsiteY114-28768" fmla="*/ 320944 h 1160335"/>
            <a:gd name="connsiteX115-28769" fmla="*/ 3089672 w 5470922"/>
            <a:gd name="connsiteY115-28770" fmla="*/ 314991 h 1160335"/>
            <a:gd name="connsiteX116-28771" fmla="*/ 3168365 w 5470922"/>
            <a:gd name="connsiteY116-28772" fmla="*/ 319119 h 1160335"/>
            <a:gd name="connsiteX117-28773" fmla="*/ 3232547 w 5470922"/>
            <a:gd name="connsiteY117-28774" fmla="*/ 314991 h 1160335"/>
            <a:gd name="connsiteX118-28775" fmla="*/ 3244453 w 5470922"/>
            <a:gd name="connsiteY118-28776" fmla="*/ 326898 h 1160335"/>
            <a:gd name="connsiteX119-28777" fmla="*/ 3270079 w 5470922"/>
            <a:gd name="connsiteY119-28778" fmla="*/ 364631 h 1160335"/>
            <a:gd name="connsiteX120-28779" fmla="*/ 3295707 w 5470922"/>
            <a:gd name="connsiteY120-28780" fmla="*/ 413025 h 1160335"/>
            <a:gd name="connsiteX121-28781" fmla="*/ 3335563 w 5470922"/>
            <a:gd name="connsiteY121-28782" fmla="*/ 440198 h 1160335"/>
            <a:gd name="connsiteX122-28783" fmla="*/ 3363516 w 5470922"/>
            <a:gd name="connsiteY122-28784" fmla="*/ 440007 h 1160335"/>
            <a:gd name="connsiteX123-28785" fmla="*/ 3368957 w 5470922"/>
            <a:gd name="connsiteY123-28786" fmla="*/ 405345 h 1160335"/>
            <a:gd name="connsiteX124-28787" fmla="*/ 3364817 w 5470922"/>
            <a:gd name="connsiteY124-28788" fmla="*/ 380765 h 1160335"/>
            <a:gd name="connsiteX125-28789" fmla="*/ 3374136 w 5470922"/>
            <a:gd name="connsiteY125-28790" fmla="*/ 317105 h 1160335"/>
            <a:gd name="connsiteX126-28791" fmla="*/ 3423047 w 5470922"/>
            <a:gd name="connsiteY126-28792" fmla="*/ 332851 h 1160335"/>
            <a:gd name="connsiteX127-28793" fmla="*/ 3443495 w 5470922"/>
            <a:gd name="connsiteY127-28794" fmla="*/ 358967 h 1160335"/>
            <a:gd name="connsiteX128-28795" fmla="*/ 3459294 w 5470922"/>
            <a:gd name="connsiteY128-28796" fmla="*/ 314512 h 1160335"/>
            <a:gd name="connsiteX129-28797" fmla="*/ 3476625 w 5470922"/>
            <a:gd name="connsiteY129-28798" fmla="*/ 279273 h 1160335"/>
            <a:gd name="connsiteX130-28799" fmla="*/ 3500437 w 5470922"/>
            <a:gd name="connsiteY130-28800" fmla="*/ 273319 h 1160335"/>
            <a:gd name="connsiteX131-28801" fmla="*/ 3530203 w 5470922"/>
            <a:gd name="connsiteY131-28802" fmla="*/ 267366 h 1160335"/>
            <a:gd name="connsiteX132-28803" fmla="*/ 3548062 w 5470922"/>
            <a:gd name="connsiteY132-28804" fmla="*/ 261413 h 1160335"/>
            <a:gd name="connsiteX133-28805" fmla="*/ 3539784 w 5470922"/>
            <a:gd name="connsiteY133-28806" fmla="*/ 233471 h 1160335"/>
            <a:gd name="connsiteX134-28807" fmla="*/ 3607594 w 5470922"/>
            <a:gd name="connsiteY134-28808" fmla="*/ 179126 h 1160335"/>
            <a:gd name="connsiteX135-28809" fmla="*/ 3611997 w 5470922"/>
            <a:gd name="connsiteY135-28810" fmla="*/ 114218 h 1160335"/>
            <a:gd name="connsiteX136-28811" fmla="*/ 3655219 w 5470922"/>
            <a:gd name="connsiteY136-28812" fmla="*/ 100679 h 1160335"/>
            <a:gd name="connsiteX137-28813" fmla="*/ 3709836 w 5470922"/>
            <a:gd name="connsiteY137-28814" fmla="*/ 80227 h 1160335"/>
            <a:gd name="connsiteX138-28815" fmla="*/ 3757213 w 5470922"/>
            <a:gd name="connsiteY138-28816" fmla="*/ 45277 h 1160335"/>
            <a:gd name="connsiteX139-28817" fmla="*/ 3806125 w 5470922"/>
            <a:gd name="connsiteY139-28818" fmla="*/ 70626 h 1160335"/>
            <a:gd name="connsiteX140-28819" fmla="*/ 3875484 w 5470922"/>
            <a:gd name="connsiteY140-28820" fmla="*/ 70913 h 1160335"/>
            <a:gd name="connsiteX141-28821" fmla="*/ 3893344 w 5470922"/>
            <a:gd name="connsiteY141-28822" fmla="*/ 64960 h 1160335"/>
            <a:gd name="connsiteX142-28823" fmla="*/ 3911203 w 5470922"/>
            <a:gd name="connsiteY142-28824" fmla="*/ 53054 h 1160335"/>
            <a:gd name="connsiteX143-28825" fmla="*/ 3929062 w 5470922"/>
            <a:gd name="connsiteY143-28826" fmla="*/ 59007 h 1160335"/>
            <a:gd name="connsiteX144-28827" fmla="*/ 3966595 w 5470922"/>
            <a:gd name="connsiteY144-28828" fmla="*/ 73218 h 1160335"/>
            <a:gd name="connsiteX145-28829" fmla="*/ 3988082 w 5470922"/>
            <a:gd name="connsiteY145-28830" fmla="*/ 117193 h 1160335"/>
            <a:gd name="connsiteX146-28831" fmla="*/ 4025615 w 5470922"/>
            <a:gd name="connsiteY146-28832" fmla="*/ 131980 h 1160335"/>
            <a:gd name="connsiteX147-28833" fmla="*/ 4060295 w 5470922"/>
            <a:gd name="connsiteY147-28834" fmla="*/ 105865 h 1160335"/>
            <a:gd name="connsiteX148-28835" fmla="*/ 4038822 w 5470922"/>
            <a:gd name="connsiteY148-28836" fmla="*/ 61888 h 1160335"/>
            <a:gd name="connsiteX149-28837" fmla="*/ 4044778 w 5470922"/>
            <a:gd name="connsiteY149-28838" fmla="*/ 20505 h 1160335"/>
            <a:gd name="connsiteX150-28839" fmla="*/ 4062371 w 5470922"/>
            <a:gd name="connsiteY150-28840" fmla="*/ 53 h 1160335"/>
            <a:gd name="connsiteX151-28841" fmla="*/ 4101703 w 5470922"/>
            <a:gd name="connsiteY151-28842" fmla="*/ 11382 h 1160335"/>
            <a:gd name="connsiteX152-28843" fmla="*/ 4137933 w 5470922"/>
            <a:gd name="connsiteY152-28844" fmla="*/ 51419 h 1160335"/>
            <a:gd name="connsiteX153-28845" fmla="*/ 4181683 w 5470922"/>
            <a:gd name="connsiteY153-28846" fmla="*/ 77537 h 1160335"/>
            <a:gd name="connsiteX154-28847" fmla="*/ 4244578 w 5470922"/>
            <a:gd name="connsiteY154-28848" fmla="*/ 29241 h 1160335"/>
            <a:gd name="connsiteX155-28849" fmla="*/ 4280297 w 5470922"/>
            <a:gd name="connsiteY155-28850" fmla="*/ 35194 h 1160335"/>
            <a:gd name="connsiteX156-28851" fmla="*/ 4363641 w 5470922"/>
            <a:gd name="connsiteY156-28852" fmla="*/ 23288 h 1160335"/>
            <a:gd name="connsiteX157-28853" fmla="*/ 4381500 w 5470922"/>
            <a:gd name="connsiteY157-28854" fmla="*/ 17335 h 1160335"/>
            <a:gd name="connsiteX158-28855" fmla="*/ 4430163 w 5470922"/>
            <a:gd name="connsiteY158-28856" fmla="*/ 60255 h 1160335"/>
            <a:gd name="connsiteX159-28857" fmla="*/ 4457341 w 5470922"/>
            <a:gd name="connsiteY159-28858" fmla="*/ 94149 h 1160335"/>
            <a:gd name="connsiteX160-28859" fmla="*/ 4488656 w 5470922"/>
            <a:gd name="connsiteY160-28860" fmla="*/ 88773 h 1160335"/>
            <a:gd name="connsiteX161-28861" fmla="*/ 4513245 w 5470922"/>
            <a:gd name="connsiteY161-28862" fmla="*/ 52574 h 1160335"/>
            <a:gd name="connsiteX162-28863" fmla="*/ 4538870 w 5470922"/>
            <a:gd name="connsiteY162-28864" fmla="*/ 35484 h 1160335"/>
            <a:gd name="connsiteX163-28865" fmla="*/ 4574326 w 5470922"/>
            <a:gd name="connsiteY163-28866" fmla="*/ 26939 h 1160335"/>
            <a:gd name="connsiteX164-28867" fmla="*/ 4603315 w 5470922"/>
            <a:gd name="connsiteY164-28868" fmla="*/ 11671 h 1160335"/>
            <a:gd name="connsiteX165-28869" fmla="*/ 4607719 w 5470922"/>
            <a:gd name="connsiteY165-28870" fmla="*/ 29241 h 1160335"/>
            <a:gd name="connsiteX166-28871" fmla="*/ 4629207 w 5470922"/>
            <a:gd name="connsiteY166-28872" fmla="*/ 41627 h 1160335"/>
            <a:gd name="connsiteX167-28873" fmla="*/ 4660522 w 5470922"/>
            <a:gd name="connsiteY167-28874" fmla="*/ 68034 h 1160335"/>
            <a:gd name="connsiteX168-28875" fmla="*/ 4691062 w 5470922"/>
            <a:gd name="connsiteY168-28876" fmla="*/ 76866 h 1160335"/>
            <a:gd name="connsiteX169-28877" fmla="*/ 4748780 w 5470922"/>
            <a:gd name="connsiteY169-28878" fmla="*/ 55167 h 1160335"/>
            <a:gd name="connsiteX170-28879" fmla="*/ 4774406 w 5470922"/>
            <a:gd name="connsiteY170-28880" fmla="*/ 70913 h 1160335"/>
            <a:gd name="connsiteX171-28881" fmla="*/ 4828496 w 5470922"/>
            <a:gd name="connsiteY171-28882" fmla="*/ 109127 h 1160335"/>
            <a:gd name="connsiteX172-28883" fmla="*/ 4863703 w 5470922"/>
            <a:gd name="connsiteY172-28884" fmla="*/ 82819 h 1160335"/>
            <a:gd name="connsiteX173-28885" fmla="*/ 4907964 w 5470922"/>
            <a:gd name="connsiteY173-28886" fmla="*/ 80515 h 1160335"/>
            <a:gd name="connsiteX174-28887" fmla="*/ 4935141 w 5470922"/>
            <a:gd name="connsiteY174-28888" fmla="*/ 76866 h 1160335"/>
            <a:gd name="connsiteX175-28889" fmla="*/ 4931792 w 5470922"/>
            <a:gd name="connsiteY175-28890" fmla="*/ 113064 h 1160335"/>
            <a:gd name="connsiteX176-28891" fmla="*/ 4974749 w 5470922"/>
            <a:gd name="connsiteY176-28892" fmla="*/ 124203 h 1160335"/>
            <a:gd name="connsiteX177-28893" fmla="*/ 5017708 w 5470922"/>
            <a:gd name="connsiteY177-28894" fmla="*/ 108745 h 1160335"/>
            <a:gd name="connsiteX178-28895" fmla="*/ 5020562 w 5470922"/>
            <a:gd name="connsiteY178-28896" fmla="*/ 71970 h 1160335"/>
            <a:gd name="connsiteX179-28897" fmla="*/ 5060156 w 5470922"/>
            <a:gd name="connsiteY179-28898" fmla="*/ 41148 h 1160335"/>
            <a:gd name="connsiteX180-28899" fmla="*/ 5047739 w 5470922"/>
            <a:gd name="connsiteY180-28900" fmla="*/ 23288 h 1160335"/>
            <a:gd name="connsiteX181-28901" fmla="*/ 5119687 w 5470922"/>
            <a:gd name="connsiteY181-28902" fmla="*/ 11382 h 1160335"/>
            <a:gd name="connsiteX182-28903" fmla="*/ 5142725 w 5470922"/>
            <a:gd name="connsiteY182-28904" fmla="*/ 3605 h 1160335"/>
            <a:gd name="connsiteX183-28905" fmla="*/ 5169390 w 5470922"/>
            <a:gd name="connsiteY183-28906" fmla="*/ 41916 h 1160335"/>
            <a:gd name="connsiteX184-28907" fmla="*/ 5209249 w 5470922"/>
            <a:gd name="connsiteY184-28908" fmla="*/ 59007 h 1160335"/>
            <a:gd name="connsiteX185-28909" fmla="*/ 5239014 w 5470922"/>
            <a:gd name="connsiteY185-28910" fmla="*/ 113064 h 1160335"/>
            <a:gd name="connsiteX186-28911" fmla="*/ 5246006 w 5470922"/>
            <a:gd name="connsiteY186-28912" fmla="*/ 132749 h 1160335"/>
            <a:gd name="connsiteX187-28913" fmla="*/ 5258686 w 5470922"/>
            <a:gd name="connsiteY187-28914" fmla="*/ 174708 h 1160335"/>
            <a:gd name="connsiteX188-28915" fmla="*/ 5280686 w 5470922"/>
            <a:gd name="connsiteY188-28916" fmla="*/ 156370 h 1160335"/>
            <a:gd name="connsiteX189-28917" fmla="*/ 5301911 w 5470922"/>
            <a:gd name="connsiteY189-28918" fmla="*/ 147056 h 1160335"/>
            <a:gd name="connsiteX190-28919" fmla="*/ 5312265 w 5470922"/>
            <a:gd name="connsiteY190-28920" fmla="*/ 124781 h 1160335"/>
            <a:gd name="connsiteX191-28921" fmla="*/ 5340991 w 5470922"/>
            <a:gd name="connsiteY191-28922" fmla="*/ 106920 h 1160335"/>
            <a:gd name="connsiteX192-28923" fmla="*/ 5309941 w 5470922"/>
            <a:gd name="connsiteY192-28924" fmla="*/ 72259 h 1160335"/>
            <a:gd name="connsiteX193-28925" fmla="*/ 5373610 w 5470922"/>
            <a:gd name="connsiteY193-28926" fmla="*/ 73027 h 1160335"/>
            <a:gd name="connsiteX194-28927" fmla="*/ 5399484 w 5470922"/>
            <a:gd name="connsiteY194-28928" fmla="*/ 59007 h 1160335"/>
            <a:gd name="connsiteX195-28929" fmla="*/ 5381625 w 5470922"/>
            <a:gd name="connsiteY195-28930" fmla="*/ 47101 h 1160335"/>
            <a:gd name="connsiteX196-28931" fmla="*/ 5447109 w 5470922"/>
            <a:gd name="connsiteY196-28932" fmla="*/ 41148 h 1160335"/>
            <a:gd name="connsiteX197-28933" fmla="*/ 5470922 w 5470922"/>
            <a:gd name="connsiteY197-28934" fmla="*/ 47101 h 1160335"/>
            <a:gd name="connsiteX0-28935" fmla="*/ 0 w 5470922"/>
            <a:gd name="connsiteY0-28936" fmla="*/ 1160335 h 1160335"/>
            <a:gd name="connsiteX1-28937" fmla="*/ 29766 w 5470922"/>
            <a:gd name="connsiteY1-28938" fmla="*/ 1142476 h 1160335"/>
            <a:gd name="connsiteX2-28939" fmla="*/ 47625 w 5470922"/>
            <a:gd name="connsiteY2-28940" fmla="*/ 1136523 h 1160335"/>
            <a:gd name="connsiteX3-28941" fmla="*/ 77391 w 5470922"/>
            <a:gd name="connsiteY3-28942" fmla="*/ 1106757 h 1160335"/>
            <a:gd name="connsiteX4-28943" fmla="*/ 95250 w 5470922"/>
            <a:gd name="connsiteY4-28944" fmla="*/ 1094851 h 1160335"/>
            <a:gd name="connsiteX5-28945" fmla="*/ 172641 w 5470922"/>
            <a:gd name="connsiteY5-28946" fmla="*/ 1100804 h 1160335"/>
            <a:gd name="connsiteX6-28947" fmla="*/ 220266 w 5470922"/>
            <a:gd name="connsiteY6-28948" fmla="*/ 1106757 h 1160335"/>
            <a:gd name="connsiteX7-28949" fmla="*/ 232172 w 5470922"/>
            <a:gd name="connsiteY7-28950" fmla="*/ 1088898 h 1160335"/>
            <a:gd name="connsiteX8-28951" fmla="*/ 238125 w 5470922"/>
            <a:gd name="connsiteY8-28952" fmla="*/ 1047226 h 1160335"/>
            <a:gd name="connsiteX9-28953" fmla="*/ 244078 w 5470922"/>
            <a:gd name="connsiteY9-28954" fmla="*/ 1029366 h 1160335"/>
            <a:gd name="connsiteX10-28955" fmla="*/ 279797 w 5470922"/>
            <a:gd name="connsiteY10-28956" fmla="*/ 1005554 h 1160335"/>
            <a:gd name="connsiteX11-28957" fmla="*/ 291703 w 5470922"/>
            <a:gd name="connsiteY11-28958" fmla="*/ 987694 h 1160335"/>
            <a:gd name="connsiteX12-28959" fmla="*/ 321469 w 5470922"/>
            <a:gd name="connsiteY12-28960" fmla="*/ 957929 h 1160335"/>
            <a:gd name="connsiteX13-28961" fmla="*/ 345281 w 5470922"/>
            <a:gd name="connsiteY13-28962" fmla="*/ 922210 h 1160335"/>
            <a:gd name="connsiteX14-28963" fmla="*/ 357187 w 5470922"/>
            <a:gd name="connsiteY14-28964" fmla="*/ 904351 h 1160335"/>
            <a:gd name="connsiteX15-28965" fmla="*/ 369094 w 5470922"/>
            <a:gd name="connsiteY15-28966" fmla="*/ 892444 h 1160335"/>
            <a:gd name="connsiteX16-28967" fmla="*/ 381000 w 5470922"/>
            <a:gd name="connsiteY16-28968" fmla="*/ 904351 h 1160335"/>
            <a:gd name="connsiteX17-28969" fmla="*/ 386953 w 5470922"/>
            <a:gd name="connsiteY17-28970" fmla="*/ 922210 h 1160335"/>
            <a:gd name="connsiteX18-28971" fmla="*/ 422672 w 5470922"/>
            <a:gd name="connsiteY18-28972" fmla="*/ 940069 h 1160335"/>
            <a:gd name="connsiteX19-28973" fmla="*/ 452437 w 5470922"/>
            <a:gd name="connsiteY19-28974" fmla="*/ 969835 h 1160335"/>
            <a:gd name="connsiteX20-28975" fmla="*/ 488156 w 5470922"/>
            <a:gd name="connsiteY20-28976" fmla="*/ 981741 h 1160335"/>
            <a:gd name="connsiteX21-28977" fmla="*/ 511969 w 5470922"/>
            <a:gd name="connsiteY21-28978" fmla="*/ 975788 h 1160335"/>
            <a:gd name="connsiteX22-28979" fmla="*/ 559594 w 5470922"/>
            <a:gd name="connsiteY22-28980" fmla="*/ 940069 h 1160335"/>
            <a:gd name="connsiteX23-28981" fmla="*/ 601266 w 5470922"/>
            <a:gd name="connsiteY23-28982" fmla="*/ 946023 h 1160335"/>
            <a:gd name="connsiteX24-28983" fmla="*/ 619125 w 5470922"/>
            <a:gd name="connsiteY24-28984" fmla="*/ 951976 h 1160335"/>
            <a:gd name="connsiteX25-28985" fmla="*/ 631031 w 5470922"/>
            <a:gd name="connsiteY25-28986" fmla="*/ 969835 h 1160335"/>
            <a:gd name="connsiteX26-28987" fmla="*/ 648891 w 5470922"/>
            <a:gd name="connsiteY26-28988" fmla="*/ 981741 h 1160335"/>
            <a:gd name="connsiteX27-28989" fmla="*/ 666750 w 5470922"/>
            <a:gd name="connsiteY27-28990" fmla="*/ 975788 h 1160335"/>
            <a:gd name="connsiteX28-28991" fmla="*/ 684609 w 5470922"/>
            <a:gd name="connsiteY28-28992" fmla="*/ 963882 h 1160335"/>
            <a:gd name="connsiteX29-28993" fmla="*/ 720328 w 5470922"/>
            <a:gd name="connsiteY29-28994" fmla="*/ 951976 h 1160335"/>
            <a:gd name="connsiteX30-28995" fmla="*/ 744141 w 5470922"/>
            <a:gd name="connsiteY30-28996" fmla="*/ 928163 h 1160335"/>
            <a:gd name="connsiteX31-28997" fmla="*/ 756047 w 5470922"/>
            <a:gd name="connsiteY31-28998" fmla="*/ 910304 h 1160335"/>
            <a:gd name="connsiteX32-28999" fmla="*/ 773906 w 5470922"/>
            <a:gd name="connsiteY32-29000" fmla="*/ 904351 h 1160335"/>
            <a:gd name="connsiteX33-29001" fmla="*/ 863203 w 5470922"/>
            <a:gd name="connsiteY33-29002" fmla="*/ 898398 h 1160335"/>
            <a:gd name="connsiteX34-29003" fmla="*/ 887016 w 5470922"/>
            <a:gd name="connsiteY34-29004" fmla="*/ 850773 h 1160335"/>
            <a:gd name="connsiteX35-29005" fmla="*/ 904875 w 5470922"/>
            <a:gd name="connsiteY35-29006" fmla="*/ 844819 h 1160335"/>
            <a:gd name="connsiteX36-29007" fmla="*/ 952500 w 5470922"/>
            <a:gd name="connsiteY36-29008" fmla="*/ 838866 h 1160335"/>
            <a:gd name="connsiteX37-29009" fmla="*/ 988219 w 5470922"/>
            <a:gd name="connsiteY37-29010" fmla="*/ 815054 h 1160335"/>
            <a:gd name="connsiteX38-29011" fmla="*/ 1006078 w 5470922"/>
            <a:gd name="connsiteY38-29012" fmla="*/ 803148 h 1160335"/>
            <a:gd name="connsiteX39-29013" fmla="*/ 1041797 w 5470922"/>
            <a:gd name="connsiteY39-29014" fmla="*/ 809101 h 1160335"/>
            <a:gd name="connsiteX40-29015" fmla="*/ 1059656 w 5470922"/>
            <a:gd name="connsiteY40-29016" fmla="*/ 815054 h 1160335"/>
            <a:gd name="connsiteX41-29017" fmla="*/ 1101328 w 5470922"/>
            <a:gd name="connsiteY41-29018" fmla="*/ 803148 h 1160335"/>
            <a:gd name="connsiteX42-29019" fmla="*/ 1137047 w 5470922"/>
            <a:gd name="connsiteY42-29020" fmla="*/ 761476 h 1160335"/>
            <a:gd name="connsiteX43-29021" fmla="*/ 1148953 w 5470922"/>
            <a:gd name="connsiteY43-29022" fmla="*/ 737663 h 1160335"/>
            <a:gd name="connsiteX44-29023" fmla="*/ 1154906 w 5470922"/>
            <a:gd name="connsiteY44-29024" fmla="*/ 719804 h 1160335"/>
            <a:gd name="connsiteX45-29025" fmla="*/ 1172766 w 5470922"/>
            <a:gd name="connsiteY45-29026" fmla="*/ 713851 h 1160335"/>
            <a:gd name="connsiteX46-29027" fmla="*/ 1196578 w 5470922"/>
            <a:gd name="connsiteY46-29028" fmla="*/ 719804 h 1160335"/>
            <a:gd name="connsiteX47-29029" fmla="*/ 1214437 w 5470922"/>
            <a:gd name="connsiteY47-29030" fmla="*/ 725757 h 1160335"/>
            <a:gd name="connsiteX48-29031" fmla="*/ 1226344 w 5470922"/>
            <a:gd name="connsiteY48-29032" fmla="*/ 713851 h 1160335"/>
            <a:gd name="connsiteX49-29033" fmla="*/ 1244203 w 5470922"/>
            <a:gd name="connsiteY49-29034" fmla="*/ 707898 h 1160335"/>
            <a:gd name="connsiteX50-29035" fmla="*/ 1273969 w 5470922"/>
            <a:gd name="connsiteY50-29036" fmla="*/ 737663 h 1160335"/>
            <a:gd name="connsiteX51-29037" fmla="*/ 1291828 w 5470922"/>
            <a:gd name="connsiteY51-29038" fmla="*/ 749569 h 1160335"/>
            <a:gd name="connsiteX52-29039" fmla="*/ 1333500 w 5470922"/>
            <a:gd name="connsiteY52-29040" fmla="*/ 785288 h 1160335"/>
            <a:gd name="connsiteX53-29041" fmla="*/ 1351359 w 5470922"/>
            <a:gd name="connsiteY53-29042" fmla="*/ 791241 h 1160335"/>
            <a:gd name="connsiteX54-29043" fmla="*/ 1369219 w 5470922"/>
            <a:gd name="connsiteY54-29044" fmla="*/ 755523 h 1160335"/>
            <a:gd name="connsiteX55-29045" fmla="*/ 1375172 w 5470922"/>
            <a:gd name="connsiteY55-29046" fmla="*/ 695991 h 1160335"/>
            <a:gd name="connsiteX56-29047" fmla="*/ 1393031 w 5470922"/>
            <a:gd name="connsiteY56-29048" fmla="*/ 684085 h 1160335"/>
            <a:gd name="connsiteX57-29049" fmla="*/ 1494234 w 5470922"/>
            <a:gd name="connsiteY57-29050" fmla="*/ 660273 h 1160335"/>
            <a:gd name="connsiteX58-29051" fmla="*/ 1506141 w 5470922"/>
            <a:gd name="connsiteY58-29052" fmla="*/ 648366 h 1160335"/>
            <a:gd name="connsiteX59-29053" fmla="*/ 1524000 w 5470922"/>
            <a:gd name="connsiteY59-29054" fmla="*/ 636460 h 1160335"/>
            <a:gd name="connsiteX60-29055" fmla="*/ 1535906 w 5470922"/>
            <a:gd name="connsiteY60-29056" fmla="*/ 618601 h 1160335"/>
            <a:gd name="connsiteX61-29057" fmla="*/ 1559719 w 5470922"/>
            <a:gd name="connsiteY61-29058" fmla="*/ 594788 h 1160335"/>
            <a:gd name="connsiteX62-29059" fmla="*/ 1565672 w 5470922"/>
            <a:gd name="connsiteY62-29060" fmla="*/ 576929 h 1160335"/>
            <a:gd name="connsiteX63-29061" fmla="*/ 1619250 w 5470922"/>
            <a:gd name="connsiteY63-29062" fmla="*/ 547163 h 1160335"/>
            <a:gd name="connsiteX64-29063" fmla="*/ 1702594 w 5470922"/>
            <a:gd name="connsiteY64-29064" fmla="*/ 553116 h 1160335"/>
            <a:gd name="connsiteX65-29065" fmla="*/ 1720453 w 5470922"/>
            <a:gd name="connsiteY65-29066" fmla="*/ 559069 h 1160335"/>
            <a:gd name="connsiteX66-29067" fmla="*/ 1768078 w 5470922"/>
            <a:gd name="connsiteY66-29068" fmla="*/ 547163 h 1160335"/>
            <a:gd name="connsiteX67-29069" fmla="*/ 1754110 w 5470922"/>
            <a:gd name="connsiteY67-29070" fmla="*/ 499826 h 1160335"/>
            <a:gd name="connsiteX68-29071" fmla="*/ 1768078 w 5470922"/>
            <a:gd name="connsiteY68-29072" fmla="*/ 463819 h 1160335"/>
            <a:gd name="connsiteX69-29073" fmla="*/ 1785937 w 5470922"/>
            <a:gd name="connsiteY69-29074" fmla="*/ 445960 h 1160335"/>
            <a:gd name="connsiteX70-29075" fmla="*/ 1839516 w 5470922"/>
            <a:gd name="connsiteY70-29076" fmla="*/ 463819 h 1160335"/>
            <a:gd name="connsiteX71-29077" fmla="*/ 1851422 w 5470922"/>
            <a:gd name="connsiteY71-29078" fmla="*/ 475726 h 1160335"/>
            <a:gd name="connsiteX72-29079" fmla="*/ 1887141 w 5470922"/>
            <a:gd name="connsiteY72-29080" fmla="*/ 493585 h 1160335"/>
            <a:gd name="connsiteX73-29081" fmla="*/ 1934766 w 5470922"/>
            <a:gd name="connsiteY73-29082" fmla="*/ 481679 h 1160335"/>
            <a:gd name="connsiteX74-29083" fmla="*/ 1952625 w 5470922"/>
            <a:gd name="connsiteY74-29084" fmla="*/ 445960 h 1160335"/>
            <a:gd name="connsiteX75-29085" fmla="*/ 1976437 w 5470922"/>
            <a:gd name="connsiteY75-29086" fmla="*/ 434054 h 1160335"/>
            <a:gd name="connsiteX76-29087" fmla="*/ 2047875 w 5470922"/>
            <a:gd name="connsiteY76-29088" fmla="*/ 422148 h 1160335"/>
            <a:gd name="connsiteX77-29089" fmla="*/ 2077641 w 5470922"/>
            <a:gd name="connsiteY77-29090" fmla="*/ 404288 h 1160335"/>
            <a:gd name="connsiteX78-29091" fmla="*/ 2095500 w 5470922"/>
            <a:gd name="connsiteY78-29092" fmla="*/ 398335 h 1160335"/>
            <a:gd name="connsiteX79-29093" fmla="*/ 2125266 w 5470922"/>
            <a:gd name="connsiteY79-29094" fmla="*/ 374523 h 1160335"/>
            <a:gd name="connsiteX80-29095" fmla="*/ 2137172 w 5470922"/>
            <a:gd name="connsiteY80-29096" fmla="*/ 362616 h 1160335"/>
            <a:gd name="connsiteX81-29097" fmla="*/ 2172891 w 5470922"/>
            <a:gd name="connsiteY81-29098" fmla="*/ 350710 h 1160335"/>
            <a:gd name="connsiteX82-29099" fmla="*/ 2190750 w 5470922"/>
            <a:gd name="connsiteY82-29100" fmla="*/ 344757 h 1160335"/>
            <a:gd name="connsiteX83-29101" fmla="*/ 2220516 w 5470922"/>
            <a:gd name="connsiteY83-29102" fmla="*/ 338804 h 1160335"/>
            <a:gd name="connsiteX84-29103" fmla="*/ 2256234 w 5470922"/>
            <a:gd name="connsiteY84-29104" fmla="*/ 326898 h 1160335"/>
            <a:gd name="connsiteX85-29105" fmla="*/ 2274094 w 5470922"/>
            <a:gd name="connsiteY85-29106" fmla="*/ 320944 h 1160335"/>
            <a:gd name="connsiteX86-29107" fmla="*/ 2309812 w 5470922"/>
            <a:gd name="connsiteY86-29108" fmla="*/ 297132 h 1160335"/>
            <a:gd name="connsiteX87-29109" fmla="*/ 2321719 w 5470922"/>
            <a:gd name="connsiteY87-29110" fmla="*/ 279273 h 1160335"/>
            <a:gd name="connsiteX88-29111" fmla="*/ 2357437 w 5470922"/>
            <a:gd name="connsiteY88-29112" fmla="*/ 261413 h 1160335"/>
            <a:gd name="connsiteX89-29113" fmla="*/ 2369344 w 5470922"/>
            <a:gd name="connsiteY89-29114" fmla="*/ 249507 h 1160335"/>
            <a:gd name="connsiteX90-29115" fmla="*/ 2381250 w 5470922"/>
            <a:gd name="connsiteY90-29116" fmla="*/ 231648 h 1160335"/>
            <a:gd name="connsiteX91-29117" fmla="*/ 2416969 w 5470922"/>
            <a:gd name="connsiteY91-29118" fmla="*/ 219741 h 1160335"/>
            <a:gd name="connsiteX92-29119" fmla="*/ 2446734 w 5470922"/>
            <a:gd name="connsiteY92-29120" fmla="*/ 225694 h 1160335"/>
            <a:gd name="connsiteX93-29121" fmla="*/ 2458641 w 5470922"/>
            <a:gd name="connsiteY93-29122" fmla="*/ 237601 h 1160335"/>
            <a:gd name="connsiteX94-29123" fmla="*/ 2494359 w 5470922"/>
            <a:gd name="connsiteY94-29124" fmla="*/ 225694 h 1160335"/>
            <a:gd name="connsiteX95-29125" fmla="*/ 2536031 w 5470922"/>
            <a:gd name="connsiteY95-29126" fmla="*/ 231648 h 1160335"/>
            <a:gd name="connsiteX96-29127" fmla="*/ 2547937 w 5470922"/>
            <a:gd name="connsiteY96-29128" fmla="*/ 249507 h 1160335"/>
            <a:gd name="connsiteX97-29129" fmla="*/ 2559844 w 5470922"/>
            <a:gd name="connsiteY97-29130" fmla="*/ 261413 h 1160335"/>
            <a:gd name="connsiteX98-29131" fmla="*/ 2565797 w 5470922"/>
            <a:gd name="connsiteY98-29132" fmla="*/ 291179 h 1160335"/>
            <a:gd name="connsiteX99-29133" fmla="*/ 2583656 w 5470922"/>
            <a:gd name="connsiteY99-29134" fmla="*/ 297132 h 1160335"/>
            <a:gd name="connsiteX100-29135" fmla="*/ 2619375 w 5470922"/>
            <a:gd name="connsiteY100-29136" fmla="*/ 320944 h 1160335"/>
            <a:gd name="connsiteX101-29137" fmla="*/ 2655094 w 5470922"/>
            <a:gd name="connsiteY101-29138" fmla="*/ 338804 h 1160335"/>
            <a:gd name="connsiteX102-29139" fmla="*/ 2684859 w 5470922"/>
            <a:gd name="connsiteY102-29140" fmla="*/ 410241 h 1160335"/>
            <a:gd name="connsiteX103-29141" fmla="*/ 2708672 w 5470922"/>
            <a:gd name="connsiteY103-29142" fmla="*/ 398335 h 1160335"/>
            <a:gd name="connsiteX104-29143" fmla="*/ 2744391 w 5470922"/>
            <a:gd name="connsiteY104-29144" fmla="*/ 386429 h 1160335"/>
            <a:gd name="connsiteX105-29145" fmla="*/ 2851547 w 5470922"/>
            <a:gd name="connsiteY105-29146" fmla="*/ 404288 h 1160335"/>
            <a:gd name="connsiteX106-29147" fmla="*/ 2887266 w 5470922"/>
            <a:gd name="connsiteY106-29148" fmla="*/ 392382 h 1160335"/>
            <a:gd name="connsiteX107-29149" fmla="*/ 2905125 w 5470922"/>
            <a:gd name="connsiteY107-29150" fmla="*/ 386429 h 1160335"/>
            <a:gd name="connsiteX108-29151" fmla="*/ 2922984 w 5470922"/>
            <a:gd name="connsiteY108-29152" fmla="*/ 374523 h 1160335"/>
            <a:gd name="connsiteX109-29153" fmla="*/ 2976562 w 5470922"/>
            <a:gd name="connsiteY109-29154" fmla="*/ 368569 h 1160335"/>
            <a:gd name="connsiteX110-29155" fmla="*/ 2994422 w 5470922"/>
            <a:gd name="connsiteY110-29156" fmla="*/ 374523 h 1160335"/>
            <a:gd name="connsiteX111-29157" fmla="*/ 3012281 w 5470922"/>
            <a:gd name="connsiteY111-29158" fmla="*/ 386429 h 1160335"/>
            <a:gd name="connsiteX112-29159" fmla="*/ 3030141 w 5470922"/>
            <a:gd name="connsiteY112-29160" fmla="*/ 350710 h 1160335"/>
            <a:gd name="connsiteX113-29161" fmla="*/ 3065859 w 5470922"/>
            <a:gd name="connsiteY113-29162" fmla="*/ 320944 h 1160335"/>
            <a:gd name="connsiteX114-29163" fmla="*/ 3089672 w 5470922"/>
            <a:gd name="connsiteY114-29164" fmla="*/ 314991 h 1160335"/>
            <a:gd name="connsiteX115-29165" fmla="*/ 3168365 w 5470922"/>
            <a:gd name="connsiteY115-29166" fmla="*/ 319119 h 1160335"/>
            <a:gd name="connsiteX116-29167" fmla="*/ 3232547 w 5470922"/>
            <a:gd name="connsiteY116-29168" fmla="*/ 314991 h 1160335"/>
            <a:gd name="connsiteX117-29169" fmla="*/ 3244453 w 5470922"/>
            <a:gd name="connsiteY117-29170" fmla="*/ 326898 h 1160335"/>
            <a:gd name="connsiteX118-29171" fmla="*/ 3270079 w 5470922"/>
            <a:gd name="connsiteY118-29172" fmla="*/ 364631 h 1160335"/>
            <a:gd name="connsiteX119-29173" fmla="*/ 3295707 w 5470922"/>
            <a:gd name="connsiteY119-29174" fmla="*/ 413025 h 1160335"/>
            <a:gd name="connsiteX120-29175" fmla="*/ 3335563 w 5470922"/>
            <a:gd name="connsiteY120-29176" fmla="*/ 440198 h 1160335"/>
            <a:gd name="connsiteX121-29177" fmla="*/ 3363516 w 5470922"/>
            <a:gd name="connsiteY121-29178" fmla="*/ 440007 h 1160335"/>
            <a:gd name="connsiteX122-29179" fmla="*/ 3368957 w 5470922"/>
            <a:gd name="connsiteY122-29180" fmla="*/ 405345 h 1160335"/>
            <a:gd name="connsiteX123-29181" fmla="*/ 3364817 w 5470922"/>
            <a:gd name="connsiteY123-29182" fmla="*/ 380765 h 1160335"/>
            <a:gd name="connsiteX124-29183" fmla="*/ 3374136 w 5470922"/>
            <a:gd name="connsiteY124-29184" fmla="*/ 317105 h 1160335"/>
            <a:gd name="connsiteX125-29185" fmla="*/ 3423047 w 5470922"/>
            <a:gd name="connsiteY125-29186" fmla="*/ 332851 h 1160335"/>
            <a:gd name="connsiteX126-29187" fmla="*/ 3443495 w 5470922"/>
            <a:gd name="connsiteY126-29188" fmla="*/ 358967 h 1160335"/>
            <a:gd name="connsiteX127-29189" fmla="*/ 3459294 w 5470922"/>
            <a:gd name="connsiteY127-29190" fmla="*/ 314512 h 1160335"/>
            <a:gd name="connsiteX128-29191" fmla="*/ 3476625 w 5470922"/>
            <a:gd name="connsiteY128-29192" fmla="*/ 279273 h 1160335"/>
            <a:gd name="connsiteX129-29193" fmla="*/ 3500437 w 5470922"/>
            <a:gd name="connsiteY129-29194" fmla="*/ 273319 h 1160335"/>
            <a:gd name="connsiteX130-29195" fmla="*/ 3530203 w 5470922"/>
            <a:gd name="connsiteY130-29196" fmla="*/ 267366 h 1160335"/>
            <a:gd name="connsiteX131-29197" fmla="*/ 3548062 w 5470922"/>
            <a:gd name="connsiteY131-29198" fmla="*/ 261413 h 1160335"/>
            <a:gd name="connsiteX132-29199" fmla="*/ 3539784 w 5470922"/>
            <a:gd name="connsiteY132-29200" fmla="*/ 233471 h 1160335"/>
            <a:gd name="connsiteX133-29201" fmla="*/ 3607594 w 5470922"/>
            <a:gd name="connsiteY133-29202" fmla="*/ 179126 h 1160335"/>
            <a:gd name="connsiteX134-29203" fmla="*/ 3611997 w 5470922"/>
            <a:gd name="connsiteY134-29204" fmla="*/ 114218 h 1160335"/>
            <a:gd name="connsiteX135-29205" fmla="*/ 3655219 w 5470922"/>
            <a:gd name="connsiteY135-29206" fmla="*/ 100679 h 1160335"/>
            <a:gd name="connsiteX136-29207" fmla="*/ 3709836 w 5470922"/>
            <a:gd name="connsiteY136-29208" fmla="*/ 80227 h 1160335"/>
            <a:gd name="connsiteX137-29209" fmla="*/ 3757213 w 5470922"/>
            <a:gd name="connsiteY137-29210" fmla="*/ 45277 h 1160335"/>
            <a:gd name="connsiteX138-29211" fmla="*/ 3806125 w 5470922"/>
            <a:gd name="connsiteY138-29212" fmla="*/ 70626 h 1160335"/>
            <a:gd name="connsiteX139-29213" fmla="*/ 3875484 w 5470922"/>
            <a:gd name="connsiteY139-29214" fmla="*/ 70913 h 1160335"/>
            <a:gd name="connsiteX140-29215" fmla="*/ 3893344 w 5470922"/>
            <a:gd name="connsiteY140-29216" fmla="*/ 64960 h 1160335"/>
            <a:gd name="connsiteX141-29217" fmla="*/ 3911203 w 5470922"/>
            <a:gd name="connsiteY141-29218" fmla="*/ 53054 h 1160335"/>
            <a:gd name="connsiteX142-29219" fmla="*/ 3929062 w 5470922"/>
            <a:gd name="connsiteY142-29220" fmla="*/ 59007 h 1160335"/>
            <a:gd name="connsiteX143-29221" fmla="*/ 3966595 w 5470922"/>
            <a:gd name="connsiteY143-29222" fmla="*/ 73218 h 1160335"/>
            <a:gd name="connsiteX144-29223" fmla="*/ 3988082 w 5470922"/>
            <a:gd name="connsiteY144-29224" fmla="*/ 117193 h 1160335"/>
            <a:gd name="connsiteX145-29225" fmla="*/ 4025615 w 5470922"/>
            <a:gd name="connsiteY145-29226" fmla="*/ 131980 h 1160335"/>
            <a:gd name="connsiteX146-29227" fmla="*/ 4060295 w 5470922"/>
            <a:gd name="connsiteY146-29228" fmla="*/ 105865 h 1160335"/>
            <a:gd name="connsiteX147-29229" fmla="*/ 4038822 w 5470922"/>
            <a:gd name="connsiteY147-29230" fmla="*/ 61888 h 1160335"/>
            <a:gd name="connsiteX148-29231" fmla="*/ 4044778 w 5470922"/>
            <a:gd name="connsiteY148-29232" fmla="*/ 20505 h 1160335"/>
            <a:gd name="connsiteX149-29233" fmla="*/ 4062371 w 5470922"/>
            <a:gd name="connsiteY149-29234" fmla="*/ 53 h 1160335"/>
            <a:gd name="connsiteX150-29235" fmla="*/ 4101703 w 5470922"/>
            <a:gd name="connsiteY150-29236" fmla="*/ 11382 h 1160335"/>
            <a:gd name="connsiteX151-29237" fmla="*/ 4137933 w 5470922"/>
            <a:gd name="connsiteY151-29238" fmla="*/ 51419 h 1160335"/>
            <a:gd name="connsiteX152-29239" fmla="*/ 4181683 w 5470922"/>
            <a:gd name="connsiteY152-29240" fmla="*/ 77537 h 1160335"/>
            <a:gd name="connsiteX153-29241" fmla="*/ 4244578 w 5470922"/>
            <a:gd name="connsiteY153-29242" fmla="*/ 29241 h 1160335"/>
            <a:gd name="connsiteX154-29243" fmla="*/ 4280297 w 5470922"/>
            <a:gd name="connsiteY154-29244" fmla="*/ 35194 h 1160335"/>
            <a:gd name="connsiteX155-29245" fmla="*/ 4363641 w 5470922"/>
            <a:gd name="connsiteY155-29246" fmla="*/ 23288 h 1160335"/>
            <a:gd name="connsiteX156-29247" fmla="*/ 4381500 w 5470922"/>
            <a:gd name="connsiteY156-29248" fmla="*/ 17335 h 1160335"/>
            <a:gd name="connsiteX157-29249" fmla="*/ 4430163 w 5470922"/>
            <a:gd name="connsiteY157-29250" fmla="*/ 60255 h 1160335"/>
            <a:gd name="connsiteX158-29251" fmla="*/ 4457341 w 5470922"/>
            <a:gd name="connsiteY158-29252" fmla="*/ 94149 h 1160335"/>
            <a:gd name="connsiteX159-29253" fmla="*/ 4488656 w 5470922"/>
            <a:gd name="connsiteY159-29254" fmla="*/ 88773 h 1160335"/>
            <a:gd name="connsiteX160-29255" fmla="*/ 4513245 w 5470922"/>
            <a:gd name="connsiteY160-29256" fmla="*/ 52574 h 1160335"/>
            <a:gd name="connsiteX161-29257" fmla="*/ 4538870 w 5470922"/>
            <a:gd name="connsiteY161-29258" fmla="*/ 35484 h 1160335"/>
            <a:gd name="connsiteX162-29259" fmla="*/ 4574326 w 5470922"/>
            <a:gd name="connsiteY162-29260" fmla="*/ 26939 h 1160335"/>
            <a:gd name="connsiteX163-29261" fmla="*/ 4603315 w 5470922"/>
            <a:gd name="connsiteY163-29262" fmla="*/ 11671 h 1160335"/>
            <a:gd name="connsiteX164-29263" fmla="*/ 4607719 w 5470922"/>
            <a:gd name="connsiteY164-29264" fmla="*/ 29241 h 1160335"/>
            <a:gd name="connsiteX165-29265" fmla="*/ 4629207 w 5470922"/>
            <a:gd name="connsiteY165-29266" fmla="*/ 41627 h 1160335"/>
            <a:gd name="connsiteX166-29267" fmla="*/ 4660522 w 5470922"/>
            <a:gd name="connsiteY166-29268" fmla="*/ 68034 h 1160335"/>
            <a:gd name="connsiteX167-29269" fmla="*/ 4691062 w 5470922"/>
            <a:gd name="connsiteY167-29270" fmla="*/ 76866 h 1160335"/>
            <a:gd name="connsiteX168-29271" fmla="*/ 4748780 w 5470922"/>
            <a:gd name="connsiteY168-29272" fmla="*/ 55167 h 1160335"/>
            <a:gd name="connsiteX169-29273" fmla="*/ 4774406 w 5470922"/>
            <a:gd name="connsiteY169-29274" fmla="*/ 70913 h 1160335"/>
            <a:gd name="connsiteX170-29275" fmla="*/ 4828496 w 5470922"/>
            <a:gd name="connsiteY170-29276" fmla="*/ 109127 h 1160335"/>
            <a:gd name="connsiteX171-29277" fmla="*/ 4863703 w 5470922"/>
            <a:gd name="connsiteY171-29278" fmla="*/ 82819 h 1160335"/>
            <a:gd name="connsiteX172-29279" fmla="*/ 4907964 w 5470922"/>
            <a:gd name="connsiteY172-29280" fmla="*/ 80515 h 1160335"/>
            <a:gd name="connsiteX173-29281" fmla="*/ 4935141 w 5470922"/>
            <a:gd name="connsiteY173-29282" fmla="*/ 76866 h 1160335"/>
            <a:gd name="connsiteX174-29283" fmla="*/ 4931792 w 5470922"/>
            <a:gd name="connsiteY174-29284" fmla="*/ 113064 h 1160335"/>
            <a:gd name="connsiteX175-29285" fmla="*/ 4974749 w 5470922"/>
            <a:gd name="connsiteY175-29286" fmla="*/ 124203 h 1160335"/>
            <a:gd name="connsiteX176-29287" fmla="*/ 5017708 w 5470922"/>
            <a:gd name="connsiteY176-29288" fmla="*/ 108745 h 1160335"/>
            <a:gd name="connsiteX177-29289" fmla="*/ 5020562 w 5470922"/>
            <a:gd name="connsiteY177-29290" fmla="*/ 71970 h 1160335"/>
            <a:gd name="connsiteX178-29291" fmla="*/ 5060156 w 5470922"/>
            <a:gd name="connsiteY178-29292" fmla="*/ 41148 h 1160335"/>
            <a:gd name="connsiteX179-29293" fmla="*/ 5047739 w 5470922"/>
            <a:gd name="connsiteY179-29294" fmla="*/ 23288 h 1160335"/>
            <a:gd name="connsiteX180-29295" fmla="*/ 5119687 w 5470922"/>
            <a:gd name="connsiteY180-29296" fmla="*/ 11382 h 1160335"/>
            <a:gd name="connsiteX181-29297" fmla="*/ 5142725 w 5470922"/>
            <a:gd name="connsiteY181-29298" fmla="*/ 3605 h 1160335"/>
            <a:gd name="connsiteX182-29299" fmla="*/ 5169390 w 5470922"/>
            <a:gd name="connsiteY182-29300" fmla="*/ 41916 h 1160335"/>
            <a:gd name="connsiteX183-29301" fmla="*/ 5209249 w 5470922"/>
            <a:gd name="connsiteY183-29302" fmla="*/ 59007 h 1160335"/>
            <a:gd name="connsiteX184-29303" fmla="*/ 5239014 w 5470922"/>
            <a:gd name="connsiteY184-29304" fmla="*/ 113064 h 1160335"/>
            <a:gd name="connsiteX185-29305" fmla="*/ 5246006 w 5470922"/>
            <a:gd name="connsiteY185-29306" fmla="*/ 132749 h 1160335"/>
            <a:gd name="connsiteX186-29307" fmla="*/ 5258686 w 5470922"/>
            <a:gd name="connsiteY186-29308" fmla="*/ 174708 h 1160335"/>
            <a:gd name="connsiteX187-29309" fmla="*/ 5280686 w 5470922"/>
            <a:gd name="connsiteY187-29310" fmla="*/ 156370 h 1160335"/>
            <a:gd name="connsiteX188-29311" fmla="*/ 5301911 w 5470922"/>
            <a:gd name="connsiteY188-29312" fmla="*/ 147056 h 1160335"/>
            <a:gd name="connsiteX189-29313" fmla="*/ 5312265 w 5470922"/>
            <a:gd name="connsiteY189-29314" fmla="*/ 124781 h 1160335"/>
            <a:gd name="connsiteX190-29315" fmla="*/ 5340991 w 5470922"/>
            <a:gd name="connsiteY190-29316" fmla="*/ 106920 h 1160335"/>
            <a:gd name="connsiteX191-29317" fmla="*/ 5309941 w 5470922"/>
            <a:gd name="connsiteY191-29318" fmla="*/ 72259 h 1160335"/>
            <a:gd name="connsiteX192-29319" fmla="*/ 5373610 w 5470922"/>
            <a:gd name="connsiteY192-29320" fmla="*/ 73027 h 1160335"/>
            <a:gd name="connsiteX193-29321" fmla="*/ 5399484 w 5470922"/>
            <a:gd name="connsiteY193-29322" fmla="*/ 59007 h 1160335"/>
            <a:gd name="connsiteX194-29323" fmla="*/ 5381625 w 5470922"/>
            <a:gd name="connsiteY194-29324" fmla="*/ 47101 h 1160335"/>
            <a:gd name="connsiteX195-29325" fmla="*/ 5447109 w 5470922"/>
            <a:gd name="connsiteY195-29326" fmla="*/ 41148 h 1160335"/>
            <a:gd name="connsiteX196-29327" fmla="*/ 5470922 w 5470922"/>
            <a:gd name="connsiteY196-29328" fmla="*/ 47101 h 1160335"/>
            <a:gd name="connsiteX0-29329" fmla="*/ 0 w 5470922"/>
            <a:gd name="connsiteY0-29330" fmla="*/ 1160335 h 1160335"/>
            <a:gd name="connsiteX1-29331" fmla="*/ 29766 w 5470922"/>
            <a:gd name="connsiteY1-29332" fmla="*/ 1142476 h 1160335"/>
            <a:gd name="connsiteX2-29333" fmla="*/ 47625 w 5470922"/>
            <a:gd name="connsiteY2-29334" fmla="*/ 1136523 h 1160335"/>
            <a:gd name="connsiteX3-29335" fmla="*/ 77391 w 5470922"/>
            <a:gd name="connsiteY3-29336" fmla="*/ 1106757 h 1160335"/>
            <a:gd name="connsiteX4-29337" fmla="*/ 95250 w 5470922"/>
            <a:gd name="connsiteY4-29338" fmla="*/ 1094851 h 1160335"/>
            <a:gd name="connsiteX5-29339" fmla="*/ 172641 w 5470922"/>
            <a:gd name="connsiteY5-29340" fmla="*/ 1100804 h 1160335"/>
            <a:gd name="connsiteX6-29341" fmla="*/ 220266 w 5470922"/>
            <a:gd name="connsiteY6-29342" fmla="*/ 1106757 h 1160335"/>
            <a:gd name="connsiteX7-29343" fmla="*/ 232172 w 5470922"/>
            <a:gd name="connsiteY7-29344" fmla="*/ 1088898 h 1160335"/>
            <a:gd name="connsiteX8-29345" fmla="*/ 238125 w 5470922"/>
            <a:gd name="connsiteY8-29346" fmla="*/ 1047226 h 1160335"/>
            <a:gd name="connsiteX9-29347" fmla="*/ 244078 w 5470922"/>
            <a:gd name="connsiteY9-29348" fmla="*/ 1029366 h 1160335"/>
            <a:gd name="connsiteX10-29349" fmla="*/ 279797 w 5470922"/>
            <a:gd name="connsiteY10-29350" fmla="*/ 1005554 h 1160335"/>
            <a:gd name="connsiteX11-29351" fmla="*/ 291703 w 5470922"/>
            <a:gd name="connsiteY11-29352" fmla="*/ 987694 h 1160335"/>
            <a:gd name="connsiteX12-29353" fmla="*/ 321469 w 5470922"/>
            <a:gd name="connsiteY12-29354" fmla="*/ 957929 h 1160335"/>
            <a:gd name="connsiteX13-29355" fmla="*/ 345281 w 5470922"/>
            <a:gd name="connsiteY13-29356" fmla="*/ 922210 h 1160335"/>
            <a:gd name="connsiteX14-29357" fmla="*/ 357187 w 5470922"/>
            <a:gd name="connsiteY14-29358" fmla="*/ 904351 h 1160335"/>
            <a:gd name="connsiteX15-29359" fmla="*/ 369094 w 5470922"/>
            <a:gd name="connsiteY15-29360" fmla="*/ 892444 h 1160335"/>
            <a:gd name="connsiteX16-29361" fmla="*/ 381000 w 5470922"/>
            <a:gd name="connsiteY16-29362" fmla="*/ 904351 h 1160335"/>
            <a:gd name="connsiteX17-29363" fmla="*/ 386953 w 5470922"/>
            <a:gd name="connsiteY17-29364" fmla="*/ 922210 h 1160335"/>
            <a:gd name="connsiteX18-29365" fmla="*/ 422672 w 5470922"/>
            <a:gd name="connsiteY18-29366" fmla="*/ 940069 h 1160335"/>
            <a:gd name="connsiteX19-29367" fmla="*/ 452437 w 5470922"/>
            <a:gd name="connsiteY19-29368" fmla="*/ 969835 h 1160335"/>
            <a:gd name="connsiteX20-29369" fmla="*/ 488156 w 5470922"/>
            <a:gd name="connsiteY20-29370" fmla="*/ 981741 h 1160335"/>
            <a:gd name="connsiteX21-29371" fmla="*/ 511969 w 5470922"/>
            <a:gd name="connsiteY21-29372" fmla="*/ 975788 h 1160335"/>
            <a:gd name="connsiteX22-29373" fmla="*/ 559594 w 5470922"/>
            <a:gd name="connsiteY22-29374" fmla="*/ 940069 h 1160335"/>
            <a:gd name="connsiteX23-29375" fmla="*/ 601266 w 5470922"/>
            <a:gd name="connsiteY23-29376" fmla="*/ 946023 h 1160335"/>
            <a:gd name="connsiteX24-29377" fmla="*/ 619125 w 5470922"/>
            <a:gd name="connsiteY24-29378" fmla="*/ 951976 h 1160335"/>
            <a:gd name="connsiteX25-29379" fmla="*/ 631031 w 5470922"/>
            <a:gd name="connsiteY25-29380" fmla="*/ 969835 h 1160335"/>
            <a:gd name="connsiteX26-29381" fmla="*/ 648891 w 5470922"/>
            <a:gd name="connsiteY26-29382" fmla="*/ 981741 h 1160335"/>
            <a:gd name="connsiteX27-29383" fmla="*/ 666750 w 5470922"/>
            <a:gd name="connsiteY27-29384" fmla="*/ 975788 h 1160335"/>
            <a:gd name="connsiteX28-29385" fmla="*/ 684609 w 5470922"/>
            <a:gd name="connsiteY28-29386" fmla="*/ 963882 h 1160335"/>
            <a:gd name="connsiteX29-29387" fmla="*/ 720328 w 5470922"/>
            <a:gd name="connsiteY29-29388" fmla="*/ 951976 h 1160335"/>
            <a:gd name="connsiteX30-29389" fmla="*/ 744141 w 5470922"/>
            <a:gd name="connsiteY30-29390" fmla="*/ 928163 h 1160335"/>
            <a:gd name="connsiteX31-29391" fmla="*/ 756047 w 5470922"/>
            <a:gd name="connsiteY31-29392" fmla="*/ 910304 h 1160335"/>
            <a:gd name="connsiteX32-29393" fmla="*/ 773906 w 5470922"/>
            <a:gd name="connsiteY32-29394" fmla="*/ 904351 h 1160335"/>
            <a:gd name="connsiteX33-29395" fmla="*/ 863203 w 5470922"/>
            <a:gd name="connsiteY33-29396" fmla="*/ 898398 h 1160335"/>
            <a:gd name="connsiteX34-29397" fmla="*/ 887016 w 5470922"/>
            <a:gd name="connsiteY34-29398" fmla="*/ 850773 h 1160335"/>
            <a:gd name="connsiteX35-29399" fmla="*/ 904875 w 5470922"/>
            <a:gd name="connsiteY35-29400" fmla="*/ 844819 h 1160335"/>
            <a:gd name="connsiteX36-29401" fmla="*/ 952500 w 5470922"/>
            <a:gd name="connsiteY36-29402" fmla="*/ 838866 h 1160335"/>
            <a:gd name="connsiteX37-29403" fmla="*/ 988219 w 5470922"/>
            <a:gd name="connsiteY37-29404" fmla="*/ 815054 h 1160335"/>
            <a:gd name="connsiteX38-29405" fmla="*/ 1006078 w 5470922"/>
            <a:gd name="connsiteY38-29406" fmla="*/ 803148 h 1160335"/>
            <a:gd name="connsiteX39-29407" fmla="*/ 1041797 w 5470922"/>
            <a:gd name="connsiteY39-29408" fmla="*/ 809101 h 1160335"/>
            <a:gd name="connsiteX40-29409" fmla="*/ 1059656 w 5470922"/>
            <a:gd name="connsiteY40-29410" fmla="*/ 815054 h 1160335"/>
            <a:gd name="connsiteX41-29411" fmla="*/ 1101328 w 5470922"/>
            <a:gd name="connsiteY41-29412" fmla="*/ 803148 h 1160335"/>
            <a:gd name="connsiteX42-29413" fmla="*/ 1137047 w 5470922"/>
            <a:gd name="connsiteY42-29414" fmla="*/ 761476 h 1160335"/>
            <a:gd name="connsiteX43-29415" fmla="*/ 1148953 w 5470922"/>
            <a:gd name="connsiteY43-29416" fmla="*/ 737663 h 1160335"/>
            <a:gd name="connsiteX44-29417" fmla="*/ 1154906 w 5470922"/>
            <a:gd name="connsiteY44-29418" fmla="*/ 719804 h 1160335"/>
            <a:gd name="connsiteX45-29419" fmla="*/ 1172766 w 5470922"/>
            <a:gd name="connsiteY45-29420" fmla="*/ 713851 h 1160335"/>
            <a:gd name="connsiteX46-29421" fmla="*/ 1196578 w 5470922"/>
            <a:gd name="connsiteY46-29422" fmla="*/ 719804 h 1160335"/>
            <a:gd name="connsiteX47-29423" fmla="*/ 1214437 w 5470922"/>
            <a:gd name="connsiteY47-29424" fmla="*/ 725757 h 1160335"/>
            <a:gd name="connsiteX48-29425" fmla="*/ 1226344 w 5470922"/>
            <a:gd name="connsiteY48-29426" fmla="*/ 713851 h 1160335"/>
            <a:gd name="connsiteX49-29427" fmla="*/ 1244203 w 5470922"/>
            <a:gd name="connsiteY49-29428" fmla="*/ 707898 h 1160335"/>
            <a:gd name="connsiteX50-29429" fmla="*/ 1273969 w 5470922"/>
            <a:gd name="connsiteY50-29430" fmla="*/ 737663 h 1160335"/>
            <a:gd name="connsiteX51-29431" fmla="*/ 1291828 w 5470922"/>
            <a:gd name="connsiteY51-29432" fmla="*/ 749569 h 1160335"/>
            <a:gd name="connsiteX52-29433" fmla="*/ 1333500 w 5470922"/>
            <a:gd name="connsiteY52-29434" fmla="*/ 785288 h 1160335"/>
            <a:gd name="connsiteX53-29435" fmla="*/ 1351359 w 5470922"/>
            <a:gd name="connsiteY53-29436" fmla="*/ 791241 h 1160335"/>
            <a:gd name="connsiteX54-29437" fmla="*/ 1369219 w 5470922"/>
            <a:gd name="connsiteY54-29438" fmla="*/ 755523 h 1160335"/>
            <a:gd name="connsiteX55-29439" fmla="*/ 1375172 w 5470922"/>
            <a:gd name="connsiteY55-29440" fmla="*/ 695991 h 1160335"/>
            <a:gd name="connsiteX56-29441" fmla="*/ 1393031 w 5470922"/>
            <a:gd name="connsiteY56-29442" fmla="*/ 684085 h 1160335"/>
            <a:gd name="connsiteX57-29443" fmla="*/ 1494234 w 5470922"/>
            <a:gd name="connsiteY57-29444" fmla="*/ 660273 h 1160335"/>
            <a:gd name="connsiteX58-29445" fmla="*/ 1506141 w 5470922"/>
            <a:gd name="connsiteY58-29446" fmla="*/ 648366 h 1160335"/>
            <a:gd name="connsiteX59-29447" fmla="*/ 1524000 w 5470922"/>
            <a:gd name="connsiteY59-29448" fmla="*/ 636460 h 1160335"/>
            <a:gd name="connsiteX60-29449" fmla="*/ 1535906 w 5470922"/>
            <a:gd name="connsiteY60-29450" fmla="*/ 618601 h 1160335"/>
            <a:gd name="connsiteX61-29451" fmla="*/ 1559719 w 5470922"/>
            <a:gd name="connsiteY61-29452" fmla="*/ 594788 h 1160335"/>
            <a:gd name="connsiteX62-29453" fmla="*/ 1565672 w 5470922"/>
            <a:gd name="connsiteY62-29454" fmla="*/ 576929 h 1160335"/>
            <a:gd name="connsiteX63-29455" fmla="*/ 1619250 w 5470922"/>
            <a:gd name="connsiteY63-29456" fmla="*/ 547163 h 1160335"/>
            <a:gd name="connsiteX64-29457" fmla="*/ 1702594 w 5470922"/>
            <a:gd name="connsiteY64-29458" fmla="*/ 553116 h 1160335"/>
            <a:gd name="connsiteX65-29459" fmla="*/ 1720453 w 5470922"/>
            <a:gd name="connsiteY65-29460" fmla="*/ 559069 h 1160335"/>
            <a:gd name="connsiteX66-29461" fmla="*/ 1768078 w 5470922"/>
            <a:gd name="connsiteY66-29462" fmla="*/ 547163 h 1160335"/>
            <a:gd name="connsiteX67-29463" fmla="*/ 1754110 w 5470922"/>
            <a:gd name="connsiteY67-29464" fmla="*/ 499826 h 1160335"/>
            <a:gd name="connsiteX68-29465" fmla="*/ 1768078 w 5470922"/>
            <a:gd name="connsiteY68-29466" fmla="*/ 463819 h 1160335"/>
            <a:gd name="connsiteX69-29467" fmla="*/ 1806122 w 5470922"/>
            <a:gd name="connsiteY69-29468" fmla="*/ 489647 h 1160335"/>
            <a:gd name="connsiteX70-29469" fmla="*/ 1839516 w 5470922"/>
            <a:gd name="connsiteY70-29470" fmla="*/ 463819 h 1160335"/>
            <a:gd name="connsiteX71-29471" fmla="*/ 1851422 w 5470922"/>
            <a:gd name="connsiteY71-29472" fmla="*/ 475726 h 1160335"/>
            <a:gd name="connsiteX72-29473" fmla="*/ 1887141 w 5470922"/>
            <a:gd name="connsiteY72-29474" fmla="*/ 493585 h 1160335"/>
            <a:gd name="connsiteX73-29475" fmla="*/ 1934766 w 5470922"/>
            <a:gd name="connsiteY73-29476" fmla="*/ 481679 h 1160335"/>
            <a:gd name="connsiteX74-29477" fmla="*/ 1952625 w 5470922"/>
            <a:gd name="connsiteY74-29478" fmla="*/ 445960 h 1160335"/>
            <a:gd name="connsiteX75-29479" fmla="*/ 1976437 w 5470922"/>
            <a:gd name="connsiteY75-29480" fmla="*/ 434054 h 1160335"/>
            <a:gd name="connsiteX76-29481" fmla="*/ 2047875 w 5470922"/>
            <a:gd name="connsiteY76-29482" fmla="*/ 422148 h 1160335"/>
            <a:gd name="connsiteX77-29483" fmla="*/ 2077641 w 5470922"/>
            <a:gd name="connsiteY77-29484" fmla="*/ 404288 h 1160335"/>
            <a:gd name="connsiteX78-29485" fmla="*/ 2095500 w 5470922"/>
            <a:gd name="connsiteY78-29486" fmla="*/ 398335 h 1160335"/>
            <a:gd name="connsiteX79-29487" fmla="*/ 2125266 w 5470922"/>
            <a:gd name="connsiteY79-29488" fmla="*/ 374523 h 1160335"/>
            <a:gd name="connsiteX80-29489" fmla="*/ 2137172 w 5470922"/>
            <a:gd name="connsiteY80-29490" fmla="*/ 362616 h 1160335"/>
            <a:gd name="connsiteX81-29491" fmla="*/ 2172891 w 5470922"/>
            <a:gd name="connsiteY81-29492" fmla="*/ 350710 h 1160335"/>
            <a:gd name="connsiteX82-29493" fmla="*/ 2190750 w 5470922"/>
            <a:gd name="connsiteY82-29494" fmla="*/ 344757 h 1160335"/>
            <a:gd name="connsiteX83-29495" fmla="*/ 2220516 w 5470922"/>
            <a:gd name="connsiteY83-29496" fmla="*/ 338804 h 1160335"/>
            <a:gd name="connsiteX84-29497" fmla="*/ 2256234 w 5470922"/>
            <a:gd name="connsiteY84-29498" fmla="*/ 326898 h 1160335"/>
            <a:gd name="connsiteX85-29499" fmla="*/ 2274094 w 5470922"/>
            <a:gd name="connsiteY85-29500" fmla="*/ 320944 h 1160335"/>
            <a:gd name="connsiteX86-29501" fmla="*/ 2309812 w 5470922"/>
            <a:gd name="connsiteY86-29502" fmla="*/ 297132 h 1160335"/>
            <a:gd name="connsiteX87-29503" fmla="*/ 2321719 w 5470922"/>
            <a:gd name="connsiteY87-29504" fmla="*/ 279273 h 1160335"/>
            <a:gd name="connsiteX88-29505" fmla="*/ 2357437 w 5470922"/>
            <a:gd name="connsiteY88-29506" fmla="*/ 261413 h 1160335"/>
            <a:gd name="connsiteX89-29507" fmla="*/ 2369344 w 5470922"/>
            <a:gd name="connsiteY89-29508" fmla="*/ 249507 h 1160335"/>
            <a:gd name="connsiteX90-29509" fmla="*/ 2381250 w 5470922"/>
            <a:gd name="connsiteY90-29510" fmla="*/ 231648 h 1160335"/>
            <a:gd name="connsiteX91-29511" fmla="*/ 2416969 w 5470922"/>
            <a:gd name="connsiteY91-29512" fmla="*/ 219741 h 1160335"/>
            <a:gd name="connsiteX92-29513" fmla="*/ 2446734 w 5470922"/>
            <a:gd name="connsiteY92-29514" fmla="*/ 225694 h 1160335"/>
            <a:gd name="connsiteX93-29515" fmla="*/ 2458641 w 5470922"/>
            <a:gd name="connsiteY93-29516" fmla="*/ 237601 h 1160335"/>
            <a:gd name="connsiteX94-29517" fmla="*/ 2494359 w 5470922"/>
            <a:gd name="connsiteY94-29518" fmla="*/ 225694 h 1160335"/>
            <a:gd name="connsiteX95-29519" fmla="*/ 2536031 w 5470922"/>
            <a:gd name="connsiteY95-29520" fmla="*/ 231648 h 1160335"/>
            <a:gd name="connsiteX96-29521" fmla="*/ 2547937 w 5470922"/>
            <a:gd name="connsiteY96-29522" fmla="*/ 249507 h 1160335"/>
            <a:gd name="connsiteX97-29523" fmla="*/ 2559844 w 5470922"/>
            <a:gd name="connsiteY97-29524" fmla="*/ 261413 h 1160335"/>
            <a:gd name="connsiteX98-29525" fmla="*/ 2565797 w 5470922"/>
            <a:gd name="connsiteY98-29526" fmla="*/ 291179 h 1160335"/>
            <a:gd name="connsiteX99-29527" fmla="*/ 2583656 w 5470922"/>
            <a:gd name="connsiteY99-29528" fmla="*/ 297132 h 1160335"/>
            <a:gd name="connsiteX100-29529" fmla="*/ 2619375 w 5470922"/>
            <a:gd name="connsiteY100-29530" fmla="*/ 320944 h 1160335"/>
            <a:gd name="connsiteX101-29531" fmla="*/ 2655094 w 5470922"/>
            <a:gd name="connsiteY101-29532" fmla="*/ 338804 h 1160335"/>
            <a:gd name="connsiteX102-29533" fmla="*/ 2684859 w 5470922"/>
            <a:gd name="connsiteY102-29534" fmla="*/ 410241 h 1160335"/>
            <a:gd name="connsiteX103-29535" fmla="*/ 2708672 w 5470922"/>
            <a:gd name="connsiteY103-29536" fmla="*/ 398335 h 1160335"/>
            <a:gd name="connsiteX104-29537" fmla="*/ 2744391 w 5470922"/>
            <a:gd name="connsiteY104-29538" fmla="*/ 386429 h 1160335"/>
            <a:gd name="connsiteX105-29539" fmla="*/ 2851547 w 5470922"/>
            <a:gd name="connsiteY105-29540" fmla="*/ 404288 h 1160335"/>
            <a:gd name="connsiteX106-29541" fmla="*/ 2887266 w 5470922"/>
            <a:gd name="connsiteY106-29542" fmla="*/ 392382 h 1160335"/>
            <a:gd name="connsiteX107-29543" fmla="*/ 2905125 w 5470922"/>
            <a:gd name="connsiteY107-29544" fmla="*/ 386429 h 1160335"/>
            <a:gd name="connsiteX108-29545" fmla="*/ 2922984 w 5470922"/>
            <a:gd name="connsiteY108-29546" fmla="*/ 374523 h 1160335"/>
            <a:gd name="connsiteX109-29547" fmla="*/ 2976562 w 5470922"/>
            <a:gd name="connsiteY109-29548" fmla="*/ 368569 h 1160335"/>
            <a:gd name="connsiteX110-29549" fmla="*/ 2994422 w 5470922"/>
            <a:gd name="connsiteY110-29550" fmla="*/ 374523 h 1160335"/>
            <a:gd name="connsiteX111-29551" fmla="*/ 3012281 w 5470922"/>
            <a:gd name="connsiteY111-29552" fmla="*/ 386429 h 1160335"/>
            <a:gd name="connsiteX112-29553" fmla="*/ 3030141 w 5470922"/>
            <a:gd name="connsiteY112-29554" fmla="*/ 350710 h 1160335"/>
            <a:gd name="connsiteX113-29555" fmla="*/ 3065859 w 5470922"/>
            <a:gd name="connsiteY113-29556" fmla="*/ 320944 h 1160335"/>
            <a:gd name="connsiteX114-29557" fmla="*/ 3089672 w 5470922"/>
            <a:gd name="connsiteY114-29558" fmla="*/ 314991 h 1160335"/>
            <a:gd name="connsiteX115-29559" fmla="*/ 3168365 w 5470922"/>
            <a:gd name="connsiteY115-29560" fmla="*/ 319119 h 1160335"/>
            <a:gd name="connsiteX116-29561" fmla="*/ 3232547 w 5470922"/>
            <a:gd name="connsiteY116-29562" fmla="*/ 314991 h 1160335"/>
            <a:gd name="connsiteX117-29563" fmla="*/ 3244453 w 5470922"/>
            <a:gd name="connsiteY117-29564" fmla="*/ 326898 h 1160335"/>
            <a:gd name="connsiteX118-29565" fmla="*/ 3270079 w 5470922"/>
            <a:gd name="connsiteY118-29566" fmla="*/ 364631 h 1160335"/>
            <a:gd name="connsiteX119-29567" fmla="*/ 3295707 w 5470922"/>
            <a:gd name="connsiteY119-29568" fmla="*/ 413025 h 1160335"/>
            <a:gd name="connsiteX120-29569" fmla="*/ 3335563 w 5470922"/>
            <a:gd name="connsiteY120-29570" fmla="*/ 440198 h 1160335"/>
            <a:gd name="connsiteX121-29571" fmla="*/ 3363516 w 5470922"/>
            <a:gd name="connsiteY121-29572" fmla="*/ 440007 h 1160335"/>
            <a:gd name="connsiteX122-29573" fmla="*/ 3368957 w 5470922"/>
            <a:gd name="connsiteY122-29574" fmla="*/ 405345 h 1160335"/>
            <a:gd name="connsiteX123-29575" fmla="*/ 3364817 w 5470922"/>
            <a:gd name="connsiteY123-29576" fmla="*/ 380765 h 1160335"/>
            <a:gd name="connsiteX124-29577" fmla="*/ 3374136 w 5470922"/>
            <a:gd name="connsiteY124-29578" fmla="*/ 317105 h 1160335"/>
            <a:gd name="connsiteX125-29579" fmla="*/ 3423047 w 5470922"/>
            <a:gd name="connsiteY125-29580" fmla="*/ 332851 h 1160335"/>
            <a:gd name="connsiteX126-29581" fmla="*/ 3443495 w 5470922"/>
            <a:gd name="connsiteY126-29582" fmla="*/ 358967 h 1160335"/>
            <a:gd name="connsiteX127-29583" fmla="*/ 3459294 w 5470922"/>
            <a:gd name="connsiteY127-29584" fmla="*/ 314512 h 1160335"/>
            <a:gd name="connsiteX128-29585" fmla="*/ 3476625 w 5470922"/>
            <a:gd name="connsiteY128-29586" fmla="*/ 279273 h 1160335"/>
            <a:gd name="connsiteX129-29587" fmla="*/ 3500437 w 5470922"/>
            <a:gd name="connsiteY129-29588" fmla="*/ 273319 h 1160335"/>
            <a:gd name="connsiteX130-29589" fmla="*/ 3530203 w 5470922"/>
            <a:gd name="connsiteY130-29590" fmla="*/ 267366 h 1160335"/>
            <a:gd name="connsiteX131-29591" fmla="*/ 3548062 w 5470922"/>
            <a:gd name="connsiteY131-29592" fmla="*/ 261413 h 1160335"/>
            <a:gd name="connsiteX132-29593" fmla="*/ 3539784 w 5470922"/>
            <a:gd name="connsiteY132-29594" fmla="*/ 233471 h 1160335"/>
            <a:gd name="connsiteX133-29595" fmla="*/ 3607594 w 5470922"/>
            <a:gd name="connsiteY133-29596" fmla="*/ 179126 h 1160335"/>
            <a:gd name="connsiteX134-29597" fmla="*/ 3611997 w 5470922"/>
            <a:gd name="connsiteY134-29598" fmla="*/ 114218 h 1160335"/>
            <a:gd name="connsiteX135-29599" fmla="*/ 3655219 w 5470922"/>
            <a:gd name="connsiteY135-29600" fmla="*/ 100679 h 1160335"/>
            <a:gd name="connsiteX136-29601" fmla="*/ 3709836 w 5470922"/>
            <a:gd name="connsiteY136-29602" fmla="*/ 80227 h 1160335"/>
            <a:gd name="connsiteX137-29603" fmla="*/ 3757213 w 5470922"/>
            <a:gd name="connsiteY137-29604" fmla="*/ 45277 h 1160335"/>
            <a:gd name="connsiteX138-29605" fmla="*/ 3806125 w 5470922"/>
            <a:gd name="connsiteY138-29606" fmla="*/ 70626 h 1160335"/>
            <a:gd name="connsiteX139-29607" fmla="*/ 3875484 w 5470922"/>
            <a:gd name="connsiteY139-29608" fmla="*/ 70913 h 1160335"/>
            <a:gd name="connsiteX140-29609" fmla="*/ 3893344 w 5470922"/>
            <a:gd name="connsiteY140-29610" fmla="*/ 64960 h 1160335"/>
            <a:gd name="connsiteX141-29611" fmla="*/ 3911203 w 5470922"/>
            <a:gd name="connsiteY141-29612" fmla="*/ 53054 h 1160335"/>
            <a:gd name="connsiteX142-29613" fmla="*/ 3929062 w 5470922"/>
            <a:gd name="connsiteY142-29614" fmla="*/ 59007 h 1160335"/>
            <a:gd name="connsiteX143-29615" fmla="*/ 3966595 w 5470922"/>
            <a:gd name="connsiteY143-29616" fmla="*/ 73218 h 1160335"/>
            <a:gd name="connsiteX144-29617" fmla="*/ 3988082 w 5470922"/>
            <a:gd name="connsiteY144-29618" fmla="*/ 117193 h 1160335"/>
            <a:gd name="connsiteX145-29619" fmla="*/ 4025615 w 5470922"/>
            <a:gd name="connsiteY145-29620" fmla="*/ 131980 h 1160335"/>
            <a:gd name="connsiteX146-29621" fmla="*/ 4060295 w 5470922"/>
            <a:gd name="connsiteY146-29622" fmla="*/ 105865 h 1160335"/>
            <a:gd name="connsiteX147-29623" fmla="*/ 4038822 w 5470922"/>
            <a:gd name="connsiteY147-29624" fmla="*/ 61888 h 1160335"/>
            <a:gd name="connsiteX148-29625" fmla="*/ 4044778 w 5470922"/>
            <a:gd name="connsiteY148-29626" fmla="*/ 20505 h 1160335"/>
            <a:gd name="connsiteX149-29627" fmla="*/ 4062371 w 5470922"/>
            <a:gd name="connsiteY149-29628" fmla="*/ 53 h 1160335"/>
            <a:gd name="connsiteX150-29629" fmla="*/ 4101703 w 5470922"/>
            <a:gd name="connsiteY150-29630" fmla="*/ 11382 h 1160335"/>
            <a:gd name="connsiteX151-29631" fmla="*/ 4137933 w 5470922"/>
            <a:gd name="connsiteY151-29632" fmla="*/ 51419 h 1160335"/>
            <a:gd name="connsiteX152-29633" fmla="*/ 4181683 w 5470922"/>
            <a:gd name="connsiteY152-29634" fmla="*/ 77537 h 1160335"/>
            <a:gd name="connsiteX153-29635" fmla="*/ 4244578 w 5470922"/>
            <a:gd name="connsiteY153-29636" fmla="*/ 29241 h 1160335"/>
            <a:gd name="connsiteX154-29637" fmla="*/ 4280297 w 5470922"/>
            <a:gd name="connsiteY154-29638" fmla="*/ 35194 h 1160335"/>
            <a:gd name="connsiteX155-29639" fmla="*/ 4363641 w 5470922"/>
            <a:gd name="connsiteY155-29640" fmla="*/ 23288 h 1160335"/>
            <a:gd name="connsiteX156-29641" fmla="*/ 4381500 w 5470922"/>
            <a:gd name="connsiteY156-29642" fmla="*/ 17335 h 1160335"/>
            <a:gd name="connsiteX157-29643" fmla="*/ 4430163 w 5470922"/>
            <a:gd name="connsiteY157-29644" fmla="*/ 60255 h 1160335"/>
            <a:gd name="connsiteX158-29645" fmla="*/ 4457341 w 5470922"/>
            <a:gd name="connsiteY158-29646" fmla="*/ 94149 h 1160335"/>
            <a:gd name="connsiteX159-29647" fmla="*/ 4488656 w 5470922"/>
            <a:gd name="connsiteY159-29648" fmla="*/ 88773 h 1160335"/>
            <a:gd name="connsiteX160-29649" fmla="*/ 4513245 w 5470922"/>
            <a:gd name="connsiteY160-29650" fmla="*/ 52574 h 1160335"/>
            <a:gd name="connsiteX161-29651" fmla="*/ 4538870 w 5470922"/>
            <a:gd name="connsiteY161-29652" fmla="*/ 35484 h 1160335"/>
            <a:gd name="connsiteX162-29653" fmla="*/ 4574326 w 5470922"/>
            <a:gd name="connsiteY162-29654" fmla="*/ 26939 h 1160335"/>
            <a:gd name="connsiteX163-29655" fmla="*/ 4603315 w 5470922"/>
            <a:gd name="connsiteY163-29656" fmla="*/ 11671 h 1160335"/>
            <a:gd name="connsiteX164-29657" fmla="*/ 4607719 w 5470922"/>
            <a:gd name="connsiteY164-29658" fmla="*/ 29241 h 1160335"/>
            <a:gd name="connsiteX165-29659" fmla="*/ 4629207 w 5470922"/>
            <a:gd name="connsiteY165-29660" fmla="*/ 41627 h 1160335"/>
            <a:gd name="connsiteX166-29661" fmla="*/ 4660522 w 5470922"/>
            <a:gd name="connsiteY166-29662" fmla="*/ 68034 h 1160335"/>
            <a:gd name="connsiteX167-29663" fmla="*/ 4691062 w 5470922"/>
            <a:gd name="connsiteY167-29664" fmla="*/ 76866 h 1160335"/>
            <a:gd name="connsiteX168-29665" fmla="*/ 4748780 w 5470922"/>
            <a:gd name="connsiteY168-29666" fmla="*/ 55167 h 1160335"/>
            <a:gd name="connsiteX169-29667" fmla="*/ 4774406 w 5470922"/>
            <a:gd name="connsiteY169-29668" fmla="*/ 70913 h 1160335"/>
            <a:gd name="connsiteX170-29669" fmla="*/ 4828496 w 5470922"/>
            <a:gd name="connsiteY170-29670" fmla="*/ 109127 h 1160335"/>
            <a:gd name="connsiteX171-29671" fmla="*/ 4863703 w 5470922"/>
            <a:gd name="connsiteY171-29672" fmla="*/ 82819 h 1160335"/>
            <a:gd name="connsiteX172-29673" fmla="*/ 4907964 w 5470922"/>
            <a:gd name="connsiteY172-29674" fmla="*/ 80515 h 1160335"/>
            <a:gd name="connsiteX173-29675" fmla="*/ 4935141 w 5470922"/>
            <a:gd name="connsiteY173-29676" fmla="*/ 76866 h 1160335"/>
            <a:gd name="connsiteX174-29677" fmla="*/ 4931792 w 5470922"/>
            <a:gd name="connsiteY174-29678" fmla="*/ 113064 h 1160335"/>
            <a:gd name="connsiteX175-29679" fmla="*/ 4974749 w 5470922"/>
            <a:gd name="connsiteY175-29680" fmla="*/ 124203 h 1160335"/>
            <a:gd name="connsiteX176-29681" fmla="*/ 5017708 w 5470922"/>
            <a:gd name="connsiteY176-29682" fmla="*/ 108745 h 1160335"/>
            <a:gd name="connsiteX177-29683" fmla="*/ 5020562 w 5470922"/>
            <a:gd name="connsiteY177-29684" fmla="*/ 71970 h 1160335"/>
            <a:gd name="connsiteX178-29685" fmla="*/ 5060156 w 5470922"/>
            <a:gd name="connsiteY178-29686" fmla="*/ 41148 h 1160335"/>
            <a:gd name="connsiteX179-29687" fmla="*/ 5047739 w 5470922"/>
            <a:gd name="connsiteY179-29688" fmla="*/ 23288 h 1160335"/>
            <a:gd name="connsiteX180-29689" fmla="*/ 5119687 w 5470922"/>
            <a:gd name="connsiteY180-29690" fmla="*/ 11382 h 1160335"/>
            <a:gd name="connsiteX181-29691" fmla="*/ 5142725 w 5470922"/>
            <a:gd name="connsiteY181-29692" fmla="*/ 3605 h 1160335"/>
            <a:gd name="connsiteX182-29693" fmla="*/ 5169390 w 5470922"/>
            <a:gd name="connsiteY182-29694" fmla="*/ 41916 h 1160335"/>
            <a:gd name="connsiteX183-29695" fmla="*/ 5209249 w 5470922"/>
            <a:gd name="connsiteY183-29696" fmla="*/ 59007 h 1160335"/>
            <a:gd name="connsiteX184-29697" fmla="*/ 5239014 w 5470922"/>
            <a:gd name="connsiteY184-29698" fmla="*/ 113064 h 1160335"/>
            <a:gd name="connsiteX185-29699" fmla="*/ 5246006 w 5470922"/>
            <a:gd name="connsiteY185-29700" fmla="*/ 132749 h 1160335"/>
            <a:gd name="connsiteX186-29701" fmla="*/ 5258686 w 5470922"/>
            <a:gd name="connsiteY186-29702" fmla="*/ 174708 h 1160335"/>
            <a:gd name="connsiteX187-29703" fmla="*/ 5280686 w 5470922"/>
            <a:gd name="connsiteY187-29704" fmla="*/ 156370 h 1160335"/>
            <a:gd name="connsiteX188-29705" fmla="*/ 5301911 w 5470922"/>
            <a:gd name="connsiteY188-29706" fmla="*/ 147056 h 1160335"/>
            <a:gd name="connsiteX189-29707" fmla="*/ 5312265 w 5470922"/>
            <a:gd name="connsiteY189-29708" fmla="*/ 124781 h 1160335"/>
            <a:gd name="connsiteX190-29709" fmla="*/ 5340991 w 5470922"/>
            <a:gd name="connsiteY190-29710" fmla="*/ 106920 h 1160335"/>
            <a:gd name="connsiteX191-29711" fmla="*/ 5309941 w 5470922"/>
            <a:gd name="connsiteY191-29712" fmla="*/ 72259 h 1160335"/>
            <a:gd name="connsiteX192-29713" fmla="*/ 5373610 w 5470922"/>
            <a:gd name="connsiteY192-29714" fmla="*/ 73027 h 1160335"/>
            <a:gd name="connsiteX193-29715" fmla="*/ 5399484 w 5470922"/>
            <a:gd name="connsiteY193-29716" fmla="*/ 59007 h 1160335"/>
            <a:gd name="connsiteX194-29717" fmla="*/ 5381625 w 5470922"/>
            <a:gd name="connsiteY194-29718" fmla="*/ 47101 h 1160335"/>
            <a:gd name="connsiteX195-29719" fmla="*/ 5447109 w 5470922"/>
            <a:gd name="connsiteY195-29720" fmla="*/ 41148 h 1160335"/>
            <a:gd name="connsiteX196-29721" fmla="*/ 5470922 w 5470922"/>
            <a:gd name="connsiteY196-29722" fmla="*/ 47101 h 1160335"/>
            <a:gd name="connsiteX0-29723" fmla="*/ 0 w 5470922"/>
            <a:gd name="connsiteY0-29724" fmla="*/ 1160335 h 1160335"/>
            <a:gd name="connsiteX1-29725" fmla="*/ 29766 w 5470922"/>
            <a:gd name="connsiteY1-29726" fmla="*/ 1142476 h 1160335"/>
            <a:gd name="connsiteX2-29727" fmla="*/ 47625 w 5470922"/>
            <a:gd name="connsiteY2-29728" fmla="*/ 1136523 h 1160335"/>
            <a:gd name="connsiteX3-29729" fmla="*/ 77391 w 5470922"/>
            <a:gd name="connsiteY3-29730" fmla="*/ 1106757 h 1160335"/>
            <a:gd name="connsiteX4-29731" fmla="*/ 95250 w 5470922"/>
            <a:gd name="connsiteY4-29732" fmla="*/ 1094851 h 1160335"/>
            <a:gd name="connsiteX5-29733" fmla="*/ 172641 w 5470922"/>
            <a:gd name="connsiteY5-29734" fmla="*/ 1100804 h 1160335"/>
            <a:gd name="connsiteX6-29735" fmla="*/ 220266 w 5470922"/>
            <a:gd name="connsiteY6-29736" fmla="*/ 1106757 h 1160335"/>
            <a:gd name="connsiteX7-29737" fmla="*/ 232172 w 5470922"/>
            <a:gd name="connsiteY7-29738" fmla="*/ 1088898 h 1160335"/>
            <a:gd name="connsiteX8-29739" fmla="*/ 238125 w 5470922"/>
            <a:gd name="connsiteY8-29740" fmla="*/ 1047226 h 1160335"/>
            <a:gd name="connsiteX9-29741" fmla="*/ 244078 w 5470922"/>
            <a:gd name="connsiteY9-29742" fmla="*/ 1029366 h 1160335"/>
            <a:gd name="connsiteX10-29743" fmla="*/ 279797 w 5470922"/>
            <a:gd name="connsiteY10-29744" fmla="*/ 1005554 h 1160335"/>
            <a:gd name="connsiteX11-29745" fmla="*/ 291703 w 5470922"/>
            <a:gd name="connsiteY11-29746" fmla="*/ 987694 h 1160335"/>
            <a:gd name="connsiteX12-29747" fmla="*/ 321469 w 5470922"/>
            <a:gd name="connsiteY12-29748" fmla="*/ 957929 h 1160335"/>
            <a:gd name="connsiteX13-29749" fmla="*/ 345281 w 5470922"/>
            <a:gd name="connsiteY13-29750" fmla="*/ 922210 h 1160335"/>
            <a:gd name="connsiteX14-29751" fmla="*/ 357187 w 5470922"/>
            <a:gd name="connsiteY14-29752" fmla="*/ 904351 h 1160335"/>
            <a:gd name="connsiteX15-29753" fmla="*/ 369094 w 5470922"/>
            <a:gd name="connsiteY15-29754" fmla="*/ 892444 h 1160335"/>
            <a:gd name="connsiteX16-29755" fmla="*/ 381000 w 5470922"/>
            <a:gd name="connsiteY16-29756" fmla="*/ 904351 h 1160335"/>
            <a:gd name="connsiteX17-29757" fmla="*/ 386953 w 5470922"/>
            <a:gd name="connsiteY17-29758" fmla="*/ 922210 h 1160335"/>
            <a:gd name="connsiteX18-29759" fmla="*/ 422672 w 5470922"/>
            <a:gd name="connsiteY18-29760" fmla="*/ 940069 h 1160335"/>
            <a:gd name="connsiteX19-29761" fmla="*/ 452437 w 5470922"/>
            <a:gd name="connsiteY19-29762" fmla="*/ 969835 h 1160335"/>
            <a:gd name="connsiteX20-29763" fmla="*/ 488156 w 5470922"/>
            <a:gd name="connsiteY20-29764" fmla="*/ 981741 h 1160335"/>
            <a:gd name="connsiteX21-29765" fmla="*/ 511969 w 5470922"/>
            <a:gd name="connsiteY21-29766" fmla="*/ 975788 h 1160335"/>
            <a:gd name="connsiteX22-29767" fmla="*/ 559594 w 5470922"/>
            <a:gd name="connsiteY22-29768" fmla="*/ 940069 h 1160335"/>
            <a:gd name="connsiteX23-29769" fmla="*/ 601266 w 5470922"/>
            <a:gd name="connsiteY23-29770" fmla="*/ 946023 h 1160335"/>
            <a:gd name="connsiteX24-29771" fmla="*/ 619125 w 5470922"/>
            <a:gd name="connsiteY24-29772" fmla="*/ 951976 h 1160335"/>
            <a:gd name="connsiteX25-29773" fmla="*/ 631031 w 5470922"/>
            <a:gd name="connsiteY25-29774" fmla="*/ 969835 h 1160335"/>
            <a:gd name="connsiteX26-29775" fmla="*/ 648891 w 5470922"/>
            <a:gd name="connsiteY26-29776" fmla="*/ 981741 h 1160335"/>
            <a:gd name="connsiteX27-29777" fmla="*/ 666750 w 5470922"/>
            <a:gd name="connsiteY27-29778" fmla="*/ 975788 h 1160335"/>
            <a:gd name="connsiteX28-29779" fmla="*/ 684609 w 5470922"/>
            <a:gd name="connsiteY28-29780" fmla="*/ 963882 h 1160335"/>
            <a:gd name="connsiteX29-29781" fmla="*/ 720328 w 5470922"/>
            <a:gd name="connsiteY29-29782" fmla="*/ 951976 h 1160335"/>
            <a:gd name="connsiteX30-29783" fmla="*/ 744141 w 5470922"/>
            <a:gd name="connsiteY30-29784" fmla="*/ 928163 h 1160335"/>
            <a:gd name="connsiteX31-29785" fmla="*/ 756047 w 5470922"/>
            <a:gd name="connsiteY31-29786" fmla="*/ 910304 h 1160335"/>
            <a:gd name="connsiteX32-29787" fmla="*/ 773906 w 5470922"/>
            <a:gd name="connsiteY32-29788" fmla="*/ 904351 h 1160335"/>
            <a:gd name="connsiteX33-29789" fmla="*/ 863203 w 5470922"/>
            <a:gd name="connsiteY33-29790" fmla="*/ 898398 h 1160335"/>
            <a:gd name="connsiteX34-29791" fmla="*/ 887016 w 5470922"/>
            <a:gd name="connsiteY34-29792" fmla="*/ 850773 h 1160335"/>
            <a:gd name="connsiteX35-29793" fmla="*/ 904875 w 5470922"/>
            <a:gd name="connsiteY35-29794" fmla="*/ 844819 h 1160335"/>
            <a:gd name="connsiteX36-29795" fmla="*/ 952500 w 5470922"/>
            <a:gd name="connsiteY36-29796" fmla="*/ 838866 h 1160335"/>
            <a:gd name="connsiteX37-29797" fmla="*/ 988219 w 5470922"/>
            <a:gd name="connsiteY37-29798" fmla="*/ 815054 h 1160335"/>
            <a:gd name="connsiteX38-29799" fmla="*/ 1006078 w 5470922"/>
            <a:gd name="connsiteY38-29800" fmla="*/ 803148 h 1160335"/>
            <a:gd name="connsiteX39-29801" fmla="*/ 1041797 w 5470922"/>
            <a:gd name="connsiteY39-29802" fmla="*/ 809101 h 1160335"/>
            <a:gd name="connsiteX40-29803" fmla="*/ 1059656 w 5470922"/>
            <a:gd name="connsiteY40-29804" fmla="*/ 815054 h 1160335"/>
            <a:gd name="connsiteX41-29805" fmla="*/ 1101328 w 5470922"/>
            <a:gd name="connsiteY41-29806" fmla="*/ 803148 h 1160335"/>
            <a:gd name="connsiteX42-29807" fmla="*/ 1137047 w 5470922"/>
            <a:gd name="connsiteY42-29808" fmla="*/ 761476 h 1160335"/>
            <a:gd name="connsiteX43-29809" fmla="*/ 1148953 w 5470922"/>
            <a:gd name="connsiteY43-29810" fmla="*/ 737663 h 1160335"/>
            <a:gd name="connsiteX44-29811" fmla="*/ 1154906 w 5470922"/>
            <a:gd name="connsiteY44-29812" fmla="*/ 719804 h 1160335"/>
            <a:gd name="connsiteX45-29813" fmla="*/ 1172766 w 5470922"/>
            <a:gd name="connsiteY45-29814" fmla="*/ 713851 h 1160335"/>
            <a:gd name="connsiteX46-29815" fmla="*/ 1196578 w 5470922"/>
            <a:gd name="connsiteY46-29816" fmla="*/ 719804 h 1160335"/>
            <a:gd name="connsiteX47-29817" fmla="*/ 1214437 w 5470922"/>
            <a:gd name="connsiteY47-29818" fmla="*/ 725757 h 1160335"/>
            <a:gd name="connsiteX48-29819" fmla="*/ 1226344 w 5470922"/>
            <a:gd name="connsiteY48-29820" fmla="*/ 713851 h 1160335"/>
            <a:gd name="connsiteX49-29821" fmla="*/ 1244203 w 5470922"/>
            <a:gd name="connsiteY49-29822" fmla="*/ 707898 h 1160335"/>
            <a:gd name="connsiteX50-29823" fmla="*/ 1273969 w 5470922"/>
            <a:gd name="connsiteY50-29824" fmla="*/ 737663 h 1160335"/>
            <a:gd name="connsiteX51-29825" fmla="*/ 1291828 w 5470922"/>
            <a:gd name="connsiteY51-29826" fmla="*/ 749569 h 1160335"/>
            <a:gd name="connsiteX52-29827" fmla="*/ 1333500 w 5470922"/>
            <a:gd name="connsiteY52-29828" fmla="*/ 785288 h 1160335"/>
            <a:gd name="connsiteX53-29829" fmla="*/ 1351359 w 5470922"/>
            <a:gd name="connsiteY53-29830" fmla="*/ 791241 h 1160335"/>
            <a:gd name="connsiteX54-29831" fmla="*/ 1369219 w 5470922"/>
            <a:gd name="connsiteY54-29832" fmla="*/ 755523 h 1160335"/>
            <a:gd name="connsiteX55-29833" fmla="*/ 1375172 w 5470922"/>
            <a:gd name="connsiteY55-29834" fmla="*/ 695991 h 1160335"/>
            <a:gd name="connsiteX56-29835" fmla="*/ 1393031 w 5470922"/>
            <a:gd name="connsiteY56-29836" fmla="*/ 684085 h 1160335"/>
            <a:gd name="connsiteX57-29837" fmla="*/ 1494234 w 5470922"/>
            <a:gd name="connsiteY57-29838" fmla="*/ 660273 h 1160335"/>
            <a:gd name="connsiteX58-29839" fmla="*/ 1506141 w 5470922"/>
            <a:gd name="connsiteY58-29840" fmla="*/ 648366 h 1160335"/>
            <a:gd name="connsiteX59-29841" fmla="*/ 1524000 w 5470922"/>
            <a:gd name="connsiteY59-29842" fmla="*/ 636460 h 1160335"/>
            <a:gd name="connsiteX60-29843" fmla="*/ 1535906 w 5470922"/>
            <a:gd name="connsiteY60-29844" fmla="*/ 618601 h 1160335"/>
            <a:gd name="connsiteX61-29845" fmla="*/ 1559719 w 5470922"/>
            <a:gd name="connsiteY61-29846" fmla="*/ 594788 h 1160335"/>
            <a:gd name="connsiteX62-29847" fmla="*/ 1565672 w 5470922"/>
            <a:gd name="connsiteY62-29848" fmla="*/ 576929 h 1160335"/>
            <a:gd name="connsiteX63-29849" fmla="*/ 1619250 w 5470922"/>
            <a:gd name="connsiteY63-29850" fmla="*/ 547163 h 1160335"/>
            <a:gd name="connsiteX64-29851" fmla="*/ 1702594 w 5470922"/>
            <a:gd name="connsiteY64-29852" fmla="*/ 553116 h 1160335"/>
            <a:gd name="connsiteX65-29853" fmla="*/ 1720453 w 5470922"/>
            <a:gd name="connsiteY65-29854" fmla="*/ 559069 h 1160335"/>
            <a:gd name="connsiteX66-29855" fmla="*/ 1768078 w 5470922"/>
            <a:gd name="connsiteY66-29856" fmla="*/ 547163 h 1160335"/>
            <a:gd name="connsiteX67-29857" fmla="*/ 1754110 w 5470922"/>
            <a:gd name="connsiteY67-29858" fmla="*/ 499826 h 1160335"/>
            <a:gd name="connsiteX68-29859" fmla="*/ 1768078 w 5470922"/>
            <a:gd name="connsiteY68-29860" fmla="*/ 463819 h 1160335"/>
            <a:gd name="connsiteX69-29861" fmla="*/ 1806122 w 5470922"/>
            <a:gd name="connsiteY69-29862" fmla="*/ 489647 h 1160335"/>
            <a:gd name="connsiteX70-29863" fmla="*/ 1839516 w 5470922"/>
            <a:gd name="connsiteY70-29864" fmla="*/ 463819 h 1160335"/>
            <a:gd name="connsiteX71-29865" fmla="*/ 1851422 w 5470922"/>
            <a:gd name="connsiteY71-29866" fmla="*/ 475726 h 1160335"/>
            <a:gd name="connsiteX72-29867" fmla="*/ 1887141 w 5470922"/>
            <a:gd name="connsiteY72-29868" fmla="*/ 493585 h 1160335"/>
            <a:gd name="connsiteX73-29869" fmla="*/ 1934766 w 5470922"/>
            <a:gd name="connsiteY73-29870" fmla="*/ 481679 h 1160335"/>
            <a:gd name="connsiteX74-29871" fmla="*/ 1952625 w 5470922"/>
            <a:gd name="connsiteY74-29872" fmla="*/ 445960 h 1160335"/>
            <a:gd name="connsiteX75-29873" fmla="*/ 1976437 w 5470922"/>
            <a:gd name="connsiteY75-29874" fmla="*/ 434054 h 1160335"/>
            <a:gd name="connsiteX76-29875" fmla="*/ 2047875 w 5470922"/>
            <a:gd name="connsiteY76-29876" fmla="*/ 422148 h 1160335"/>
            <a:gd name="connsiteX77-29877" fmla="*/ 2077641 w 5470922"/>
            <a:gd name="connsiteY77-29878" fmla="*/ 404288 h 1160335"/>
            <a:gd name="connsiteX78-29879" fmla="*/ 2095500 w 5470922"/>
            <a:gd name="connsiteY78-29880" fmla="*/ 398335 h 1160335"/>
            <a:gd name="connsiteX79-29881" fmla="*/ 2125266 w 5470922"/>
            <a:gd name="connsiteY79-29882" fmla="*/ 374523 h 1160335"/>
            <a:gd name="connsiteX80-29883" fmla="*/ 2137172 w 5470922"/>
            <a:gd name="connsiteY80-29884" fmla="*/ 362616 h 1160335"/>
            <a:gd name="connsiteX81-29885" fmla="*/ 2172891 w 5470922"/>
            <a:gd name="connsiteY81-29886" fmla="*/ 350710 h 1160335"/>
            <a:gd name="connsiteX82-29887" fmla="*/ 2190750 w 5470922"/>
            <a:gd name="connsiteY82-29888" fmla="*/ 344757 h 1160335"/>
            <a:gd name="connsiteX83-29889" fmla="*/ 2220516 w 5470922"/>
            <a:gd name="connsiteY83-29890" fmla="*/ 338804 h 1160335"/>
            <a:gd name="connsiteX84-29891" fmla="*/ 2256234 w 5470922"/>
            <a:gd name="connsiteY84-29892" fmla="*/ 326898 h 1160335"/>
            <a:gd name="connsiteX85-29893" fmla="*/ 2274094 w 5470922"/>
            <a:gd name="connsiteY85-29894" fmla="*/ 320944 h 1160335"/>
            <a:gd name="connsiteX86-29895" fmla="*/ 2309812 w 5470922"/>
            <a:gd name="connsiteY86-29896" fmla="*/ 297132 h 1160335"/>
            <a:gd name="connsiteX87-29897" fmla="*/ 2321719 w 5470922"/>
            <a:gd name="connsiteY87-29898" fmla="*/ 279273 h 1160335"/>
            <a:gd name="connsiteX88-29899" fmla="*/ 2357437 w 5470922"/>
            <a:gd name="connsiteY88-29900" fmla="*/ 261413 h 1160335"/>
            <a:gd name="connsiteX89-29901" fmla="*/ 2369344 w 5470922"/>
            <a:gd name="connsiteY89-29902" fmla="*/ 249507 h 1160335"/>
            <a:gd name="connsiteX90-29903" fmla="*/ 2416969 w 5470922"/>
            <a:gd name="connsiteY90-29904" fmla="*/ 219741 h 1160335"/>
            <a:gd name="connsiteX91-29905" fmla="*/ 2446734 w 5470922"/>
            <a:gd name="connsiteY91-29906" fmla="*/ 225694 h 1160335"/>
            <a:gd name="connsiteX92-29907" fmla="*/ 2458641 w 5470922"/>
            <a:gd name="connsiteY92-29908" fmla="*/ 237601 h 1160335"/>
            <a:gd name="connsiteX93-29909" fmla="*/ 2494359 w 5470922"/>
            <a:gd name="connsiteY93-29910" fmla="*/ 225694 h 1160335"/>
            <a:gd name="connsiteX94-29911" fmla="*/ 2536031 w 5470922"/>
            <a:gd name="connsiteY94-29912" fmla="*/ 231648 h 1160335"/>
            <a:gd name="connsiteX95-29913" fmla="*/ 2547937 w 5470922"/>
            <a:gd name="connsiteY95-29914" fmla="*/ 249507 h 1160335"/>
            <a:gd name="connsiteX96-29915" fmla="*/ 2559844 w 5470922"/>
            <a:gd name="connsiteY96-29916" fmla="*/ 261413 h 1160335"/>
            <a:gd name="connsiteX97-29917" fmla="*/ 2565797 w 5470922"/>
            <a:gd name="connsiteY97-29918" fmla="*/ 291179 h 1160335"/>
            <a:gd name="connsiteX98-29919" fmla="*/ 2583656 w 5470922"/>
            <a:gd name="connsiteY98-29920" fmla="*/ 297132 h 1160335"/>
            <a:gd name="connsiteX99-29921" fmla="*/ 2619375 w 5470922"/>
            <a:gd name="connsiteY99-29922" fmla="*/ 320944 h 1160335"/>
            <a:gd name="connsiteX100-29923" fmla="*/ 2655094 w 5470922"/>
            <a:gd name="connsiteY100-29924" fmla="*/ 338804 h 1160335"/>
            <a:gd name="connsiteX101-29925" fmla="*/ 2684859 w 5470922"/>
            <a:gd name="connsiteY101-29926" fmla="*/ 410241 h 1160335"/>
            <a:gd name="connsiteX102-29927" fmla="*/ 2708672 w 5470922"/>
            <a:gd name="connsiteY102-29928" fmla="*/ 398335 h 1160335"/>
            <a:gd name="connsiteX103-29929" fmla="*/ 2744391 w 5470922"/>
            <a:gd name="connsiteY103-29930" fmla="*/ 386429 h 1160335"/>
            <a:gd name="connsiteX104-29931" fmla="*/ 2851547 w 5470922"/>
            <a:gd name="connsiteY104-29932" fmla="*/ 404288 h 1160335"/>
            <a:gd name="connsiteX105-29933" fmla="*/ 2887266 w 5470922"/>
            <a:gd name="connsiteY105-29934" fmla="*/ 392382 h 1160335"/>
            <a:gd name="connsiteX106-29935" fmla="*/ 2905125 w 5470922"/>
            <a:gd name="connsiteY106-29936" fmla="*/ 386429 h 1160335"/>
            <a:gd name="connsiteX107-29937" fmla="*/ 2922984 w 5470922"/>
            <a:gd name="connsiteY107-29938" fmla="*/ 374523 h 1160335"/>
            <a:gd name="connsiteX108-29939" fmla="*/ 2976562 w 5470922"/>
            <a:gd name="connsiteY108-29940" fmla="*/ 368569 h 1160335"/>
            <a:gd name="connsiteX109-29941" fmla="*/ 2994422 w 5470922"/>
            <a:gd name="connsiteY109-29942" fmla="*/ 374523 h 1160335"/>
            <a:gd name="connsiteX110-29943" fmla="*/ 3012281 w 5470922"/>
            <a:gd name="connsiteY110-29944" fmla="*/ 386429 h 1160335"/>
            <a:gd name="connsiteX111-29945" fmla="*/ 3030141 w 5470922"/>
            <a:gd name="connsiteY111-29946" fmla="*/ 350710 h 1160335"/>
            <a:gd name="connsiteX112-29947" fmla="*/ 3065859 w 5470922"/>
            <a:gd name="connsiteY112-29948" fmla="*/ 320944 h 1160335"/>
            <a:gd name="connsiteX113-29949" fmla="*/ 3089672 w 5470922"/>
            <a:gd name="connsiteY113-29950" fmla="*/ 314991 h 1160335"/>
            <a:gd name="connsiteX114-29951" fmla="*/ 3168365 w 5470922"/>
            <a:gd name="connsiteY114-29952" fmla="*/ 319119 h 1160335"/>
            <a:gd name="connsiteX115-29953" fmla="*/ 3232547 w 5470922"/>
            <a:gd name="connsiteY115-29954" fmla="*/ 314991 h 1160335"/>
            <a:gd name="connsiteX116-29955" fmla="*/ 3244453 w 5470922"/>
            <a:gd name="connsiteY116-29956" fmla="*/ 326898 h 1160335"/>
            <a:gd name="connsiteX117-29957" fmla="*/ 3270079 w 5470922"/>
            <a:gd name="connsiteY117-29958" fmla="*/ 364631 h 1160335"/>
            <a:gd name="connsiteX118-29959" fmla="*/ 3295707 w 5470922"/>
            <a:gd name="connsiteY118-29960" fmla="*/ 413025 h 1160335"/>
            <a:gd name="connsiteX119-29961" fmla="*/ 3335563 w 5470922"/>
            <a:gd name="connsiteY119-29962" fmla="*/ 440198 h 1160335"/>
            <a:gd name="connsiteX120-29963" fmla="*/ 3363516 w 5470922"/>
            <a:gd name="connsiteY120-29964" fmla="*/ 440007 h 1160335"/>
            <a:gd name="connsiteX121-29965" fmla="*/ 3368957 w 5470922"/>
            <a:gd name="connsiteY121-29966" fmla="*/ 405345 h 1160335"/>
            <a:gd name="connsiteX122-29967" fmla="*/ 3364817 w 5470922"/>
            <a:gd name="connsiteY122-29968" fmla="*/ 380765 h 1160335"/>
            <a:gd name="connsiteX123-29969" fmla="*/ 3374136 w 5470922"/>
            <a:gd name="connsiteY123-29970" fmla="*/ 317105 h 1160335"/>
            <a:gd name="connsiteX124-29971" fmla="*/ 3423047 w 5470922"/>
            <a:gd name="connsiteY124-29972" fmla="*/ 332851 h 1160335"/>
            <a:gd name="connsiteX125-29973" fmla="*/ 3443495 w 5470922"/>
            <a:gd name="connsiteY125-29974" fmla="*/ 358967 h 1160335"/>
            <a:gd name="connsiteX126-29975" fmla="*/ 3459294 w 5470922"/>
            <a:gd name="connsiteY126-29976" fmla="*/ 314512 h 1160335"/>
            <a:gd name="connsiteX127-29977" fmla="*/ 3476625 w 5470922"/>
            <a:gd name="connsiteY127-29978" fmla="*/ 279273 h 1160335"/>
            <a:gd name="connsiteX128-29979" fmla="*/ 3500437 w 5470922"/>
            <a:gd name="connsiteY128-29980" fmla="*/ 273319 h 1160335"/>
            <a:gd name="connsiteX129-29981" fmla="*/ 3530203 w 5470922"/>
            <a:gd name="connsiteY129-29982" fmla="*/ 267366 h 1160335"/>
            <a:gd name="connsiteX130-29983" fmla="*/ 3548062 w 5470922"/>
            <a:gd name="connsiteY130-29984" fmla="*/ 261413 h 1160335"/>
            <a:gd name="connsiteX131-29985" fmla="*/ 3539784 w 5470922"/>
            <a:gd name="connsiteY131-29986" fmla="*/ 233471 h 1160335"/>
            <a:gd name="connsiteX132-29987" fmla="*/ 3607594 w 5470922"/>
            <a:gd name="connsiteY132-29988" fmla="*/ 179126 h 1160335"/>
            <a:gd name="connsiteX133-29989" fmla="*/ 3611997 w 5470922"/>
            <a:gd name="connsiteY133-29990" fmla="*/ 114218 h 1160335"/>
            <a:gd name="connsiteX134-29991" fmla="*/ 3655219 w 5470922"/>
            <a:gd name="connsiteY134-29992" fmla="*/ 100679 h 1160335"/>
            <a:gd name="connsiteX135-29993" fmla="*/ 3709836 w 5470922"/>
            <a:gd name="connsiteY135-29994" fmla="*/ 80227 h 1160335"/>
            <a:gd name="connsiteX136-29995" fmla="*/ 3757213 w 5470922"/>
            <a:gd name="connsiteY136-29996" fmla="*/ 45277 h 1160335"/>
            <a:gd name="connsiteX137-29997" fmla="*/ 3806125 w 5470922"/>
            <a:gd name="connsiteY137-29998" fmla="*/ 70626 h 1160335"/>
            <a:gd name="connsiteX138-29999" fmla="*/ 3875484 w 5470922"/>
            <a:gd name="connsiteY138-30000" fmla="*/ 70913 h 1160335"/>
            <a:gd name="connsiteX139-30001" fmla="*/ 3893344 w 5470922"/>
            <a:gd name="connsiteY139-30002" fmla="*/ 64960 h 1160335"/>
            <a:gd name="connsiteX140-30003" fmla="*/ 3911203 w 5470922"/>
            <a:gd name="connsiteY140-30004" fmla="*/ 53054 h 1160335"/>
            <a:gd name="connsiteX141-30005" fmla="*/ 3929062 w 5470922"/>
            <a:gd name="connsiteY141-30006" fmla="*/ 59007 h 1160335"/>
            <a:gd name="connsiteX142-30007" fmla="*/ 3966595 w 5470922"/>
            <a:gd name="connsiteY142-30008" fmla="*/ 73218 h 1160335"/>
            <a:gd name="connsiteX143-30009" fmla="*/ 3988082 w 5470922"/>
            <a:gd name="connsiteY143-30010" fmla="*/ 117193 h 1160335"/>
            <a:gd name="connsiteX144-30011" fmla="*/ 4025615 w 5470922"/>
            <a:gd name="connsiteY144-30012" fmla="*/ 131980 h 1160335"/>
            <a:gd name="connsiteX145-30013" fmla="*/ 4060295 w 5470922"/>
            <a:gd name="connsiteY145-30014" fmla="*/ 105865 h 1160335"/>
            <a:gd name="connsiteX146-30015" fmla="*/ 4038822 w 5470922"/>
            <a:gd name="connsiteY146-30016" fmla="*/ 61888 h 1160335"/>
            <a:gd name="connsiteX147-30017" fmla="*/ 4044778 w 5470922"/>
            <a:gd name="connsiteY147-30018" fmla="*/ 20505 h 1160335"/>
            <a:gd name="connsiteX148-30019" fmla="*/ 4062371 w 5470922"/>
            <a:gd name="connsiteY148-30020" fmla="*/ 53 h 1160335"/>
            <a:gd name="connsiteX149-30021" fmla="*/ 4101703 w 5470922"/>
            <a:gd name="connsiteY149-30022" fmla="*/ 11382 h 1160335"/>
            <a:gd name="connsiteX150-30023" fmla="*/ 4137933 w 5470922"/>
            <a:gd name="connsiteY150-30024" fmla="*/ 51419 h 1160335"/>
            <a:gd name="connsiteX151-30025" fmla="*/ 4181683 w 5470922"/>
            <a:gd name="connsiteY151-30026" fmla="*/ 77537 h 1160335"/>
            <a:gd name="connsiteX152-30027" fmla="*/ 4244578 w 5470922"/>
            <a:gd name="connsiteY152-30028" fmla="*/ 29241 h 1160335"/>
            <a:gd name="connsiteX153-30029" fmla="*/ 4280297 w 5470922"/>
            <a:gd name="connsiteY153-30030" fmla="*/ 35194 h 1160335"/>
            <a:gd name="connsiteX154-30031" fmla="*/ 4363641 w 5470922"/>
            <a:gd name="connsiteY154-30032" fmla="*/ 23288 h 1160335"/>
            <a:gd name="connsiteX155-30033" fmla="*/ 4381500 w 5470922"/>
            <a:gd name="connsiteY155-30034" fmla="*/ 17335 h 1160335"/>
            <a:gd name="connsiteX156-30035" fmla="*/ 4430163 w 5470922"/>
            <a:gd name="connsiteY156-30036" fmla="*/ 60255 h 1160335"/>
            <a:gd name="connsiteX157-30037" fmla="*/ 4457341 w 5470922"/>
            <a:gd name="connsiteY157-30038" fmla="*/ 94149 h 1160335"/>
            <a:gd name="connsiteX158-30039" fmla="*/ 4488656 w 5470922"/>
            <a:gd name="connsiteY158-30040" fmla="*/ 88773 h 1160335"/>
            <a:gd name="connsiteX159-30041" fmla="*/ 4513245 w 5470922"/>
            <a:gd name="connsiteY159-30042" fmla="*/ 52574 h 1160335"/>
            <a:gd name="connsiteX160-30043" fmla="*/ 4538870 w 5470922"/>
            <a:gd name="connsiteY160-30044" fmla="*/ 35484 h 1160335"/>
            <a:gd name="connsiteX161-30045" fmla="*/ 4574326 w 5470922"/>
            <a:gd name="connsiteY161-30046" fmla="*/ 26939 h 1160335"/>
            <a:gd name="connsiteX162-30047" fmla="*/ 4603315 w 5470922"/>
            <a:gd name="connsiteY162-30048" fmla="*/ 11671 h 1160335"/>
            <a:gd name="connsiteX163-30049" fmla="*/ 4607719 w 5470922"/>
            <a:gd name="connsiteY163-30050" fmla="*/ 29241 h 1160335"/>
            <a:gd name="connsiteX164-30051" fmla="*/ 4629207 w 5470922"/>
            <a:gd name="connsiteY164-30052" fmla="*/ 41627 h 1160335"/>
            <a:gd name="connsiteX165-30053" fmla="*/ 4660522 w 5470922"/>
            <a:gd name="connsiteY165-30054" fmla="*/ 68034 h 1160335"/>
            <a:gd name="connsiteX166-30055" fmla="*/ 4691062 w 5470922"/>
            <a:gd name="connsiteY166-30056" fmla="*/ 76866 h 1160335"/>
            <a:gd name="connsiteX167-30057" fmla="*/ 4748780 w 5470922"/>
            <a:gd name="connsiteY167-30058" fmla="*/ 55167 h 1160335"/>
            <a:gd name="connsiteX168-30059" fmla="*/ 4774406 w 5470922"/>
            <a:gd name="connsiteY168-30060" fmla="*/ 70913 h 1160335"/>
            <a:gd name="connsiteX169-30061" fmla="*/ 4828496 w 5470922"/>
            <a:gd name="connsiteY169-30062" fmla="*/ 109127 h 1160335"/>
            <a:gd name="connsiteX170-30063" fmla="*/ 4863703 w 5470922"/>
            <a:gd name="connsiteY170-30064" fmla="*/ 82819 h 1160335"/>
            <a:gd name="connsiteX171-30065" fmla="*/ 4907964 w 5470922"/>
            <a:gd name="connsiteY171-30066" fmla="*/ 80515 h 1160335"/>
            <a:gd name="connsiteX172-30067" fmla="*/ 4935141 w 5470922"/>
            <a:gd name="connsiteY172-30068" fmla="*/ 76866 h 1160335"/>
            <a:gd name="connsiteX173-30069" fmla="*/ 4931792 w 5470922"/>
            <a:gd name="connsiteY173-30070" fmla="*/ 113064 h 1160335"/>
            <a:gd name="connsiteX174-30071" fmla="*/ 4974749 w 5470922"/>
            <a:gd name="connsiteY174-30072" fmla="*/ 124203 h 1160335"/>
            <a:gd name="connsiteX175-30073" fmla="*/ 5017708 w 5470922"/>
            <a:gd name="connsiteY175-30074" fmla="*/ 108745 h 1160335"/>
            <a:gd name="connsiteX176-30075" fmla="*/ 5020562 w 5470922"/>
            <a:gd name="connsiteY176-30076" fmla="*/ 71970 h 1160335"/>
            <a:gd name="connsiteX177-30077" fmla="*/ 5060156 w 5470922"/>
            <a:gd name="connsiteY177-30078" fmla="*/ 41148 h 1160335"/>
            <a:gd name="connsiteX178-30079" fmla="*/ 5047739 w 5470922"/>
            <a:gd name="connsiteY178-30080" fmla="*/ 23288 h 1160335"/>
            <a:gd name="connsiteX179-30081" fmla="*/ 5119687 w 5470922"/>
            <a:gd name="connsiteY179-30082" fmla="*/ 11382 h 1160335"/>
            <a:gd name="connsiteX180-30083" fmla="*/ 5142725 w 5470922"/>
            <a:gd name="connsiteY180-30084" fmla="*/ 3605 h 1160335"/>
            <a:gd name="connsiteX181-30085" fmla="*/ 5169390 w 5470922"/>
            <a:gd name="connsiteY181-30086" fmla="*/ 41916 h 1160335"/>
            <a:gd name="connsiteX182-30087" fmla="*/ 5209249 w 5470922"/>
            <a:gd name="connsiteY182-30088" fmla="*/ 59007 h 1160335"/>
            <a:gd name="connsiteX183-30089" fmla="*/ 5239014 w 5470922"/>
            <a:gd name="connsiteY183-30090" fmla="*/ 113064 h 1160335"/>
            <a:gd name="connsiteX184-30091" fmla="*/ 5246006 w 5470922"/>
            <a:gd name="connsiteY184-30092" fmla="*/ 132749 h 1160335"/>
            <a:gd name="connsiteX185-30093" fmla="*/ 5258686 w 5470922"/>
            <a:gd name="connsiteY185-30094" fmla="*/ 174708 h 1160335"/>
            <a:gd name="connsiteX186-30095" fmla="*/ 5280686 w 5470922"/>
            <a:gd name="connsiteY186-30096" fmla="*/ 156370 h 1160335"/>
            <a:gd name="connsiteX187-30097" fmla="*/ 5301911 w 5470922"/>
            <a:gd name="connsiteY187-30098" fmla="*/ 147056 h 1160335"/>
            <a:gd name="connsiteX188-30099" fmla="*/ 5312265 w 5470922"/>
            <a:gd name="connsiteY188-30100" fmla="*/ 124781 h 1160335"/>
            <a:gd name="connsiteX189-30101" fmla="*/ 5340991 w 5470922"/>
            <a:gd name="connsiteY189-30102" fmla="*/ 106920 h 1160335"/>
            <a:gd name="connsiteX190-30103" fmla="*/ 5309941 w 5470922"/>
            <a:gd name="connsiteY190-30104" fmla="*/ 72259 h 1160335"/>
            <a:gd name="connsiteX191-30105" fmla="*/ 5373610 w 5470922"/>
            <a:gd name="connsiteY191-30106" fmla="*/ 73027 h 1160335"/>
            <a:gd name="connsiteX192-30107" fmla="*/ 5399484 w 5470922"/>
            <a:gd name="connsiteY192-30108" fmla="*/ 59007 h 1160335"/>
            <a:gd name="connsiteX193-30109" fmla="*/ 5381625 w 5470922"/>
            <a:gd name="connsiteY193-30110" fmla="*/ 47101 h 1160335"/>
            <a:gd name="connsiteX194-30111" fmla="*/ 5447109 w 5470922"/>
            <a:gd name="connsiteY194-30112" fmla="*/ 41148 h 1160335"/>
            <a:gd name="connsiteX195-30113" fmla="*/ 5470922 w 5470922"/>
            <a:gd name="connsiteY195-30114" fmla="*/ 47101 h 1160335"/>
            <a:gd name="connsiteX0-30115" fmla="*/ 0 w 5470922"/>
            <a:gd name="connsiteY0-30116" fmla="*/ 1160335 h 1160335"/>
            <a:gd name="connsiteX1-30117" fmla="*/ 29766 w 5470922"/>
            <a:gd name="connsiteY1-30118" fmla="*/ 1142476 h 1160335"/>
            <a:gd name="connsiteX2-30119" fmla="*/ 47625 w 5470922"/>
            <a:gd name="connsiteY2-30120" fmla="*/ 1136523 h 1160335"/>
            <a:gd name="connsiteX3-30121" fmla="*/ 77391 w 5470922"/>
            <a:gd name="connsiteY3-30122" fmla="*/ 1106757 h 1160335"/>
            <a:gd name="connsiteX4-30123" fmla="*/ 95250 w 5470922"/>
            <a:gd name="connsiteY4-30124" fmla="*/ 1094851 h 1160335"/>
            <a:gd name="connsiteX5-30125" fmla="*/ 172641 w 5470922"/>
            <a:gd name="connsiteY5-30126" fmla="*/ 1100804 h 1160335"/>
            <a:gd name="connsiteX6-30127" fmla="*/ 220266 w 5470922"/>
            <a:gd name="connsiteY6-30128" fmla="*/ 1106757 h 1160335"/>
            <a:gd name="connsiteX7-30129" fmla="*/ 232172 w 5470922"/>
            <a:gd name="connsiteY7-30130" fmla="*/ 1088898 h 1160335"/>
            <a:gd name="connsiteX8-30131" fmla="*/ 238125 w 5470922"/>
            <a:gd name="connsiteY8-30132" fmla="*/ 1047226 h 1160335"/>
            <a:gd name="connsiteX9-30133" fmla="*/ 244078 w 5470922"/>
            <a:gd name="connsiteY9-30134" fmla="*/ 1029366 h 1160335"/>
            <a:gd name="connsiteX10-30135" fmla="*/ 279797 w 5470922"/>
            <a:gd name="connsiteY10-30136" fmla="*/ 1005554 h 1160335"/>
            <a:gd name="connsiteX11-30137" fmla="*/ 291703 w 5470922"/>
            <a:gd name="connsiteY11-30138" fmla="*/ 987694 h 1160335"/>
            <a:gd name="connsiteX12-30139" fmla="*/ 321469 w 5470922"/>
            <a:gd name="connsiteY12-30140" fmla="*/ 957929 h 1160335"/>
            <a:gd name="connsiteX13-30141" fmla="*/ 345281 w 5470922"/>
            <a:gd name="connsiteY13-30142" fmla="*/ 922210 h 1160335"/>
            <a:gd name="connsiteX14-30143" fmla="*/ 357187 w 5470922"/>
            <a:gd name="connsiteY14-30144" fmla="*/ 904351 h 1160335"/>
            <a:gd name="connsiteX15-30145" fmla="*/ 369094 w 5470922"/>
            <a:gd name="connsiteY15-30146" fmla="*/ 892444 h 1160335"/>
            <a:gd name="connsiteX16-30147" fmla="*/ 381000 w 5470922"/>
            <a:gd name="connsiteY16-30148" fmla="*/ 904351 h 1160335"/>
            <a:gd name="connsiteX17-30149" fmla="*/ 386953 w 5470922"/>
            <a:gd name="connsiteY17-30150" fmla="*/ 922210 h 1160335"/>
            <a:gd name="connsiteX18-30151" fmla="*/ 422672 w 5470922"/>
            <a:gd name="connsiteY18-30152" fmla="*/ 940069 h 1160335"/>
            <a:gd name="connsiteX19-30153" fmla="*/ 452437 w 5470922"/>
            <a:gd name="connsiteY19-30154" fmla="*/ 969835 h 1160335"/>
            <a:gd name="connsiteX20-30155" fmla="*/ 488156 w 5470922"/>
            <a:gd name="connsiteY20-30156" fmla="*/ 981741 h 1160335"/>
            <a:gd name="connsiteX21-30157" fmla="*/ 511969 w 5470922"/>
            <a:gd name="connsiteY21-30158" fmla="*/ 975788 h 1160335"/>
            <a:gd name="connsiteX22-30159" fmla="*/ 559594 w 5470922"/>
            <a:gd name="connsiteY22-30160" fmla="*/ 940069 h 1160335"/>
            <a:gd name="connsiteX23-30161" fmla="*/ 601266 w 5470922"/>
            <a:gd name="connsiteY23-30162" fmla="*/ 946023 h 1160335"/>
            <a:gd name="connsiteX24-30163" fmla="*/ 619125 w 5470922"/>
            <a:gd name="connsiteY24-30164" fmla="*/ 951976 h 1160335"/>
            <a:gd name="connsiteX25-30165" fmla="*/ 631031 w 5470922"/>
            <a:gd name="connsiteY25-30166" fmla="*/ 969835 h 1160335"/>
            <a:gd name="connsiteX26-30167" fmla="*/ 648891 w 5470922"/>
            <a:gd name="connsiteY26-30168" fmla="*/ 981741 h 1160335"/>
            <a:gd name="connsiteX27-30169" fmla="*/ 666750 w 5470922"/>
            <a:gd name="connsiteY27-30170" fmla="*/ 975788 h 1160335"/>
            <a:gd name="connsiteX28-30171" fmla="*/ 684609 w 5470922"/>
            <a:gd name="connsiteY28-30172" fmla="*/ 963882 h 1160335"/>
            <a:gd name="connsiteX29-30173" fmla="*/ 720328 w 5470922"/>
            <a:gd name="connsiteY29-30174" fmla="*/ 951976 h 1160335"/>
            <a:gd name="connsiteX30-30175" fmla="*/ 744141 w 5470922"/>
            <a:gd name="connsiteY30-30176" fmla="*/ 928163 h 1160335"/>
            <a:gd name="connsiteX31-30177" fmla="*/ 756047 w 5470922"/>
            <a:gd name="connsiteY31-30178" fmla="*/ 910304 h 1160335"/>
            <a:gd name="connsiteX32-30179" fmla="*/ 773906 w 5470922"/>
            <a:gd name="connsiteY32-30180" fmla="*/ 904351 h 1160335"/>
            <a:gd name="connsiteX33-30181" fmla="*/ 863203 w 5470922"/>
            <a:gd name="connsiteY33-30182" fmla="*/ 898398 h 1160335"/>
            <a:gd name="connsiteX34-30183" fmla="*/ 887016 w 5470922"/>
            <a:gd name="connsiteY34-30184" fmla="*/ 850773 h 1160335"/>
            <a:gd name="connsiteX35-30185" fmla="*/ 904875 w 5470922"/>
            <a:gd name="connsiteY35-30186" fmla="*/ 844819 h 1160335"/>
            <a:gd name="connsiteX36-30187" fmla="*/ 952500 w 5470922"/>
            <a:gd name="connsiteY36-30188" fmla="*/ 838866 h 1160335"/>
            <a:gd name="connsiteX37-30189" fmla="*/ 988219 w 5470922"/>
            <a:gd name="connsiteY37-30190" fmla="*/ 815054 h 1160335"/>
            <a:gd name="connsiteX38-30191" fmla="*/ 1006078 w 5470922"/>
            <a:gd name="connsiteY38-30192" fmla="*/ 803148 h 1160335"/>
            <a:gd name="connsiteX39-30193" fmla="*/ 1041797 w 5470922"/>
            <a:gd name="connsiteY39-30194" fmla="*/ 809101 h 1160335"/>
            <a:gd name="connsiteX40-30195" fmla="*/ 1059656 w 5470922"/>
            <a:gd name="connsiteY40-30196" fmla="*/ 815054 h 1160335"/>
            <a:gd name="connsiteX41-30197" fmla="*/ 1101328 w 5470922"/>
            <a:gd name="connsiteY41-30198" fmla="*/ 803148 h 1160335"/>
            <a:gd name="connsiteX42-30199" fmla="*/ 1137047 w 5470922"/>
            <a:gd name="connsiteY42-30200" fmla="*/ 761476 h 1160335"/>
            <a:gd name="connsiteX43-30201" fmla="*/ 1148953 w 5470922"/>
            <a:gd name="connsiteY43-30202" fmla="*/ 737663 h 1160335"/>
            <a:gd name="connsiteX44-30203" fmla="*/ 1154906 w 5470922"/>
            <a:gd name="connsiteY44-30204" fmla="*/ 719804 h 1160335"/>
            <a:gd name="connsiteX45-30205" fmla="*/ 1172766 w 5470922"/>
            <a:gd name="connsiteY45-30206" fmla="*/ 713851 h 1160335"/>
            <a:gd name="connsiteX46-30207" fmla="*/ 1196578 w 5470922"/>
            <a:gd name="connsiteY46-30208" fmla="*/ 719804 h 1160335"/>
            <a:gd name="connsiteX47-30209" fmla="*/ 1214437 w 5470922"/>
            <a:gd name="connsiteY47-30210" fmla="*/ 725757 h 1160335"/>
            <a:gd name="connsiteX48-30211" fmla="*/ 1226344 w 5470922"/>
            <a:gd name="connsiteY48-30212" fmla="*/ 713851 h 1160335"/>
            <a:gd name="connsiteX49-30213" fmla="*/ 1244203 w 5470922"/>
            <a:gd name="connsiteY49-30214" fmla="*/ 707898 h 1160335"/>
            <a:gd name="connsiteX50-30215" fmla="*/ 1273969 w 5470922"/>
            <a:gd name="connsiteY50-30216" fmla="*/ 737663 h 1160335"/>
            <a:gd name="connsiteX51-30217" fmla="*/ 1291828 w 5470922"/>
            <a:gd name="connsiteY51-30218" fmla="*/ 749569 h 1160335"/>
            <a:gd name="connsiteX52-30219" fmla="*/ 1333500 w 5470922"/>
            <a:gd name="connsiteY52-30220" fmla="*/ 785288 h 1160335"/>
            <a:gd name="connsiteX53-30221" fmla="*/ 1351359 w 5470922"/>
            <a:gd name="connsiteY53-30222" fmla="*/ 791241 h 1160335"/>
            <a:gd name="connsiteX54-30223" fmla="*/ 1369219 w 5470922"/>
            <a:gd name="connsiteY54-30224" fmla="*/ 755523 h 1160335"/>
            <a:gd name="connsiteX55-30225" fmla="*/ 1375172 w 5470922"/>
            <a:gd name="connsiteY55-30226" fmla="*/ 695991 h 1160335"/>
            <a:gd name="connsiteX56-30227" fmla="*/ 1393031 w 5470922"/>
            <a:gd name="connsiteY56-30228" fmla="*/ 684085 h 1160335"/>
            <a:gd name="connsiteX57-30229" fmla="*/ 1494234 w 5470922"/>
            <a:gd name="connsiteY57-30230" fmla="*/ 660273 h 1160335"/>
            <a:gd name="connsiteX58-30231" fmla="*/ 1506141 w 5470922"/>
            <a:gd name="connsiteY58-30232" fmla="*/ 648366 h 1160335"/>
            <a:gd name="connsiteX59-30233" fmla="*/ 1524000 w 5470922"/>
            <a:gd name="connsiteY59-30234" fmla="*/ 636460 h 1160335"/>
            <a:gd name="connsiteX60-30235" fmla="*/ 1535906 w 5470922"/>
            <a:gd name="connsiteY60-30236" fmla="*/ 618601 h 1160335"/>
            <a:gd name="connsiteX61-30237" fmla="*/ 1559719 w 5470922"/>
            <a:gd name="connsiteY61-30238" fmla="*/ 594788 h 1160335"/>
            <a:gd name="connsiteX62-30239" fmla="*/ 1565672 w 5470922"/>
            <a:gd name="connsiteY62-30240" fmla="*/ 576929 h 1160335"/>
            <a:gd name="connsiteX63-30241" fmla="*/ 1619250 w 5470922"/>
            <a:gd name="connsiteY63-30242" fmla="*/ 547163 h 1160335"/>
            <a:gd name="connsiteX64-30243" fmla="*/ 1702594 w 5470922"/>
            <a:gd name="connsiteY64-30244" fmla="*/ 553116 h 1160335"/>
            <a:gd name="connsiteX65-30245" fmla="*/ 1720453 w 5470922"/>
            <a:gd name="connsiteY65-30246" fmla="*/ 559069 h 1160335"/>
            <a:gd name="connsiteX66-30247" fmla="*/ 1768078 w 5470922"/>
            <a:gd name="connsiteY66-30248" fmla="*/ 547163 h 1160335"/>
            <a:gd name="connsiteX67-30249" fmla="*/ 1754110 w 5470922"/>
            <a:gd name="connsiteY67-30250" fmla="*/ 499826 h 1160335"/>
            <a:gd name="connsiteX68-30251" fmla="*/ 1768078 w 5470922"/>
            <a:gd name="connsiteY68-30252" fmla="*/ 463819 h 1160335"/>
            <a:gd name="connsiteX69-30253" fmla="*/ 1806122 w 5470922"/>
            <a:gd name="connsiteY69-30254" fmla="*/ 489647 h 1160335"/>
            <a:gd name="connsiteX70-30255" fmla="*/ 1839516 w 5470922"/>
            <a:gd name="connsiteY70-30256" fmla="*/ 463819 h 1160335"/>
            <a:gd name="connsiteX71-30257" fmla="*/ 1851422 w 5470922"/>
            <a:gd name="connsiteY71-30258" fmla="*/ 475726 h 1160335"/>
            <a:gd name="connsiteX72-30259" fmla="*/ 1887141 w 5470922"/>
            <a:gd name="connsiteY72-30260" fmla="*/ 493585 h 1160335"/>
            <a:gd name="connsiteX73-30261" fmla="*/ 1934766 w 5470922"/>
            <a:gd name="connsiteY73-30262" fmla="*/ 481679 h 1160335"/>
            <a:gd name="connsiteX74-30263" fmla="*/ 1952625 w 5470922"/>
            <a:gd name="connsiteY74-30264" fmla="*/ 445960 h 1160335"/>
            <a:gd name="connsiteX75-30265" fmla="*/ 1976437 w 5470922"/>
            <a:gd name="connsiteY75-30266" fmla="*/ 434054 h 1160335"/>
            <a:gd name="connsiteX76-30267" fmla="*/ 2047875 w 5470922"/>
            <a:gd name="connsiteY76-30268" fmla="*/ 422148 h 1160335"/>
            <a:gd name="connsiteX77-30269" fmla="*/ 2077641 w 5470922"/>
            <a:gd name="connsiteY77-30270" fmla="*/ 404288 h 1160335"/>
            <a:gd name="connsiteX78-30271" fmla="*/ 2095500 w 5470922"/>
            <a:gd name="connsiteY78-30272" fmla="*/ 398335 h 1160335"/>
            <a:gd name="connsiteX79-30273" fmla="*/ 2125266 w 5470922"/>
            <a:gd name="connsiteY79-30274" fmla="*/ 374523 h 1160335"/>
            <a:gd name="connsiteX80-30275" fmla="*/ 2137172 w 5470922"/>
            <a:gd name="connsiteY80-30276" fmla="*/ 362616 h 1160335"/>
            <a:gd name="connsiteX81-30277" fmla="*/ 2172891 w 5470922"/>
            <a:gd name="connsiteY81-30278" fmla="*/ 350710 h 1160335"/>
            <a:gd name="connsiteX82-30279" fmla="*/ 2190750 w 5470922"/>
            <a:gd name="connsiteY82-30280" fmla="*/ 344757 h 1160335"/>
            <a:gd name="connsiteX83-30281" fmla="*/ 2220516 w 5470922"/>
            <a:gd name="connsiteY83-30282" fmla="*/ 338804 h 1160335"/>
            <a:gd name="connsiteX84-30283" fmla="*/ 2256234 w 5470922"/>
            <a:gd name="connsiteY84-30284" fmla="*/ 326898 h 1160335"/>
            <a:gd name="connsiteX85-30285" fmla="*/ 2274094 w 5470922"/>
            <a:gd name="connsiteY85-30286" fmla="*/ 320944 h 1160335"/>
            <a:gd name="connsiteX86-30287" fmla="*/ 2309812 w 5470922"/>
            <a:gd name="connsiteY86-30288" fmla="*/ 297132 h 1160335"/>
            <a:gd name="connsiteX87-30289" fmla="*/ 2321719 w 5470922"/>
            <a:gd name="connsiteY87-30290" fmla="*/ 279273 h 1160335"/>
            <a:gd name="connsiteX88-30291" fmla="*/ 2357437 w 5470922"/>
            <a:gd name="connsiteY88-30292" fmla="*/ 261413 h 1160335"/>
            <a:gd name="connsiteX89-30293" fmla="*/ 2369344 w 5470922"/>
            <a:gd name="connsiteY89-30294" fmla="*/ 249507 h 1160335"/>
            <a:gd name="connsiteX90-30295" fmla="*/ 2433789 w 5470922"/>
            <a:gd name="connsiteY90-30296" fmla="*/ 249986 h 1160335"/>
            <a:gd name="connsiteX91-30297" fmla="*/ 2446734 w 5470922"/>
            <a:gd name="connsiteY91-30298" fmla="*/ 225694 h 1160335"/>
            <a:gd name="connsiteX92-30299" fmla="*/ 2458641 w 5470922"/>
            <a:gd name="connsiteY92-30300" fmla="*/ 237601 h 1160335"/>
            <a:gd name="connsiteX93-30301" fmla="*/ 2494359 w 5470922"/>
            <a:gd name="connsiteY93-30302" fmla="*/ 225694 h 1160335"/>
            <a:gd name="connsiteX94-30303" fmla="*/ 2536031 w 5470922"/>
            <a:gd name="connsiteY94-30304" fmla="*/ 231648 h 1160335"/>
            <a:gd name="connsiteX95-30305" fmla="*/ 2547937 w 5470922"/>
            <a:gd name="connsiteY95-30306" fmla="*/ 249507 h 1160335"/>
            <a:gd name="connsiteX96-30307" fmla="*/ 2559844 w 5470922"/>
            <a:gd name="connsiteY96-30308" fmla="*/ 261413 h 1160335"/>
            <a:gd name="connsiteX97-30309" fmla="*/ 2565797 w 5470922"/>
            <a:gd name="connsiteY97-30310" fmla="*/ 291179 h 1160335"/>
            <a:gd name="connsiteX98-30311" fmla="*/ 2583656 w 5470922"/>
            <a:gd name="connsiteY98-30312" fmla="*/ 297132 h 1160335"/>
            <a:gd name="connsiteX99-30313" fmla="*/ 2619375 w 5470922"/>
            <a:gd name="connsiteY99-30314" fmla="*/ 320944 h 1160335"/>
            <a:gd name="connsiteX100-30315" fmla="*/ 2655094 w 5470922"/>
            <a:gd name="connsiteY100-30316" fmla="*/ 338804 h 1160335"/>
            <a:gd name="connsiteX101-30317" fmla="*/ 2684859 w 5470922"/>
            <a:gd name="connsiteY101-30318" fmla="*/ 410241 h 1160335"/>
            <a:gd name="connsiteX102-30319" fmla="*/ 2708672 w 5470922"/>
            <a:gd name="connsiteY102-30320" fmla="*/ 398335 h 1160335"/>
            <a:gd name="connsiteX103-30321" fmla="*/ 2744391 w 5470922"/>
            <a:gd name="connsiteY103-30322" fmla="*/ 386429 h 1160335"/>
            <a:gd name="connsiteX104-30323" fmla="*/ 2851547 w 5470922"/>
            <a:gd name="connsiteY104-30324" fmla="*/ 404288 h 1160335"/>
            <a:gd name="connsiteX105-30325" fmla="*/ 2887266 w 5470922"/>
            <a:gd name="connsiteY105-30326" fmla="*/ 392382 h 1160335"/>
            <a:gd name="connsiteX106-30327" fmla="*/ 2905125 w 5470922"/>
            <a:gd name="connsiteY106-30328" fmla="*/ 386429 h 1160335"/>
            <a:gd name="connsiteX107-30329" fmla="*/ 2922984 w 5470922"/>
            <a:gd name="connsiteY107-30330" fmla="*/ 374523 h 1160335"/>
            <a:gd name="connsiteX108-30331" fmla="*/ 2976562 w 5470922"/>
            <a:gd name="connsiteY108-30332" fmla="*/ 368569 h 1160335"/>
            <a:gd name="connsiteX109-30333" fmla="*/ 2994422 w 5470922"/>
            <a:gd name="connsiteY109-30334" fmla="*/ 374523 h 1160335"/>
            <a:gd name="connsiteX110-30335" fmla="*/ 3012281 w 5470922"/>
            <a:gd name="connsiteY110-30336" fmla="*/ 386429 h 1160335"/>
            <a:gd name="connsiteX111-30337" fmla="*/ 3030141 w 5470922"/>
            <a:gd name="connsiteY111-30338" fmla="*/ 350710 h 1160335"/>
            <a:gd name="connsiteX112-30339" fmla="*/ 3065859 w 5470922"/>
            <a:gd name="connsiteY112-30340" fmla="*/ 320944 h 1160335"/>
            <a:gd name="connsiteX113-30341" fmla="*/ 3089672 w 5470922"/>
            <a:gd name="connsiteY113-30342" fmla="*/ 314991 h 1160335"/>
            <a:gd name="connsiteX114-30343" fmla="*/ 3168365 w 5470922"/>
            <a:gd name="connsiteY114-30344" fmla="*/ 319119 h 1160335"/>
            <a:gd name="connsiteX115-30345" fmla="*/ 3232547 w 5470922"/>
            <a:gd name="connsiteY115-30346" fmla="*/ 314991 h 1160335"/>
            <a:gd name="connsiteX116-30347" fmla="*/ 3244453 w 5470922"/>
            <a:gd name="connsiteY116-30348" fmla="*/ 326898 h 1160335"/>
            <a:gd name="connsiteX117-30349" fmla="*/ 3270079 w 5470922"/>
            <a:gd name="connsiteY117-30350" fmla="*/ 364631 h 1160335"/>
            <a:gd name="connsiteX118-30351" fmla="*/ 3295707 w 5470922"/>
            <a:gd name="connsiteY118-30352" fmla="*/ 413025 h 1160335"/>
            <a:gd name="connsiteX119-30353" fmla="*/ 3335563 w 5470922"/>
            <a:gd name="connsiteY119-30354" fmla="*/ 440198 h 1160335"/>
            <a:gd name="connsiteX120-30355" fmla="*/ 3363516 w 5470922"/>
            <a:gd name="connsiteY120-30356" fmla="*/ 440007 h 1160335"/>
            <a:gd name="connsiteX121-30357" fmla="*/ 3368957 w 5470922"/>
            <a:gd name="connsiteY121-30358" fmla="*/ 405345 h 1160335"/>
            <a:gd name="connsiteX122-30359" fmla="*/ 3364817 w 5470922"/>
            <a:gd name="connsiteY122-30360" fmla="*/ 380765 h 1160335"/>
            <a:gd name="connsiteX123-30361" fmla="*/ 3374136 w 5470922"/>
            <a:gd name="connsiteY123-30362" fmla="*/ 317105 h 1160335"/>
            <a:gd name="connsiteX124-30363" fmla="*/ 3423047 w 5470922"/>
            <a:gd name="connsiteY124-30364" fmla="*/ 332851 h 1160335"/>
            <a:gd name="connsiteX125-30365" fmla="*/ 3443495 w 5470922"/>
            <a:gd name="connsiteY125-30366" fmla="*/ 358967 h 1160335"/>
            <a:gd name="connsiteX126-30367" fmla="*/ 3459294 w 5470922"/>
            <a:gd name="connsiteY126-30368" fmla="*/ 314512 h 1160335"/>
            <a:gd name="connsiteX127-30369" fmla="*/ 3476625 w 5470922"/>
            <a:gd name="connsiteY127-30370" fmla="*/ 279273 h 1160335"/>
            <a:gd name="connsiteX128-30371" fmla="*/ 3500437 w 5470922"/>
            <a:gd name="connsiteY128-30372" fmla="*/ 273319 h 1160335"/>
            <a:gd name="connsiteX129-30373" fmla="*/ 3530203 w 5470922"/>
            <a:gd name="connsiteY129-30374" fmla="*/ 267366 h 1160335"/>
            <a:gd name="connsiteX130-30375" fmla="*/ 3548062 w 5470922"/>
            <a:gd name="connsiteY130-30376" fmla="*/ 261413 h 1160335"/>
            <a:gd name="connsiteX131-30377" fmla="*/ 3539784 w 5470922"/>
            <a:gd name="connsiteY131-30378" fmla="*/ 233471 h 1160335"/>
            <a:gd name="connsiteX132-30379" fmla="*/ 3607594 w 5470922"/>
            <a:gd name="connsiteY132-30380" fmla="*/ 179126 h 1160335"/>
            <a:gd name="connsiteX133-30381" fmla="*/ 3611997 w 5470922"/>
            <a:gd name="connsiteY133-30382" fmla="*/ 114218 h 1160335"/>
            <a:gd name="connsiteX134-30383" fmla="*/ 3655219 w 5470922"/>
            <a:gd name="connsiteY134-30384" fmla="*/ 100679 h 1160335"/>
            <a:gd name="connsiteX135-30385" fmla="*/ 3709836 w 5470922"/>
            <a:gd name="connsiteY135-30386" fmla="*/ 80227 h 1160335"/>
            <a:gd name="connsiteX136-30387" fmla="*/ 3757213 w 5470922"/>
            <a:gd name="connsiteY136-30388" fmla="*/ 45277 h 1160335"/>
            <a:gd name="connsiteX137-30389" fmla="*/ 3806125 w 5470922"/>
            <a:gd name="connsiteY137-30390" fmla="*/ 70626 h 1160335"/>
            <a:gd name="connsiteX138-30391" fmla="*/ 3875484 w 5470922"/>
            <a:gd name="connsiteY138-30392" fmla="*/ 70913 h 1160335"/>
            <a:gd name="connsiteX139-30393" fmla="*/ 3893344 w 5470922"/>
            <a:gd name="connsiteY139-30394" fmla="*/ 64960 h 1160335"/>
            <a:gd name="connsiteX140-30395" fmla="*/ 3911203 w 5470922"/>
            <a:gd name="connsiteY140-30396" fmla="*/ 53054 h 1160335"/>
            <a:gd name="connsiteX141-30397" fmla="*/ 3929062 w 5470922"/>
            <a:gd name="connsiteY141-30398" fmla="*/ 59007 h 1160335"/>
            <a:gd name="connsiteX142-30399" fmla="*/ 3966595 w 5470922"/>
            <a:gd name="connsiteY142-30400" fmla="*/ 73218 h 1160335"/>
            <a:gd name="connsiteX143-30401" fmla="*/ 3988082 w 5470922"/>
            <a:gd name="connsiteY143-30402" fmla="*/ 117193 h 1160335"/>
            <a:gd name="connsiteX144-30403" fmla="*/ 4025615 w 5470922"/>
            <a:gd name="connsiteY144-30404" fmla="*/ 131980 h 1160335"/>
            <a:gd name="connsiteX145-30405" fmla="*/ 4060295 w 5470922"/>
            <a:gd name="connsiteY145-30406" fmla="*/ 105865 h 1160335"/>
            <a:gd name="connsiteX146-30407" fmla="*/ 4038822 w 5470922"/>
            <a:gd name="connsiteY146-30408" fmla="*/ 61888 h 1160335"/>
            <a:gd name="connsiteX147-30409" fmla="*/ 4044778 w 5470922"/>
            <a:gd name="connsiteY147-30410" fmla="*/ 20505 h 1160335"/>
            <a:gd name="connsiteX148-30411" fmla="*/ 4062371 w 5470922"/>
            <a:gd name="connsiteY148-30412" fmla="*/ 53 h 1160335"/>
            <a:gd name="connsiteX149-30413" fmla="*/ 4101703 w 5470922"/>
            <a:gd name="connsiteY149-30414" fmla="*/ 11382 h 1160335"/>
            <a:gd name="connsiteX150-30415" fmla="*/ 4137933 w 5470922"/>
            <a:gd name="connsiteY150-30416" fmla="*/ 51419 h 1160335"/>
            <a:gd name="connsiteX151-30417" fmla="*/ 4181683 w 5470922"/>
            <a:gd name="connsiteY151-30418" fmla="*/ 77537 h 1160335"/>
            <a:gd name="connsiteX152-30419" fmla="*/ 4244578 w 5470922"/>
            <a:gd name="connsiteY152-30420" fmla="*/ 29241 h 1160335"/>
            <a:gd name="connsiteX153-30421" fmla="*/ 4280297 w 5470922"/>
            <a:gd name="connsiteY153-30422" fmla="*/ 35194 h 1160335"/>
            <a:gd name="connsiteX154-30423" fmla="*/ 4363641 w 5470922"/>
            <a:gd name="connsiteY154-30424" fmla="*/ 23288 h 1160335"/>
            <a:gd name="connsiteX155-30425" fmla="*/ 4381500 w 5470922"/>
            <a:gd name="connsiteY155-30426" fmla="*/ 17335 h 1160335"/>
            <a:gd name="connsiteX156-30427" fmla="*/ 4430163 w 5470922"/>
            <a:gd name="connsiteY156-30428" fmla="*/ 60255 h 1160335"/>
            <a:gd name="connsiteX157-30429" fmla="*/ 4457341 w 5470922"/>
            <a:gd name="connsiteY157-30430" fmla="*/ 94149 h 1160335"/>
            <a:gd name="connsiteX158-30431" fmla="*/ 4488656 w 5470922"/>
            <a:gd name="connsiteY158-30432" fmla="*/ 88773 h 1160335"/>
            <a:gd name="connsiteX159-30433" fmla="*/ 4513245 w 5470922"/>
            <a:gd name="connsiteY159-30434" fmla="*/ 52574 h 1160335"/>
            <a:gd name="connsiteX160-30435" fmla="*/ 4538870 w 5470922"/>
            <a:gd name="connsiteY160-30436" fmla="*/ 35484 h 1160335"/>
            <a:gd name="connsiteX161-30437" fmla="*/ 4574326 w 5470922"/>
            <a:gd name="connsiteY161-30438" fmla="*/ 26939 h 1160335"/>
            <a:gd name="connsiteX162-30439" fmla="*/ 4603315 w 5470922"/>
            <a:gd name="connsiteY162-30440" fmla="*/ 11671 h 1160335"/>
            <a:gd name="connsiteX163-30441" fmla="*/ 4607719 w 5470922"/>
            <a:gd name="connsiteY163-30442" fmla="*/ 29241 h 1160335"/>
            <a:gd name="connsiteX164-30443" fmla="*/ 4629207 w 5470922"/>
            <a:gd name="connsiteY164-30444" fmla="*/ 41627 h 1160335"/>
            <a:gd name="connsiteX165-30445" fmla="*/ 4660522 w 5470922"/>
            <a:gd name="connsiteY165-30446" fmla="*/ 68034 h 1160335"/>
            <a:gd name="connsiteX166-30447" fmla="*/ 4691062 w 5470922"/>
            <a:gd name="connsiteY166-30448" fmla="*/ 76866 h 1160335"/>
            <a:gd name="connsiteX167-30449" fmla="*/ 4748780 w 5470922"/>
            <a:gd name="connsiteY167-30450" fmla="*/ 55167 h 1160335"/>
            <a:gd name="connsiteX168-30451" fmla="*/ 4774406 w 5470922"/>
            <a:gd name="connsiteY168-30452" fmla="*/ 70913 h 1160335"/>
            <a:gd name="connsiteX169-30453" fmla="*/ 4828496 w 5470922"/>
            <a:gd name="connsiteY169-30454" fmla="*/ 109127 h 1160335"/>
            <a:gd name="connsiteX170-30455" fmla="*/ 4863703 w 5470922"/>
            <a:gd name="connsiteY170-30456" fmla="*/ 82819 h 1160335"/>
            <a:gd name="connsiteX171-30457" fmla="*/ 4907964 w 5470922"/>
            <a:gd name="connsiteY171-30458" fmla="*/ 80515 h 1160335"/>
            <a:gd name="connsiteX172-30459" fmla="*/ 4935141 w 5470922"/>
            <a:gd name="connsiteY172-30460" fmla="*/ 76866 h 1160335"/>
            <a:gd name="connsiteX173-30461" fmla="*/ 4931792 w 5470922"/>
            <a:gd name="connsiteY173-30462" fmla="*/ 113064 h 1160335"/>
            <a:gd name="connsiteX174-30463" fmla="*/ 4974749 w 5470922"/>
            <a:gd name="connsiteY174-30464" fmla="*/ 124203 h 1160335"/>
            <a:gd name="connsiteX175-30465" fmla="*/ 5017708 w 5470922"/>
            <a:gd name="connsiteY175-30466" fmla="*/ 108745 h 1160335"/>
            <a:gd name="connsiteX176-30467" fmla="*/ 5020562 w 5470922"/>
            <a:gd name="connsiteY176-30468" fmla="*/ 71970 h 1160335"/>
            <a:gd name="connsiteX177-30469" fmla="*/ 5060156 w 5470922"/>
            <a:gd name="connsiteY177-30470" fmla="*/ 41148 h 1160335"/>
            <a:gd name="connsiteX178-30471" fmla="*/ 5047739 w 5470922"/>
            <a:gd name="connsiteY178-30472" fmla="*/ 23288 h 1160335"/>
            <a:gd name="connsiteX179-30473" fmla="*/ 5119687 w 5470922"/>
            <a:gd name="connsiteY179-30474" fmla="*/ 11382 h 1160335"/>
            <a:gd name="connsiteX180-30475" fmla="*/ 5142725 w 5470922"/>
            <a:gd name="connsiteY180-30476" fmla="*/ 3605 h 1160335"/>
            <a:gd name="connsiteX181-30477" fmla="*/ 5169390 w 5470922"/>
            <a:gd name="connsiteY181-30478" fmla="*/ 41916 h 1160335"/>
            <a:gd name="connsiteX182-30479" fmla="*/ 5209249 w 5470922"/>
            <a:gd name="connsiteY182-30480" fmla="*/ 59007 h 1160335"/>
            <a:gd name="connsiteX183-30481" fmla="*/ 5239014 w 5470922"/>
            <a:gd name="connsiteY183-30482" fmla="*/ 113064 h 1160335"/>
            <a:gd name="connsiteX184-30483" fmla="*/ 5246006 w 5470922"/>
            <a:gd name="connsiteY184-30484" fmla="*/ 132749 h 1160335"/>
            <a:gd name="connsiteX185-30485" fmla="*/ 5258686 w 5470922"/>
            <a:gd name="connsiteY185-30486" fmla="*/ 174708 h 1160335"/>
            <a:gd name="connsiteX186-30487" fmla="*/ 5280686 w 5470922"/>
            <a:gd name="connsiteY186-30488" fmla="*/ 156370 h 1160335"/>
            <a:gd name="connsiteX187-30489" fmla="*/ 5301911 w 5470922"/>
            <a:gd name="connsiteY187-30490" fmla="*/ 147056 h 1160335"/>
            <a:gd name="connsiteX188-30491" fmla="*/ 5312265 w 5470922"/>
            <a:gd name="connsiteY188-30492" fmla="*/ 124781 h 1160335"/>
            <a:gd name="connsiteX189-30493" fmla="*/ 5340991 w 5470922"/>
            <a:gd name="connsiteY189-30494" fmla="*/ 106920 h 1160335"/>
            <a:gd name="connsiteX190-30495" fmla="*/ 5309941 w 5470922"/>
            <a:gd name="connsiteY190-30496" fmla="*/ 72259 h 1160335"/>
            <a:gd name="connsiteX191-30497" fmla="*/ 5373610 w 5470922"/>
            <a:gd name="connsiteY191-30498" fmla="*/ 73027 h 1160335"/>
            <a:gd name="connsiteX192-30499" fmla="*/ 5399484 w 5470922"/>
            <a:gd name="connsiteY192-30500" fmla="*/ 59007 h 1160335"/>
            <a:gd name="connsiteX193-30501" fmla="*/ 5381625 w 5470922"/>
            <a:gd name="connsiteY193-30502" fmla="*/ 47101 h 1160335"/>
            <a:gd name="connsiteX194-30503" fmla="*/ 5447109 w 5470922"/>
            <a:gd name="connsiteY194-30504" fmla="*/ 41148 h 1160335"/>
            <a:gd name="connsiteX195-30505" fmla="*/ 5470922 w 5470922"/>
            <a:gd name="connsiteY195-30506" fmla="*/ 47101 h 1160335"/>
            <a:gd name="connsiteX0-30507" fmla="*/ 0 w 5470922"/>
            <a:gd name="connsiteY0-30508" fmla="*/ 1160335 h 1160335"/>
            <a:gd name="connsiteX1-30509" fmla="*/ 29766 w 5470922"/>
            <a:gd name="connsiteY1-30510" fmla="*/ 1142476 h 1160335"/>
            <a:gd name="connsiteX2-30511" fmla="*/ 47625 w 5470922"/>
            <a:gd name="connsiteY2-30512" fmla="*/ 1136523 h 1160335"/>
            <a:gd name="connsiteX3-30513" fmla="*/ 77391 w 5470922"/>
            <a:gd name="connsiteY3-30514" fmla="*/ 1106757 h 1160335"/>
            <a:gd name="connsiteX4-30515" fmla="*/ 95250 w 5470922"/>
            <a:gd name="connsiteY4-30516" fmla="*/ 1094851 h 1160335"/>
            <a:gd name="connsiteX5-30517" fmla="*/ 172641 w 5470922"/>
            <a:gd name="connsiteY5-30518" fmla="*/ 1100804 h 1160335"/>
            <a:gd name="connsiteX6-30519" fmla="*/ 220266 w 5470922"/>
            <a:gd name="connsiteY6-30520" fmla="*/ 1106757 h 1160335"/>
            <a:gd name="connsiteX7-30521" fmla="*/ 232172 w 5470922"/>
            <a:gd name="connsiteY7-30522" fmla="*/ 1088898 h 1160335"/>
            <a:gd name="connsiteX8-30523" fmla="*/ 238125 w 5470922"/>
            <a:gd name="connsiteY8-30524" fmla="*/ 1047226 h 1160335"/>
            <a:gd name="connsiteX9-30525" fmla="*/ 244078 w 5470922"/>
            <a:gd name="connsiteY9-30526" fmla="*/ 1029366 h 1160335"/>
            <a:gd name="connsiteX10-30527" fmla="*/ 279797 w 5470922"/>
            <a:gd name="connsiteY10-30528" fmla="*/ 1005554 h 1160335"/>
            <a:gd name="connsiteX11-30529" fmla="*/ 291703 w 5470922"/>
            <a:gd name="connsiteY11-30530" fmla="*/ 987694 h 1160335"/>
            <a:gd name="connsiteX12-30531" fmla="*/ 321469 w 5470922"/>
            <a:gd name="connsiteY12-30532" fmla="*/ 957929 h 1160335"/>
            <a:gd name="connsiteX13-30533" fmla="*/ 345281 w 5470922"/>
            <a:gd name="connsiteY13-30534" fmla="*/ 922210 h 1160335"/>
            <a:gd name="connsiteX14-30535" fmla="*/ 357187 w 5470922"/>
            <a:gd name="connsiteY14-30536" fmla="*/ 904351 h 1160335"/>
            <a:gd name="connsiteX15-30537" fmla="*/ 369094 w 5470922"/>
            <a:gd name="connsiteY15-30538" fmla="*/ 892444 h 1160335"/>
            <a:gd name="connsiteX16-30539" fmla="*/ 381000 w 5470922"/>
            <a:gd name="connsiteY16-30540" fmla="*/ 904351 h 1160335"/>
            <a:gd name="connsiteX17-30541" fmla="*/ 386953 w 5470922"/>
            <a:gd name="connsiteY17-30542" fmla="*/ 922210 h 1160335"/>
            <a:gd name="connsiteX18-30543" fmla="*/ 422672 w 5470922"/>
            <a:gd name="connsiteY18-30544" fmla="*/ 940069 h 1160335"/>
            <a:gd name="connsiteX19-30545" fmla="*/ 452437 w 5470922"/>
            <a:gd name="connsiteY19-30546" fmla="*/ 969835 h 1160335"/>
            <a:gd name="connsiteX20-30547" fmla="*/ 488156 w 5470922"/>
            <a:gd name="connsiteY20-30548" fmla="*/ 981741 h 1160335"/>
            <a:gd name="connsiteX21-30549" fmla="*/ 511969 w 5470922"/>
            <a:gd name="connsiteY21-30550" fmla="*/ 975788 h 1160335"/>
            <a:gd name="connsiteX22-30551" fmla="*/ 559594 w 5470922"/>
            <a:gd name="connsiteY22-30552" fmla="*/ 940069 h 1160335"/>
            <a:gd name="connsiteX23-30553" fmla="*/ 601266 w 5470922"/>
            <a:gd name="connsiteY23-30554" fmla="*/ 946023 h 1160335"/>
            <a:gd name="connsiteX24-30555" fmla="*/ 619125 w 5470922"/>
            <a:gd name="connsiteY24-30556" fmla="*/ 951976 h 1160335"/>
            <a:gd name="connsiteX25-30557" fmla="*/ 631031 w 5470922"/>
            <a:gd name="connsiteY25-30558" fmla="*/ 969835 h 1160335"/>
            <a:gd name="connsiteX26-30559" fmla="*/ 648891 w 5470922"/>
            <a:gd name="connsiteY26-30560" fmla="*/ 981741 h 1160335"/>
            <a:gd name="connsiteX27-30561" fmla="*/ 666750 w 5470922"/>
            <a:gd name="connsiteY27-30562" fmla="*/ 975788 h 1160335"/>
            <a:gd name="connsiteX28-30563" fmla="*/ 684609 w 5470922"/>
            <a:gd name="connsiteY28-30564" fmla="*/ 963882 h 1160335"/>
            <a:gd name="connsiteX29-30565" fmla="*/ 720328 w 5470922"/>
            <a:gd name="connsiteY29-30566" fmla="*/ 951976 h 1160335"/>
            <a:gd name="connsiteX30-30567" fmla="*/ 744141 w 5470922"/>
            <a:gd name="connsiteY30-30568" fmla="*/ 928163 h 1160335"/>
            <a:gd name="connsiteX31-30569" fmla="*/ 756047 w 5470922"/>
            <a:gd name="connsiteY31-30570" fmla="*/ 910304 h 1160335"/>
            <a:gd name="connsiteX32-30571" fmla="*/ 773906 w 5470922"/>
            <a:gd name="connsiteY32-30572" fmla="*/ 904351 h 1160335"/>
            <a:gd name="connsiteX33-30573" fmla="*/ 863203 w 5470922"/>
            <a:gd name="connsiteY33-30574" fmla="*/ 898398 h 1160335"/>
            <a:gd name="connsiteX34-30575" fmla="*/ 887016 w 5470922"/>
            <a:gd name="connsiteY34-30576" fmla="*/ 850773 h 1160335"/>
            <a:gd name="connsiteX35-30577" fmla="*/ 904875 w 5470922"/>
            <a:gd name="connsiteY35-30578" fmla="*/ 844819 h 1160335"/>
            <a:gd name="connsiteX36-30579" fmla="*/ 952500 w 5470922"/>
            <a:gd name="connsiteY36-30580" fmla="*/ 838866 h 1160335"/>
            <a:gd name="connsiteX37-30581" fmla="*/ 988219 w 5470922"/>
            <a:gd name="connsiteY37-30582" fmla="*/ 815054 h 1160335"/>
            <a:gd name="connsiteX38-30583" fmla="*/ 1006078 w 5470922"/>
            <a:gd name="connsiteY38-30584" fmla="*/ 803148 h 1160335"/>
            <a:gd name="connsiteX39-30585" fmla="*/ 1041797 w 5470922"/>
            <a:gd name="connsiteY39-30586" fmla="*/ 809101 h 1160335"/>
            <a:gd name="connsiteX40-30587" fmla="*/ 1059656 w 5470922"/>
            <a:gd name="connsiteY40-30588" fmla="*/ 815054 h 1160335"/>
            <a:gd name="connsiteX41-30589" fmla="*/ 1101328 w 5470922"/>
            <a:gd name="connsiteY41-30590" fmla="*/ 803148 h 1160335"/>
            <a:gd name="connsiteX42-30591" fmla="*/ 1137047 w 5470922"/>
            <a:gd name="connsiteY42-30592" fmla="*/ 761476 h 1160335"/>
            <a:gd name="connsiteX43-30593" fmla="*/ 1148953 w 5470922"/>
            <a:gd name="connsiteY43-30594" fmla="*/ 737663 h 1160335"/>
            <a:gd name="connsiteX44-30595" fmla="*/ 1154906 w 5470922"/>
            <a:gd name="connsiteY44-30596" fmla="*/ 719804 h 1160335"/>
            <a:gd name="connsiteX45-30597" fmla="*/ 1172766 w 5470922"/>
            <a:gd name="connsiteY45-30598" fmla="*/ 713851 h 1160335"/>
            <a:gd name="connsiteX46-30599" fmla="*/ 1196578 w 5470922"/>
            <a:gd name="connsiteY46-30600" fmla="*/ 719804 h 1160335"/>
            <a:gd name="connsiteX47-30601" fmla="*/ 1214437 w 5470922"/>
            <a:gd name="connsiteY47-30602" fmla="*/ 725757 h 1160335"/>
            <a:gd name="connsiteX48-30603" fmla="*/ 1226344 w 5470922"/>
            <a:gd name="connsiteY48-30604" fmla="*/ 713851 h 1160335"/>
            <a:gd name="connsiteX49-30605" fmla="*/ 1244203 w 5470922"/>
            <a:gd name="connsiteY49-30606" fmla="*/ 707898 h 1160335"/>
            <a:gd name="connsiteX50-30607" fmla="*/ 1273969 w 5470922"/>
            <a:gd name="connsiteY50-30608" fmla="*/ 737663 h 1160335"/>
            <a:gd name="connsiteX51-30609" fmla="*/ 1291828 w 5470922"/>
            <a:gd name="connsiteY51-30610" fmla="*/ 749569 h 1160335"/>
            <a:gd name="connsiteX52-30611" fmla="*/ 1333500 w 5470922"/>
            <a:gd name="connsiteY52-30612" fmla="*/ 785288 h 1160335"/>
            <a:gd name="connsiteX53-30613" fmla="*/ 1351359 w 5470922"/>
            <a:gd name="connsiteY53-30614" fmla="*/ 791241 h 1160335"/>
            <a:gd name="connsiteX54-30615" fmla="*/ 1369219 w 5470922"/>
            <a:gd name="connsiteY54-30616" fmla="*/ 755523 h 1160335"/>
            <a:gd name="connsiteX55-30617" fmla="*/ 1375172 w 5470922"/>
            <a:gd name="connsiteY55-30618" fmla="*/ 695991 h 1160335"/>
            <a:gd name="connsiteX56-30619" fmla="*/ 1393031 w 5470922"/>
            <a:gd name="connsiteY56-30620" fmla="*/ 684085 h 1160335"/>
            <a:gd name="connsiteX57-30621" fmla="*/ 1494234 w 5470922"/>
            <a:gd name="connsiteY57-30622" fmla="*/ 660273 h 1160335"/>
            <a:gd name="connsiteX58-30623" fmla="*/ 1506141 w 5470922"/>
            <a:gd name="connsiteY58-30624" fmla="*/ 648366 h 1160335"/>
            <a:gd name="connsiteX59-30625" fmla="*/ 1524000 w 5470922"/>
            <a:gd name="connsiteY59-30626" fmla="*/ 636460 h 1160335"/>
            <a:gd name="connsiteX60-30627" fmla="*/ 1535906 w 5470922"/>
            <a:gd name="connsiteY60-30628" fmla="*/ 618601 h 1160335"/>
            <a:gd name="connsiteX61-30629" fmla="*/ 1559719 w 5470922"/>
            <a:gd name="connsiteY61-30630" fmla="*/ 594788 h 1160335"/>
            <a:gd name="connsiteX62-30631" fmla="*/ 1565672 w 5470922"/>
            <a:gd name="connsiteY62-30632" fmla="*/ 576929 h 1160335"/>
            <a:gd name="connsiteX63-30633" fmla="*/ 1619250 w 5470922"/>
            <a:gd name="connsiteY63-30634" fmla="*/ 547163 h 1160335"/>
            <a:gd name="connsiteX64-30635" fmla="*/ 1702594 w 5470922"/>
            <a:gd name="connsiteY64-30636" fmla="*/ 553116 h 1160335"/>
            <a:gd name="connsiteX65-30637" fmla="*/ 1720453 w 5470922"/>
            <a:gd name="connsiteY65-30638" fmla="*/ 559069 h 1160335"/>
            <a:gd name="connsiteX66-30639" fmla="*/ 1768078 w 5470922"/>
            <a:gd name="connsiteY66-30640" fmla="*/ 547163 h 1160335"/>
            <a:gd name="connsiteX67-30641" fmla="*/ 1754110 w 5470922"/>
            <a:gd name="connsiteY67-30642" fmla="*/ 499826 h 1160335"/>
            <a:gd name="connsiteX68-30643" fmla="*/ 1768078 w 5470922"/>
            <a:gd name="connsiteY68-30644" fmla="*/ 463819 h 1160335"/>
            <a:gd name="connsiteX69-30645" fmla="*/ 1806122 w 5470922"/>
            <a:gd name="connsiteY69-30646" fmla="*/ 489647 h 1160335"/>
            <a:gd name="connsiteX70-30647" fmla="*/ 1839516 w 5470922"/>
            <a:gd name="connsiteY70-30648" fmla="*/ 463819 h 1160335"/>
            <a:gd name="connsiteX71-30649" fmla="*/ 1851422 w 5470922"/>
            <a:gd name="connsiteY71-30650" fmla="*/ 475726 h 1160335"/>
            <a:gd name="connsiteX72-30651" fmla="*/ 1887141 w 5470922"/>
            <a:gd name="connsiteY72-30652" fmla="*/ 493585 h 1160335"/>
            <a:gd name="connsiteX73-30653" fmla="*/ 1934766 w 5470922"/>
            <a:gd name="connsiteY73-30654" fmla="*/ 481679 h 1160335"/>
            <a:gd name="connsiteX74-30655" fmla="*/ 1952625 w 5470922"/>
            <a:gd name="connsiteY74-30656" fmla="*/ 445960 h 1160335"/>
            <a:gd name="connsiteX75-30657" fmla="*/ 1976437 w 5470922"/>
            <a:gd name="connsiteY75-30658" fmla="*/ 434054 h 1160335"/>
            <a:gd name="connsiteX76-30659" fmla="*/ 2047875 w 5470922"/>
            <a:gd name="connsiteY76-30660" fmla="*/ 422148 h 1160335"/>
            <a:gd name="connsiteX77-30661" fmla="*/ 2077641 w 5470922"/>
            <a:gd name="connsiteY77-30662" fmla="*/ 404288 h 1160335"/>
            <a:gd name="connsiteX78-30663" fmla="*/ 2095500 w 5470922"/>
            <a:gd name="connsiteY78-30664" fmla="*/ 398335 h 1160335"/>
            <a:gd name="connsiteX79-30665" fmla="*/ 2125266 w 5470922"/>
            <a:gd name="connsiteY79-30666" fmla="*/ 374523 h 1160335"/>
            <a:gd name="connsiteX80-30667" fmla="*/ 2137172 w 5470922"/>
            <a:gd name="connsiteY80-30668" fmla="*/ 362616 h 1160335"/>
            <a:gd name="connsiteX81-30669" fmla="*/ 2172891 w 5470922"/>
            <a:gd name="connsiteY81-30670" fmla="*/ 350710 h 1160335"/>
            <a:gd name="connsiteX82-30671" fmla="*/ 2190750 w 5470922"/>
            <a:gd name="connsiteY82-30672" fmla="*/ 344757 h 1160335"/>
            <a:gd name="connsiteX83-30673" fmla="*/ 2220516 w 5470922"/>
            <a:gd name="connsiteY83-30674" fmla="*/ 338804 h 1160335"/>
            <a:gd name="connsiteX84-30675" fmla="*/ 2256234 w 5470922"/>
            <a:gd name="connsiteY84-30676" fmla="*/ 326898 h 1160335"/>
            <a:gd name="connsiteX85-30677" fmla="*/ 2274094 w 5470922"/>
            <a:gd name="connsiteY85-30678" fmla="*/ 320944 h 1160335"/>
            <a:gd name="connsiteX86-30679" fmla="*/ 2309812 w 5470922"/>
            <a:gd name="connsiteY86-30680" fmla="*/ 297132 h 1160335"/>
            <a:gd name="connsiteX87-30681" fmla="*/ 2321719 w 5470922"/>
            <a:gd name="connsiteY87-30682" fmla="*/ 279273 h 1160335"/>
            <a:gd name="connsiteX88-30683" fmla="*/ 2357437 w 5470922"/>
            <a:gd name="connsiteY88-30684" fmla="*/ 261413 h 1160335"/>
            <a:gd name="connsiteX89-30685" fmla="*/ 2369344 w 5470922"/>
            <a:gd name="connsiteY89-30686" fmla="*/ 249507 h 1160335"/>
            <a:gd name="connsiteX90-30687" fmla="*/ 2433789 w 5470922"/>
            <a:gd name="connsiteY90-30688" fmla="*/ 249986 h 1160335"/>
            <a:gd name="connsiteX91-30689" fmla="*/ 2458641 w 5470922"/>
            <a:gd name="connsiteY91-30690" fmla="*/ 237601 h 1160335"/>
            <a:gd name="connsiteX92-30691" fmla="*/ 2494359 w 5470922"/>
            <a:gd name="connsiteY92-30692" fmla="*/ 225694 h 1160335"/>
            <a:gd name="connsiteX93-30693" fmla="*/ 2536031 w 5470922"/>
            <a:gd name="connsiteY93-30694" fmla="*/ 231648 h 1160335"/>
            <a:gd name="connsiteX94-30695" fmla="*/ 2547937 w 5470922"/>
            <a:gd name="connsiteY94-30696" fmla="*/ 249507 h 1160335"/>
            <a:gd name="connsiteX95-30697" fmla="*/ 2559844 w 5470922"/>
            <a:gd name="connsiteY95-30698" fmla="*/ 261413 h 1160335"/>
            <a:gd name="connsiteX96-30699" fmla="*/ 2565797 w 5470922"/>
            <a:gd name="connsiteY96-30700" fmla="*/ 291179 h 1160335"/>
            <a:gd name="connsiteX97-30701" fmla="*/ 2583656 w 5470922"/>
            <a:gd name="connsiteY97-30702" fmla="*/ 297132 h 1160335"/>
            <a:gd name="connsiteX98-30703" fmla="*/ 2619375 w 5470922"/>
            <a:gd name="connsiteY98-30704" fmla="*/ 320944 h 1160335"/>
            <a:gd name="connsiteX99-30705" fmla="*/ 2655094 w 5470922"/>
            <a:gd name="connsiteY99-30706" fmla="*/ 338804 h 1160335"/>
            <a:gd name="connsiteX100-30707" fmla="*/ 2684859 w 5470922"/>
            <a:gd name="connsiteY100-30708" fmla="*/ 410241 h 1160335"/>
            <a:gd name="connsiteX101-30709" fmla="*/ 2708672 w 5470922"/>
            <a:gd name="connsiteY101-30710" fmla="*/ 398335 h 1160335"/>
            <a:gd name="connsiteX102-30711" fmla="*/ 2744391 w 5470922"/>
            <a:gd name="connsiteY102-30712" fmla="*/ 386429 h 1160335"/>
            <a:gd name="connsiteX103-30713" fmla="*/ 2851547 w 5470922"/>
            <a:gd name="connsiteY103-30714" fmla="*/ 404288 h 1160335"/>
            <a:gd name="connsiteX104-30715" fmla="*/ 2887266 w 5470922"/>
            <a:gd name="connsiteY104-30716" fmla="*/ 392382 h 1160335"/>
            <a:gd name="connsiteX105-30717" fmla="*/ 2905125 w 5470922"/>
            <a:gd name="connsiteY105-30718" fmla="*/ 386429 h 1160335"/>
            <a:gd name="connsiteX106-30719" fmla="*/ 2922984 w 5470922"/>
            <a:gd name="connsiteY106-30720" fmla="*/ 374523 h 1160335"/>
            <a:gd name="connsiteX107-30721" fmla="*/ 2976562 w 5470922"/>
            <a:gd name="connsiteY107-30722" fmla="*/ 368569 h 1160335"/>
            <a:gd name="connsiteX108-30723" fmla="*/ 2994422 w 5470922"/>
            <a:gd name="connsiteY108-30724" fmla="*/ 374523 h 1160335"/>
            <a:gd name="connsiteX109-30725" fmla="*/ 3012281 w 5470922"/>
            <a:gd name="connsiteY109-30726" fmla="*/ 386429 h 1160335"/>
            <a:gd name="connsiteX110-30727" fmla="*/ 3030141 w 5470922"/>
            <a:gd name="connsiteY110-30728" fmla="*/ 350710 h 1160335"/>
            <a:gd name="connsiteX111-30729" fmla="*/ 3065859 w 5470922"/>
            <a:gd name="connsiteY111-30730" fmla="*/ 320944 h 1160335"/>
            <a:gd name="connsiteX112-30731" fmla="*/ 3089672 w 5470922"/>
            <a:gd name="connsiteY112-30732" fmla="*/ 314991 h 1160335"/>
            <a:gd name="connsiteX113-30733" fmla="*/ 3168365 w 5470922"/>
            <a:gd name="connsiteY113-30734" fmla="*/ 319119 h 1160335"/>
            <a:gd name="connsiteX114-30735" fmla="*/ 3232547 w 5470922"/>
            <a:gd name="connsiteY114-30736" fmla="*/ 314991 h 1160335"/>
            <a:gd name="connsiteX115-30737" fmla="*/ 3244453 w 5470922"/>
            <a:gd name="connsiteY115-30738" fmla="*/ 326898 h 1160335"/>
            <a:gd name="connsiteX116-30739" fmla="*/ 3270079 w 5470922"/>
            <a:gd name="connsiteY116-30740" fmla="*/ 364631 h 1160335"/>
            <a:gd name="connsiteX117-30741" fmla="*/ 3295707 w 5470922"/>
            <a:gd name="connsiteY117-30742" fmla="*/ 413025 h 1160335"/>
            <a:gd name="connsiteX118-30743" fmla="*/ 3335563 w 5470922"/>
            <a:gd name="connsiteY118-30744" fmla="*/ 440198 h 1160335"/>
            <a:gd name="connsiteX119-30745" fmla="*/ 3363516 w 5470922"/>
            <a:gd name="connsiteY119-30746" fmla="*/ 440007 h 1160335"/>
            <a:gd name="connsiteX120-30747" fmla="*/ 3368957 w 5470922"/>
            <a:gd name="connsiteY120-30748" fmla="*/ 405345 h 1160335"/>
            <a:gd name="connsiteX121-30749" fmla="*/ 3364817 w 5470922"/>
            <a:gd name="connsiteY121-30750" fmla="*/ 380765 h 1160335"/>
            <a:gd name="connsiteX122-30751" fmla="*/ 3374136 w 5470922"/>
            <a:gd name="connsiteY122-30752" fmla="*/ 317105 h 1160335"/>
            <a:gd name="connsiteX123-30753" fmla="*/ 3423047 w 5470922"/>
            <a:gd name="connsiteY123-30754" fmla="*/ 332851 h 1160335"/>
            <a:gd name="connsiteX124-30755" fmla="*/ 3443495 w 5470922"/>
            <a:gd name="connsiteY124-30756" fmla="*/ 358967 h 1160335"/>
            <a:gd name="connsiteX125-30757" fmla="*/ 3459294 w 5470922"/>
            <a:gd name="connsiteY125-30758" fmla="*/ 314512 h 1160335"/>
            <a:gd name="connsiteX126-30759" fmla="*/ 3476625 w 5470922"/>
            <a:gd name="connsiteY126-30760" fmla="*/ 279273 h 1160335"/>
            <a:gd name="connsiteX127-30761" fmla="*/ 3500437 w 5470922"/>
            <a:gd name="connsiteY127-30762" fmla="*/ 273319 h 1160335"/>
            <a:gd name="connsiteX128-30763" fmla="*/ 3530203 w 5470922"/>
            <a:gd name="connsiteY128-30764" fmla="*/ 267366 h 1160335"/>
            <a:gd name="connsiteX129-30765" fmla="*/ 3548062 w 5470922"/>
            <a:gd name="connsiteY129-30766" fmla="*/ 261413 h 1160335"/>
            <a:gd name="connsiteX130-30767" fmla="*/ 3539784 w 5470922"/>
            <a:gd name="connsiteY130-30768" fmla="*/ 233471 h 1160335"/>
            <a:gd name="connsiteX131-30769" fmla="*/ 3607594 w 5470922"/>
            <a:gd name="connsiteY131-30770" fmla="*/ 179126 h 1160335"/>
            <a:gd name="connsiteX132-30771" fmla="*/ 3611997 w 5470922"/>
            <a:gd name="connsiteY132-30772" fmla="*/ 114218 h 1160335"/>
            <a:gd name="connsiteX133-30773" fmla="*/ 3655219 w 5470922"/>
            <a:gd name="connsiteY133-30774" fmla="*/ 100679 h 1160335"/>
            <a:gd name="connsiteX134-30775" fmla="*/ 3709836 w 5470922"/>
            <a:gd name="connsiteY134-30776" fmla="*/ 80227 h 1160335"/>
            <a:gd name="connsiteX135-30777" fmla="*/ 3757213 w 5470922"/>
            <a:gd name="connsiteY135-30778" fmla="*/ 45277 h 1160335"/>
            <a:gd name="connsiteX136-30779" fmla="*/ 3806125 w 5470922"/>
            <a:gd name="connsiteY136-30780" fmla="*/ 70626 h 1160335"/>
            <a:gd name="connsiteX137-30781" fmla="*/ 3875484 w 5470922"/>
            <a:gd name="connsiteY137-30782" fmla="*/ 70913 h 1160335"/>
            <a:gd name="connsiteX138-30783" fmla="*/ 3893344 w 5470922"/>
            <a:gd name="connsiteY138-30784" fmla="*/ 64960 h 1160335"/>
            <a:gd name="connsiteX139-30785" fmla="*/ 3911203 w 5470922"/>
            <a:gd name="connsiteY139-30786" fmla="*/ 53054 h 1160335"/>
            <a:gd name="connsiteX140-30787" fmla="*/ 3929062 w 5470922"/>
            <a:gd name="connsiteY140-30788" fmla="*/ 59007 h 1160335"/>
            <a:gd name="connsiteX141-30789" fmla="*/ 3966595 w 5470922"/>
            <a:gd name="connsiteY141-30790" fmla="*/ 73218 h 1160335"/>
            <a:gd name="connsiteX142-30791" fmla="*/ 3988082 w 5470922"/>
            <a:gd name="connsiteY142-30792" fmla="*/ 117193 h 1160335"/>
            <a:gd name="connsiteX143-30793" fmla="*/ 4025615 w 5470922"/>
            <a:gd name="connsiteY143-30794" fmla="*/ 131980 h 1160335"/>
            <a:gd name="connsiteX144-30795" fmla="*/ 4060295 w 5470922"/>
            <a:gd name="connsiteY144-30796" fmla="*/ 105865 h 1160335"/>
            <a:gd name="connsiteX145-30797" fmla="*/ 4038822 w 5470922"/>
            <a:gd name="connsiteY145-30798" fmla="*/ 61888 h 1160335"/>
            <a:gd name="connsiteX146-30799" fmla="*/ 4044778 w 5470922"/>
            <a:gd name="connsiteY146-30800" fmla="*/ 20505 h 1160335"/>
            <a:gd name="connsiteX147-30801" fmla="*/ 4062371 w 5470922"/>
            <a:gd name="connsiteY147-30802" fmla="*/ 53 h 1160335"/>
            <a:gd name="connsiteX148-30803" fmla="*/ 4101703 w 5470922"/>
            <a:gd name="connsiteY148-30804" fmla="*/ 11382 h 1160335"/>
            <a:gd name="connsiteX149-30805" fmla="*/ 4137933 w 5470922"/>
            <a:gd name="connsiteY149-30806" fmla="*/ 51419 h 1160335"/>
            <a:gd name="connsiteX150-30807" fmla="*/ 4181683 w 5470922"/>
            <a:gd name="connsiteY150-30808" fmla="*/ 77537 h 1160335"/>
            <a:gd name="connsiteX151-30809" fmla="*/ 4244578 w 5470922"/>
            <a:gd name="connsiteY151-30810" fmla="*/ 29241 h 1160335"/>
            <a:gd name="connsiteX152-30811" fmla="*/ 4280297 w 5470922"/>
            <a:gd name="connsiteY152-30812" fmla="*/ 35194 h 1160335"/>
            <a:gd name="connsiteX153-30813" fmla="*/ 4363641 w 5470922"/>
            <a:gd name="connsiteY153-30814" fmla="*/ 23288 h 1160335"/>
            <a:gd name="connsiteX154-30815" fmla="*/ 4381500 w 5470922"/>
            <a:gd name="connsiteY154-30816" fmla="*/ 17335 h 1160335"/>
            <a:gd name="connsiteX155-30817" fmla="*/ 4430163 w 5470922"/>
            <a:gd name="connsiteY155-30818" fmla="*/ 60255 h 1160335"/>
            <a:gd name="connsiteX156-30819" fmla="*/ 4457341 w 5470922"/>
            <a:gd name="connsiteY156-30820" fmla="*/ 94149 h 1160335"/>
            <a:gd name="connsiteX157-30821" fmla="*/ 4488656 w 5470922"/>
            <a:gd name="connsiteY157-30822" fmla="*/ 88773 h 1160335"/>
            <a:gd name="connsiteX158-30823" fmla="*/ 4513245 w 5470922"/>
            <a:gd name="connsiteY158-30824" fmla="*/ 52574 h 1160335"/>
            <a:gd name="connsiteX159-30825" fmla="*/ 4538870 w 5470922"/>
            <a:gd name="connsiteY159-30826" fmla="*/ 35484 h 1160335"/>
            <a:gd name="connsiteX160-30827" fmla="*/ 4574326 w 5470922"/>
            <a:gd name="connsiteY160-30828" fmla="*/ 26939 h 1160335"/>
            <a:gd name="connsiteX161-30829" fmla="*/ 4603315 w 5470922"/>
            <a:gd name="connsiteY161-30830" fmla="*/ 11671 h 1160335"/>
            <a:gd name="connsiteX162-30831" fmla="*/ 4607719 w 5470922"/>
            <a:gd name="connsiteY162-30832" fmla="*/ 29241 h 1160335"/>
            <a:gd name="connsiteX163-30833" fmla="*/ 4629207 w 5470922"/>
            <a:gd name="connsiteY163-30834" fmla="*/ 41627 h 1160335"/>
            <a:gd name="connsiteX164-30835" fmla="*/ 4660522 w 5470922"/>
            <a:gd name="connsiteY164-30836" fmla="*/ 68034 h 1160335"/>
            <a:gd name="connsiteX165-30837" fmla="*/ 4691062 w 5470922"/>
            <a:gd name="connsiteY165-30838" fmla="*/ 76866 h 1160335"/>
            <a:gd name="connsiteX166-30839" fmla="*/ 4748780 w 5470922"/>
            <a:gd name="connsiteY166-30840" fmla="*/ 55167 h 1160335"/>
            <a:gd name="connsiteX167-30841" fmla="*/ 4774406 w 5470922"/>
            <a:gd name="connsiteY167-30842" fmla="*/ 70913 h 1160335"/>
            <a:gd name="connsiteX168-30843" fmla="*/ 4828496 w 5470922"/>
            <a:gd name="connsiteY168-30844" fmla="*/ 109127 h 1160335"/>
            <a:gd name="connsiteX169-30845" fmla="*/ 4863703 w 5470922"/>
            <a:gd name="connsiteY169-30846" fmla="*/ 82819 h 1160335"/>
            <a:gd name="connsiteX170-30847" fmla="*/ 4907964 w 5470922"/>
            <a:gd name="connsiteY170-30848" fmla="*/ 80515 h 1160335"/>
            <a:gd name="connsiteX171-30849" fmla="*/ 4935141 w 5470922"/>
            <a:gd name="connsiteY171-30850" fmla="*/ 76866 h 1160335"/>
            <a:gd name="connsiteX172-30851" fmla="*/ 4931792 w 5470922"/>
            <a:gd name="connsiteY172-30852" fmla="*/ 113064 h 1160335"/>
            <a:gd name="connsiteX173-30853" fmla="*/ 4974749 w 5470922"/>
            <a:gd name="connsiteY173-30854" fmla="*/ 124203 h 1160335"/>
            <a:gd name="connsiteX174-30855" fmla="*/ 5017708 w 5470922"/>
            <a:gd name="connsiteY174-30856" fmla="*/ 108745 h 1160335"/>
            <a:gd name="connsiteX175-30857" fmla="*/ 5020562 w 5470922"/>
            <a:gd name="connsiteY175-30858" fmla="*/ 71970 h 1160335"/>
            <a:gd name="connsiteX176-30859" fmla="*/ 5060156 w 5470922"/>
            <a:gd name="connsiteY176-30860" fmla="*/ 41148 h 1160335"/>
            <a:gd name="connsiteX177-30861" fmla="*/ 5047739 w 5470922"/>
            <a:gd name="connsiteY177-30862" fmla="*/ 23288 h 1160335"/>
            <a:gd name="connsiteX178-30863" fmla="*/ 5119687 w 5470922"/>
            <a:gd name="connsiteY178-30864" fmla="*/ 11382 h 1160335"/>
            <a:gd name="connsiteX179-30865" fmla="*/ 5142725 w 5470922"/>
            <a:gd name="connsiteY179-30866" fmla="*/ 3605 h 1160335"/>
            <a:gd name="connsiteX180-30867" fmla="*/ 5169390 w 5470922"/>
            <a:gd name="connsiteY180-30868" fmla="*/ 41916 h 1160335"/>
            <a:gd name="connsiteX181-30869" fmla="*/ 5209249 w 5470922"/>
            <a:gd name="connsiteY181-30870" fmla="*/ 59007 h 1160335"/>
            <a:gd name="connsiteX182-30871" fmla="*/ 5239014 w 5470922"/>
            <a:gd name="connsiteY182-30872" fmla="*/ 113064 h 1160335"/>
            <a:gd name="connsiteX183-30873" fmla="*/ 5246006 w 5470922"/>
            <a:gd name="connsiteY183-30874" fmla="*/ 132749 h 1160335"/>
            <a:gd name="connsiteX184-30875" fmla="*/ 5258686 w 5470922"/>
            <a:gd name="connsiteY184-30876" fmla="*/ 174708 h 1160335"/>
            <a:gd name="connsiteX185-30877" fmla="*/ 5280686 w 5470922"/>
            <a:gd name="connsiteY185-30878" fmla="*/ 156370 h 1160335"/>
            <a:gd name="connsiteX186-30879" fmla="*/ 5301911 w 5470922"/>
            <a:gd name="connsiteY186-30880" fmla="*/ 147056 h 1160335"/>
            <a:gd name="connsiteX187-30881" fmla="*/ 5312265 w 5470922"/>
            <a:gd name="connsiteY187-30882" fmla="*/ 124781 h 1160335"/>
            <a:gd name="connsiteX188-30883" fmla="*/ 5340991 w 5470922"/>
            <a:gd name="connsiteY188-30884" fmla="*/ 106920 h 1160335"/>
            <a:gd name="connsiteX189-30885" fmla="*/ 5309941 w 5470922"/>
            <a:gd name="connsiteY189-30886" fmla="*/ 72259 h 1160335"/>
            <a:gd name="connsiteX190-30887" fmla="*/ 5373610 w 5470922"/>
            <a:gd name="connsiteY190-30888" fmla="*/ 73027 h 1160335"/>
            <a:gd name="connsiteX191-30889" fmla="*/ 5399484 w 5470922"/>
            <a:gd name="connsiteY191-30890" fmla="*/ 59007 h 1160335"/>
            <a:gd name="connsiteX192-30891" fmla="*/ 5381625 w 5470922"/>
            <a:gd name="connsiteY192-30892" fmla="*/ 47101 h 1160335"/>
            <a:gd name="connsiteX193-30893" fmla="*/ 5447109 w 5470922"/>
            <a:gd name="connsiteY193-30894" fmla="*/ 41148 h 1160335"/>
            <a:gd name="connsiteX194-30895" fmla="*/ 5470922 w 5470922"/>
            <a:gd name="connsiteY194-30896" fmla="*/ 47101 h 1160335"/>
            <a:gd name="connsiteX0-30897" fmla="*/ 0 w 5470922"/>
            <a:gd name="connsiteY0-30898" fmla="*/ 1160335 h 1160335"/>
            <a:gd name="connsiteX1-30899" fmla="*/ 29766 w 5470922"/>
            <a:gd name="connsiteY1-30900" fmla="*/ 1142476 h 1160335"/>
            <a:gd name="connsiteX2-30901" fmla="*/ 47625 w 5470922"/>
            <a:gd name="connsiteY2-30902" fmla="*/ 1136523 h 1160335"/>
            <a:gd name="connsiteX3-30903" fmla="*/ 77391 w 5470922"/>
            <a:gd name="connsiteY3-30904" fmla="*/ 1106757 h 1160335"/>
            <a:gd name="connsiteX4-30905" fmla="*/ 95250 w 5470922"/>
            <a:gd name="connsiteY4-30906" fmla="*/ 1094851 h 1160335"/>
            <a:gd name="connsiteX5-30907" fmla="*/ 172641 w 5470922"/>
            <a:gd name="connsiteY5-30908" fmla="*/ 1100804 h 1160335"/>
            <a:gd name="connsiteX6-30909" fmla="*/ 220266 w 5470922"/>
            <a:gd name="connsiteY6-30910" fmla="*/ 1106757 h 1160335"/>
            <a:gd name="connsiteX7-30911" fmla="*/ 232172 w 5470922"/>
            <a:gd name="connsiteY7-30912" fmla="*/ 1088898 h 1160335"/>
            <a:gd name="connsiteX8-30913" fmla="*/ 238125 w 5470922"/>
            <a:gd name="connsiteY8-30914" fmla="*/ 1047226 h 1160335"/>
            <a:gd name="connsiteX9-30915" fmla="*/ 244078 w 5470922"/>
            <a:gd name="connsiteY9-30916" fmla="*/ 1029366 h 1160335"/>
            <a:gd name="connsiteX10-30917" fmla="*/ 279797 w 5470922"/>
            <a:gd name="connsiteY10-30918" fmla="*/ 1005554 h 1160335"/>
            <a:gd name="connsiteX11-30919" fmla="*/ 291703 w 5470922"/>
            <a:gd name="connsiteY11-30920" fmla="*/ 987694 h 1160335"/>
            <a:gd name="connsiteX12-30921" fmla="*/ 321469 w 5470922"/>
            <a:gd name="connsiteY12-30922" fmla="*/ 957929 h 1160335"/>
            <a:gd name="connsiteX13-30923" fmla="*/ 345281 w 5470922"/>
            <a:gd name="connsiteY13-30924" fmla="*/ 922210 h 1160335"/>
            <a:gd name="connsiteX14-30925" fmla="*/ 357187 w 5470922"/>
            <a:gd name="connsiteY14-30926" fmla="*/ 904351 h 1160335"/>
            <a:gd name="connsiteX15-30927" fmla="*/ 369094 w 5470922"/>
            <a:gd name="connsiteY15-30928" fmla="*/ 892444 h 1160335"/>
            <a:gd name="connsiteX16-30929" fmla="*/ 381000 w 5470922"/>
            <a:gd name="connsiteY16-30930" fmla="*/ 904351 h 1160335"/>
            <a:gd name="connsiteX17-30931" fmla="*/ 386953 w 5470922"/>
            <a:gd name="connsiteY17-30932" fmla="*/ 922210 h 1160335"/>
            <a:gd name="connsiteX18-30933" fmla="*/ 422672 w 5470922"/>
            <a:gd name="connsiteY18-30934" fmla="*/ 940069 h 1160335"/>
            <a:gd name="connsiteX19-30935" fmla="*/ 452437 w 5470922"/>
            <a:gd name="connsiteY19-30936" fmla="*/ 969835 h 1160335"/>
            <a:gd name="connsiteX20-30937" fmla="*/ 488156 w 5470922"/>
            <a:gd name="connsiteY20-30938" fmla="*/ 981741 h 1160335"/>
            <a:gd name="connsiteX21-30939" fmla="*/ 511969 w 5470922"/>
            <a:gd name="connsiteY21-30940" fmla="*/ 975788 h 1160335"/>
            <a:gd name="connsiteX22-30941" fmla="*/ 559594 w 5470922"/>
            <a:gd name="connsiteY22-30942" fmla="*/ 940069 h 1160335"/>
            <a:gd name="connsiteX23-30943" fmla="*/ 601266 w 5470922"/>
            <a:gd name="connsiteY23-30944" fmla="*/ 946023 h 1160335"/>
            <a:gd name="connsiteX24-30945" fmla="*/ 619125 w 5470922"/>
            <a:gd name="connsiteY24-30946" fmla="*/ 951976 h 1160335"/>
            <a:gd name="connsiteX25-30947" fmla="*/ 631031 w 5470922"/>
            <a:gd name="connsiteY25-30948" fmla="*/ 969835 h 1160335"/>
            <a:gd name="connsiteX26-30949" fmla="*/ 648891 w 5470922"/>
            <a:gd name="connsiteY26-30950" fmla="*/ 981741 h 1160335"/>
            <a:gd name="connsiteX27-30951" fmla="*/ 666750 w 5470922"/>
            <a:gd name="connsiteY27-30952" fmla="*/ 975788 h 1160335"/>
            <a:gd name="connsiteX28-30953" fmla="*/ 684609 w 5470922"/>
            <a:gd name="connsiteY28-30954" fmla="*/ 963882 h 1160335"/>
            <a:gd name="connsiteX29-30955" fmla="*/ 720328 w 5470922"/>
            <a:gd name="connsiteY29-30956" fmla="*/ 951976 h 1160335"/>
            <a:gd name="connsiteX30-30957" fmla="*/ 744141 w 5470922"/>
            <a:gd name="connsiteY30-30958" fmla="*/ 928163 h 1160335"/>
            <a:gd name="connsiteX31-30959" fmla="*/ 756047 w 5470922"/>
            <a:gd name="connsiteY31-30960" fmla="*/ 910304 h 1160335"/>
            <a:gd name="connsiteX32-30961" fmla="*/ 773906 w 5470922"/>
            <a:gd name="connsiteY32-30962" fmla="*/ 904351 h 1160335"/>
            <a:gd name="connsiteX33-30963" fmla="*/ 863203 w 5470922"/>
            <a:gd name="connsiteY33-30964" fmla="*/ 898398 h 1160335"/>
            <a:gd name="connsiteX34-30965" fmla="*/ 887016 w 5470922"/>
            <a:gd name="connsiteY34-30966" fmla="*/ 850773 h 1160335"/>
            <a:gd name="connsiteX35-30967" fmla="*/ 904875 w 5470922"/>
            <a:gd name="connsiteY35-30968" fmla="*/ 844819 h 1160335"/>
            <a:gd name="connsiteX36-30969" fmla="*/ 952500 w 5470922"/>
            <a:gd name="connsiteY36-30970" fmla="*/ 838866 h 1160335"/>
            <a:gd name="connsiteX37-30971" fmla="*/ 988219 w 5470922"/>
            <a:gd name="connsiteY37-30972" fmla="*/ 815054 h 1160335"/>
            <a:gd name="connsiteX38-30973" fmla="*/ 1006078 w 5470922"/>
            <a:gd name="connsiteY38-30974" fmla="*/ 803148 h 1160335"/>
            <a:gd name="connsiteX39-30975" fmla="*/ 1041797 w 5470922"/>
            <a:gd name="connsiteY39-30976" fmla="*/ 809101 h 1160335"/>
            <a:gd name="connsiteX40-30977" fmla="*/ 1059656 w 5470922"/>
            <a:gd name="connsiteY40-30978" fmla="*/ 815054 h 1160335"/>
            <a:gd name="connsiteX41-30979" fmla="*/ 1101328 w 5470922"/>
            <a:gd name="connsiteY41-30980" fmla="*/ 803148 h 1160335"/>
            <a:gd name="connsiteX42-30981" fmla="*/ 1137047 w 5470922"/>
            <a:gd name="connsiteY42-30982" fmla="*/ 761476 h 1160335"/>
            <a:gd name="connsiteX43-30983" fmla="*/ 1122039 w 5470922"/>
            <a:gd name="connsiteY43-30984" fmla="*/ 747745 h 1160335"/>
            <a:gd name="connsiteX44-30985" fmla="*/ 1154906 w 5470922"/>
            <a:gd name="connsiteY44-30986" fmla="*/ 719804 h 1160335"/>
            <a:gd name="connsiteX45-30987" fmla="*/ 1172766 w 5470922"/>
            <a:gd name="connsiteY45-30988" fmla="*/ 713851 h 1160335"/>
            <a:gd name="connsiteX46-30989" fmla="*/ 1196578 w 5470922"/>
            <a:gd name="connsiteY46-30990" fmla="*/ 719804 h 1160335"/>
            <a:gd name="connsiteX47-30991" fmla="*/ 1214437 w 5470922"/>
            <a:gd name="connsiteY47-30992" fmla="*/ 725757 h 1160335"/>
            <a:gd name="connsiteX48-30993" fmla="*/ 1226344 w 5470922"/>
            <a:gd name="connsiteY48-30994" fmla="*/ 713851 h 1160335"/>
            <a:gd name="connsiteX49-30995" fmla="*/ 1244203 w 5470922"/>
            <a:gd name="connsiteY49-30996" fmla="*/ 707898 h 1160335"/>
            <a:gd name="connsiteX50-30997" fmla="*/ 1273969 w 5470922"/>
            <a:gd name="connsiteY50-30998" fmla="*/ 737663 h 1160335"/>
            <a:gd name="connsiteX51-30999" fmla="*/ 1291828 w 5470922"/>
            <a:gd name="connsiteY51-31000" fmla="*/ 749569 h 1160335"/>
            <a:gd name="connsiteX52-31001" fmla="*/ 1333500 w 5470922"/>
            <a:gd name="connsiteY52-31002" fmla="*/ 785288 h 1160335"/>
            <a:gd name="connsiteX53-31003" fmla="*/ 1351359 w 5470922"/>
            <a:gd name="connsiteY53-31004" fmla="*/ 791241 h 1160335"/>
            <a:gd name="connsiteX54-31005" fmla="*/ 1369219 w 5470922"/>
            <a:gd name="connsiteY54-31006" fmla="*/ 755523 h 1160335"/>
            <a:gd name="connsiteX55-31007" fmla="*/ 1375172 w 5470922"/>
            <a:gd name="connsiteY55-31008" fmla="*/ 695991 h 1160335"/>
            <a:gd name="connsiteX56-31009" fmla="*/ 1393031 w 5470922"/>
            <a:gd name="connsiteY56-31010" fmla="*/ 684085 h 1160335"/>
            <a:gd name="connsiteX57-31011" fmla="*/ 1494234 w 5470922"/>
            <a:gd name="connsiteY57-31012" fmla="*/ 660273 h 1160335"/>
            <a:gd name="connsiteX58-31013" fmla="*/ 1506141 w 5470922"/>
            <a:gd name="connsiteY58-31014" fmla="*/ 648366 h 1160335"/>
            <a:gd name="connsiteX59-31015" fmla="*/ 1524000 w 5470922"/>
            <a:gd name="connsiteY59-31016" fmla="*/ 636460 h 1160335"/>
            <a:gd name="connsiteX60-31017" fmla="*/ 1535906 w 5470922"/>
            <a:gd name="connsiteY60-31018" fmla="*/ 618601 h 1160335"/>
            <a:gd name="connsiteX61-31019" fmla="*/ 1559719 w 5470922"/>
            <a:gd name="connsiteY61-31020" fmla="*/ 594788 h 1160335"/>
            <a:gd name="connsiteX62-31021" fmla="*/ 1565672 w 5470922"/>
            <a:gd name="connsiteY62-31022" fmla="*/ 576929 h 1160335"/>
            <a:gd name="connsiteX63-31023" fmla="*/ 1619250 w 5470922"/>
            <a:gd name="connsiteY63-31024" fmla="*/ 547163 h 1160335"/>
            <a:gd name="connsiteX64-31025" fmla="*/ 1702594 w 5470922"/>
            <a:gd name="connsiteY64-31026" fmla="*/ 553116 h 1160335"/>
            <a:gd name="connsiteX65-31027" fmla="*/ 1720453 w 5470922"/>
            <a:gd name="connsiteY65-31028" fmla="*/ 559069 h 1160335"/>
            <a:gd name="connsiteX66-31029" fmla="*/ 1768078 w 5470922"/>
            <a:gd name="connsiteY66-31030" fmla="*/ 547163 h 1160335"/>
            <a:gd name="connsiteX67-31031" fmla="*/ 1754110 w 5470922"/>
            <a:gd name="connsiteY67-31032" fmla="*/ 499826 h 1160335"/>
            <a:gd name="connsiteX68-31033" fmla="*/ 1768078 w 5470922"/>
            <a:gd name="connsiteY68-31034" fmla="*/ 463819 h 1160335"/>
            <a:gd name="connsiteX69-31035" fmla="*/ 1806122 w 5470922"/>
            <a:gd name="connsiteY69-31036" fmla="*/ 489647 h 1160335"/>
            <a:gd name="connsiteX70-31037" fmla="*/ 1839516 w 5470922"/>
            <a:gd name="connsiteY70-31038" fmla="*/ 463819 h 1160335"/>
            <a:gd name="connsiteX71-31039" fmla="*/ 1851422 w 5470922"/>
            <a:gd name="connsiteY71-31040" fmla="*/ 475726 h 1160335"/>
            <a:gd name="connsiteX72-31041" fmla="*/ 1887141 w 5470922"/>
            <a:gd name="connsiteY72-31042" fmla="*/ 493585 h 1160335"/>
            <a:gd name="connsiteX73-31043" fmla="*/ 1934766 w 5470922"/>
            <a:gd name="connsiteY73-31044" fmla="*/ 481679 h 1160335"/>
            <a:gd name="connsiteX74-31045" fmla="*/ 1952625 w 5470922"/>
            <a:gd name="connsiteY74-31046" fmla="*/ 445960 h 1160335"/>
            <a:gd name="connsiteX75-31047" fmla="*/ 1976437 w 5470922"/>
            <a:gd name="connsiteY75-31048" fmla="*/ 434054 h 1160335"/>
            <a:gd name="connsiteX76-31049" fmla="*/ 2047875 w 5470922"/>
            <a:gd name="connsiteY76-31050" fmla="*/ 422148 h 1160335"/>
            <a:gd name="connsiteX77-31051" fmla="*/ 2077641 w 5470922"/>
            <a:gd name="connsiteY77-31052" fmla="*/ 404288 h 1160335"/>
            <a:gd name="connsiteX78-31053" fmla="*/ 2095500 w 5470922"/>
            <a:gd name="connsiteY78-31054" fmla="*/ 398335 h 1160335"/>
            <a:gd name="connsiteX79-31055" fmla="*/ 2125266 w 5470922"/>
            <a:gd name="connsiteY79-31056" fmla="*/ 374523 h 1160335"/>
            <a:gd name="connsiteX80-31057" fmla="*/ 2137172 w 5470922"/>
            <a:gd name="connsiteY80-31058" fmla="*/ 362616 h 1160335"/>
            <a:gd name="connsiteX81-31059" fmla="*/ 2172891 w 5470922"/>
            <a:gd name="connsiteY81-31060" fmla="*/ 350710 h 1160335"/>
            <a:gd name="connsiteX82-31061" fmla="*/ 2190750 w 5470922"/>
            <a:gd name="connsiteY82-31062" fmla="*/ 344757 h 1160335"/>
            <a:gd name="connsiteX83-31063" fmla="*/ 2220516 w 5470922"/>
            <a:gd name="connsiteY83-31064" fmla="*/ 338804 h 1160335"/>
            <a:gd name="connsiteX84-31065" fmla="*/ 2256234 w 5470922"/>
            <a:gd name="connsiteY84-31066" fmla="*/ 326898 h 1160335"/>
            <a:gd name="connsiteX85-31067" fmla="*/ 2274094 w 5470922"/>
            <a:gd name="connsiteY85-31068" fmla="*/ 320944 h 1160335"/>
            <a:gd name="connsiteX86-31069" fmla="*/ 2309812 w 5470922"/>
            <a:gd name="connsiteY86-31070" fmla="*/ 297132 h 1160335"/>
            <a:gd name="connsiteX87-31071" fmla="*/ 2321719 w 5470922"/>
            <a:gd name="connsiteY87-31072" fmla="*/ 279273 h 1160335"/>
            <a:gd name="connsiteX88-31073" fmla="*/ 2357437 w 5470922"/>
            <a:gd name="connsiteY88-31074" fmla="*/ 261413 h 1160335"/>
            <a:gd name="connsiteX89-31075" fmla="*/ 2369344 w 5470922"/>
            <a:gd name="connsiteY89-31076" fmla="*/ 249507 h 1160335"/>
            <a:gd name="connsiteX90-31077" fmla="*/ 2433789 w 5470922"/>
            <a:gd name="connsiteY90-31078" fmla="*/ 249986 h 1160335"/>
            <a:gd name="connsiteX91-31079" fmla="*/ 2458641 w 5470922"/>
            <a:gd name="connsiteY91-31080" fmla="*/ 237601 h 1160335"/>
            <a:gd name="connsiteX92-31081" fmla="*/ 2494359 w 5470922"/>
            <a:gd name="connsiteY92-31082" fmla="*/ 225694 h 1160335"/>
            <a:gd name="connsiteX93-31083" fmla="*/ 2536031 w 5470922"/>
            <a:gd name="connsiteY93-31084" fmla="*/ 231648 h 1160335"/>
            <a:gd name="connsiteX94-31085" fmla="*/ 2547937 w 5470922"/>
            <a:gd name="connsiteY94-31086" fmla="*/ 249507 h 1160335"/>
            <a:gd name="connsiteX95-31087" fmla="*/ 2559844 w 5470922"/>
            <a:gd name="connsiteY95-31088" fmla="*/ 261413 h 1160335"/>
            <a:gd name="connsiteX96-31089" fmla="*/ 2565797 w 5470922"/>
            <a:gd name="connsiteY96-31090" fmla="*/ 291179 h 1160335"/>
            <a:gd name="connsiteX97-31091" fmla="*/ 2583656 w 5470922"/>
            <a:gd name="connsiteY97-31092" fmla="*/ 297132 h 1160335"/>
            <a:gd name="connsiteX98-31093" fmla="*/ 2619375 w 5470922"/>
            <a:gd name="connsiteY98-31094" fmla="*/ 320944 h 1160335"/>
            <a:gd name="connsiteX99-31095" fmla="*/ 2655094 w 5470922"/>
            <a:gd name="connsiteY99-31096" fmla="*/ 338804 h 1160335"/>
            <a:gd name="connsiteX100-31097" fmla="*/ 2684859 w 5470922"/>
            <a:gd name="connsiteY100-31098" fmla="*/ 410241 h 1160335"/>
            <a:gd name="connsiteX101-31099" fmla="*/ 2708672 w 5470922"/>
            <a:gd name="connsiteY101-31100" fmla="*/ 398335 h 1160335"/>
            <a:gd name="connsiteX102-31101" fmla="*/ 2744391 w 5470922"/>
            <a:gd name="connsiteY102-31102" fmla="*/ 386429 h 1160335"/>
            <a:gd name="connsiteX103-31103" fmla="*/ 2851547 w 5470922"/>
            <a:gd name="connsiteY103-31104" fmla="*/ 404288 h 1160335"/>
            <a:gd name="connsiteX104-31105" fmla="*/ 2887266 w 5470922"/>
            <a:gd name="connsiteY104-31106" fmla="*/ 392382 h 1160335"/>
            <a:gd name="connsiteX105-31107" fmla="*/ 2905125 w 5470922"/>
            <a:gd name="connsiteY105-31108" fmla="*/ 386429 h 1160335"/>
            <a:gd name="connsiteX106-31109" fmla="*/ 2922984 w 5470922"/>
            <a:gd name="connsiteY106-31110" fmla="*/ 374523 h 1160335"/>
            <a:gd name="connsiteX107-31111" fmla="*/ 2976562 w 5470922"/>
            <a:gd name="connsiteY107-31112" fmla="*/ 368569 h 1160335"/>
            <a:gd name="connsiteX108-31113" fmla="*/ 2994422 w 5470922"/>
            <a:gd name="connsiteY108-31114" fmla="*/ 374523 h 1160335"/>
            <a:gd name="connsiteX109-31115" fmla="*/ 3012281 w 5470922"/>
            <a:gd name="connsiteY109-31116" fmla="*/ 386429 h 1160335"/>
            <a:gd name="connsiteX110-31117" fmla="*/ 3030141 w 5470922"/>
            <a:gd name="connsiteY110-31118" fmla="*/ 350710 h 1160335"/>
            <a:gd name="connsiteX111-31119" fmla="*/ 3065859 w 5470922"/>
            <a:gd name="connsiteY111-31120" fmla="*/ 320944 h 1160335"/>
            <a:gd name="connsiteX112-31121" fmla="*/ 3089672 w 5470922"/>
            <a:gd name="connsiteY112-31122" fmla="*/ 314991 h 1160335"/>
            <a:gd name="connsiteX113-31123" fmla="*/ 3168365 w 5470922"/>
            <a:gd name="connsiteY113-31124" fmla="*/ 319119 h 1160335"/>
            <a:gd name="connsiteX114-31125" fmla="*/ 3232547 w 5470922"/>
            <a:gd name="connsiteY114-31126" fmla="*/ 314991 h 1160335"/>
            <a:gd name="connsiteX115-31127" fmla="*/ 3244453 w 5470922"/>
            <a:gd name="connsiteY115-31128" fmla="*/ 326898 h 1160335"/>
            <a:gd name="connsiteX116-31129" fmla="*/ 3270079 w 5470922"/>
            <a:gd name="connsiteY116-31130" fmla="*/ 364631 h 1160335"/>
            <a:gd name="connsiteX117-31131" fmla="*/ 3295707 w 5470922"/>
            <a:gd name="connsiteY117-31132" fmla="*/ 413025 h 1160335"/>
            <a:gd name="connsiteX118-31133" fmla="*/ 3335563 w 5470922"/>
            <a:gd name="connsiteY118-31134" fmla="*/ 440198 h 1160335"/>
            <a:gd name="connsiteX119-31135" fmla="*/ 3363516 w 5470922"/>
            <a:gd name="connsiteY119-31136" fmla="*/ 440007 h 1160335"/>
            <a:gd name="connsiteX120-31137" fmla="*/ 3368957 w 5470922"/>
            <a:gd name="connsiteY120-31138" fmla="*/ 405345 h 1160335"/>
            <a:gd name="connsiteX121-31139" fmla="*/ 3364817 w 5470922"/>
            <a:gd name="connsiteY121-31140" fmla="*/ 380765 h 1160335"/>
            <a:gd name="connsiteX122-31141" fmla="*/ 3374136 w 5470922"/>
            <a:gd name="connsiteY122-31142" fmla="*/ 317105 h 1160335"/>
            <a:gd name="connsiteX123-31143" fmla="*/ 3423047 w 5470922"/>
            <a:gd name="connsiteY123-31144" fmla="*/ 332851 h 1160335"/>
            <a:gd name="connsiteX124-31145" fmla="*/ 3443495 w 5470922"/>
            <a:gd name="connsiteY124-31146" fmla="*/ 358967 h 1160335"/>
            <a:gd name="connsiteX125-31147" fmla="*/ 3459294 w 5470922"/>
            <a:gd name="connsiteY125-31148" fmla="*/ 314512 h 1160335"/>
            <a:gd name="connsiteX126-31149" fmla="*/ 3476625 w 5470922"/>
            <a:gd name="connsiteY126-31150" fmla="*/ 279273 h 1160335"/>
            <a:gd name="connsiteX127-31151" fmla="*/ 3500437 w 5470922"/>
            <a:gd name="connsiteY127-31152" fmla="*/ 273319 h 1160335"/>
            <a:gd name="connsiteX128-31153" fmla="*/ 3530203 w 5470922"/>
            <a:gd name="connsiteY128-31154" fmla="*/ 267366 h 1160335"/>
            <a:gd name="connsiteX129-31155" fmla="*/ 3548062 w 5470922"/>
            <a:gd name="connsiteY129-31156" fmla="*/ 261413 h 1160335"/>
            <a:gd name="connsiteX130-31157" fmla="*/ 3539784 w 5470922"/>
            <a:gd name="connsiteY130-31158" fmla="*/ 233471 h 1160335"/>
            <a:gd name="connsiteX131-31159" fmla="*/ 3607594 w 5470922"/>
            <a:gd name="connsiteY131-31160" fmla="*/ 179126 h 1160335"/>
            <a:gd name="connsiteX132-31161" fmla="*/ 3611997 w 5470922"/>
            <a:gd name="connsiteY132-31162" fmla="*/ 114218 h 1160335"/>
            <a:gd name="connsiteX133-31163" fmla="*/ 3655219 w 5470922"/>
            <a:gd name="connsiteY133-31164" fmla="*/ 100679 h 1160335"/>
            <a:gd name="connsiteX134-31165" fmla="*/ 3709836 w 5470922"/>
            <a:gd name="connsiteY134-31166" fmla="*/ 80227 h 1160335"/>
            <a:gd name="connsiteX135-31167" fmla="*/ 3757213 w 5470922"/>
            <a:gd name="connsiteY135-31168" fmla="*/ 45277 h 1160335"/>
            <a:gd name="connsiteX136-31169" fmla="*/ 3806125 w 5470922"/>
            <a:gd name="connsiteY136-31170" fmla="*/ 70626 h 1160335"/>
            <a:gd name="connsiteX137-31171" fmla="*/ 3875484 w 5470922"/>
            <a:gd name="connsiteY137-31172" fmla="*/ 70913 h 1160335"/>
            <a:gd name="connsiteX138-31173" fmla="*/ 3893344 w 5470922"/>
            <a:gd name="connsiteY138-31174" fmla="*/ 64960 h 1160335"/>
            <a:gd name="connsiteX139-31175" fmla="*/ 3911203 w 5470922"/>
            <a:gd name="connsiteY139-31176" fmla="*/ 53054 h 1160335"/>
            <a:gd name="connsiteX140-31177" fmla="*/ 3929062 w 5470922"/>
            <a:gd name="connsiteY140-31178" fmla="*/ 59007 h 1160335"/>
            <a:gd name="connsiteX141-31179" fmla="*/ 3966595 w 5470922"/>
            <a:gd name="connsiteY141-31180" fmla="*/ 73218 h 1160335"/>
            <a:gd name="connsiteX142-31181" fmla="*/ 3988082 w 5470922"/>
            <a:gd name="connsiteY142-31182" fmla="*/ 117193 h 1160335"/>
            <a:gd name="connsiteX143-31183" fmla="*/ 4025615 w 5470922"/>
            <a:gd name="connsiteY143-31184" fmla="*/ 131980 h 1160335"/>
            <a:gd name="connsiteX144-31185" fmla="*/ 4060295 w 5470922"/>
            <a:gd name="connsiteY144-31186" fmla="*/ 105865 h 1160335"/>
            <a:gd name="connsiteX145-31187" fmla="*/ 4038822 w 5470922"/>
            <a:gd name="connsiteY145-31188" fmla="*/ 61888 h 1160335"/>
            <a:gd name="connsiteX146-31189" fmla="*/ 4044778 w 5470922"/>
            <a:gd name="connsiteY146-31190" fmla="*/ 20505 h 1160335"/>
            <a:gd name="connsiteX147-31191" fmla="*/ 4062371 w 5470922"/>
            <a:gd name="connsiteY147-31192" fmla="*/ 53 h 1160335"/>
            <a:gd name="connsiteX148-31193" fmla="*/ 4101703 w 5470922"/>
            <a:gd name="connsiteY148-31194" fmla="*/ 11382 h 1160335"/>
            <a:gd name="connsiteX149-31195" fmla="*/ 4137933 w 5470922"/>
            <a:gd name="connsiteY149-31196" fmla="*/ 51419 h 1160335"/>
            <a:gd name="connsiteX150-31197" fmla="*/ 4181683 w 5470922"/>
            <a:gd name="connsiteY150-31198" fmla="*/ 77537 h 1160335"/>
            <a:gd name="connsiteX151-31199" fmla="*/ 4244578 w 5470922"/>
            <a:gd name="connsiteY151-31200" fmla="*/ 29241 h 1160335"/>
            <a:gd name="connsiteX152-31201" fmla="*/ 4280297 w 5470922"/>
            <a:gd name="connsiteY152-31202" fmla="*/ 35194 h 1160335"/>
            <a:gd name="connsiteX153-31203" fmla="*/ 4363641 w 5470922"/>
            <a:gd name="connsiteY153-31204" fmla="*/ 23288 h 1160335"/>
            <a:gd name="connsiteX154-31205" fmla="*/ 4381500 w 5470922"/>
            <a:gd name="connsiteY154-31206" fmla="*/ 17335 h 1160335"/>
            <a:gd name="connsiteX155-31207" fmla="*/ 4430163 w 5470922"/>
            <a:gd name="connsiteY155-31208" fmla="*/ 60255 h 1160335"/>
            <a:gd name="connsiteX156-31209" fmla="*/ 4457341 w 5470922"/>
            <a:gd name="connsiteY156-31210" fmla="*/ 94149 h 1160335"/>
            <a:gd name="connsiteX157-31211" fmla="*/ 4488656 w 5470922"/>
            <a:gd name="connsiteY157-31212" fmla="*/ 88773 h 1160335"/>
            <a:gd name="connsiteX158-31213" fmla="*/ 4513245 w 5470922"/>
            <a:gd name="connsiteY158-31214" fmla="*/ 52574 h 1160335"/>
            <a:gd name="connsiteX159-31215" fmla="*/ 4538870 w 5470922"/>
            <a:gd name="connsiteY159-31216" fmla="*/ 35484 h 1160335"/>
            <a:gd name="connsiteX160-31217" fmla="*/ 4574326 w 5470922"/>
            <a:gd name="connsiteY160-31218" fmla="*/ 26939 h 1160335"/>
            <a:gd name="connsiteX161-31219" fmla="*/ 4603315 w 5470922"/>
            <a:gd name="connsiteY161-31220" fmla="*/ 11671 h 1160335"/>
            <a:gd name="connsiteX162-31221" fmla="*/ 4607719 w 5470922"/>
            <a:gd name="connsiteY162-31222" fmla="*/ 29241 h 1160335"/>
            <a:gd name="connsiteX163-31223" fmla="*/ 4629207 w 5470922"/>
            <a:gd name="connsiteY163-31224" fmla="*/ 41627 h 1160335"/>
            <a:gd name="connsiteX164-31225" fmla="*/ 4660522 w 5470922"/>
            <a:gd name="connsiteY164-31226" fmla="*/ 68034 h 1160335"/>
            <a:gd name="connsiteX165-31227" fmla="*/ 4691062 w 5470922"/>
            <a:gd name="connsiteY165-31228" fmla="*/ 76866 h 1160335"/>
            <a:gd name="connsiteX166-31229" fmla="*/ 4748780 w 5470922"/>
            <a:gd name="connsiteY166-31230" fmla="*/ 55167 h 1160335"/>
            <a:gd name="connsiteX167-31231" fmla="*/ 4774406 w 5470922"/>
            <a:gd name="connsiteY167-31232" fmla="*/ 70913 h 1160335"/>
            <a:gd name="connsiteX168-31233" fmla="*/ 4828496 w 5470922"/>
            <a:gd name="connsiteY168-31234" fmla="*/ 109127 h 1160335"/>
            <a:gd name="connsiteX169-31235" fmla="*/ 4863703 w 5470922"/>
            <a:gd name="connsiteY169-31236" fmla="*/ 82819 h 1160335"/>
            <a:gd name="connsiteX170-31237" fmla="*/ 4907964 w 5470922"/>
            <a:gd name="connsiteY170-31238" fmla="*/ 80515 h 1160335"/>
            <a:gd name="connsiteX171-31239" fmla="*/ 4935141 w 5470922"/>
            <a:gd name="connsiteY171-31240" fmla="*/ 76866 h 1160335"/>
            <a:gd name="connsiteX172-31241" fmla="*/ 4931792 w 5470922"/>
            <a:gd name="connsiteY172-31242" fmla="*/ 113064 h 1160335"/>
            <a:gd name="connsiteX173-31243" fmla="*/ 4974749 w 5470922"/>
            <a:gd name="connsiteY173-31244" fmla="*/ 124203 h 1160335"/>
            <a:gd name="connsiteX174-31245" fmla="*/ 5017708 w 5470922"/>
            <a:gd name="connsiteY174-31246" fmla="*/ 108745 h 1160335"/>
            <a:gd name="connsiteX175-31247" fmla="*/ 5020562 w 5470922"/>
            <a:gd name="connsiteY175-31248" fmla="*/ 71970 h 1160335"/>
            <a:gd name="connsiteX176-31249" fmla="*/ 5060156 w 5470922"/>
            <a:gd name="connsiteY176-31250" fmla="*/ 41148 h 1160335"/>
            <a:gd name="connsiteX177-31251" fmla="*/ 5047739 w 5470922"/>
            <a:gd name="connsiteY177-31252" fmla="*/ 23288 h 1160335"/>
            <a:gd name="connsiteX178-31253" fmla="*/ 5119687 w 5470922"/>
            <a:gd name="connsiteY178-31254" fmla="*/ 11382 h 1160335"/>
            <a:gd name="connsiteX179-31255" fmla="*/ 5142725 w 5470922"/>
            <a:gd name="connsiteY179-31256" fmla="*/ 3605 h 1160335"/>
            <a:gd name="connsiteX180-31257" fmla="*/ 5169390 w 5470922"/>
            <a:gd name="connsiteY180-31258" fmla="*/ 41916 h 1160335"/>
            <a:gd name="connsiteX181-31259" fmla="*/ 5209249 w 5470922"/>
            <a:gd name="connsiteY181-31260" fmla="*/ 59007 h 1160335"/>
            <a:gd name="connsiteX182-31261" fmla="*/ 5239014 w 5470922"/>
            <a:gd name="connsiteY182-31262" fmla="*/ 113064 h 1160335"/>
            <a:gd name="connsiteX183-31263" fmla="*/ 5246006 w 5470922"/>
            <a:gd name="connsiteY183-31264" fmla="*/ 132749 h 1160335"/>
            <a:gd name="connsiteX184-31265" fmla="*/ 5258686 w 5470922"/>
            <a:gd name="connsiteY184-31266" fmla="*/ 174708 h 1160335"/>
            <a:gd name="connsiteX185-31267" fmla="*/ 5280686 w 5470922"/>
            <a:gd name="connsiteY185-31268" fmla="*/ 156370 h 1160335"/>
            <a:gd name="connsiteX186-31269" fmla="*/ 5301911 w 5470922"/>
            <a:gd name="connsiteY186-31270" fmla="*/ 147056 h 1160335"/>
            <a:gd name="connsiteX187-31271" fmla="*/ 5312265 w 5470922"/>
            <a:gd name="connsiteY187-31272" fmla="*/ 124781 h 1160335"/>
            <a:gd name="connsiteX188-31273" fmla="*/ 5340991 w 5470922"/>
            <a:gd name="connsiteY188-31274" fmla="*/ 106920 h 1160335"/>
            <a:gd name="connsiteX189-31275" fmla="*/ 5309941 w 5470922"/>
            <a:gd name="connsiteY189-31276" fmla="*/ 72259 h 1160335"/>
            <a:gd name="connsiteX190-31277" fmla="*/ 5373610 w 5470922"/>
            <a:gd name="connsiteY190-31278" fmla="*/ 73027 h 1160335"/>
            <a:gd name="connsiteX191-31279" fmla="*/ 5399484 w 5470922"/>
            <a:gd name="connsiteY191-31280" fmla="*/ 59007 h 1160335"/>
            <a:gd name="connsiteX192-31281" fmla="*/ 5381625 w 5470922"/>
            <a:gd name="connsiteY192-31282" fmla="*/ 47101 h 1160335"/>
            <a:gd name="connsiteX193-31283" fmla="*/ 5447109 w 5470922"/>
            <a:gd name="connsiteY193-31284" fmla="*/ 41148 h 1160335"/>
            <a:gd name="connsiteX194-31285" fmla="*/ 5470922 w 5470922"/>
            <a:gd name="connsiteY194-31286" fmla="*/ 47101 h 1160335"/>
            <a:gd name="connsiteX0-31287" fmla="*/ 0 w 5470922"/>
            <a:gd name="connsiteY0-31288" fmla="*/ 1160335 h 1160335"/>
            <a:gd name="connsiteX1-31289" fmla="*/ 29766 w 5470922"/>
            <a:gd name="connsiteY1-31290" fmla="*/ 1142476 h 1160335"/>
            <a:gd name="connsiteX2-31291" fmla="*/ 47625 w 5470922"/>
            <a:gd name="connsiteY2-31292" fmla="*/ 1136523 h 1160335"/>
            <a:gd name="connsiteX3-31293" fmla="*/ 77391 w 5470922"/>
            <a:gd name="connsiteY3-31294" fmla="*/ 1106757 h 1160335"/>
            <a:gd name="connsiteX4-31295" fmla="*/ 95250 w 5470922"/>
            <a:gd name="connsiteY4-31296" fmla="*/ 1094851 h 1160335"/>
            <a:gd name="connsiteX5-31297" fmla="*/ 172641 w 5470922"/>
            <a:gd name="connsiteY5-31298" fmla="*/ 1100804 h 1160335"/>
            <a:gd name="connsiteX6-31299" fmla="*/ 220266 w 5470922"/>
            <a:gd name="connsiteY6-31300" fmla="*/ 1106757 h 1160335"/>
            <a:gd name="connsiteX7-31301" fmla="*/ 232172 w 5470922"/>
            <a:gd name="connsiteY7-31302" fmla="*/ 1088898 h 1160335"/>
            <a:gd name="connsiteX8-31303" fmla="*/ 238125 w 5470922"/>
            <a:gd name="connsiteY8-31304" fmla="*/ 1047226 h 1160335"/>
            <a:gd name="connsiteX9-31305" fmla="*/ 244078 w 5470922"/>
            <a:gd name="connsiteY9-31306" fmla="*/ 1029366 h 1160335"/>
            <a:gd name="connsiteX10-31307" fmla="*/ 279797 w 5470922"/>
            <a:gd name="connsiteY10-31308" fmla="*/ 1005554 h 1160335"/>
            <a:gd name="connsiteX11-31309" fmla="*/ 291703 w 5470922"/>
            <a:gd name="connsiteY11-31310" fmla="*/ 987694 h 1160335"/>
            <a:gd name="connsiteX12-31311" fmla="*/ 321469 w 5470922"/>
            <a:gd name="connsiteY12-31312" fmla="*/ 957929 h 1160335"/>
            <a:gd name="connsiteX13-31313" fmla="*/ 345281 w 5470922"/>
            <a:gd name="connsiteY13-31314" fmla="*/ 922210 h 1160335"/>
            <a:gd name="connsiteX14-31315" fmla="*/ 357187 w 5470922"/>
            <a:gd name="connsiteY14-31316" fmla="*/ 904351 h 1160335"/>
            <a:gd name="connsiteX15-31317" fmla="*/ 369094 w 5470922"/>
            <a:gd name="connsiteY15-31318" fmla="*/ 892444 h 1160335"/>
            <a:gd name="connsiteX16-31319" fmla="*/ 381000 w 5470922"/>
            <a:gd name="connsiteY16-31320" fmla="*/ 904351 h 1160335"/>
            <a:gd name="connsiteX17-31321" fmla="*/ 386953 w 5470922"/>
            <a:gd name="connsiteY17-31322" fmla="*/ 922210 h 1160335"/>
            <a:gd name="connsiteX18-31323" fmla="*/ 422672 w 5470922"/>
            <a:gd name="connsiteY18-31324" fmla="*/ 940069 h 1160335"/>
            <a:gd name="connsiteX19-31325" fmla="*/ 452437 w 5470922"/>
            <a:gd name="connsiteY19-31326" fmla="*/ 969835 h 1160335"/>
            <a:gd name="connsiteX20-31327" fmla="*/ 488156 w 5470922"/>
            <a:gd name="connsiteY20-31328" fmla="*/ 981741 h 1160335"/>
            <a:gd name="connsiteX21-31329" fmla="*/ 511969 w 5470922"/>
            <a:gd name="connsiteY21-31330" fmla="*/ 975788 h 1160335"/>
            <a:gd name="connsiteX22-31331" fmla="*/ 559594 w 5470922"/>
            <a:gd name="connsiteY22-31332" fmla="*/ 940069 h 1160335"/>
            <a:gd name="connsiteX23-31333" fmla="*/ 601266 w 5470922"/>
            <a:gd name="connsiteY23-31334" fmla="*/ 946023 h 1160335"/>
            <a:gd name="connsiteX24-31335" fmla="*/ 619125 w 5470922"/>
            <a:gd name="connsiteY24-31336" fmla="*/ 951976 h 1160335"/>
            <a:gd name="connsiteX25-31337" fmla="*/ 631031 w 5470922"/>
            <a:gd name="connsiteY25-31338" fmla="*/ 969835 h 1160335"/>
            <a:gd name="connsiteX26-31339" fmla="*/ 648891 w 5470922"/>
            <a:gd name="connsiteY26-31340" fmla="*/ 981741 h 1160335"/>
            <a:gd name="connsiteX27-31341" fmla="*/ 666750 w 5470922"/>
            <a:gd name="connsiteY27-31342" fmla="*/ 975788 h 1160335"/>
            <a:gd name="connsiteX28-31343" fmla="*/ 684609 w 5470922"/>
            <a:gd name="connsiteY28-31344" fmla="*/ 963882 h 1160335"/>
            <a:gd name="connsiteX29-31345" fmla="*/ 720328 w 5470922"/>
            <a:gd name="connsiteY29-31346" fmla="*/ 951976 h 1160335"/>
            <a:gd name="connsiteX30-31347" fmla="*/ 744141 w 5470922"/>
            <a:gd name="connsiteY30-31348" fmla="*/ 928163 h 1160335"/>
            <a:gd name="connsiteX31-31349" fmla="*/ 756047 w 5470922"/>
            <a:gd name="connsiteY31-31350" fmla="*/ 910304 h 1160335"/>
            <a:gd name="connsiteX32-31351" fmla="*/ 773906 w 5470922"/>
            <a:gd name="connsiteY32-31352" fmla="*/ 904351 h 1160335"/>
            <a:gd name="connsiteX33-31353" fmla="*/ 863203 w 5470922"/>
            <a:gd name="connsiteY33-31354" fmla="*/ 898398 h 1160335"/>
            <a:gd name="connsiteX34-31355" fmla="*/ 887016 w 5470922"/>
            <a:gd name="connsiteY34-31356" fmla="*/ 850773 h 1160335"/>
            <a:gd name="connsiteX35-31357" fmla="*/ 904875 w 5470922"/>
            <a:gd name="connsiteY35-31358" fmla="*/ 844819 h 1160335"/>
            <a:gd name="connsiteX36-31359" fmla="*/ 952500 w 5470922"/>
            <a:gd name="connsiteY36-31360" fmla="*/ 838866 h 1160335"/>
            <a:gd name="connsiteX37-31361" fmla="*/ 988219 w 5470922"/>
            <a:gd name="connsiteY37-31362" fmla="*/ 815054 h 1160335"/>
            <a:gd name="connsiteX38-31363" fmla="*/ 1006078 w 5470922"/>
            <a:gd name="connsiteY38-31364" fmla="*/ 803148 h 1160335"/>
            <a:gd name="connsiteX39-31365" fmla="*/ 1041797 w 5470922"/>
            <a:gd name="connsiteY39-31366" fmla="*/ 809101 h 1160335"/>
            <a:gd name="connsiteX40-31367" fmla="*/ 1059656 w 5470922"/>
            <a:gd name="connsiteY40-31368" fmla="*/ 815054 h 1160335"/>
            <a:gd name="connsiteX41-31369" fmla="*/ 1101328 w 5470922"/>
            <a:gd name="connsiteY41-31370" fmla="*/ 803148 h 1160335"/>
            <a:gd name="connsiteX42-31371" fmla="*/ 1137047 w 5470922"/>
            <a:gd name="connsiteY42-31372" fmla="*/ 761476 h 1160335"/>
            <a:gd name="connsiteX43-31373" fmla="*/ 1154906 w 5470922"/>
            <a:gd name="connsiteY43-31374" fmla="*/ 719804 h 1160335"/>
            <a:gd name="connsiteX44-31375" fmla="*/ 1172766 w 5470922"/>
            <a:gd name="connsiteY44-31376" fmla="*/ 713851 h 1160335"/>
            <a:gd name="connsiteX45-31377" fmla="*/ 1196578 w 5470922"/>
            <a:gd name="connsiteY45-31378" fmla="*/ 719804 h 1160335"/>
            <a:gd name="connsiteX46-31379" fmla="*/ 1214437 w 5470922"/>
            <a:gd name="connsiteY46-31380" fmla="*/ 725757 h 1160335"/>
            <a:gd name="connsiteX47-31381" fmla="*/ 1226344 w 5470922"/>
            <a:gd name="connsiteY47-31382" fmla="*/ 713851 h 1160335"/>
            <a:gd name="connsiteX48-31383" fmla="*/ 1244203 w 5470922"/>
            <a:gd name="connsiteY48-31384" fmla="*/ 707898 h 1160335"/>
            <a:gd name="connsiteX49-31385" fmla="*/ 1273969 w 5470922"/>
            <a:gd name="connsiteY49-31386" fmla="*/ 737663 h 1160335"/>
            <a:gd name="connsiteX50-31387" fmla="*/ 1291828 w 5470922"/>
            <a:gd name="connsiteY50-31388" fmla="*/ 749569 h 1160335"/>
            <a:gd name="connsiteX51-31389" fmla="*/ 1333500 w 5470922"/>
            <a:gd name="connsiteY51-31390" fmla="*/ 785288 h 1160335"/>
            <a:gd name="connsiteX52-31391" fmla="*/ 1351359 w 5470922"/>
            <a:gd name="connsiteY52-31392" fmla="*/ 791241 h 1160335"/>
            <a:gd name="connsiteX53-31393" fmla="*/ 1369219 w 5470922"/>
            <a:gd name="connsiteY53-31394" fmla="*/ 755523 h 1160335"/>
            <a:gd name="connsiteX54-31395" fmla="*/ 1375172 w 5470922"/>
            <a:gd name="connsiteY54-31396" fmla="*/ 695991 h 1160335"/>
            <a:gd name="connsiteX55-31397" fmla="*/ 1393031 w 5470922"/>
            <a:gd name="connsiteY55-31398" fmla="*/ 684085 h 1160335"/>
            <a:gd name="connsiteX56-31399" fmla="*/ 1494234 w 5470922"/>
            <a:gd name="connsiteY56-31400" fmla="*/ 660273 h 1160335"/>
            <a:gd name="connsiteX57-31401" fmla="*/ 1506141 w 5470922"/>
            <a:gd name="connsiteY57-31402" fmla="*/ 648366 h 1160335"/>
            <a:gd name="connsiteX58-31403" fmla="*/ 1524000 w 5470922"/>
            <a:gd name="connsiteY58-31404" fmla="*/ 636460 h 1160335"/>
            <a:gd name="connsiteX59-31405" fmla="*/ 1535906 w 5470922"/>
            <a:gd name="connsiteY59-31406" fmla="*/ 618601 h 1160335"/>
            <a:gd name="connsiteX60-31407" fmla="*/ 1559719 w 5470922"/>
            <a:gd name="connsiteY60-31408" fmla="*/ 594788 h 1160335"/>
            <a:gd name="connsiteX61-31409" fmla="*/ 1565672 w 5470922"/>
            <a:gd name="connsiteY61-31410" fmla="*/ 576929 h 1160335"/>
            <a:gd name="connsiteX62-31411" fmla="*/ 1619250 w 5470922"/>
            <a:gd name="connsiteY62-31412" fmla="*/ 547163 h 1160335"/>
            <a:gd name="connsiteX63-31413" fmla="*/ 1702594 w 5470922"/>
            <a:gd name="connsiteY63-31414" fmla="*/ 553116 h 1160335"/>
            <a:gd name="connsiteX64-31415" fmla="*/ 1720453 w 5470922"/>
            <a:gd name="connsiteY64-31416" fmla="*/ 559069 h 1160335"/>
            <a:gd name="connsiteX65-31417" fmla="*/ 1768078 w 5470922"/>
            <a:gd name="connsiteY65-31418" fmla="*/ 547163 h 1160335"/>
            <a:gd name="connsiteX66-31419" fmla="*/ 1754110 w 5470922"/>
            <a:gd name="connsiteY66-31420" fmla="*/ 499826 h 1160335"/>
            <a:gd name="connsiteX67-31421" fmla="*/ 1768078 w 5470922"/>
            <a:gd name="connsiteY67-31422" fmla="*/ 463819 h 1160335"/>
            <a:gd name="connsiteX68-31423" fmla="*/ 1806122 w 5470922"/>
            <a:gd name="connsiteY68-31424" fmla="*/ 489647 h 1160335"/>
            <a:gd name="connsiteX69-31425" fmla="*/ 1839516 w 5470922"/>
            <a:gd name="connsiteY69-31426" fmla="*/ 463819 h 1160335"/>
            <a:gd name="connsiteX70-31427" fmla="*/ 1851422 w 5470922"/>
            <a:gd name="connsiteY70-31428" fmla="*/ 475726 h 1160335"/>
            <a:gd name="connsiteX71-31429" fmla="*/ 1887141 w 5470922"/>
            <a:gd name="connsiteY71-31430" fmla="*/ 493585 h 1160335"/>
            <a:gd name="connsiteX72-31431" fmla="*/ 1934766 w 5470922"/>
            <a:gd name="connsiteY72-31432" fmla="*/ 481679 h 1160335"/>
            <a:gd name="connsiteX73-31433" fmla="*/ 1952625 w 5470922"/>
            <a:gd name="connsiteY73-31434" fmla="*/ 445960 h 1160335"/>
            <a:gd name="connsiteX74-31435" fmla="*/ 1976437 w 5470922"/>
            <a:gd name="connsiteY74-31436" fmla="*/ 434054 h 1160335"/>
            <a:gd name="connsiteX75-31437" fmla="*/ 2047875 w 5470922"/>
            <a:gd name="connsiteY75-31438" fmla="*/ 422148 h 1160335"/>
            <a:gd name="connsiteX76-31439" fmla="*/ 2077641 w 5470922"/>
            <a:gd name="connsiteY76-31440" fmla="*/ 404288 h 1160335"/>
            <a:gd name="connsiteX77-31441" fmla="*/ 2095500 w 5470922"/>
            <a:gd name="connsiteY77-31442" fmla="*/ 398335 h 1160335"/>
            <a:gd name="connsiteX78-31443" fmla="*/ 2125266 w 5470922"/>
            <a:gd name="connsiteY78-31444" fmla="*/ 374523 h 1160335"/>
            <a:gd name="connsiteX79-31445" fmla="*/ 2137172 w 5470922"/>
            <a:gd name="connsiteY79-31446" fmla="*/ 362616 h 1160335"/>
            <a:gd name="connsiteX80-31447" fmla="*/ 2172891 w 5470922"/>
            <a:gd name="connsiteY80-31448" fmla="*/ 350710 h 1160335"/>
            <a:gd name="connsiteX81-31449" fmla="*/ 2190750 w 5470922"/>
            <a:gd name="connsiteY81-31450" fmla="*/ 344757 h 1160335"/>
            <a:gd name="connsiteX82-31451" fmla="*/ 2220516 w 5470922"/>
            <a:gd name="connsiteY82-31452" fmla="*/ 338804 h 1160335"/>
            <a:gd name="connsiteX83-31453" fmla="*/ 2256234 w 5470922"/>
            <a:gd name="connsiteY83-31454" fmla="*/ 326898 h 1160335"/>
            <a:gd name="connsiteX84-31455" fmla="*/ 2274094 w 5470922"/>
            <a:gd name="connsiteY84-31456" fmla="*/ 320944 h 1160335"/>
            <a:gd name="connsiteX85-31457" fmla="*/ 2309812 w 5470922"/>
            <a:gd name="connsiteY85-31458" fmla="*/ 297132 h 1160335"/>
            <a:gd name="connsiteX86-31459" fmla="*/ 2321719 w 5470922"/>
            <a:gd name="connsiteY86-31460" fmla="*/ 279273 h 1160335"/>
            <a:gd name="connsiteX87-31461" fmla="*/ 2357437 w 5470922"/>
            <a:gd name="connsiteY87-31462" fmla="*/ 261413 h 1160335"/>
            <a:gd name="connsiteX88-31463" fmla="*/ 2369344 w 5470922"/>
            <a:gd name="connsiteY88-31464" fmla="*/ 249507 h 1160335"/>
            <a:gd name="connsiteX89-31465" fmla="*/ 2433789 w 5470922"/>
            <a:gd name="connsiteY89-31466" fmla="*/ 249986 h 1160335"/>
            <a:gd name="connsiteX90-31467" fmla="*/ 2458641 w 5470922"/>
            <a:gd name="connsiteY90-31468" fmla="*/ 237601 h 1160335"/>
            <a:gd name="connsiteX91-31469" fmla="*/ 2494359 w 5470922"/>
            <a:gd name="connsiteY91-31470" fmla="*/ 225694 h 1160335"/>
            <a:gd name="connsiteX92-31471" fmla="*/ 2536031 w 5470922"/>
            <a:gd name="connsiteY92-31472" fmla="*/ 231648 h 1160335"/>
            <a:gd name="connsiteX93-31473" fmla="*/ 2547937 w 5470922"/>
            <a:gd name="connsiteY93-31474" fmla="*/ 249507 h 1160335"/>
            <a:gd name="connsiteX94-31475" fmla="*/ 2559844 w 5470922"/>
            <a:gd name="connsiteY94-31476" fmla="*/ 261413 h 1160335"/>
            <a:gd name="connsiteX95-31477" fmla="*/ 2565797 w 5470922"/>
            <a:gd name="connsiteY95-31478" fmla="*/ 291179 h 1160335"/>
            <a:gd name="connsiteX96-31479" fmla="*/ 2583656 w 5470922"/>
            <a:gd name="connsiteY96-31480" fmla="*/ 297132 h 1160335"/>
            <a:gd name="connsiteX97-31481" fmla="*/ 2619375 w 5470922"/>
            <a:gd name="connsiteY97-31482" fmla="*/ 320944 h 1160335"/>
            <a:gd name="connsiteX98-31483" fmla="*/ 2655094 w 5470922"/>
            <a:gd name="connsiteY98-31484" fmla="*/ 338804 h 1160335"/>
            <a:gd name="connsiteX99-31485" fmla="*/ 2684859 w 5470922"/>
            <a:gd name="connsiteY99-31486" fmla="*/ 410241 h 1160335"/>
            <a:gd name="connsiteX100-31487" fmla="*/ 2708672 w 5470922"/>
            <a:gd name="connsiteY100-31488" fmla="*/ 398335 h 1160335"/>
            <a:gd name="connsiteX101-31489" fmla="*/ 2744391 w 5470922"/>
            <a:gd name="connsiteY101-31490" fmla="*/ 386429 h 1160335"/>
            <a:gd name="connsiteX102-31491" fmla="*/ 2851547 w 5470922"/>
            <a:gd name="connsiteY102-31492" fmla="*/ 404288 h 1160335"/>
            <a:gd name="connsiteX103-31493" fmla="*/ 2887266 w 5470922"/>
            <a:gd name="connsiteY103-31494" fmla="*/ 392382 h 1160335"/>
            <a:gd name="connsiteX104-31495" fmla="*/ 2905125 w 5470922"/>
            <a:gd name="connsiteY104-31496" fmla="*/ 386429 h 1160335"/>
            <a:gd name="connsiteX105-31497" fmla="*/ 2922984 w 5470922"/>
            <a:gd name="connsiteY105-31498" fmla="*/ 374523 h 1160335"/>
            <a:gd name="connsiteX106-31499" fmla="*/ 2976562 w 5470922"/>
            <a:gd name="connsiteY106-31500" fmla="*/ 368569 h 1160335"/>
            <a:gd name="connsiteX107-31501" fmla="*/ 2994422 w 5470922"/>
            <a:gd name="connsiteY107-31502" fmla="*/ 374523 h 1160335"/>
            <a:gd name="connsiteX108-31503" fmla="*/ 3012281 w 5470922"/>
            <a:gd name="connsiteY108-31504" fmla="*/ 386429 h 1160335"/>
            <a:gd name="connsiteX109-31505" fmla="*/ 3030141 w 5470922"/>
            <a:gd name="connsiteY109-31506" fmla="*/ 350710 h 1160335"/>
            <a:gd name="connsiteX110-31507" fmla="*/ 3065859 w 5470922"/>
            <a:gd name="connsiteY110-31508" fmla="*/ 320944 h 1160335"/>
            <a:gd name="connsiteX111-31509" fmla="*/ 3089672 w 5470922"/>
            <a:gd name="connsiteY111-31510" fmla="*/ 314991 h 1160335"/>
            <a:gd name="connsiteX112-31511" fmla="*/ 3168365 w 5470922"/>
            <a:gd name="connsiteY112-31512" fmla="*/ 319119 h 1160335"/>
            <a:gd name="connsiteX113-31513" fmla="*/ 3232547 w 5470922"/>
            <a:gd name="connsiteY113-31514" fmla="*/ 314991 h 1160335"/>
            <a:gd name="connsiteX114-31515" fmla="*/ 3244453 w 5470922"/>
            <a:gd name="connsiteY114-31516" fmla="*/ 326898 h 1160335"/>
            <a:gd name="connsiteX115-31517" fmla="*/ 3270079 w 5470922"/>
            <a:gd name="connsiteY115-31518" fmla="*/ 364631 h 1160335"/>
            <a:gd name="connsiteX116-31519" fmla="*/ 3295707 w 5470922"/>
            <a:gd name="connsiteY116-31520" fmla="*/ 413025 h 1160335"/>
            <a:gd name="connsiteX117-31521" fmla="*/ 3335563 w 5470922"/>
            <a:gd name="connsiteY117-31522" fmla="*/ 440198 h 1160335"/>
            <a:gd name="connsiteX118-31523" fmla="*/ 3363516 w 5470922"/>
            <a:gd name="connsiteY118-31524" fmla="*/ 440007 h 1160335"/>
            <a:gd name="connsiteX119-31525" fmla="*/ 3368957 w 5470922"/>
            <a:gd name="connsiteY119-31526" fmla="*/ 405345 h 1160335"/>
            <a:gd name="connsiteX120-31527" fmla="*/ 3364817 w 5470922"/>
            <a:gd name="connsiteY120-31528" fmla="*/ 380765 h 1160335"/>
            <a:gd name="connsiteX121-31529" fmla="*/ 3374136 w 5470922"/>
            <a:gd name="connsiteY121-31530" fmla="*/ 317105 h 1160335"/>
            <a:gd name="connsiteX122-31531" fmla="*/ 3423047 w 5470922"/>
            <a:gd name="connsiteY122-31532" fmla="*/ 332851 h 1160335"/>
            <a:gd name="connsiteX123-31533" fmla="*/ 3443495 w 5470922"/>
            <a:gd name="connsiteY123-31534" fmla="*/ 358967 h 1160335"/>
            <a:gd name="connsiteX124-31535" fmla="*/ 3459294 w 5470922"/>
            <a:gd name="connsiteY124-31536" fmla="*/ 314512 h 1160335"/>
            <a:gd name="connsiteX125-31537" fmla="*/ 3476625 w 5470922"/>
            <a:gd name="connsiteY125-31538" fmla="*/ 279273 h 1160335"/>
            <a:gd name="connsiteX126-31539" fmla="*/ 3500437 w 5470922"/>
            <a:gd name="connsiteY126-31540" fmla="*/ 273319 h 1160335"/>
            <a:gd name="connsiteX127-31541" fmla="*/ 3530203 w 5470922"/>
            <a:gd name="connsiteY127-31542" fmla="*/ 267366 h 1160335"/>
            <a:gd name="connsiteX128-31543" fmla="*/ 3548062 w 5470922"/>
            <a:gd name="connsiteY128-31544" fmla="*/ 261413 h 1160335"/>
            <a:gd name="connsiteX129-31545" fmla="*/ 3539784 w 5470922"/>
            <a:gd name="connsiteY129-31546" fmla="*/ 233471 h 1160335"/>
            <a:gd name="connsiteX130-31547" fmla="*/ 3607594 w 5470922"/>
            <a:gd name="connsiteY130-31548" fmla="*/ 179126 h 1160335"/>
            <a:gd name="connsiteX131-31549" fmla="*/ 3611997 w 5470922"/>
            <a:gd name="connsiteY131-31550" fmla="*/ 114218 h 1160335"/>
            <a:gd name="connsiteX132-31551" fmla="*/ 3655219 w 5470922"/>
            <a:gd name="connsiteY132-31552" fmla="*/ 100679 h 1160335"/>
            <a:gd name="connsiteX133-31553" fmla="*/ 3709836 w 5470922"/>
            <a:gd name="connsiteY133-31554" fmla="*/ 80227 h 1160335"/>
            <a:gd name="connsiteX134-31555" fmla="*/ 3757213 w 5470922"/>
            <a:gd name="connsiteY134-31556" fmla="*/ 45277 h 1160335"/>
            <a:gd name="connsiteX135-31557" fmla="*/ 3806125 w 5470922"/>
            <a:gd name="connsiteY135-31558" fmla="*/ 70626 h 1160335"/>
            <a:gd name="connsiteX136-31559" fmla="*/ 3875484 w 5470922"/>
            <a:gd name="connsiteY136-31560" fmla="*/ 70913 h 1160335"/>
            <a:gd name="connsiteX137-31561" fmla="*/ 3893344 w 5470922"/>
            <a:gd name="connsiteY137-31562" fmla="*/ 64960 h 1160335"/>
            <a:gd name="connsiteX138-31563" fmla="*/ 3911203 w 5470922"/>
            <a:gd name="connsiteY138-31564" fmla="*/ 53054 h 1160335"/>
            <a:gd name="connsiteX139-31565" fmla="*/ 3929062 w 5470922"/>
            <a:gd name="connsiteY139-31566" fmla="*/ 59007 h 1160335"/>
            <a:gd name="connsiteX140-31567" fmla="*/ 3966595 w 5470922"/>
            <a:gd name="connsiteY140-31568" fmla="*/ 73218 h 1160335"/>
            <a:gd name="connsiteX141-31569" fmla="*/ 3988082 w 5470922"/>
            <a:gd name="connsiteY141-31570" fmla="*/ 117193 h 1160335"/>
            <a:gd name="connsiteX142-31571" fmla="*/ 4025615 w 5470922"/>
            <a:gd name="connsiteY142-31572" fmla="*/ 131980 h 1160335"/>
            <a:gd name="connsiteX143-31573" fmla="*/ 4060295 w 5470922"/>
            <a:gd name="connsiteY143-31574" fmla="*/ 105865 h 1160335"/>
            <a:gd name="connsiteX144-31575" fmla="*/ 4038822 w 5470922"/>
            <a:gd name="connsiteY144-31576" fmla="*/ 61888 h 1160335"/>
            <a:gd name="connsiteX145-31577" fmla="*/ 4044778 w 5470922"/>
            <a:gd name="connsiteY145-31578" fmla="*/ 20505 h 1160335"/>
            <a:gd name="connsiteX146-31579" fmla="*/ 4062371 w 5470922"/>
            <a:gd name="connsiteY146-31580" fmla="*/ 53 h 1160335"/>
            <a:gd name="connsiteX147-31581" fmla="*/ 4101703 w 5470922"/>
            <a:gd name="connsiteY147-31582" fmla="*/ 11382 h 1160335"/>
            <a:gd name="connsiteX148-31583" fmla="*/ 4137933 w 5470922"/>
            <a:gd name="connsiteY148-31584" fmla="*/ 51419 h 1160335"/>
            <a:gd name="connsiteX149-31585" fmla="*/ 4181683 w 5470922"/>
            <a:gd name="connsiteY149-31586" fmla="*/ 77537 h 1160335"/>
            <a:gd name="connsiteX150-31587" fmla="*/ 4244578 w 5470922"/>
            <a:gd name="connsiteY150-31588" fmla="*/ 29241 h 1160335"/>
            <a:gd name="connsiteX151-31589" fmla="*/ 4280297 w 5470922"/>
            <a:gd name="connsiteY151-31590" fmla="*/ 35194 h 1160335"/>
            <a:gd name="connsiteX152-31591" fmla="*/ 4363641 w 5470922"/>
            <a:gd name="connsiteY152-31592" fmla="*/ 23288 h 1160335"/>
            <a:gd name="connsiteX153-31593" fmla="*/ 4381500 w 5470922"/>
            <a:gd name="connsiteY153-31594" fmla="*/ 17335 h 1160335"/>
            <a:gd name="connsiteX154-31595" fmla="*/ 4430163 w 5470922"/>
            <a:gd name="connsiteY154-31596" fmla="*/ 60255 h 1160335"/>
            <a:gd name="connsiteX155-31597" fmla="*/ 4457341 w 5470922"/>
            <a:gd name="connsiteY155-31598" fmla="*/ 94149 h 1160335"/>
            <a:gd name="connsiteX156-31599" fmla="*/ 4488656 w 5470922"/>
            <a:gd name="connsiteY156-31600" fmla="*/ 88773 h 1160335"/>
            <a:gd name="connsiteX157-31601" fmla="*/ 4513245 w 5470922"/>
            <a:gd name="connsiteY157-31602" fmla="*/ 52574 h 1160335"/>
            <a:gd name="connsiteX158-31603" fmla="*/ 4538870 w 5470922"/>
            <a:gd name="connsiteY158-31604" fmla="*/ 35484 h 1160335"/>
            <a:gd name="connsiteX159-31605" fmla="*/ 4574326 w 5470922"/>
            <a:gd name="connsiteY159-31606" fmla="*/ 26939 h 1160335"/>
            <a:gd name="connsiteX160-31607" fmla="*/ 4603315 w 5470922"/>
            <a:gd name="connsiteY160-31608" fmla="*/ 11671 h 1160335"/>
            <a:gd name="connsiteX161-31609" fmla="*/ 4607719 w 5470922"/>
            <a:gd name="connsiteY161-31610" fmla="*/ 29241 h 1160335"/>
            <a:gd name="connsiteX162-31611" fmla="*/ 4629207 w 5470922"/>
            <a:gd name="connsiteY162-31612" fmla="*/ 41627 h 1160335"/>
            <a:gd name="connsiteX163-31613" fmla="*/ 4660522 w 5470922"/>
            <a:gd name="connsiteY163-31614" fmla="*/ 68034 h 1160335"/>
            <a:gd name="connsiteX164-31615" fmla="*/ 4691062 w 5470922"/>
            <a:gd name="connsiteY164-31616" fmla="*/ 76866 h 1160335"/>
            <a:gd name="connsiteX165-31617" fmla="*/ 4748780 w 5470922"/>
            <a:gd name="connsiteY165-31618" fmla="*/ 55167 h 1160335"/>
            <a:gd name="connsiteX166-31619" fmla="*/ 4774406 w 5470922"/>
            <a:gd name="connsiteY166-31620" fmla="*/ 70913 h 1160335"/>
            <a:gd name="connsiteX167-31621" fmla="*/ 4828496 w 5470922"/>
            <a:gd name="connsiteY167-31622" fmla="*/ 109127 h 1160335"/>
            <a:gd name="connsiteX168-31623" fmla="*/ 4863703 w 5470922"/>
            <a:gd name="connsiteY168-31624" fmla="*/ 82819 h 1160335"/>
            <a:gd name="connsiteX169-31625" fmla="*/ 4907964 w 5470922"/>
            <a:gd name="connsiteY169-31626" fmla="*/ 80515 h 1160335"/>
            <a:gd name="connsiteX170-31627" fmla="*/ 4935141 w 5470922"/>
            <a:gd name="connsiteY170-31628" fmla="*/ 76866 h 1160335"/>
            <a:gd name="connsiteX171-31629" fmla="*/ 4931792 w 5470922"/>
            <a:gd name="connsiteY171-31630" fmla="*/ 113064 h 1160335"/>
            <a:gd name="connsiteX172-31631" fmla="*/ 4974749 w 5470922"/>
            <a:gd name="connsiteY172-31632" fmla="*/ 124203 h 1160335"/>
            <a:gd name="connsiteX173-31633" fmla="*/ 5017708 w 5470922"/>
            <a:gd name="connsiteY173-31634" fmla="*/ 108745 h 1160335"/>
            <a:gd name="connsiteX174-31635" fmla="*/ 5020562 w 5470922"/>
            <a:gd name="connsiteY174-31636" fmla="*/ 71970 h 1160335"/>
            <a:gd name="connsiteX175-31637" fmla="*/ 5060156 w 5470922"/>
            <a:gd name="connsiteY175-31638" fmla="*/ 41148 h 1160335"/>
            <a:gd name="connsiteX176-31639" fmla="*/ 5047739 w 5470922"/>
            <a:gd name="connsiteY176-31640" fmla="*/ 23288 h 1160335"/>
            <a:gd name="connsiteX177-31641" fmla="*/ 5119687 w 5470922"/>
            <a:gd name="connsiteY177-31642" fmla="*/ 11382 h 1160335"/>
            <a:gd name="connsiteX178-31643" fmla="*/ 5142725 w 5470922"/>
            <a:gd name="connsiteY178-31644" fmla="*/ 3605 h 1160335"/>
            <a:gd name="connsiteX179-31645" fmla="*/ 5169390 w 5470922"/>
            <a:gd name="connsiteY179-31646" fmla="*/ 41916 h 1160335"/>
            <a:gd name="connsiteX180-31647" fmla="*/ 5209249 w 5470922"/>
            <a:gd name="connsiteY180-31648" fmla="*/ 59007 h 1160335"/>
            <a:gd name="connsiteX181-31649" fmla="*/ 5239014 w 5470922"/>
            <a:gd name="connsiteY181-31650" fmla="*/ 113064 h 1160335"/>
            <a:gd name="connsiteX182-31651" fmla="*/ 5246006 w 5470922"/>
            <a:gd name="connsiteY182-31652" fmla="*/ 132749 h 1160335"/>
            <a:gd name="connsiteX183-31653" fmla="*/ 5258686 w 5470922"/>
            <a:gd name="connsiteY183-31654" fmla="*/ 174708 h 1160335"/>
            <a:gd name="connsiteX184-31655" fmla="*/ 5280686 w 5470922"/>
            <a:gd name="connsiteY184-31656" fmla="*/ 156370 h 1160335"/>
            <a:gd name="connsiteX185-31657" fmla="*/ 5301911 w 5470922"/>
            <a:gd name="connsiteY185-31658" fmla="*/ 147056 h 1160335"/>
            <a:gd name="connsiteX186-31659" fmla="*/ 5312265 w 5470922"/>
            <a:gd name="connsiteY186-31660" fmla="*/ 124781 h 1160335"/>
            <a:gd name="connsiteX187-31661" fmla="*/ 5340991 w 5470922"/>
            <a:gd name="connsiteY187-31662" fmla="*/ 106920 h 1160335"/>
            <a:gd name="connsiteX188-31663" fmla="*/ 5309941 w 5470922"/>
            <a:gd name="connsiteY188-31664" fmla="*/ 72259 h 1160335"/>
            <a:gd name="connsiteX189-31665" fmla="*/ 5373610 w 5470922"/>
            <a:gd name="connsiteY189-31666" fmla="*/ 73027 h 1160335"/>
            <a:gd name="connsiteX190-31667" fmla="*/ 5399484 w 5470922"/>
            <a:gd name="connsiteY190-31668" fmla="*/ 59007 h 1160335"/>
            <a:gd name="connsiteX191-31669" fmla="*/ 5381625 w 5470922"/>
            <a:gd name="connsiteY191-31670" fmla="*/ 47101 h 1160335"/>
            <a:gd name="connsiteX192-31671" fmla="*/ 5447109 w 5470922"/>
            <a:gd name="connsiteY192-31672" fmla="*/ 41148 h 1160335"/>
            <a:gd name="connsiteX193-31673" fmla="*/ 5470922 w 5470922"/>
            <a:gd name="connsiteY193-31674" fmla="*/ 47101 h 1160335"/>
            <a:gd name="connsiteX0-31675" fmla="*/ 0 w 5470922"/>
            <a:gd name="connsiteY0-31676" fmla="*/ 1160335 h 1160335"/>
            <a:gd name="connsiteX1-31677" fmla="*/ 29766 w 5470922"/>
            <a:gd name="connsiteY1-31678" fmla="*/ 1142476 h 1160335"/>
            <a:gd name="connsiteX2-31679" fmla="*/ 47625 w 5470922"/>
            <a:gd name="connsiteY2-31680" fmla="*/ 1136523 h 1160335"/>
            <a:gd name="connsiteX3-31681" fmla="*/ 77391 w 5470922"/>
            <a:gd name="connsiteY3-31682" fmla="*/ 1106757 h 1160335"/>
            <a:gd name="connsiteX4-31683" fmla="*/ 95250 w 5470922"/>
            <a:gd name="connsiteY4-31684" fmla="*/ 1094851 h 1160335"/>
            <a:gd name="connsiteX5-31685" fmla="*/ 172641 w 5470922"/>
            <a:gd name="connsiteY5-31686" fmla="*/ 1100804 h 1160335"/>
            <a:gd name="connsiteX6-31687" fmla="*/ 220266 w 5470922"/>
            <a:gd name="connsiteY6-31688" fmla="*/ 1106757 h 1160335"/>
            <a:gd name="connsiteX7-31689" fmla="*/ 232172 w 5470922"/>
            <a:gd name="connsiteY7-31690" fmla="*/ 1088898 h 1160335"/>
            <a:gd name="connsiteX8-31691" fmla="*/ 238125 w 5470922"/>
            <a:gd name="connsiteY8-31692" fmla="*/ 1047226 h 1160335"/>
            <a:gd name="connsiteX9-31693" fmla="*/ 244078 w 5470922"/>
            <a:gd name="connsiteY9-31694" fmla="*/ 1029366 h 1160335"/>
            <a:gd name="connsiteX10-31695" fmla="*/ 279797 w 5470922"/>
            <a:gd name="connsiteY10-31696" fmla="*/ 1005554 h 1160335"/>
            <a:gd name="connsiteX11-31697" fmla="*/ 291703 w 5470922"/>
            <a:gd name="connsiteY11-31698" fmla="*/ 987694 h 1160335"/>
            <a:gd name="connsiteX12-31699" fmla="*/ 321469 w 5470922"/>
            <a:gd name="connsiteY12-31700" fmla="*/ 957929 h 1160335"/>
            <a:gd name="connsiteX13-31701" fmla="*/ 345281 w 5470922"/>
            <a:gd name="connsiteY13-31702" fmla="*/ 922210 h 1160335"/>
            <a:gd name="connsiteX14-31703" fmla="*/ 357187 w 5470922"/>
            <a:gd name="connsiteY14-31704" fmla="*/ 904351 h 1160335"/>
            <a:gd name="connsiteX15-31705" fmla="*/ 369094 w 5470922"/>
            <a:gd name="connsiteY15-31706" fmla="*/ 892444 h 1160335"/>
            <a:gd name="connsiteX16-31707" fmla="*/ 381000 w 5470922"/>
            <a:gd name="connsiteY16-31708" fmla="*/ 904351 h 1160335"/>
            <a:gd name="connsiteX17-31709" fmla="*/ 386953 w 5470922"/>
            <a:gd name="connsiteY17-31710" fmla="*/ 922210 h 1160335"/>
            <a:gd name="connsiteX18-31711" fmla="*/ 422672 w 5470922"/>
            <a:gd name="connsiteY18-31712" fmla="*/ 940069 h 1160335"/>
            <a:gd name="connsiteX19-31713" fmla="*/ 452437 w 5470922"/>
            <a:gd name="connsiteY19-31714" fmla="*/ 969835 h 1160335"/>
            <a:gd name="connsiteX20-31715" fmla="*/ 488156 w 5470922"/>
            <a:gd name="connsiteY20-31716" fmla="*/ 981741 h 1160335"/>
            <a:gd name="connsiteX21-31717" fmla="*/ 511969 w 5470922"/>
            <a:gd name="connsiteY21-31718" fmla="*/ 975788 h 1160335"/>
            <a:gd name="connsiteX22-31719" fmla="*/ 559594 w 5470922"/>
            <a:gd name="connsiteY22-31720" fmla="*/ 940069 h 1160335"/>
            <a:gd name="connsiteX23-31721" fmla="*/ 601266 w 5470922"/>
            <a:gd name="connsiteY23-31722" fmla="*/ 946023 h 1160335"/>
            <a:gd name="connsiteX24-31723" fmla="*/ 619125 w 5470922"/>
            <a:gd name="connsiteY24-31724" fmla="*/ 951976 h 1160335"/>
            <a:gd name="connsiteX25-31725" fmla="*/ 631031 w 5470922"/>
            <a:gd name="connsiteY25-31726" fmla="*/ 969835 h 1160335"/>
            <a:gd name="connsiteX26-31727" fmla="*/ 648891 w 5470922"/>
            <a:gd name="connsiteY26-31728" fmla="*/ 981741 h 1160335"/>
            <a:gd name="connsiteX27-31729" fmla="*/ 666750 w 5470922"/>
            <a:gd name="connsiteY27-31730" fmla="*/ 975788 h 1160335"/>
            <a:gd name="connsiteX28-31731" fmla="*/ 684609 w 5470922"/>
            <a:gd name="connsiteY28-31732" fmla="*/ 963882 h 1160335"/>
            <a:gd name="connsiteX29-31733" fmla="*/ 720328 w 5470922"/>
            <a:gd name="connsiteY29-31734" fmla="*/ 951976 h 1160335"/>
            <a:gd name="connsiteX30-31735" fmla="*/ 744141 w 5470922"/>
            <a:gd name="connsiteY30-31736" fmla="*/ 928163 h 1160335"/>
            <a:gd name="connsiteX31-31737" fmla="*/ 756047 w 5470922"/>
            <a:gd name="connsiteY31-31738" fmla="*/ 910304 h 1160335"/>
            <a:gd name="connsiteX32-31739" fmla="*/ 773906 w 5470922"/>
            <a:gd name="connsiteY32-31740" fmla="*/ 904351 h 1160335"/>
            <a:gd name="connsiteX33-31741" fmla="*/ 863203 w 5470922"/>
            <a:gd name="connsiteY33-31742" fmla="*/ 898398 h 1160335"/>
            <a:gd name="connsiteX34-31743" fmla="*/ 887016 w 5470922"/>
            <a:gd name="connsiteY34-31744" fmla="*/ 850773 h 1160335"/>
            <a:gd name="connsiteX35-31745" fmla="*/ 904875 w 5470922"/>
            <a:gd name="connsiteY35-31746" fmla="*/ 844819 h 1160335"/>
            <a:gd name="connsiteX36-31747" fmla="*/ 952500 w 5470922"/>
            <a:gd name="connsiteY36-31748" fmla="*/ 838866 h 1160335"/>
            <a:gd name="connsiteX37-31749" fmla="*/ 988219 w 5470922"/>
            <a:gd name="connsiteY37-31750" fmla="*/ 815054 h 1160335"/>
            <a:gd name="connsiteX38-31751" fmla="*/ 1006078 w 5470922"/>
            <a:gd name="connsiteY38-31752" fmla="*/ 803148 h 1160335"/>
            <a:gd name="connsiteX39-31753" fmla="*/ 1041797 w 5470922"/>
            <a:gd name="connsiteY39-31754" fmla="*/ 809101 h 1160335"/>
            <a:gd name="connsiteX40-31755" fmla="*/ 1059656 w 5470922"/>
            <a:gd name="connsiteY40-31756" fmla="*/ 815054 h 1160335"/>
            <a:gd name="connsiteX41-31757" fmla="*/ 1101328 w 5470922"/>
            <a:gd name="connsiteY41-31758" fmla="*/ 803148 h 1160335"/>
            <a:gd name="connsiteX42-31759" fmla="*/ 1113497 w 5470922"/>
            <a:gd name="connsiteY42-31760" fmla="*/ 748034 h 1160335"/>
            <a:gd name="connsiteX43-31761" fmla="*/ 1154906 w 5470922"/>
            <a:gd name="connsiteY43-31762" fmla="*/ 719804 h 1160335"/>
            <a:gd name="connsiteX44-31763" fmla="*/ 1172766 w 5470922"/>
            <a:gd name="connsiteY44-31764" fmla="*/ 713851 h 1160335"/>
            <a:gd name="connsiteX45-31765" fmla="*/ 1196578 w 5470922"/>
            <a:gd name="connsiteY45-31766" fmla="*/ 719804 h 1160335"/>
            <a:gd name="connsiteX46-31767" fmla="*/ 1214437 w 5470922"/>
            <a:gd name="connsiteY46-31768" fmla="*/ 725757 h 1160335"/>
            <a:gd name="connsiteX47-31769" fmla="*/ 1226344 w 5470922"/>
            <a:gd name="connsiteY47-31770" fmla="*/ 713851 h 1160335"/>
            <a:gd name="connsiteX48-31771" fmla="*/ 1244203 w 5470922"/>
            <a:gd name="connsiteY48-31772" fmla="*/ 707898 h 1160335"/>
            <a:gd name="connsiteX49-31773" fmla="*/ 1273969 w 5470922"/>
            <a:gd name="connsiteY49-31774" fmla="*/ 737663 h 1160335"/>
            <a:gd name="connsiteX50-31775" fmla="*/ 1291828 w 5470922"/>
            <a:gd name="connsiteY50-31776" fmla="*/ 749569 h 1160335"/>
            <a:gd name="connsiteX51-31777" fmla="*/ 1333500 w 5470922"/>
            <a:gd name="connsiteY51-31778" fmla="*/ 785288 h 1160335"/>
            <a:gd name="connsiteX52-31779" fmla="*/ 1351359 w 5470922"/>
            <a:gd name="connsiteY52-31780" fmla="*/ 791241 h 1160335"/>
            <a:gd name="connsiteX53-31781" fmla="*/ 1369219 w 5470922"/>
            <a:gd name="connsiteY53-31782" fmla="*/ 755523 h 1160335"/>
            <a:gd name="connsiteX54-31783" fmla="*/ 1375172 w 5470922"/>
            <a:gd name="connsiteY54-31784" fmla="*/ 695991 h 1160335"/>
            <a:gd name="connsiteX55-31785" fmla="*/ 1393031 w 5470922"/>
            <a:gd name="connsiteY55-31786" fmla="*/ 684085 h 1160335"/>
            <a:gd name="connsiteX56-31787" fmla="*/ 1494234 w 5470922"/>
            <a:gd name="connsiteY56-31788" fmla="*/ 660273 h 1160335"/>
            <a:gd name="connsiteX57-31789" fmla="*/ 1506141 w 5470922"/>
            <a:gd name="connsiteY57-31790" fmla="*/ 648366 h 1160335"/>
            <a:gd name="connsiteX58-31791" fmla="*/ 1524000 w 5470922"/>
            <a:gd name="connsiteY58-31792" fmla="*/ 636460 h 1160335"/>
            <a:gd name="connsiteX59-31793" fmla="*/ 1535906 w 5470922"/>
            <a:gd name="connsiteY59-31794" fmla="*/ 618601 h 1160335"/>
            <a:gd name="connsiteX60-31795" fmla="*/ 1559719 w 5470922"/>
            <a:gd name="connsiteY60-31796" fmla="*/ 594788 h 1160335"/>
            <a:gd name="connsiteX61-31797" fmla="*/ 1565672 w 5470922"/>
            <a:gd name="connsiteY61-31798" fmla="*/ 576929 h 1160335"/>
            <a:gd name="connsiteX62-31799" fmla="*/ 1619250 w 5470922"/>
            <a:gd name="connsiteY62-31800" fmla="*/ 547163 h 1160335"/>
            <a:gd name="connsiteX63-31801" fmla="*/ 1702594 w 5470922"/>
            <a:gd name="connsiteY63-31802" fmla="*/ 553116 h 1160335"/>
            <a:gd name="connsiteX64-31803" fmla="*/ 1720453 w 5470922"/>
            <a:gd name="connsiteY64-31804" fmla="*/ 559069 h 1160335"/>
            <a:gd name="connsiteX65-31805" fmla="*/ 1768078 w 5470922"/>
            <a:gd name="connsiteY65-31806" fmla="*/ 547163 h 1160335"/>
            <a:gd name="connsiteX66-31807" fmla="*/ 1754110 w 5470922"/>
            <a:gd name="connsiteY66-31808" fmla="*/ 499826 h 1160335"/>
            <a:gd name="connsiteX67-31809" fmla="*/ 1768078 w 5470922"/>
            <a:gd name="connsiteY67-31810" fmla="*/ 463819 h 1160335"/>
            <a:gd name="connsiteX68-31811" fmla="*/ 1806122 w 5470922"/>
            <a:gd name="connsiteY68-31812" fmla="*/ 489647 h 1160335"/>
            <a:gd name="connsiteX69-31813" fmla="*/ 1839516 w 5470922"/>
            <a:gd name="connsiteY69-31814" fmla="*/ 463819 h 1160335"/>
            <a:gd name="connsiteX70-31815" fmla="*/ 1851422 w 5470922"/>
            <a:gd name="connsiteY70-31816" fmla="*/ 475726 h 1160335"/>
            <a:gd name="connsiteX71-31817" fmla="*/ 1887141 w 5470922"/>
            <a:gd name="connsiteY71-31818" fmla="*/ 493585 h 1160335"/>
            <a:gd name="connsiteX72-31819" fmla="*/ 1934766 w 5470922"/>
            <a:gd name="connsiteY72-31820" fmla="*/ 481679 h 1160335"/>
            <a:gd name="connsiteX73-31821" fmla="*/ 1952625 w 5470922"/>
            <a:gd name="connsiteY73-31822" fmla="*/ 445960 h 1160335"/>
            <a:gd name="connsiteX74-31823" fmla="*/ 1976437 w 5470922"/>
            <a:gd name="connsiteY74-31824" fmla="*/ 434054 h 1160335"/>
            <a:gd name="connsiteX75-31825" fmla="*/ 2047875 w 5470922"/>
            <a:gd name="connsiteY75-31826" fmla="*/ 422148 h 1160335"/>
            <a:gd name="connsiteX76-31827" fmla="*/ 2077641 w 5470922"/>
            <a:gd name="connsiteY76-31828" fmla="*/ 404288 h 1160335"/>
            <a:gd name="connsiteX77-31829" fmla="*/ 2095500 w 5470922"/>
            <a:gd name="connsiteY77-31830" fmla="*/ 398335 h 1160335"/>
            <a:gd name="connsiteX78-31831" fmla="*/ 2125266 w 5470922"/>
            <a:gd name="connsiteY78-31832" fmla="*/ 374523 h 1160335"/>
            <a:gd name="connsiteX79-31833" fmla="*/ 2137172 w 5470922"/>
            <a:gd name="connsiteY79-31834" fmla="*/ 362616 h 1160335"/>
            <a:gd name="connsiteX80-31835" fmla="*/ 2172891 w 5470922"/>
            <a:gd name="connsiteY80-31836" fmla="*/ 350710 h 1160335"/>
            <a:gd name="connsiteX81-31837" fmla="*/ 2190750 w 5470922"/>
            <a:gd name="connsiteY81-31838" fmla="*/ 344757 h 1160335"/>
            <a:gd name="connsiteX82-31839" fmla="*/ 2220516 w 5470922"/>
            <a:gd name="connsiteY82-31840" fmla="*/ 338804 h 1160335"/>
            <a:gd name="connsiteX83-31841" fmla="*/ 2256234 w 5470922"/>
            <a:gd name="connsiteY83-31842" fmla="*/ 326898 h 1160335"/>
            <a:gd name="connsiteX84-31843" fmla="*/ 2274094 w 5470922"/>
            <a:gd name="connsiteY84-31844" fmla="*/ 320944 h 1160335"/>
            <a:gd name="connsiteX85-31845" fmla="*/ 2309812 w 5470922"/>
            <a:gd name="connsiteY85-31846" fmla="*/ 297132 h 1160335"/>
            <a:gd name="connsiteX86-31847" fmla="*/ 2321719 w 5470922"/>
            <a:gd name="connsiteY86-31848" fmla="*/ 279273 h 1160335"/>
            <a:gd name="connsiteX87-31849" fmla="*/ 2357437 w 5470922"/>
            <a:gd name="connsiteY87-31850" fmla="*/ 261413 h 1160335"/>
            <a:gd name="connsiteX88-31851" fmla="*/ 2369344 w 5470922"/>
            <a:gd name="connsiteY88-31852" fmla="*/ 249507 h 1160335"/>
            <a:gd name="connsiteX89-31853" fmla="*/ 2433789 w 5470922"/>
            <a:gd name="connsiteY89-31854" fmla="*/ 249986 h 1160335"/>
            <a:gd name="connsiteX90-31855" fmla="*/ 2458641 w 5470922"/>
            <a:gd name="connsiteY90-31856" fmla="*/ 237601 h 1160335"/>
            <a:gd name="connsiteX91-31857" fmla="*/ 2494359 w 5470922"/>
            <a:gd name="connsiteY91-31858" fmla="*/ 225694 h 1160335"/>
            <a:gd name="connsiteX92-31859" fmla="*/ 2536031 w 5470922"/>
            <a:gd name="connsiteY92-31860" fmla="*/ 231648 h 1160335"/>
            <a:gd name="connsiteX93-31861" fmla="*/ 2547937 w 5470922"/>
            <a:gd name="connsiteY93-31862" fmla="*/ 249507 h 1160335"/>
            <a:gd name="connsiteX94-31863" fmla="*/ 2559844 w 5470922"/>
            <a:gd name="connsiteY94-31864" fmla="*/ 261413 h 1160335"/>
            <a:gd name="connsiteX95-31865" fmla="*/ 2565797 w 5470922"/>
            <a:gd name="connsiteY95-31866" fmla="*/ 291179 h 1160335"/>
            <a:gd name="connsiteX96-31867" fmla="*/ 2583656 w 5470922"/>
            <a:gd name="connsiteY96-31868" fmla="*/ 297132 h 1160335"/>
            <a:gd name="connsiteX97-31869" fmla="*/ 2619375 w 5470922"/>
            <a:gd name="connsiteY97-31870" fmla="*/ 320944 h 1160335"/>
            <a:gd name="connsiteX98-31871" fmla="*/ 2655094 w 5470922"/>
            <a:gd name="connsiteY98-31872" fmla="*/ 338804 h 1160335"/>
            <a:gd name="connsiteX99-31873" fmla="*/ 2684859 w 5470922"/>
            <a:gd name="connsiteY99-31874" fmla="*/ 410241 h 1160335"/>
            <a:gd name="connsiteX100-31875" fmla="*/ 2708672 w 5470922"/>
            <a:gd name="connsiteY100-31876" fmla="*/ 398335 h 1160335"/>
            <a:gd name="connsiteX101-31877" fmla="*/ 2744391 w 5470922"/>
            <a:gd name="connsiteY101-31878" fmla="*/ 386429 h 1160335"/>
            <a:gd name="connsiteX102-31879" fmla="*/ 2851547 w 5470922"/>
            <a:gd name="connsiteY102-31880" fmla="*/ 404288 h 1160335"/>
            <a:gd name="connsiteX103-31881" fmla="*/ 2887266 w 5470922"/>
            <a:gd name="connsiteY103-31882" fmla="*/ 392382 h 1160335"/>
            <a:gd name="connsiteX104-31883" fmla="*/ 2905125 w 5470922"/>
            <a:gd name="connsiteY104-31884" fmla="*/ 386429 h 1160335"/>
            <a:gd name="connsiteX105-31885" fmla="*/ 2922984 w 5470922"/>
            <a:gd name="connsiteY105-31886" fmla="*/ 374523 h 1160335"/>
            <a:gd name="connsiteX106-31887" fmla="*/ 2976562 w 5470922"/>
            <a:gd name="connsiteY106-31888" fmla="*/ 368569 h 1160335"/>
            <a:gd name="connsiteX107-31889" fmla="*/ 2994422 w 5470922"/>
            <a:gd name="connsiteY107-31890" fmla="*/ 374523 h 1160335"/>
            <a:gd name="connsiteX108-31891" fmla="*/ 3012281 w 5470922"/>
            <a:gd name="connsiteY108-31892" fmla="*/ 386429 h 1160335"/>
            <a:gd name="connsiteX109-31893" fmla="*/ 3030141 w 5470922"/>
            <a:gd name="connsiteY109-31894" fmla="*/ 350710 h 1160335"/>
            <a:gd name="connsiteX110-31895" fmla="*/ 3065859 w 5470922"/>
            <a:gd name="connsiteY110-31896" fmla="*/ 320944 h 1160335"/>
            <a:gd name="connsiteX111-31897" fmla="*/ 3089672 w 5470922"/>
            <a:gd name="connsiteY111-31898" fmla="*/ 314991 h 1160335"/>
            <a:gd name="connsiteX112-31899" fmla="*/ 3168365 w 5470922"/>
            <a:gd name="connsiteY112-31900" fmla="*/ 319119 h 1160335"/>
            <a:gd name="connsiteX113-31901" fmla="*/ 3232547 w 5470922"/>
            <a:gd name="connsiteY113-31902" fmla="*/ 314991 h 1160335"/>
            <a:gd name="connsiteX114-31903" fmla="*/ 3244453 w 5470922"/>
            <a:gd name="connsiteY114-31904" fmla="*/ 326898 h 1160335"/>
            <a:gd name="connsiteX115-31905" fmla="*/ 3270079 w 5470922"/>
            <a:gd name="connsiteY115-31906" fmla="*/ 364631 h 1160335"/>
            <a:gd name="connsiteX116-31907" fmla="*/ 3295707 w 5470922"/>
            <a:gd name="connsiteY116-31908" fmla="*/ 413025 h 1160335"/>
            <a:gd name="connsiteX117-31909" fmla="*/ 3335563 w 5470922"/>
            <a:gd name="connsiteY117-31910" fmla="*/ 440198 h 1160335"/>
            <a:gd name="connsiteX118-31911" fmla="*/ 3363516 w 5470922"/>
            <a:gd name="connsiteY118-31912" fmla="*/ 440007 h 1160335"/>
            <a:gd name="connsiteX119-31913" fmla="*/ 3368957 w 5470922"/>
            <a:gd name="connsiteY119-31914" fmla="*/ 405345 h 1160335"/>
            <a:gd name="connsiteX120-31915" fmla="*/ 3364817 w 5470922"/>
            <a:gd name="connsiteY120-31916" fmla="*/ 380765 h 1160335"/>
            <a:gd name="connsiteX121-31917" fmla="*/ 3374136 w 5470922"/>
            <a:gd name="connsiteY121-31918" fmla="*/ 317105 h 1160335"/>
            <a:gd name="connsiteX122-31919" fmla="*/ 3423047 w 5470922"/>
            <a:gd name="connsiteY122-31920" fmla="*/ 332851 h 1160335"/>
            <a:gd name="connsiteX123-31921" fmla="*/ 3443495 w 5470922"/>
            <a:gd name="connsiteY123-31922" fmla="*/ 358967 h 1160335"/>
            <a:gd name="connsiteX124-31923" fmla="*/ 3459294 w 5470922"/>
            <a:gd name="connsiteY124-31924" fmla="*/ 314512 h 1160335"/>
            <a:gd name="connsiteX125-31925" fmla="*/ 3476625 w 5470922"/>
            <a:gd name="connsiteY125-31926" fmla="*/ 279273 h 1160335"/>
            <a:gd name="connsiteX126-31927" fmla="*/ 3500437 w 5470922"/>
            <a:gd name="connsiteY126-31928" fmla="*/ 273319 h 1160335"/>
            <a:gd name="connsiteX127-31929" fmla="*/ 3530203 w 5470922"/>
            <a:gd name="connsiteY127-31930" fmla="*/ 267366 h 1160335"/>
            <a:gd name="connsiteX128-31931" fmla="*/ 3548062 w 5470922"/>
            <a:gd name="connsiteY128-31932" fmla="*/ 261413 h 1160335"/>
            <a:gd name="connsiteX129-31933" fmla="*/ 3539784 w 5470922"/>
            <a:gd name="connsiteY129-31934" fmla="*/ 233471 h 1160335"/>
            <a:gd name="connsiteX130-31935" fmla="*/ 3607594 w 5470922"/>
            <a:gd name="connsiteY130-31936" fmla="*/ 179126 h 1160335"/>
            <a:gd name="connsiteX131-31937" fmla="*/ 3611997 w 5470922"/>
            <a:gd name="connsiteY131-31938" fmla="*/ 114218 h 1160335"/>
            <a:gd name="connsiteX132-31939" fmla="*/ 3655219 w 5470922"/>
            <a:gd name="connsiteY132-31940" fmla="*/ 100679 h 1160335"/>
            <a:gd name="connsiteX133-31941" fmla="*/ 3709836 w 5470922"/>
            <a:gd name="connsiteY133-31942" fmla="*/ 80227 h 1160335"/>
            <a:gd name="connsiteX134-31943" fmla="*/ 3757213 w 5470922"/>
            <a:gd name="connsiteY134-31944" fmla="*/ 45277 h 1160335"/>
            <a:gd name="connsiteX135-31945" fmla="*/ 3806125 w 5470922"/>
            <a:gd name="connsiteY135-31946" fmla="*/ 70626 h 1160335"/>
            <a:gd name="connsiteX136-31947" fmla="*/ 3875484 w 5470922"/>
            <a:gd name="connsiteY136-31948" fmla="*/ 70913 h 1160335"/>
            <a:gd name="connsiteX137-31949" fmla="*/ 3893344 w 5470922"/>
            <a:gd name="connsiteY137-31950" fmla="*/ 64960 h 1160335"/>
            <a:gd name="connsiteX138-31951" fmla="*/ 3911203 w 5470922"/>
            <a:gd name="connsiteY138-31952" fmla="*/ 53054 h 1160335"/>
            <a:gd name="connsiteX139-31953" fmla="*/ 3929062 w 5470922"/>
            <a:gd name="connsiteY139-31954" fmla="*/ 59007 h 1160335"/>
            <a:gd name="connsiteX140-31955" fmla="*/ 3966595 w 5470922"/>
            <a:gd name="connsiteY140-31956" fmla="*/ 73218 h 1160335"/>
            <a:gd name="connsiteX141-31957" fmla="*/ 3988082 w 5470922"/>
            <a:gd name="connsiteY141-31958" fmla="*/ 117193 h 1160335"/>
            <a:gd name="connsiteX142-31959" fmla="*/ 4025615 w 5470922"/>
            <a:gd name="connsiteY142-31960" fmla="*/ 131980 h 1160335"/>
            <a:gd name="connsiteX143-31961" fmla="*/ 4060295 w 5470922"/>
            <a:gd name="connsiteY143-31962" fmla="*/ 105865 h 1160335"/>
            <a:gd name="connsiteX144-31963" fmla="*/ 4038822 w 5470922"/>
            <a:gd name="connsiteY144-31964" fmla="*/ 61888 h 1160335"/>
            <a:gd name="connsiteX145-31965" fmla="*/ 4044778 w 5470922"/>
            <a:gd name="connsiteY145-31966" fmla="*/ 20505 h 1160335"/>
            <a:gd name="connsiteX146-31967" fmla="*/ 4062371 w 5470922"/>
            <a:gd name="connsiteY146-31968" fmla="*/ 53 h 1160335"/>
            <a:gd name="connsiteX147-31969" fmla="*/ 4101703 w 5470922"/>
            <a:gd name="connsiteY147-31970" fmla="*/ 11382 h 1160335"/>
            <a:gd name="connsiteX148-31971" fmla="*/ 4137933 w 5470922"/>
            <a:gd name="connsiteY148-31972" fmla="*/ 51419 h 1160335"/>
            <a:gd name="connsiteX149-31973" fmla="*/ 4181683 w 5470922"/>
            <a:gd name="connsiteY149-31974" fmla="*/ 77537 h 1160335"/>
            <a:gd name="connsiteX150-31975" fmla="*/ 4244578 w 5470922"/>
            <a:gd name="connsiteY150-31976" fmla="*/ 29241 h 1160335"/>
            <a:gd name="connsiteX151-31977" fmla="*/ 4280297 w 5470922"/>
            <a:gd name="connsiteY151-31978" fmla="*/ 35194 h 1160335"/>
            <a:gd name="connsiteX152-31979" fmla="*/ 4363641 w 5470922"/>
            <a:gd name="connsiteY152-31980" fmla="*/ 23288 h 1160335"/>
            <a:gd name="connsiteX153-31981" fmla="*/ 4381500 w 5470922"/>
            <a:gd name="connsiteY153-31982" fmla="*/ 17335 h 1160335"/>
            <a:gd name="connsiteX154-31983" fmla="*/ 4430163 w 5470922"/>
            <a:gd name="connsiteY154-31984" fmla="*/ 60255 h 1160335"/>
            <a:gd name="connsiteX155-31985" fmla="*/ 4457341 w 5470922"/>
            <a:gd name="connsiteY155-31986" fmla="*/ 94149 h 1160335"/>
            <a:gd name="connsiteX156-31987" fmla="*/ 4488656 w 5470922"/>
            <a:gd name="connsiteY156-31988" fmla="*/ 88773 h 1160335"/>
            <a:gd name="connsiteX157-31989" fmla="*/ 4513245 w 5470922"/>
            <a:gd name="connsiteY157-31990" fmla="*/ 52574 h 1160335"/>
            <a:gd name="connsiteX158-31991" fmla="*/ 4538870 w 5470922"/>
            <a:gd name="connsiteY158-31992" fmla="*/ 35484 h 1160335"/>
            <a:gd name="connsiteX159-31993" fmla="*/ 4574326 w 5470922"/>
            <a:gd name="connsiteY159-31994" fmla="*/ 26939 h 1160335"/>
            <a:gd name="connsiteX160-31995" fmla="*/ 4603315 w 5470922"/>
            <a:gd name="connsiteY160-31996" fmla="*/ 11671 h 1160335"/>
            <a:gd name="connsiteX161-31997" fmla="*/ 4607719 w 5470922"/>
            <a:gd name="connsiteY161-31998" fmla="*/ 29241 h 1160335"/>
            <a:gd name="connsiteX162-31999" fmla="*/ 4629207 w 5470922"/>
            <a:gd name="connsiteY162-32000" fmla="*/ 41627 h 1160335"/>
            <a:gd name="connsiteX163-32001" fmla="*/ 4660522 w 5470922"/>
            <a:gd name="connsiteY163-32002" fmla="*/ 68034 h 1160335"/>
            <a:gd name="connsiteX164-32003" fmla="*/ 4691062 w 5470922"/>
            <a:gd name="connsiteY164-32004" fmla="*/ 76866 h 1160335"/>
            <a:gd name="connsiteX165-32005" fmla="*/ 4748780 w 5470922"/>
            <a:gd name="connsiteY165-32006" fmla="*/ 55167 h 1160335"/>
            <a:gd name="connsiteX166-32007" fmla="*/ 4774406 w 5470922"/>
            <a:gd name="connsiteY166-32008" fmla="*/ 70913 h 1160335"/>
            <a:gd name="connsiteX167-32009" fmla="*/ 4828496 w 5470922"/>
            <a:gd name="connsiteY167-32010" fmla="*/ 109127 h 1160335"/>
            <a:gd name="connsiteX168-32011" fmla="*/ 4863703 w 5470922"/>
            <a:gd name="connsiteY168-32012" fmla="*/ 82819 h 1160335"/>
            <a:gd name="connsiteX169-32013" fmla="*/ 4907964 w 5470922"/>
            <a:gd name="connsiteY169-32014" fmla="*/ 80515 h 1160335"/>
            <a:gd name="connsiteX170-32015" fmla="*/ 4935141 w 5470922"/>
            <a:gd name="connsiteY170-32016" fmla="*/ 76866 h 1160335"/>
            <a:gd name="connsiteX171-32017" fmla="*/ 4931792 w 5470922"/>
            <a:gd name="connsiteY171-32018" fmla="*/ 113064 h 1160335"/>
            <a:gd name="connsiteX172-32019" fmla="*/ 4974749 w 5470922"/>
            <a:gd name="connsiteY172-32020" fmla="*/ 124203 h 1160335"/>
            <a:gd name="connsiteX173-32021" fmla="*/ 5017708 w 5470922"/>
            <a:gd name="connsiteY173-32022" fmla="*/ 108745 h 1160335"/>
            <a:gd name="connsiteX174-32023" fmla="*/ 5020562 w 5470922"/>
            <a:gd name="connsiteY174-32024" fmla="*/ 71970 h 1160335"/>
            <a:gd name="connsiteX175-32025" fmla="*/ 5060156 w 5470922"/>
            <a:gd name="connsiteY175-32026" fmla="*/ 41148 h 1160335"/>
            <a:gd name="connsiteX176-32027" fmla="*/ 5047739 w 5470922"/>
            <a:gd name="connsiteY176-32028" fmla="*/ 23288 h 1160335"/>
            <a:gd name="connsiteX177-32029" fmla="*/ 5119687 w 5470922"/>
            <a:gd name="connsiteY177-32030" fmla="*/ 11382 h 1160335"/>
            <a:gd name="connsiteX178-32031" fmla="*/ 5142725 w 5470922"/>
            <a:gd name="connsiteY178-32032" fmla="*/ 3605 h 1160335"/>
            <a:gd name="connsiteX179-32033" fmla="*/ 5169390 w 5470922"/>
            <a:gd name="connsiteY179-32034" fmla="*/ 41916 h 1160335"/>
            <a:gd name="connsiteX180-32035" fmla="*/ 5209249 w 5470922"/>
            <a:gd name="connsiteY180-32036" fmla="*/ 59007 h 1160335"/>
            <a:gd name="connsiteX181-32037" fmla="*/ 5239014 w 5470922"/>
            <a:gd name="connsiteY181-32038" fmla="*/ 113064 h 1160335"/>
            <a:gd name="connsiteX182-32039" fmla="*/ 5246006 w 5470922"/>
            <a:gd name="connsiteY182-32040" fmla="*/ 132749 h 1160335"/>
            <a:gd name="connsiteX183-32041" fmla="*/ 5258686 w 5470922"/>
            <a:gd name="connsiteY183-32042" fmla="*/ 174708 h 1160335"/>
            <a:gd name="connsiteX184-32043" fmla="*/ 5280686 w 5470922"/>
            <a:gd name="connsiteY184-32044" fmla="*/ 156370 h 1160335"/>
            <a:gd name="connsiteX185-32045" fmla="*/ 5301911 w 5470922"/>
            <a:gd name="connsiteY185-32046" fmla="*/ 147056 h 1160335"/>
            <a:gd name="connsiteX186-32047" fmla="*/ 5312265 w 5470922"/>
            <a:gd name="connsiteY186-32048" fmla="*/ 124781 h 1160335"/>
            <a:gd name="connsiteX187-32049" fmla="*/ 5340991 w 5470922"/>
            <a:gd name="connsiteY187-32050" fmla="*/ 106920 h 1160335"/>
            <a:gd name="connsiteX188-32051" fmla="*/ 5309941 w 5470922"/>
            <a:gd name="connsiteY188-32052" fmla="*/ 72259 h 1160335"/>
            <a:gd name="connsiteX189-32053" fmla="*/ 5373610 w 5470922"/>
            <a:gd name="connsiteY189-32054" fmla="*/ 73027 h 1160335"/>
            <a:gd name="connsiteX190-32055" fmla="*/ 5399484 w 5470922"/>
            <a:gd name="connsiteY190-32056" fmla="*/ 59007 h 1160335"/>
            <a:gd name="connsiteX191-32057" fmla="*/ 5381625 w 5470922"/>
            <a:gd name="connsiteY191-32058" fmla="*/ 47101 h 1160335"/>
            <a:gd name="connsiteX192-32059" fmla="*/ 5447109 w 5470922"/>
            <a:gd name="connsiteY192-32060" fmla="*/ 41148 h 1160335"/>
            <a:gd name="connsiteX193-32061" fmla="*/ 5470922 w 5470922"/>
            <a:gd name="connsiteY193-32062" fmla="*/ 47101 h 1160335"/>
            <a:gd name="connsiteX0-32063" fmla="*/ 0 w 5470922"/>
            <a:gd name="connsiteY0-32064" fmla="*/ 1160335 h 1160335"/>
            <a:gd name="connsiteX1-32065" fmla="*/ 29766 w 5470922"/>
            <a:gd name="connsiteY1-32066" fmla="*/ 1142476 h 1160335"/>
            <a:gd name="connsiteX2-32067" fmla="*/ 47625 w 5470922"/>
            <a:gd name="connsiteY2-32068" fmla="*/ 1136523 h 1160335"/>
            <a:gd name="connsiteX3-32069" fmla="*/ 77391 w 5470922"/>
            <a:gd name="connsiteY3-32070" fmla="*/ 1106757 h 1160335"/>
            <a:gd name="connsiteX4-32071" fmla="*/ 95250 w 5470922"/>
            <a:gd name="connsiteY4-32072" fmla="*/ 1094851 h 1160335"/>
            <a:gd name="connsiteX5-32073" fmla="*/ 172641 w 5470922"/>
            <a:gd name="connsiteY5-32074" fmla="*/ 1100804 h 1160335"/>
            <a:gd name="connsiteX6-32075" fmla="*/ 220266 w 5470922"/>
            <a:gd name="connsiteY6-32076" fmla="*/ 1106757 h 1160335"/>
            <a:gd name="connsiteX7-32077" fmla="*/ 232172 w 5470922"/>
            <a:gd name="connsiteY7-32078" fmla="*/ 1088898 h 1160335"/>
            <a:gd name="connsiteX8-32079" fmla="*/ 238125 w 5470922"/>
            <a:gd name="connsiteY8-32080" fmla="*/ 1047226 h 1160335"/>
            <a:gd name="connsiteX9-32081" fmla="*/ 244078 w 5470922"/>
            <a:gd name="connsiteY9-32082" fmla="*/ 1029366 h 1160335"/>
            <a:gd name="connsiteX10-32083" fmla="*/ 279797 w 5470922"/>
            <a:gd name="connsiteY10-32084" fmla="*/ 1005554 h 1160335"/>
            <a:gd name="connsiteX11-32085" fmla="*/ 291703 w 5470922"/>
            <a:gd name="connsiteY11-32086" fmla="*/ 987694 h 1160335"/>
            <a:gd name="connsiteX12-32087" fmla="*/ 321469 w 5470922"/>
            <a:gd name="connsiteY12-32088" fmla="*/ 957929 h 1160335"/>
            <a:gd name="connsiteX13-32089" fmla="*/ 345281 w 5470922"/>
            <a:gd name="connsiteY13-32090" fmla="*/ 922210 h 1160335"/>
            <a:gd name="connsiteX14-32091" fmla="*/ 357187 w 5470922"/>
            <a:gd name="connsiteY14-32092" fmla="*/ 904351 h 1160335"/>
            <a:gd name="connsiteX15-32093" fmla="*/ 369094 w 5470922"/>
            <a:gd name="connsiteY15-32094" fmla="*/ 892444 h 1160335"/>
            <a:gd name="connsiteX16-32095" fmla="*/ 381000 w 5470922"/>
            <a:gd name="connsiteY16-32096" fmla="*/ 904351 h 1160335"/>
            <a:gd name="connsiteX17-32097" fmla="*/ 386953 w 5470922"/>
            <a:gd name="connsiteY17-32098" fmla="*/ 922210 h 1160335"/>
            <a:gd name="connsiteX18-32099" fmla="*/ 412580 w 5470922"/>
            <a:gd name="connsiteY18-32100" fmla="*/ 960232 h 1160335"/>
            <a:gd name="connsiteX19-32101" fmla="*/ 452437 w 5470922"/>
            <a:gd name="connsiteY19-32102" fmla="*/ 969835 h 1160335"/>
            <a:gd name="connsiteX20-32103" fmla="*/ 488156 w 5470922"/>
            <a:gd name="connsiteY20-32104" fmla="*/ 981741 h 1160335"/>
            <a:gd name="connsiteX21-32105" fmla="*/ 511969 w 5470922"/>
            <a:gd name="connsiteY21-32106" fmla="*/ 975788 h 1160335"/>
            <a:gd name="connsiteX22-32107" fmla="*/ 559594 w 5470922"/>
            <a:gd name="connsiteY22-32108" fmla="*/ 940069 h 1160335"/>
            <a:gd name="connsiteX23-32109" fmla="*/ 601266 w 5470922"/>
            <a:gd name="connsiteY23-32110" fmla="*/ 946023 h 1160335"/>
            <a:gd name="connsiteX24-32111" fmla="*/ 619125 w 5470922"/>
            <a:gd name="connsiteY24-32112" fmla="*/ 951976 h 1160335"/>
            <a:gd name="connsiteX25-32113" fmla="*/ 631031 w 5470922"/>
            <a:gd name="connsiteY25-32114" fmla="*/ 969835 h 1160335"/>
            <a:gd name="connsiteX26-32115" fmla="*/ 648891 w 5470922"/>
            <a:gd name="connsiteY26-32116" fmla="*/ 981741 h 1160335"/>
            <a:gd name="connsiteX27-32117" fmla="*/ 666750 w 5470922"/>
            <a:gd name="connsiteY27-32118" fmla="*/ 975788 h 1160335"/>
            <a:gd name="connsiteX28-32119" fmla="*/ 684609 w 5470922"/>
            <a:gd name="connsiteY28-32120" fmla="*/ 963882 h 1160335"/>
            <a:gd name="connsiteX29-32121" fmla="*/ 720328 w 5470922"/>
            <a:gd name="connsiteY29-32122" fmla="*/ 951976 h 1160335"/>
            <a:gd name="connsiteX30-32123" fmla="*/ 744141 w 5470922"/>
            <a:gd name="connsiteY30-32124" fmla="*/ 928163 h 1160335"/>
            <a:gd name="connsiteX31-32125" fmla="*/ 756047 w 5470922"/>
            <a:gd name="connsiteY31-32126" fmla="*/ 910304 h 1160335"/>
            <a:gd name="connsiteX32-32127" fmla="*/ 773906 w 5470922"/>
            <a:gd name="connsiteY32-32128" fmla="*/ 904351 h 1160335"/>
            <a:gd name="connsiteX33-32129" fmla="*/ 863203 w 5470922"/>
            <a:gd name="connsiteY33-32130" fmla="*/ 898398 h 1160335"/>
            <a:gd name="connsiteX34-32131" fmla="*/ 887016 w 5470922"/>
            <a:gd name="connsiteY34-32132" fmla="*/ 850773 h 1160335"/>
            <a:gd name="connsiteX35-32133" fmla="*/ 904875 w 5470922"/>
            <a:gd name="connsiteY35-32134" fmla="*/ 844819 h 1160335"/>
            <a:gd name="connsiteX36-32135" fmla="*/ 952500 w 5470922"/>
            <a:gd name="connsiteY36-32136" fmla="*/ 838866 h 1160335"/>
            <a:gd name="connsiteX37-32137" fmla="*/ 988219 w 5470922"/>
            <a:gd name="connsiteY37-32138" fmla="*/ 815054 h 1160335"/>
            <a:gd name="connsiteX38-32139" fmla="*/ 1006078 w 5470922"/>
            <a:gd name="connsiteY38-32140" fmla="*/ 803148 h 1160335"/>
            <a:gd name="connsiteX39-32141" fmla="*/ 1041797 w 5470922"/>
            <a:gd name="connsiteY39-32142" fmla="*/ 809101 h 1160335"/>
            <a:gd name="connsiteX40-32143" fmla="*/ 1059656 w 5470922"/>
            <a:gd name="connsiteY40-32144" fmla="*/ 815054 h 1160335"/>
            <a:gd name="connsiteX41-32145" fmla="*/ 1101328 w 5470922"/>
            <a:gd name="connsiteY41-32146" fmla="*/ 803148 h 1160335"/>
            <a:gd name="connsiteX42-32147" fmla="*/ 1113497 w 5470922"/>
            <a:gd name="connsiteY42-32148" fmla="*/ 748034 h 1160335"/>
            <a:gd name="connsiteX43-32149" fmla="*/ 1154906 w 5470922"/>
            <a:gd name="connsiteY43-32150" fmla="*/ 719804 h 1160335"/>
            <a:gd name="connsiteX44-32151" fmla="*/ 1172766 w 5470922"/>
            <a:gd name="connsiteY44-32152" fmla="*/ 713851 h 1160335"/>
            <a:gd name="connsiteX45-32153" fmla="*/ 1196578 w 5470922"/>
            <a:gd name="connsiteY45-32154" fmla="*/ 719804 h 1160335"/>
            <a:gd name="connsiteX46-32155" fmla="*/ 1214437 w 5470922"/>
            <a:gd name="connsiteY46-32156" fmla="*/ 725757 h 1160335"/>
            <a:gd name="connsiteX47-32157" fmla="*/ 1226344 w 5470922"/>
            <a:gd name="connsiteY47-32158" fmla="*/ 713851 h 1160335"/>
            <a:gd name="connsiteX48-32159" fmla="*/ 1244203 w 5470922"/>
            <a:gd name="connsiteY48-32160" fmla="*/ 707898 h 1160335"/>
            <a:gd name="connsiteX49-32161" fmla="*/ 1273969 w 5470922"/>
            <a:gd name="connsiteY49-32162" fmla="*/ 737663 h 1160335"/>
            <a:gd name="connsiteX50-32163" fmla="*/ 1291828 w 5470922"/>
            <a:gd name="connsiteY50-32164" fmla="*/ 749569 h 1160335"/>
            <a:gd name="connsiteX51-32165" fmla="*/ 1333500 w 5470922"/>
            <a:gd name="connsiteY51-32166" fmla="*/ 785288 h 1160335"/>
            <a:gd name="connsiteX52-32167" fmla="*/ 1351359 w 5470922"/>
            <a:gd name="connsiteY52-32168" fmla="*/ 791241 h 1160335"/>
            <a:gd name="connsiteX53-32169" fmla="*/ 1369219 w 5470922"/>
            <a:gd name="connsiteY53-32170" fmla="*/ 755523 h 1160335"/>
            <a:gd name="connsiteX54-32171" fmla="*/ 1375172 w 5470922"/>
            <a:gd name="connsiteY54-32172" fmla="*/ 695991 h 1160335"/>
            <a:gd name="connsiteX55-32173" fmla="*/ 1393031 w 5470922"/>
            <a:gd name="connsiteY55-32174" fmla="*/ 684085 h 1160335"/>
            <a:gd name="connsiteX56-32175" fmla="*/ 1494234 w 5470922"/>
            <a:gd name="connsiteY56-32176" fmla="*/ 660273 h 1160335"/>
            <a:gd name="connsiteX57-32177" fmla="*/ 1506141 w 5470922"/>
            <a:gd name="connsiteY57-32178" fmla="*/ 648366 h 1160335"/>
            <a:gd name="connsiteX58-32179" fmla="*/ 1524000 w 5470922"/>
            <a:gd name="connsiteY58-32180" fmla="*/ 636460 h 1160335"/>
            <a:gd name="connsiteX59-32181" fmla="*/ 1535906 w 5470922"/>
            <a:gd name="connsiteY59-32182" fmla="*/ 618601 h 1160335"/>
            <a:gd name="connsiteX60-32183" fmla="*/ 1559719 w 5470922"/>
            <a:gd name="connsiteY60-32184" fmla="*/ 594788 h 1160335"/>
            <a:gd name="connsiteX61-32185" fmla="*/ 1565672 w 5470922"/>
            <a:gd name="connsiteY61-32186" fmla="*/ 576929 h 1160335"/>
            <a:gd name="connsiteX62-32187" fmla="*/ 1619250 w 5470922"/>
            <a:gd name="connsiteY62-32188" fmla="*/ 547163 h 1160335"/>
            <a:gd name="connsiteX63-32189" fmla="*/ 1702594 w 5470922"/>
            <a:gd name="connsiteY63-32190" fmla="*/ 553116 h 1160335"/>
            <a:gd name="connsiteX64-32191" fmla="*/ 1720453 w 5470922"/>
            <a:gd name="connsiteY64-32192" fmla="*/ 559069 h 1160335"/>
            <a:gd name="connsiteX65-32193" fmla="*/ 1768078 w 5470922"/>
            <a:gd name="connsiteY65-32194" fmla="*/ 547163 h 1160335"/>
            <a:gd name="connsiteX66-32195" fmla="*/ 1754110 w 5470922"/>
            <a:gd name="connsiteY66-32196" fmla="*/ 499826 h 1160335"/>
            <a:gd name="connsiteX67-32197" fmla="*/ 1768078 w 5470922"/>
            <a:gd name="connsiteY67-32198" fmla="*/ 463819 h 1160335"/>
            <a:gd name="connsiteX68-32199" fmla="*/ 1806122 w 5470922"/>
            <a:gd name="connsiteY68-32200" fmla="*/ 489647 h 1160335"/>
            <a:gd name="connsiteX69-32201" fmla="*/ 1839516 w 5470922"/>
            <a:gd name="connsiteY69-32202" fmla="*/ 463819 h 1160335"/>
            <a:gd name="connsiteX70-32203" fmla="*/ 1851422 w 5470922"/>
            <a:gd name="connsiteY70-32204" fmla="*/ 475726 h 1160335"/>
            <a:gd name="connsiteX71-32205" fmla="*/ 1887141 w 5470922"/>
            <a:gd name="connsiteY71-32206" fmla="*/ 493585 h 1160335"/>
            <a:gd name="connsiteX72-32207" fmla="*/ 1934766 w 5470922"/>
            <a:gd name="connsiteY72-32208" fmla="*/ 481679 h 1160335"/>
            <a:gd name="connsiteX73-32209" fmla="*/ 1952625 w 5470922"/>
            <a:gd name="connsiteY73-32210" fmla="*/ 445960 h 1160335"/>
            <a:gd name="connsiteX74-32211" fmla="*/ 1976437 w 5470922"/>
            <a:gd name="connsiteY74-32212" fmla="*/ 434054 h 1160335"/>
            <a:gd name="connsiteX75-32213" fmla="*/ 2047875 w 5470922"/>
            <a:gd name="connsiteY75-32214" fmla="*/ 422148 h 1160335"/>
            <a:gd name="connsiteX76-32215" fmla="*/ 2077641 w 5470922"/>
            <a:gd name="connsiteY76-32216" fmla="*/ 404288 h 1160335"/>
            <a:gd name="connsiteX77-32217" fmla="*/ 2095500 w 5470922"/>
            <a:gd name="connsiteY77-32218" fmla="*/ 398335 h 1160335"/>
            <a:gd name="connsiteX78-32219" fmla="*/ 2125266 w 5470922"/>
            <a:gd name="connsiteY78-32220" fmla="*/ 374523 h 1160335"/>
            <a:gd name="connsiteX79-32221" fmla="*/ 2137172 w 5470922"/>
            <a:gd name="connsiteY79-32222" fmla="*/ 362616 h 1160335"/>
            <a:gd name="connsiteX80-32223" fmla="*/ 2172891 w 5470922"/>
            <a:gd name="connsiteY80-32224" fmla="*/ 350710 h 1160335"/>
            <a:gd name="connsiteX81-32225" fmla="*/ 2190750 w 5470922"/>
            <a:gd name="connsiteY81-32226" fmla="*/ 344757 h 1160335"/>
            <a:gd name="connsiteX82-32227" fmla="*/ 2220516 w 5470922"/>
            <a:gd name="connsiteY82-32228" fmla="*/ 338804 h 1160335"/>
            <a:gd name="connsiteX83-32229" fmla="*/ 2256234 w 5470922"/>
            <a:gd name="connsiteY83-32230" fmla="*/ 326898 h 1160335"/>
            <a:gd name="connsiteX84-32231" fmla="*/ 2274094 w 5470922"/>
            <a:gd name="connsiteY84-32232" fmla="*/ 320944 h 1160335"/>
            <a:gd name="connsiteX85-32233" fmla="*/ 2309812 w 5470922"/>
            <a:gd name="connsiteY85-32234" fmla="*/ 297132 h 1160335"/>
            <a:gd name="connsiteX86-32235" fmla="*/ 2321719 w 5470922"/>
            <a:gd name="connsiteY86-32236" fmla="*/ 279273 h 1160335"/>
            <a:gd name="connsiteX87-32237" fmla="*/ 2357437 w 5470922"/>
            <a:gd name="connsiteY87-32238" fmla="*/ 261413 h 1160335"/>
            <a:gd name="connsiteX88-32239" fmla="*/ 2369344 w 5470922"/>
            <a:gd name="connsiteY88-32240" fmla="*/ 249507 h 1160335"/>
            <a:gd name="connsiteX89-32241" fmla="*/ 2433789 w 5470922"/>
            <a:gd name="connsiteY89-32242" fmla="*/ 249986 h 1160335"/>
            <a:gd name="connsiteX90-32243" fmla="*/ 2458641 w 5470922"/>
            <a:gd name="connsiteY90-32244" fmla="*/ 237601 h 1160335"/>
            <a:gd name="connsiteX91-32245" fmla="*/ 2494359 w 5470922"/>
            <a:gd name="connsiteY91-32246" fmla="*/ 225694 h 1160335"/>
            <a:gd name="connsiteX92-32247" fmla="*/ 2536031 w 5470922"/>
            <a:gd name="connsiteY92-32248" fmla="*/ 231648 h 1160335"/>
            <a:gd name="connsiteX93-32249" fmla="*/ 2547937 w 5470922"/>
            <a:gd name="connsiteY93-32250" fmla="*/ 249507 h 1160335"/>
            <a:gd name="connsiteX94-32251" fmla="*/ 2559844 w 5470922"/>
            <a:gd name="connsiteY94-32252" fmla="*/ 261413 h 1160335"/>
            <a:gd name="connsiteX95-32253" fmla="*/ 2565797 w 5470922"/>
            <a:gd name="connsiteY95-32254" fmla="*/ 291179 h 1160335"/>
            <a:gd name="connsiteX96-32255" fmla="*/ 2583656 w 5470922"/>
            <a:gd name="connsiteY96-32256" fmla="*/ 297132 h 1160335"/>
            <a:gd name="connsiteX97-32257" fmla="*/ 2619375 w 5470922"/>
            <a:gd name="connsiteY97-32258" fmla="*/ 320944 h 1160335"/>
            <a:gd name="connsiteX98-32259" fmla="*/ 2655094 w 5470922"/>
            <a:gd name="connsiteY98-32260" fmla="*/ 338804 h 1160335"/>
            <a:gd name="connsiteX99-32261" fmla="*/ 2684859 w 5470922"/>
            <a:gd name="connsiteY99-32262" fmla="*/ 410241 h 1160335"/>
            <a:gd name="connsiteX100-32263" fmla="*/ 2708672 w 5470922"/>
            <a:gd name="connsiteY100-32264" fmla="*/ 398335 h 1160335"/>
            <a:gd name="connsiteX101-32265" fmla="*/ 2744391 w 5470922"/>
            <a:gd name="connsiteY101-32266" fmla="*/ 386429 h 1160335"/>
            <a:gd name="connsiteX102-32267" fmla="*/ 2851547 w 5470922"/>
            <a:gd name="connsiteY102-32268" fmla="*/ 404288 h 1160335"/>
            <a:gd name="connsiteX103-32269" fmla="*/ 2887266 w 5470922"/>
            <a:gd name="connsiteY103-32270" fmla="*/ 392382 h 1160335"/>
            <a:gd name="connsiteX104-32271" fmla="*/ 2905125 w 5470922"/>
            <a:gd name="connsiteY104-32272" fmla="*/ 386429 h 1160335"/>
            <a:gd name="connsiteX105-32273" fmla="*/ 2922984 w 5470922"/>
            <a:gd name="connsiteY105-32274" fmla="*/ 374523 h 1160335"/>
            <a:gd name="connsiteX106-32275" fmla="*/ 2976562 w 5470922"/>
            <a:gd name="connsiteY106-32276" fmla="*/ 368569 h 1160335"/>
            <a:gd name="connsiteX107-32277" fmla="*/ 2994422 w 5470922"/>
            <a:gd name="connsiteY107-32278" fmla="*/ 374523 h 1160335"/>
            <a:gd name="connsiteX108-32279" fmla="*/ 3012281 w 5470922"/>
            <a:gd name="connsiteY108-32280" fmla="*/ 386429 h 1160335"/>
            <a:gd name="connsiteX109-32281" fmla="*/ 3030141 w 5470922"/>
            <a:gd name="connsiteY109-32282" fmla="*/ 350710 h 1160335"/>
            <a:gd name="connsiteX110-32283" fmla="*/ 3065859 w 5470922"/>
            <a:gd name="connsiteY110-32284" fmla="*/ 320944 h 1160335"/>
            <a:gd name="connsiteX111-32285" fmla="*/ 3089672 w 5470922"/>
            <a:gd name="connsiteY111-32286" fmla="*/ 314991 h 1160335"/>
            <a:gd name="connsiteX112-32287" fmla="*/ 3168365 w 5470922"/>
            <a:gd name="connsiteY112-32288" fmla="*/ 319119 h 1160335"/>
            <a:gd name="connsiteX113-32289" fmla="*/ 3232547 w 5470922"/>
            <a:gd name="connsiteY113-32290" fmla="*/ 314991 h 1160335"/>
            <a:gd name="connsiteX114-32291" fmla="*/ 3244453 w 5470922"/>
            <a:gd name="connsiteY114-32292" fmla="*/ 326898 h 1160335"/>
            <a:gd name="connsiteX115-32293" fmla="*/ 3270079 w 5470922"/>
            <a:gd name="connsiteY115-32294" fmla="*/ 364631 h 1160335"/>
            <a:gd name="connsiteX116-32295" fmla="*/ 3295707 w 5470922"/>
            <a:gd name="connsiteY116-32296" fmla="*/ 413025 h 1160335"/>
            <a:gd name="connsiteX117-32297" fmla="*/ 3335563 w 5470922"/>
            <a:gd name="connsiteY117-32298" fmla="*/ 440198 h 1160335"/>
            <a:gd name="connsiteX118-32299" fmla="*/ 3363516 w 5470922"/>
            <a:gd name="connsiteY118-32300" fmla="*/ 440007 h 1160335"/>
            <a:gd name="connsiteX119-32301" fmla="*/ 3368957 w 5470922"/>
            <a:gd name="connsiteY119-32302" fmla="*/ 405345 h 1160335"/>
            <a:gd name="connsiteX120-32303" fmla="*/ 3364817 w 5470922"/>
            <a:gd name="connsiteY120-32304" fmla="*/ 380765 h 1160335"/>
            <a:gd name="connsiteX121-32305" fmla="*/ 3374136 w 5470922"/>
            <a:gd name="connsiteY121-32306" fmla="*/ 317105 h 1160335"/>
            <a:gd name="connsiteX122-32307" fmla="*/ 3423047 w 5470922"/>
            <a:gd name="connsiteY122-32308" fmla="*/ 332851 h 1160335"/>
            <a:gd name="connsiteX123-32309" fmla="*/ 3443495 w 5470922"/>
            <a:gd name="connsiteY123-32310" fmla="*/ 358967 h 1160335"/>
            <a:gd name="connsiteX124-32311" fmla="*/ 3459294 w 5470922"/>
            <a:gd name="connsiteY124-32312" fmla="*/ 314512 h 1160335"/>
            <a:gd name="connsiteX125-32313" fmla="*/ 3476625 w 5470922"/>
            <a:gd name="connsiteY125-32314" fmla="*/ 279273 h 1160335"/>
            <a:gd name="connsiteX126-32315" fmla="*/ 3500437 w 5470922"/>
            <a:gd name="connsiteY126-32316" fmla="*/ 273319 h 1160335"/>
            <a:gd name="connsiteX127-32317" fmla="*/ 3530203 w 5470922"/>
            <a:gd name="connsiteY127-32318" fmla="*/ 267366 h 1160335"/>
            <a:gd name="connsiteX128-32319" fmla="*/ 3548062 w 5470922"/>
            <a:gd name="connsiteY128-32320" fmla="*/ 261413 h 1160335"/>
            <a:gd name="connsiteX129-32321" fmla="*/ 3539784 w 5470922"/>
            <a:gd name="connsiteY129-32322" fmla="*/ 233471 h 1160335"/>
            <a:gd name="connsiteX130-32323" fmla="*/ 3607594 w 5470922"/>
            <a:gd name="connsiteY130-32324" fmla="*/ 179126 h 1160335"/>
            <a:gd name="connsiteX131-32325" fmla="*/ 3611997 w 5470922"/>
            <a:gd name="connsiteY131-32326" fmla="*/ 114218 h 1160335"/>
            <a:gd name="connsiteX132-32327" fmla="*/ 3655219 w 5470922"/>
            <a:gd name="connsiteY132-32328" fmla="*/ 100679 h 1160335"/>
            <a:gd name="connsiteX133-32329" fmla="*/ 3709836 w 5470922"/>
            <a:gd name="connsiteY133-32330" fmla="*/ 80227 h 1160335"/>
            <a:gd name="connsiteX134-32331" fmla="*/ 3757213 w 5470922"/>
            <a:gd name="connsiteY134-32332" fmla="*/ 45277 h 1160335"/>
            <a:gd name="connsiteX135-32333" fmla="*/ 3806125 w 5470922"/>
            <a:gd name="connsiteY135-32334" fmla="*/ 70626 h 1160335"/>
            <a:gd name="connsiteX136-32335" fmla="*/ 3875484 w 5470922"/>
            <a:gd name="connsiteY136-32336" fmla="*/ 70913 h 1160335"/>
            <a:gd name="connsiteX137-32337" fmla="*/ 3893344 w 5470922"/>
            <a:gd name="connsiteY137-32338" fmla="*/ 64960 h 1160335"/>
            <a:gd name="connsiteX138-32339" fmla="*/ 3911203 w 5470922"/>
            <a:gd name="connsiteY138-32340" fmla="*/ 53054 h 1160335"/>
            <a:gd name="connsiteX139-32341" fmla="*/ 3929062 w 5470922"/>
            <a:gd name="connsiteY139-32342" fmla="*/ 59007 h 1160335"/>
            <a:gd name="connsiteX140-32343" fmla="*/ 3966595 w 5470922"/>
            <a:gd name="connsiteY140-32344" fmla="*/ 73218 h 1160335"/>
            <a:gd name="connsiteX141-32345" fmla="*/ 3988082 w 5470922"/>
            <a:gd name="connsiteY141-32346" fmla="*/ 117193 h 1160335"/>
            <a:gd name="connsiteX142-32347" fmla="*/ 4025615 w 5470922"/>
            <a:gd name="connsiteY142-32348" fmla="*/ 131980 h 1160335"/>
            <a:gd name="connsiteX143-32349" fmla="*/ 4060295 w 5470922"/>
            <a:gd name="connsiteY143-32350" fmla="*/ 105865 h 1160335"/>
            <a:gd name="connsiteX144-32351" fmla="*/ 4038822 w 5470922"/>
            <a:gd name="connsiteY144-32352" fmla="*/ 61888 h 1160335"/>
            <a:gd name="connsiteX145-32353" fmla="*/ 4044778 w 5470922"/>
            <a:gd name="connsiteY145-32354" fmla="*/ 20505 h 1160335"/>
            <a:gd name="connsiteX146-32355" fmla="*/ 4062371 w 5470922"/>
            <a:gd name="connsiteY146-32356" fmla="*/ 53 h 1160335"/>
            <a:gd name="connsiteX147-32357" fmla="*/ 4101703 w 5470922"/>
            <a:gd name="connsiteY147-32358" fmla="*/ 11382 h 1160335"/>
            <a:gd name="connsiteX148-32359" fmla="*/ 4137933 w 5470922"/>
            <a:gd name="connsiteY148-32360" fmla="*/ 51419 h 1160335"/>
            <a:gd name="connsiteX149-32361" fmla="*/ 4181683 w 5470922"/>
            <a:gd name="connsiteY149-32362" fmla="*/ 77537 h 1160335"/>
            <a:gd name="connsiteX150-32363" fmla="*/ 4244578 w 5470922"/>
            <a:gd name="connsiteY150-32364" fmla="*/ 29241 h 1160335"/>
            <a:gd name="connsiteX151-32365" fmla="*/ 4280297 w 5470922"/>
            <a:gd name="connsiteY151-32366" fmla="*/ 35194 h 1160335"/>
            <a:gd name="connsiteX152-32367" fmla="*/ 4363641 w 5470922"/>
            <a:gd name="connsiteY152-32368" fmla="*/ 23288 h 1160335"/>
            <a:gd name="connsiteX153-32369" fmla="*/ 4381500 w 5470922"/>
            <a:gd name="connsiteY153-32370" fmla="*/ 17335 h 1160335"/>
            <a:gd name="connsiteX154-32371" fmla="*/ 4430163 w 5470922"/>
            <a:gd name="connsiteY154-32372" fmla="*/ 60255 h 1160335"/>
            <a:gd name="connsiteX155-32373" fmla="*/ 4457341 w 5470922"/>
            <a:gd name="connsiteY155-32374" fmla="*/ 94149 h 1160335"/>
            <a:gd name="connsiteX156-32375" fmla="*/ 4488656 w 5470922"/>
            <a:gd name="connsiteY156-32376" fmla="*/ 88773 h 1160335"/>
            <a:gd name="connsiteX157-32377" fmla="*/ 4513245 w 5470922"/>
            <a:gd name="connsiteY157-32378" fmla="*/ 52574 h 1160335"/>
            <a:gd name="connsiteX158-32379" fmla="*/ 4538870 w 5470922"/>
            <a:gd name="connsiteY158-32380" fmla="*/ 35484 h 1160335"/>
            <a:gd name="connsiteX159-32381" fmla="*/ 4574326 w 5470922"/>
            <a:gd name="connsiteY159-32382" fmla="*/ 26939 h 1160335"/>
            <a:gd name="connsiteX160-32383" fmla="*/ 4603315 w 5470922"/>
            <a:gd name="connsiteY160-32384" fmla="*/ 11671 h 1160335"/>
            <a:gd name="connsiteX161-32385" fmla="*/ 4607719 w 5470922"/>
            <a:gd name="connsiteY161-32386" fmla="*/ 29241 h 1160335"/>
            <a:gd name="connsiteX162-32387" fmla="*/ 4629207 w 5470922"/>
            <a:gd name="connsiteY162-32388" fmla="*/ 41627 h 1160335"/>
            <a:gd name="connsiteX163-32389" fmla="*/ 4660522 w 5470922"/>
            <a:gd name="connsiteY163-32390" fmla="*/ 68034 h 1160335"/>
            <a:gd name="connsiteX164-32391" fmla="*/ 4691062 w 5470922"/>
            <a:gd name="connsiteY164-32392" fmla="*/ 76866 h 1160335"/>
            <a:gd name="connsiteX165-32393" fmla="*/ 4748780 w 5470922"/>
            <a:gd name="connsiteY165-32394" fmla="*/ 55167 h 1160335"/>
            <a:gd name="connsiteX166-32395" fmla="*/ 4774406 w 5470922"/>
            <a:gd name="connsiteY166-32396" fmla="*/ 70913 h 1160335"/>
            <a:gd name="connsiteX167-32397" fmla="*/ 4828496 w 5470922"/>
            <a:gd name="connsiteY167-32398" fmla="*/ 109127 h 1160335"/>
            <a:gd name="connsiteX168-32399" fmla="*/ 4863703 w 5470922"/>
            <a:gd name="connsiteY168-32400" fmla="*/ 82819 h 1160335"/>
            <a:gd name="connsiteX169-32401" fmla="*/ 4907964 w 5470922"/>
            <a:gd name="connsiteY169-32402" fmla="*/ 80515 h 1160335"/>
            <a:gd name="connsiteX170-32403" fmla="*/ 4935141 w 5470922"/>
            <a:gd name="connsiteY170-32404" fmla="*/ 76866 h 1160335"/>
            <a:gd name="connsiteX171-32405" fmla="*/ 4931792 w 5470922"/>
            <a:gd name="connsiteY171-32406" fmla="*/ 113064 h 1160335"/>
            <a:gd name="connsiteX172-32407" fmla="*/ 4974749 w 5470922"/>
            <a:gd name="connsiteY172-32408" fmla="*/ 124203 h 1160335"/>
            <a:gd name="connsiteX173-32409" fmla="*/ 5017708 w 5470922"/>
            <a:gd name="connsiteY173-32410" fmla="*/ 108745 h 1160335"/>
            <a:gd name="connsiteX174-32411" fmla="*/ 5020562 w 5470922"/>
            <a:gd name="connsiteY174-32412" fmla="*/ 71970 h 1160335"/>
            <a:gd name="connsiteX175-32413" fmla="*/ 5060156 w 5470922"/>
            <a:gd name="connsiteY175-32414" fmla="*/ 41148 h 1160335"/>
            <a:gd name="connsiteX176-32415" fmla="*/ 5047739 w 5470922"/>
            <a:gd name="connsiteY176-32416" fmla="*/ 23288 h 1160335"/>
            <a:gd name="connsiteX177-32417" fmla="*/ 5119687 w 5470922"/>
            <a:gd name="connsiteY177-32418" fmla="*/ 11382 h 1160335"/>
            <a:gd name="connsiteX178-32419" fmla="*/ 5142725 w 5470922"/>
            <a:gd name="connsiteY178-32420" fmla="*/ 3605 h 1160335"/>
            <a:gd name="connsiteX179-32421" fmla="*/ 5169390 w 5470922"/>
            <a:gd name="connsiteY179-32422" fmla="*/ 41916 h 1160335"/>
            <a:gd name="connsiteX180-32423" fmla="*/ 5209249 w 5470922"/>
            <a:gd name="connsiteY180-32424" fmla="*/ 59007 h 1160335"/>
            <a:gd name="connsiteX181-32425" fmla="*/ 5239014 w 5470922"/>
            <a:gd name="connsiteY181-32426" fmla="*/ 113064 h 1160335"/>
            <a:gd name="connsiteX182-32427" fmla="*/ 5246006 w 5470922"/>
            <a:gd name="connsiteY182-32428" fmla="*/ 132749 h 1160335"/>
            <a:gd name="connsiteX183-32429" fmla="*/ 5258686 w 5470922"/>
            <a:gd name="connsiteY183-32430" fmla="*/ 174708 h 1160335"/>
            <a:gd name="connsiteX184-32431" fmla="*/ 5280686 w 5470922"/>
            <a:gd name="connsiteY184-32432" fmla="*/ 156370 h 1160335"/>
            <a:gd name="connsiteX185-32433" fmla="*/ 5301911 w 5470922"/>
            <a:gd name="connsiteY185-32434" fmla="*/ 147056 h 1160335"/>
            <a:gd name="connsiteX186-32435" fmla="*/ 5312265 w 5470922"/>
            <a:gd name="connsiteY186-32436" fmla="*/ 124781 h 1160335"/>
            <a:gd name="connsiteX187-32437" fmla="*/ 5340991 w 5470922"/>
            <a:gd name="connsiteY187-32438" fmla="*/ 106920 h 1160335"/>
            <a:gd name="connsiteX188-32439" fmla="*/ 5309941 w 5470922"/>
            <a:gd name="connsiteY188-32440" fmla="*/ 72259 h 1160335"/>
            <a:gd name="connsiteX189-32441" fmla="*/ 5373610 w 5470922"/>
            <a:gd name="connsiteY189-32442" fmla="*/ 73027 h 1160335"/>
            <a:gd name="connsiteX190-32443" fmla="*/ 5399484 w 5470922"/>
            <a:gd name="connsiteY190-32444" fmla="*/ 59007 h 1160335"/>
            <a:gd name="connsiteX191-32445" fmla="*/ 5381625 w 5470922"/>
            <a:gd name="connsiteY191-32446" fmla="*/ 47101 h 1160335"/>
            <a:gd name="connsiteX192-32447" fmla="*/ 5447109 w 5470922"/>
            <a:gd name="connsiteY192-32448" fmla="*/ 41148 h 1160335"/>
            <a:gd name="connsiteX193-32449" fmla="*/ 5470922 w 5470922"/>
            <a:gd name="connsiteY193-32450" fmla="*/ 47101 h 1160335"/>
            <a:gd name="connsiteX0-32451" fmla="*/ 0 w 5470922"/>
            <a:gd name="connsiteY0-32452" fmla="*/ 1160335 h 1160335"/>
            <a:gd name="connsiteX1-32453" fmla="*/ 29766 w 5470922"/>
            <a:gd name="connsiteY1-32454" fmla="*/ 1142476 h 1160335"/>
            <a:gd name="connsiteX2-32455" fmla="*/ 47625 w 5470922"/>
            <a:gd name="connsiteY2-32456" fmla="*/ 1136523 h 1160335"/>
            <a:gd name="connsiteX3-32457" fmla="*/ 77391 w 5470922"/>
            <a:gd name="connsiteY3-32458" fmla="*/ 1106757 h 1160335"/>
            <a:gd name="connsiteX4-32459" fmla="*/ 95250 w 5470922"/>
            <a:gd name="connsiteY4-32460" fmla="*/ 1094851 h 1160335"/>
            <a:gd name="connsiteX5-32461" fmla="*/ 172641 w 5470922"/>
            <a:gd name="connsiteY5-32462" fmla="*/ 1100804 h 1160335"/>
            <a:gd name="connsiteX6-32463" fmla="*/ 240451 w 5470922"/>
            <a:gd name="connsiteY6-32464" fmla="*/ 1123560 h 1160335"/>
            <a:gd name="connsiteX7-32465" fmla="*/ 232172 w 5470922"/>
            <a:gd name="connsiteY7-32466" fmla="*/ 1088898 h 1160335"/>
            <a:gd name="connsiteX8-32467" fmla="*/ 238125 w 5470922"/>
            <a:gd name="connsiteY8-32468" fmla="*/ 1047226 h 1160335"/>
            <a:gd name="connsiteX9-32469" fmla="*/ 244078 w 5470922"/>
            <a:gd name="connsiteY9-32470" fmla="*/ 1029366 h 1160335"/>
            <a:gd name="connsiteX10-32471" fmla="*/ 279797 w 5470922"/>
            <a:gd name="connsiteY10-32472" fmla="*/ 1005554 h 1160335"/>
            <a:gd name="connsiteX11-32473" fmla="*/ 291703 w 5470922"/>
            <a:gd name="connsiteY11-32474" fmla="*/ 987694 h 1160335"/>
            <a:gd name="connsiteX12-32475" fmla="*/ 321469 w 5470922"/>
            <a:gd name="connsiteY12-32476" fmla="*/ 957929 h 1160335"/>
            <a:gd name="connsiteX13-32477" fmla="*/ 345281 w 5470922"/>
            <a:gd name="connsiteY13-32478" fmla="*/ 922210 h 1160335"/>
            <a:gd name="connsiteX14-32479" fmla="*/ 357187 w 5470922"/>
            <a:gd name="connsiteY14-32480" fmla="*/ 904351 h 1160335"/>
            <a:gd name="connsiteX15-32481" fmla="*/ 369094 w 5470922"/>
            <a:gd name="connsiteY15-32482" fmla="*/ 892444 h 1160335"/>
            <a:gd name="connsiteX16-32483" fmla="*/ 381000 w 5470922"/>
            <a:gd name="connsiteY16-32484" fmla="*/ 904351 h 1160335"/>
            <a:gd name="connsiteX17-32485" fmla="*/ 386953 w 5470922"/>
            <a:gd name="connsiteY17-32486" fmla="*/ 922210 h 1160335"/>
            <a:gd name="connsiteX18-32487" fmla="*/ 412580 w 5470922"/>
            <a:gd name="connsiteY18-32488" fmla="*/ 960232 h 1160335"/>
            <a:gd name="connsiteX19-32489" fmla="*/ 452437 w 5470922"/>
            <a:gd name="connsiteY19-32490" fmla="*/ 969835 h 1160335"/>
            <a:gd name="connsiteX20-32491" fmla="*/ 488156 w 5470922"/>
            <a:gd name="connsiteY20-32492" fmla="*/ 981741 h 1160335"/>
            <a:gd name="connsiteX21-32493" fmla="*/ 511969 w 5470922"/>
            <a:gd name="connsiteY21-32494" fmla="*/ 975788 h 1160335"/>
            <a:gd name="connsiteX22-32495" fmla="*/ 559594 w 5470922"/>
            <a:gd name="connsiteY22-32496" fmla="*/ 940069 h 1160335"/>
            <a:gd name="connsiteX23-32497" fmla="*/ 601266 w 5470922"/>
            <a:gd name="connsiteY23-32498" fmla="*/ 946023 h 1160335"/>
            <a:gd name="connsiteX24-32499" fmla="*/ 619125 w 5470922"/>
            <a:gd name="connsiteY24-32500" fmla="*/ 951976 h 1160335"/>
            <a:gd name="connsiteX25-32501" fmla="*/ 631031 w 5470922"/>
            <a:gd name="connsiteY25-32502" fmla="*/ 969835 h 1160335"/>
            <a:gd name="connsiteX26-32503" fmla="*/ 648891 w 5470922"/>
            <a:gd name="connsiteY26-32504" fmla="*/ 981741 h 1160335"/>
            <a:gd name="connsiteX27-32505" fmla="*/ 666750 w 5470922"/>
            <a:gd name="connsiteY27-32506" fmla="*/ 975788 h 1160335"/>
            <a:gd name="connsiteX28-32507" fmla="*/ 684609 w 5470922"/>
            <a:gd name="connsiteY28-32508" fmla="*/ 963882 h 1160335"/>
            <a:gd name="connsiteX29-32509" fmla="*/ 720328 w 5470922"/>
            <a:gd name="connsiteY29-32510" fmla="*/ 951976 h 1160335"/>
            <a:gd name="connsiteX30-32511" fmla="*/ 744141 w 5470922"/>
            <a:gd name="connsiteY30-32512" fmla="*/ 928163 h 1160335"/>
            <a:gd name="connsiteX31-32513" fmla="*/ 756047 w 5470922"/>
            <a:gd name="connsiteY31-32514" fmla="*/ 910304 h 1160335"/>
            <a:gd name="connsiteX32-32515" fmla="*/ 773906 w 5470922"/>
            <a:gd name="connsiteY32-32516" fmla="*/ 904351 h 1160335"/>
            <a:gd name="connsiteX33-32517" fmla="*/ 863203 w 5470922"/>
            <a:gd name="connsiteY33-32518" fmla="*/ 898398 h 1160335"/>
            <a:gd name="connsiteX34-32519" fmla="*/ 887016 w 5470922"/>
            <a:gd name="connsiteY34-32520" fmla="*/ 850773 h 1160335"/>
            <a:gd name="connsiteX35-32521" fmla="*/ 904875 w 5470922"/>
            <a:gd name="connsiteY35-32522" fmla="*/ 844819 h 1160335"/>
            <a:gd name="connsiteX36-32523" fmla="*/ 952500 w 5470922"/>
            <a:gd name="connsiteY36-32524" fmla="*/ 838866 h 1160335"/>
            <a:gd name="connsiteX37-32525" fmla="*/ 988219 w 5470922"/>
            <a:gd name="connsiteY37-32526" fmla="*/ 815054 h 1160335"/>
            <a:gd name="connsiteX38-32527" fmla="*/ 1006078 w 5470922"/>
            <a:gd name="connsiteY38-32528" fmla="*/ 803148 h 1160335"/>
            <a:gd name="connsiteX39-32529" fmla="*/ 1041797 w 5470922"/>
            <a:gd name="connsiteY39-32530" fmla="*/ 809101 h 1160335"/>
            <a:gd name="connsiteX40-32531" fmla="*/ 1059656 w 5470922"/>
            <a:gd name="connsiteY40-32532" fmla="*/ 815054 h 1160335"/>
            <a:gd name="connsiteX41-32533" fmla="*/ 1101328 w 5470922"/>
            <a:gd name="connsiteY41-32534" fmla="*/ 803148 h 1160335"/>
            <a:gd name="connsiteX42-32535" fmla="*/ 1113497 w 5470922"/>
            <a:gd name="connsiteY42-32536" fmla="*/ 748034 h 1160335"/>
            <a:gd name="connsiteX43-32537" fmla="*/ 1154906 w 5470922"/>
            <a:gd name="connsiteY43-32538" fmla="*/ 719804 h 1160335"/>
            <a:gd name="connsiteX44-32539" fmla="*/ 1172766 w 5470922"/>
            <a:gd name="connsiteY44-32540" fmla="*/ 713851 h 1160335"/>
            <a:gd name="connsiteX45-32541" fmla="*/ 1196578 w 5470922"/>
            <a:gd name="connsiteY45-32542" fmla="*/ 719804 h 1160335"/>
            <a:gd name="connsiteX46-32543" fmla="*/ 1214437 w 5470922"/>
            <a:gd name="connsiteY46-32544" fmla="*/ 725757 h 1160335"/>
            <a:gd name="connsiteX47-32545" fmla="*/ 1226344 w 5470922"/>
            <a:gd name="connsiteY47-32546" fmla="*/ 713851 h 1160335"/>
            <a:gd name="connsiteX48-32547" fmla="*/ 1244203 w 5470922"/>
            <a:gd name="connsiteY48-32548" fmla="*/ 707898 h 1160335"/>
            <a:gd name="connsiteX49-32549" fmla="*/ 1273969 w 5470922"/>
            <a:gd name="connsiteY49-32550" fmla="*/ 737663 h 1160335"/>
            <a:gd name="connsiteX50-32551" fmla="*/ 1291828 w 5470922"/>
            <a:gd name="connsiteY50-32552" fmla="*/ 749569 h 1160335"/>
            <a:gd name="connsiteX51-32553" fmla="*/ 1333500 w 5470922"/>
            <a:gd name="connsiteY51-32554" fmla="*/ 785288 h 1160335"/>
            <a:gd name="connsiteX52-32555" fmla="*/ 1351359 w 5470922"/>
            <a:gd name="connsiteY52-32556" fmla="*/ 791241 h 1160335"/>
            <a:gd name="connsiteX53-32557" fmla="*/ 1369219 w 5470922"/>
            <a:gd name="connsiteY53-32558" fmla="*/ 755523 h 1160335"/>
            <a:gd name="connsiteX54-32559" fmla="*/ 1375172 w 5470922"/>
            <a:gd name="connsiteY54-32560" fmla="*/ 695991 h 1160335"/>
            <a:gd name="connsiteX55-32561" fmla="*/ 1393031 w 5470922"/>
            <a:gd name="connsiteY55-32562" fmla="*/ 684085 h 1160335"/>
            <a:gd name="connsiteX56-32563" fmla="*/ 1494234 w 5470922"/>
            <a:gd name="connsiteY56-32564" fmla="*/ 660273 h 1160335"/>
            <a:gd name="connsiteX57-32565" fmla="*/ 1506141 w 5470922"/>
            <a:gd name="connsiteY57-32566" fmla="*/ 648366 h 1160335"/>
            <a:gd name="connsiteX58-32567" fmla="*/ 1524000 w 5470922"/>
            <a:gd name="connsiteY58-32568" fmla="*/ 636460 h 1160335"/>
            <a:gd name="connsiteX59-32569" fmla="*/ 1535906 w 5470922"/>
            <a:gd name="connsiteY59-32570" fmla="*/ 618601 h 1160335"/>
            <a:gd name="connsiteX60-32571" fmla="*/ 1559719 w 5470922"/>
            <a:gd name="connsiteY60-32572" fmla="*/ 594788 h 1160335"/>
            <a:gd name="connsiteX61-32573" fmla="*/ 1565672 w 5470922"/>
            <a:gd name="connsiteY61-32574" fmla="*/ 576929 h 1160335"/>
            <a:gd name="connsiteX62-32575" fmla="*/ 1619250 w 5470922"/>
            <a:gd name="connsiteY62-32576" fmla="*/ 547163 h 1160335"/>
            <a:gd name="connsiteX63-32577" fmla="*/ 1702594 w 5470922"/>
            <a:gd name="connsiteY63-32578" fmla="*/ 553116 h 1160335"/>
            <a:gd name="connsiteX64-32579" fmla="*/ 1720453 w 5470922"/>
            <a:gd name="connsiteY64-32580" fmla="*/ 559069 h 1160335"/>
            <a:gd name="connsiteX65-32581" fmla="*/ 1768078 w 5470922"/>
            <a:gd name="connsiteY65-32582" fmla="*/ 547163 h 1160335"/>
            <a:gd name="connsiteX66-32583" fmla="*/ 1754110 w 5470922"/>
            <a:gd name="connsiteY66-32584" fmla="*/ 499826 h 1160335"/>
            <a:gd name="connsiteX67-32585" fmla="*/ 1768078 w 5470922"/>
            <a:gd name="connsiteY67-32586" fmla="*/ 463819 h 1160335"/>
            <a:gd name="connsiteX68-32587" fmla="*/ 1806122 w 5470922"/>
            <a:gd name="connsiteY68-32588" fmla="*/ 489647 h 1160335"/>
            <a:gd name="connsiteX69-32589" fmla="*/ 1839516 w 5470922"/>
            <a:gd name="connsiteY69-32590" fmla="*/ 463819 h 1160335"/>
            <a:gd name="connsiteX70-32591" fmla="*/ 1851422 w 5470922"/>
            <a:gd name="connsiteY70-32592" fmla="*/ 475726 h 1160335"/>
            <a:gd name="connsiteX71-32593" fmla="*/ 1887141 w 5470922"/>
            <a:gd name="connsiteY71-32594" fmla="*/ 493585 h 1160335"/>
            <a:gd name="connsiteX72-32595" fmla="*/ 1934766 w 5470922"/>
            <a:gd name="connsiteY72-32596" fmla="*/ 481679 h 1160335"/>
            <a:gd name="connsiteX73-32597" fmla="*/ 1952625 w 5470922"/>
            <a:gd name="connsiteY73-32598" fmla="*/ 445960 h 1160335"/>
            <a:gd name="connsiteX74-32599" fmla="*/ 1976437 w 5470922"/>
            <a:gd name="connsiteY74-32600" fmla="*/ 434054 h 1160335"/>
            <a:gd name="connsiteX75-32601" fmla="*/ 2047875 w 5470922"/>
            <a:gd name="connsiteY75-32602" fmla="*/ 422148 h 1160335"/>
            <a:gd name="connsiteX76-32603" fmla="*/ 2077641 w 5470922"/>
            <a:gd name="connsiteY76-32604" fmla="*/ 404288 h 1160335"/>
            <a:gd name="connsiteX77-32605" fmla="*/ 2095500 w 5470922"/>
            <a:gd name="connsiteY77-32606" fmla="*/ 398335 h 1160335"/>
            <a:gd name="connsiteX78-32607" fmla="*/ 2125266 w 5470922"/>
            <a:gd name="connsiteY78-32608" fmla="*/ 374523 h 1160335"/>
            <a:gd name="connsiteX79-32609" fmla="*/ 2137172 w 5470922"/>
            <a:gd name="connsiteY79-32610" fmla="*/ 362616 h 1160335"/>
            <a:gd name="connsiteX80-32611" fmla="*/ 2172891 w 5470922"/>
            <a:gd name="connsiteY80-32612" fmla="*/ 350710 h 1160335"/>
            <a:gd name="connsiteX81-32613" fmla="*/ 2190750 w 5470922"/>
            <a:gd name="connsiteY81-32614" fmla="*/ 344757 h 1160335"/>
            <a:gd name="connsiteX82-32615" fmla="*/ 2220516 w 5470922"/>
            <a:gd name="connsiteY82-32616" fmla="*/ 338804 h 1160335"/>
            <a:gd name="connsiteX83-32617" fmla="*/ 2256234 w 5470922"/>
            <a:gd name="connsiteY83-32618" fmla="*/ 326898 h 1160335"/>
            <a:gd name="connsiteX84-32619" fmla="*/ 2274094 w 5470922"/>
            <a:gd name="connsiteY84-32620" fmla="*/ 320944 h 1160335"/>
            <a:gd name="connsiteX85-32621" fmla="*/ 2309812 w 5470922"/>
            <a:gd name="connsiteY85-32622" fmla="*/ 297132 h 1160335"/>
            <a:gd name="connsiteX86-32623" fmla="*/ 2321719 w 5470922"/>
            <a:gd name="connsiteY86-32624" fmla="*/ 279273 h 1160335"/>
            <a:gd name="connsiteX87-32625" fmla="*/ 2357437 w 5470922"/>
            <a:gd name="connsiteY87-32626" fmla="*/ 261413 h 1160335"/>
            <a:gd name="connsiteX88-32627" fmla="*/ 2369344 w 5470922"/>
            <a:gd name="connsiteY88-32628" fmla="*/ 249507 h 1160335"/>
            <a:gd name="connsiteX89-32629" fmla="*/ 2433789 w 5470922"/>
            <a:gd name="connsiteY89-32630" fmla="*/ 249986 h 1160335"/>
            <a:gd name="connsiteX90-32631" fmla="*/ 2458641 w 5470922"/>
            <a:gd name="connsiteY90-32632" fmla="*/ 237601 h 1160335"/>
            <a:gd name="connsiteX91-32633" fmla="*/ 2494359 w 5470922"/>
            <a:gd name="connsiteY91-32634" fmla="*/ 225694 h 1160335"/>
            <a:gd name="connsiteX92-32635" fmla="*/ 2536031 w 5470922"/>
            <a:gd name="connsiteY92-32636" fmla="*/ 231648 h 1160335"/>
            <a:gd name="connsiteX93-32637" fmla="*/ 2547937 w 5470922"/>
            <a:gd name="connsiteY93-32638" fmla="*/ 249507 h 1160335"/>
            <a:gd name="connsiteX94-32639" fmla="*/ 2559844 w 5470922"/>
            <a:gd name="connsiteY94-32640" fmla="*/ 261413 h 1160335"/>
            <a:gd name="connsiteX95-32641" fmla="*/ 2565797 w 5470922"/>
            <a:gd name="connsiteY95-32642" fmla="*/ 291179 h 1160335"/>
            <a:gd name="connsiteX96-32643" fmla="*/ 2583656 w 5470922"/>
            <a:gd name="connsiteY96-32644" fmla="*/ 297132 h 1160335"/>
            <a:gd name="connsiteX97-32645" fmla="*/ 2619375 w 5470922"/>
            <a:gd name="connsiteY97-32646" fmla="*/ 320944 h 1160335"/>
            <a:gd name="connsiteX98-32647" fmla="*/ 2655094 w 5470922"/>
            <a:gd name="connsiteY98-32648" fmla="*/ 338804 h 1160335"/>
            <a:gd name="connsiteX99-32649" fmla="*/ 2684859 w 5470922"/>
            <a:gd name="connsiteY99-32650" fmla="*/ 410241 h 1160335"/>
            <a:gd name="connsiteX100-32651" fmla="*/ 2708672 w 5470922"/>
            <a:gd name="connsiteY100-32652" fmla="*/ 398335 h 1160335"/>
            <a:gd name="connsiteX101-32653" fmla="*/ 2744391 w 5470922"/>
            <a:gd name="connsiteY101-32654" fmla="*/ 386429 h 1160335"/>
            <a:gd name="connsiteX102-32655" fmla="*/ 2851547 w 5470922"/>
            <a:gd name="connsiteY102-32656" fmla="*/ 404288 h 1160335"/>
            <a:gd name="connsiteX103-32657" fmla="*/ 2887266 w 5470922"/>
            <a:gd name="connsiteY103-32658" fmla="*/ 392382 h 1160335"/>
            <a:gd name="connsiteX104-32659" fmla="*/ 2905125 w 5470922"/>
            <a:gd name="connsiteY104-32660" fmla="*/ 386429 h 1160335"/>
            <a:gd name="connsiteX105-32661" fmla="*/ 2922984 w 5470922"/>
            <a:gd name="connsiteY105-32662" fmla="*/ 374523 h 1160335"/>
            <a:gd name="connsiteX106-32663" fmla="*/ 2976562 w 5470922"/>
            <a:gd name="connsiteY106-32664" fmla="*/ 368569 h 1160335"/>
            <a:gd name="connsiteX107-32665" fmla="*/ 2994422 w 5470922"/>
            <a:gd name="connsiteY107-32666" fmla="*/ 374523 h 1160335"/>
            <a:gd name="connsiteX108-32667" fmla="*/ 3012281 w 5470922"/>
            <a:gd name="connsiteY108-32668" fmla="*/ 386429 h 1160335"/>
            <a:gd name="connsiteX109-32669" fmla="*/ 3030141 w 5470922"/>
            <a:gd name="connsiteY109-32670" fmla="*/ 350710 h 1160335"/>
            <a:gd name="connsiteX110-32671" fmla="*/ 3065859 w 5470922"/>
            <a:gd name="connsiteY110-32672" fmla="*/ 320944 h 1160335"/>
            <a:gd name="connsiteX111-32673" fmla="*/ 3089672 w 5470922"/>
            <a:gd name="connsiteY111-32674" fmla="*/ 314991 h 1160335"/>
            <a:gd name="connsiteX112-32675" fmla="*/ 3168365 w 5470922"/>
            <a:gd name="connsiteY112-32676" fmla="*/ 319119 h 1160335"/>
            <a:gd name="connsiteX113-32677" fmla="*/ 3232547 w 5470922"/>
            <a:gd name="connsiteY113-32678" fmla="*/ 314991 h 1160335"/>
            <a:gd name="connsiteX114-32679" fmla="*/ 3244453 w 5470922"/>
            <a:gd name="connsiteY114-32680" fmla="*/ 326898 h 1160335"/>
            <a:gd name="connsiteX115-32681" fmla="*/ 3270079 w 5470922"/>
            <a:gd name="connsiteY115-32682" fmla="*/ 364631 h 1160335"/>
            <a:gd name="connsiteX116-32683" fmla="*/ 3295707 w 5470922"/>
            <a:gd name="connsiteY116-32684" fmla="*/ 413025 h 1160335"/>
            <a:gd name="connsiteX117-32685" fmla="*/ 3335563 w 5470922"/>
            <a:gd name="connsiteY117-32686" fmla="*/ 440198 h 1160335"/>
            <a:gd name="connsiteX118-32687" fmla="*/ 3363516 w 5470922"/>
            <a:gd name="connsiteY118-32688" fmla="*/ 440007 h 1160335"/>
            <a:gd name="connsiteX119-32689" fmla="*/ 3368957 w 5470922"/>
            <a:gd name="connsiteY119-32690" fmla="*/ 405345 h 1160335"/>
            <a:gd name="connsiteX120-32691" fmla="*/ 3364817 w 5470922"/>
            <a:gd name="connsiteY120-32692" fmla="*/ 380765 h 1160335"/>
            <a:gd name="connsiteX121-32693" fmla="*/ 3374136 w 5470922"/>
            <a:gd name="connsiteY121-32694" fmla="*/ 317105 h 1160335"/>
            <a:gd name="connsiteX122-32695" fmla="*/ 3423047 w 5470922"/>
            <a:gd name="connsiteY122-32696" fmla="*/ 332851 h 1160335"/>
            <a:gd name="connsiteX123-32697" fmla="*/ 3443495 w 5470922"/>
            <a:gd name="connsiteY123-32698" fmla="*/ 358967 h 1160335"/>
            <a:gd name="connsiteX124-32699" fmla="*/ 3459294 w 5470922"/>
            <a:gd name="connsiteY124-32700" fmla="*/ 314512 h 1160335"/>
            <a:gd name="connsiteX125-32701" fmla="*/ 3476625 w 5470922"/>
            <a:gd name="connsiteY125-32702" fmla="*/ 279273 h 1160335"/>
            <a:gd name="connsiteX126-32703" fmla="*/ 3500437 w 5470922"/>
            <a:gd name="connsiteY126-32704" fmla="*/ 273319 h 1160335"/>
            <a:gd name="connsiteX127-32705" fmla="*/ 3530203 w 5470922"/>
            <a:gd name="connsiteY127-32706" fmla="*/ 267366 h 1160335"/>
            <a:gd name="connsiteX128-32707" fmla="*/ 3548062 w 5470922"/>
            <a:gd name="connsiteY128-32708" fmla="*/ 261413 h 1160335"/>
            <a:gd name="connsiteX129-32709" fmla="*/ 3539784 w 5470922"/>
            <a:gd name="connsiteY129-32710" fmla="*/ 233471 h 1160335"/>
            <a:gd name="connsiteX130-32711" fmla="*/ 3607594 w 5470922"/>
            <a:gd name="connsiteY130-32712" fmla="*/ 179126 h 1160335"/>
            <a:gd name="connsiteX131-32713" fmla="*/ 3611997 w 5470922"/>
            <a:gd name="connsiteY131-32714" fmla="*/ 114218 h 1160335"/>
            <a:gd name="connsiteX132-32715" fmla="*/ 3655219 w 5470922"/>
            <a:gd name="connsiteY132-32716" fmla="*/ 100679 h 1160335"/>
            <a:gd name="connsiteX133-32717" fmla="*/ 3709836 w 5470922"/>
            <a:gd name="connsiteY133-32718" fmla="*/ 80227 h 1160335"/>
            <a:gd name="connsiteX134-32719" fmla="*/ 3757213 w 5470922"/>
            <a:gd name="connsiteY134-32720" fmla="*/ 45277 h 1160335"/>
            <a:gd name="connsiteX135-32721" fmla="*/ 3806125 w 5470922"/>
            <a:gd name="connsiteY135-32722" fmla="*/ 70626 h 1160335"/>
            <a:gd name="connsiteX136-32723" fmla="*/ 3875484 w 5470922"/>
            <a:gd name="connsiteY136-32724" fmla="*/ 70913 h 1160335"/>
            <a:gd name="connsiteX137-32725" fmla="*/ 3893344 w 5470922"/>
            <a:gd name="connsiteY137-32726" fmla="*/ 64960 h 1160335"/>
            <a:gd name="connsiteX138-32727" fmla="*/ 3911203 w 5470922"/>
            <a:gd name="connsiteY138-32728" fmla="*/ 53054 h 1160335"/>
            <a:gd name="connsiteX139-32729" fmla="*/ 3929062 w 5470922"/>
            <a:gd name="connsiteY139-32730" fmla="*/ 59007 h 1160335"/>
            <a:gd name="connsiteX140-32731" fmla="*/ 3966595 w 5470922"/>
            <a:gd name="connsiteY140-32732" fmla="*/ 73218 h 1160335"/>
            <a:gd name="connsiteX141-32733" fmla="*/ 3988082 w 5470922"/>
            <a:gd name="connsiteY141-32734" fmla="*/ 117193 h 1160335"/>
            <a:gd name="connsiteX142-32735" fmla="*/ 4025615 w 5470922"/>
            <a:gd name="connsiteY142-32736" fmla="*/ 131980 h 1160335"/>
            <a:gd name="connsiteX143-32737" fmla="*/ 4060295 w 5470922"/>
            <a:gd name="connsiteY143-32738" fmla="*/ 105865 h 1160335"/>
            <a:gd name="connsiteX144-32739" fmla="*/ 4038822 w 5470922"/>
            <a:gd name="connsiteY144-32740" fmla="*/ 61888 h 1160335"/>
            <a:gd name="connsiteX145-32741" fmla="*/ 4044778 w 5470922"/>
            <a:gd name="connsiteY145-32742" fmla="*/ 20505 h 1160335"/>
            <a:gd name="connsiteX146-32743" fmla="*/ 4062371 w 5470922"/>
            <a:gd name="connsiteY146-32744" fmla="*/ 53 h 1160335"/>
            <a:gd name="connsiteX147-32745" fmla="*/ 4101703 w 5470922"/>
            <a:gd name="connsiteY147-32746" fmla="*/ 11382 h 1160335"/>
            <a:gd name="connsiteX148-32747" fmla="*/ 4137933 w 5470922"/>
            <a:gd name="connsiteY148-32748" fmla="*/ 51419 h 1160335"/>
            <a:gd name="connsiteX149-32749" fmla="*/ 4181683 w 5470922"/>
            <a:gd name="connsiteY149-32750" fmla="*/ 77537 h 1160335"/>
            <a:gd name="connsiteX150-32751" fmla="*/ 4244578 w 5470922"/>
            <a:gd name="connsiteY150-32752" fmla="*/ 29241 h 1160335"/>
            <a:gd name="connsiteX151-32753" fmla="*/ 4280297 w 5470922"/>
            <a:gd name="connsiteY151-32754" fmla="*/ 35194 h 1160335"/>
            <a:gd name="connsiteX152-32755" fmla="*/ 4363641 w 5470922"/>
            <a:gd name="connsiteY152-32756" fmla="*/ 23288 h 1160335"/>
            <a:gd name="connsiteX153-32757" fmla="*/ 4381500 w 5470922"/>
            <a:gd name="connsiteY153-32758" fmla="*/ 17335 h 1160335"/>
            <a:gd name="connsiteX154-32759" fmla="*/ 4430163 w 5470922"/>
            <a:gd name="connsiteY154-32760" fmla="*/ 60255 h 1160335"/>
            <a:gd name="connsiteX155-32761" fmla="*/ 4457341 w 5470922"/>
            <a:gd name="connsiteY155-32762" fmla="*/ 94149 h 1160335"/>
            <a:gd name="connsiteX156-32763" fmla="*/ 4488656 w 5470922"/>
            <a:gd name="connsiteY156-32764" fmla="*/ 88773 h 1160335"/>
            <a:gd name="connsiteX157-32765" fmla="*/ 4513245 w 5470922"/>
            <a:gd name="connsiteY157-32766" fmla="*/ 52574 h 1160335"/>
            <a:gd name="connsiteX158-32767" fmla="*/ 4538870 w 5470922"/>
            <a:gd name="connsiteY158-32768" fmla="*/ 35484 h 1160335"/>
            <a:gd name="connsiteX159-32769" fmla="*/ 4574326 w 5470922"/>
            <a:gd name="connsiteY159-32770" fmla="*/ 26939 h 1160335"/>
            <a:gd name="connsiteX160-32771" fmla="*/ 4603315 w 5470922"/>
            <a:gd name="connsiteY160-32772" fmla="*/ 11671 h 1160335"/>
            <a:gd name="connsiteX161-32773" fmla="*/ 4607719 w 5470922"/>
            <a:gd name="connsiteY161-32774" fmla="*/ 29241 h 1160335"/>
            <a:gd name="connsiteX162-32775" fmla="*/ 4629207 w 5470922"/>
            <a:gd name="connsiteY162-32776" fmla="*/ 41627 h 1160335"/>
            <a:gd name="connsiteX163-32777" fmla="*/ 4660522 w 5470922"/>
            <a:gd name="connsiteY163-32778" fmla="*/ 68034 h 1160335"/>
            <a:gd name="connsiteX164-32779" fmla="*/ 4691062 w 5470922"/>
            <a:gd name="connsiteY164-32780" fmla="*/ 76866 h 1160335"/>
            <a:gd name="connsiteX165-32781" fmla="*/ 4748780 w 5470922"/>
            <a:gd name="connsiteY165-32782" fmla="*/ 55167 h 1160335"/>
            <a:gd name="connsiteX166-32783" fmla="*/ 4774406 w 5470922"/>
            <a:gd name="connsiteY166-32784" fmla="*/ 70913 h 1160335"/>
            <a:gd name="connsiteX167-32785" fmla="*/ 4828496 w 5470922"/>
            <a:gd name="connsiteY167-32786" fmla="*/ 109127 h 1160335"/>
            <a:gd name="connsiteX168-32787" fmla="*/ 4863703 w 5470922"/>
            <a:gd name="connsiteY168-32788" fmla="*/ 82819 h 1160335"/>
            <a:gd name="connsiteX169-32789" fmla="*/ 4907964 w 5470922"/>
            <a:gd name="connsiteY169-32790" fmla="*/ 80515 h 1160335"/>
            <a:gd name="connsiteX170-32791" fmla="*/ 4935141 w 5470922"/>
            <a:gd name="connsiteY170-32792" fmla="*/ 76866 h 1160335"/>
            <a:gd name="connsiteX171-32793" fmla="*/ 4931792 w 5470922"/>
            <a:gd name="connsiteY171-32794" fmla="*/ 113064 h 1160335"/>
            <a:gd name="connsiteX172-32795" fmla="*/ 4974749 w 5470922"/>
            <a:gd name="connsiteY172-32796" fmla="*/ 124203 h 1160335"/>
            <a:gd name="connsiteX173-32797" fmla="*/ 5017708 w 5470922"/>
            <a:gd name="connsiteY173-32798" fmla="*/ 108745 h 1160335"/>
            <a:gd name="connsiteX174-32799" fmla="*/ 5020562 w 5470922"/>
            <a:gd name="connsiteY174-32800" fmla="*/ 71970 h 1160335"/>
            <a:gd name="connsiteX175-32801" fmla="*/ 5060156 w 5470922"/>
            <a:gd name="connsiteY175-32802" fmla="*/ 41148 h 1160335"/>
            <a:gd name="connsiteX176-32803" fmla="*/ 5047739 w 5470922"/>
            <a:gd name="connsiteY176-32804" fmla="*/ 23288 h 1160335"/>
            <a:gd name="connsiteX177-32805" fmla="*/ 5119687 w 5470922"/>
            <a:gd name="connsiteY177-32806" fmla="*/ 11382 h 1160335"/>
            <a:gd name="connsiteX178-32807" fmla="*/ 5142725 w 5470922"/>
            <a:gd name="connsiteY178-32808" fmla="*/ 3605 h 1160335"/>
            <a:gd name="connsiteX179-32809" fmla="*/ 5169390 w 5470922"/>
            <a:gd name="connsiteY179-32810" fmla="*/ 41916 h 1160335"/>
            <a:gd name="connsiteX180-32811" fmla="*/ 5209249 w 5470922"/>
            <a:gd name="connsiteY180-32812" fmla="*/ 59007 h 1160335"/>
            <a:gd name="connsiteX181-32813" fmla="*/ 5239014 w 5470922"/>
            <a:gd name="connsiteY181-32814" fmla="*/ 113064 h 1160335"/>
            <a:gd name="connsiteX182-32815" fmla="*/ 5246006 w 5470922"/>
            <a:gd name="connsiteY182-32816" fmla="*/ 132749 h 1160335"/>
            <a:gd name="connsiteX183-32817" fmla="*/ 5258686 w 5470922"/>
            <a:gd name="connsiteY183-32818" fmla="*/ 174708 h 1160335"/>
            <a:gd name="connsiteX184-32819" fmla="*/ 5280686 w 5470922"/>
            <a:gd name="connsiteY184-32820" fmla="*/ 156370 h 1160335"/>
            <a:gd name="connsiteX185-32821" fmla="*/ 5301911 w 5470922"/>
            <a:gd name="connsiteY185-32822" fmla="*/ 147056 h 1160335"/>
            <a:gd name="connsiteX186-32823" fmla="*/ 5312265 w 5470922"/>
            <a:gd name="connsiteY186-32824" fmla="*/ 124781 h 1160335"/>
            <a:gd name="connsiteX187-32825" fmla="*/ 5340991 w 5470922"/>
            <a:gd name="connsiteY187-32826" fmla="*/ 106920 h 1160335"/>
            <a:gd name="connsiteX188-32827" fmla="*/ 5309941 w 5470922"/>
            <a:gd name="connsiteY188-32828" fmla="*/ 72259 h 1160335"/>
            <a:gd name="connsiteX189-32829" fmla="*/ 5373610 w 5470922"/>
            <a:gd name="connsiteY189-32830" fmla="*/ 73027 h 1160335"/>
            <a:gd name="connsiteX190-32831" fmla="*/ 5399484 w 5470922"/>
            <a:gd name="connsiteY190-32832" fmla="*/ 59007 h 1160335"/>
            <a:gd name="connsiteX191-32833" fmla="*/ 5381625 w 5470922"/>
            <a:gd name="connsiteY191-32834" fmla="*/ 47101 h 1160335"/>
            <a:gd name="connsiteX192-32835" fmla="*/ 5447109 w 5470922"/>
            <a:gd name="connsiteY192-32836" fmla="*/ 41148 h 1160335"/>
            <a:gd name="connsiteX193-32837" fmla="*/ 5470922 w 5470922"/>
            <a:gd name="connsiteY193-32838" fmla="*/ 47101 h 1160335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  <a:cxn ang="0">
              <a:pos x="connsiteX5-11" y="connsiteY5-12"/>
            </a:cxn>
            <a:cxn ang="0">
              <a:pos x="connsiteX6-13" y="connsiteY6-14"/>
            </a:cxn>
            <a:cxn ang="0">
              <a:pos x="connsiteX7-15" y="connsiteY7-16"/>
            </a:cxn>
            <a:cxn ang="0">
              <a:pos x="connsiteX8-17" y="connsiteY8-18"/>
            </a:cxn>
            <a:cxn ang="0">
              <a:pos x="connsiteX9-19" y="connsiteY9-20"/>
            </a:cxn>
            <a:cxn ang="0">
              <a:pos x="connsiteX10-21" y="connsiteY10-22"/>
            </a:cxn>
            <a:cxn ang="0">
              <a:pos x="connsiteX11-23" y="connsiteY11-24"/>
            </a:cxn>
            <a:cxn ang="0">
              <a:pos x="connsiteX12-25" y="connsiteY12-26"/>
            </a:cxn>
            <a:cxn ang="0">
              <a:pos x="connsiteX13-27" y="connsiteY13-28"/>
            </a:cxn>
            <a:cxn ang="0">
              <a:pos x="connsiteX14-29" y="connsiteY14-30"/>
            </a:cxn>
            <a:cxn ang="0">
              <a:pos x="connsiteX15-31" y="connsiteY15-32"/>
            </a:cxn>
            <a:cxn ang="0">
              <a:pos x="connsiteX16-33" y="connsiteY16-34"/>
            </a:cxn>
            <a:cxn ang="0">
              <a:pos x="connsiteX17-35" y="connsiteY17-36"/>
            </a:cxn>
            <a:cxn ang="0">
              <a:pos x="connsiteX18-37" y="connsiteY18-38"/>
            </a:cxn>
            <a:cxn ang="0">
              <a:pos x="connsiteX19-39" y="connsiteY19-40"/>
            </a:cxn>
            <a:cxn ang="0">
              <a:pos x="connsiteX20-41" y="connsiteY20-42"/>
            </a:cxn>
            <a:cxn ang="0">
              <a:pos x="connsiteX21-43" y="connsiteY21-44"/>
            </a:cxn>
            <a:cxn ang="0">
              <a:pos x="connsiteX22-45" y="connsiteY22-46"/>
            </a:cxn>
            <a:cxn ang="0">
              <a:pos x="connsiteX23-47" y="connsiteY23-48"/>
            </a:cxn>
            <a:cxn ang="0">
              <a:pos x="connsiteX24-49" y="connsiteY24-50"/>
            </a:cxn>
            <a:cxn ang="0">
              <a:pos x="connsiteX25-51" y="connsiteY25-52"/>
            </a:cxn>
            <a:cxn ang="0">
              <a:pos x="connsiteX26-53" y="connsiteY26-54"/>
            </a:cxn>
            <a:cxn ang="0">
              <a:pos x="connsiteX27-55" y="connsiteY27-56"/>
            </a:cxn>
            <a:cxn ang="0">
              <a:pos x="connsiteX28-57" y="connsiteY28-58"/>
            </a:cxn>
            <a:cxn ang="0">
              <a:pos x="connsiteX29-59" y="connsiteY29-60"/>
            </a:cxn>
            <a:cxn ang="0">
              <a:pos x="connsiteX30-61" y="connsiteY30-62"/>
            </a:cxn>
            <a:cxn ang="0">
              <a:pos x="connsiteX31-63" y="connsiteY31-64"/>
            </a:cxn>
            <a:cxn ang="0">
              <a:pos x="connsiteX32-65" y="connsiteY32-66"/>
            </a:cxn>
            <a:cxn ang="0">
              <a:pos x="connsiteX33-67" y="connsiteY33-68"/>
            </a:cxn>
            <a:cxn ang="0">
              <a:pos x="connsiteX34-69" y="connsiteY34-70"/>
            </a:cxn>
            <a:cxn ang="0">
              <a:pos x="connsiteX35-71" y="connsiteY35-72"/>
            </a:cxn>
            <a:cxn ang="0">
              <a:pos x="connsiteX36-73" y="connsiteY36-74"/>
            </a:cxn>
            <a:cxn ang="0">
              <a:pos x="connsiteX37-75" y="connsiteY37-76"/>
            </a:cxn>
            <a:cxn ang="0">
              <a:pos x="connsiteX38-77" y="connsiteY38-78"/>
            </a:cxn>
            <a:cxn ang="0">
              <a:pos x="connsiteX39-79" y="connsiteY39-80"/>
            </a:cxn>
            <a:cxn ang="0">
              <a:pos x="connsiteX40-81" y="connsiteY40-82"/>
            </a:cxn>
            <a:cxn ang="0">
              <a:pos x="connsiteX41-83" y="connsiteY41-84"/>
            </a:cxn>
            <a:cxn ang="0">
              <a:pos x="connsiteX42-85" y="connsiteY42-86"/>
            </a:cxn>
            <a:cxn ang="0">
              <a:pos x="connsiteX43-87" y="connsiteY43-88"/>
            </a:cxn>
            <a:cxn ang="0">
              <a:pos x="connsiteX44-89" y="connsiteY44-90"/>
            </a:cxn>
            <a:cxn ang="0">
              <a:pos x="connsiteX45-91" y="connsiteY45-92"/>
            </a:cxn>
            <a:cxn ang="0">
              <a:pos x="connsiteX46-93" y="connsiteY46-94"/>
            </a:cxn>
            <a:cxn ang="0">
              <a:pos x="connsiteX47-95" y="connsiteY47-96"/>
            </a:cxn>
            <a:cxn ang="0">
              <a:pos x="connsiteX48-97" y="connsiteY48-98"/>
            </a:cxn>
            <a:cxn ang="0">
              <a:pos x="connsiteX49-99" y="connsiteY49-100"/>
            </a:cxn>
            <a:cxn ang="0">
              <a:pos x="connsiteX50-101" y="connsiteY50-102"/>
            </a:cxn>
            <a:cxn ang="0">
              <a:pos x="connsiteX51-103" y="connsiteY51-104"/>
            </a:cxn>
            <a:cxn ang="0">
              <a:pos x="connsiteX52-105" y="connsiteY52-106"/>
            </a:cxn>
            <a:cxn ang="0">
              <a:pos x="connsiteX53-107" y="connsiteY53-108"/>
            </a:cxn>
            <a:cxn ang="0">
              <a:pos x="connsiteX54-109" y="connsiteY54-110"/>
            </a:cxn>
            <a:cxn ang="0">
              <a:pos x="connsiteX55-111" y="connsiteY55-112"/>
            </a:cxn>
            <a:cxn ang="0">
              <a:pos x="connsiteX56-113" y="connsiteY56-114"/>
            </a:cxn>
            <a:cxn ang="0">
              <a:pos x="connsiteX57-115" y="connsiteY57-116"/>
            </a:cxn>
            <a:cxn ang="0">
              <a:pos x="connsiteX58-117" y="connsiteY58-118"/>
            </a:cxn>
            <a:cxn ang="0">
              <a:pos x="connsiteX59-119" y="connsiteY59-120"/>
            </a:cxn>
            <a:cxn ang="0">
              <a:pos x="connsiteX60-121" y="connsiteY60-122"/>
            </a:cxn>
            <a:cxn ang="0">
              <a:pos x="connsiteX61-123" y="connsiteY61-124"/>
            </a:cxn>
            <a:cxn ang="0">
              <a:pos x="connsiteX62-125" y="connsiteY62-126"/>
            </a:cxn>
            <a:cxn ang="0">
              <a:pos x="connsiteX63-127" y="connsiteY63-128"/>
            </a:cxn>
            <a:cxn ang="0">
              <a:pos x="connsiteX64-129" y="connsiteY64-130"/>
            </a:cxn>
            <a:cxn ang="0">
              <a:pos x="connsiteX65-131" y="connsiteY65-132"/>
            </a:cxn>
            <a:cxn ang="0">
              <a:pos x="connsiteX66-133" y="connsiteY66-134"/>
            </a:cxn>
            <a:cxn ang="0">
              <a:pos x="connsiteX67-135" y="connsiteY67-136"/>
            </a:cxn>
            <a:cxn ang="0">
              <a:pos x="connsiteX68-137" y="connsiteY68-138"/>
            </a:cxn>
            <a:cxn ang="0">
              <a:pos x="connsiteX69-139" y="connsiteY69-140"/>
            </a:cxn>
            <a:cxn ang="0">
              <a:pos x="connsiteX70-141" y="connsiteY70-142"/>
            </a:cxn>
            <a:cxn ang="0">
              <a:pos x="connsiteX71-143" y="connsiteY71-144"/>
            </a:cxn>
            <a:cxn ang="0">
              <a:pos x="connsiteX72-145" y="connsiteY72-146"/>
            </a:cxn>
            <a:cxn ang="0">
              <a:pos x="connsiteX73-147" y="connsiteY73-148"/>
            </a:cxn>
            <a:cxn ang="0">
              <a:pos x="connsiteX74-149" y="connsiteY74-150"/>
            </a:cxn>
            <a:cxn ang="0">
              <a:pos x="connsiteX75-151" y="connsiteY75-152"/>
            </a:cxn>
            <a:cxn ang="0">
              <a:pos x="connsiteX76-153" y="connsiteY76-154"/>
            </a:cxn>
            <a:cxn ang="0">
              <a:pos x="connsiteX77-155" y="connsiteY77-156"/>
            </a:cxn>
            <a:cxn ang="0">
              <a:pos x="connsiteX78-157" y="connsiteY78-158"/>
            </a:cxn>
            <a:cxn ang="0">
              <a:pos x="connsiteX79-159" y="connsiteY79-160"/>
            </a:cxn>
            <a:cxn ang="0">
              <a:pos x="connsiteX80-161" y="connsiteY80-162"/>
            </a:cxn>
            <a:cxn ang="0">
              <a:pos x="connsiteX81-163" y="connsiteY81-164"/>
            </a:cxn>
            <a:cxn ang="0">
              <a:pos x="connsiteX82-165" y="connsiteY82-166"/>
            </a:cxn>
            <a:cxn ang="0">
              <a:pos x="connsiteX83-167" y="connsiteY83-168"/>
            </a:cxn>
            <a:cxn ang="0">
              <a:pos x="connsiteX84-169" y="connsiteY84-170"/>
            </a:cxn>
            <a:cxn ang="0">
              <a:pos x="connsiteX85-171" y="connsiteY85-172"/>
            </a:cxn>
            <a:cxn ang="0">
              <a:pos x="connsiteX86-173" y="connsiteY86-174"/>
            </a:cxn>
            <a:cxn ang="0">
              <a:pos x="connsiteX87-175" y="connsiteY87-176"/>
            </a:cxn>
            <a:cxn ang="0">
              <a:pos x="connsiteX88-177" y="connsiteY88-178"/>
            </a:cxn>
            <a:cxn ang="0">
              <a:pos x="connsiteX89-179" y="connsiteY89-180"/>
            </a:cxn>
            <a:cxn ang="0">
              <a:pos x="connsiteX90-181" y="connsiteY90-182"/>
            </a:cxn>
            <a:cxn ang="0">
              <a:pos x="connsiteX91-183" y="connsiteY91-184"/>
            </a:cxn>
            <a:cxn ang="0">
              <a:pos x="connsiteX92-185" y="connsiteY92-186"/>
            </a:cxn>
            <a:cxn ang="0">
              <a:pos x="connsiteX93-187" y="connsiteY93-188"/>
            </a:cxn>
            <a:cxn ang="0">
              <a:pos x="connsiteX94-189" y="connsiteY94-190"/>
            </a:cxn>
            <a:cxn ang="0">
              <a:pos x="connsiteX95-191" y="connsiteY95-192"/>
            </a:cxn>
            <a:cxn ang="0">
              <a:pos x="connsiteX96-193" y="connsiteY96-194"/>
            </a:cxn>
            <a:cxn ang="0">
              <a:pos x="connsiteX97-195" y="connsiteY97-196"/>
            </a:cxn>
            <a:cxn ang="0">
              <a:pos x="connsiteX98-197" y="connsiteY98-198"/>
            </a:cxn>
            <a:cxn ang="0">
              <a:pos x="connsiteX99-199" y="connsiteY99-200"/>
            </a:cxn>
            <a:cxn ang="0">
              <a:pos x="connsiteX100-201" y="connsiteY100-202"/>
            </a:cxn>
            <a:cxn ang="0">
              <a:pos x="connsiteX101-203" y="connsiteY101-204"/>
            </a:cxn>
            <a:cxn ang="0">
              <a:pos x="connsiteX102-205" y="connsiteY102-206"/>
            </a:cxn>
            <a:cxn ang="0">
              <a:pos x="connsiteX103-207" y="connsiteY103-208"/>
            </a:cxn>
            <a:cxn ang="0">
              <a:pos x="connsiteX104-209" y="connsiteY104-210"/>
            </a:cxn>
            <a:cxn ang="0">
              <a:pos x="connsiteX105-211" y="connsiteY105-212"/>
            </a:cxn>
            <a:cxn ang="0">
              <a:pos x="connsiteX106-213" y="connsiteY106-214"/>
            </a:cxn>
            <a:cxn ang="0">
              <a:pos x="connsiteX107-215" y="connsiteY107-216"/>
            </a:cxn>
            <a:cxn ang="0">
              <a:pos x="connsiteX108-217" y="connsiteY108-218"/>
            </a:cxn>
            <a:cxn ang="0">
              <a:pos x="connsiteX109-219" y="connsiteY109-220"/>
            </a:cxn>
            <a:cxn ang="0">
              <a:pos x="connsiteX110-221" y="connsiteY110-222"/>
            </a:cxn>
            <a:cxn ang="0">
              <a:pos x="connsiteX111-223" y="connsiteY111-224"/>
            </a:cxn>
            <a:cxn ang="0">
              <a:pos x="connsiteX112-225" y="connsiteY112-226"/>
            </a:cxn>
            <a:cxn ang="0">
              <a:pos x="connsiteX113-227" y="connsiteY113-228"/>
            </a:cxn>
            <a:cxn ang="0">
              <a:pos x="connsiteX114-229" y="connsiteY114-230"/>
            </a:cxn>
            <a:cxn ang="0">
              <a:pos x="connsiteX115-231" y="connsiteY115-232"/>
            </a:cxn>
            <a:cxn ang="0">
              <a:pos x="connsiteX116-233" y="connsiteY116-234"/>
            </a:cxn>
            <a:cxn ang="0">
              <a:pos x="connsiteX117-235" y="connsiteY117-236"/>
            </a:cxn>
            <a:cxn ang="0">
              <a:pos x="connsiteX118-237" y="connsiteY118-238"/>
            </a:cxn>
            <a:cxn ang="0">
              <a:pos x="connsiteX119-239" y="connsiteY119-240"/>
            </a:cxn>
            <a:cxn ang="0">
              <a:pos x="connsiteX120-241" y="connsiteY120-242"/>
            </a:cxn>
            <a:cxn ang="0">
              <a:pos x="connsiteX121-243" y="connsiteY121-244"/>
            </a:cxn>
            <a:cxn ang="0">
              <a:pos x="connsiteX122-245" y="connsiteY122-246"/>
            </a:cxn>
            <a:cxn ang="0">
              <a:pos x="connsiteX123-247" y="connsiteY123-248"/>
            </a:cxn>
            <a:cxn ang="0">
              <a:pos x="connsiteX124-249" y="connsiteY124-250"/>
            </a:cxn>
            <a:cxn ang="0">
              <a:pos x="connsiteX125-251" y="connsiteY125-252"/>
            </a:cxn>
            <a:cxn ang="0">
              <a:pos x="connsiteX126-253" y="connsiteY126-254"/>
            </a:cxn>
            <a:cxn ang="0">
              <a:pos x="connsiteX127-255" y="connsiteY127-256"/>
            </a:cxn>
            <a:cxn ang="0">
              <a:pos x="connsiteX128-257" y="connsiteY128-258"/>
            </a:cxn>
            <a:cxn ang="0">
              <a:pos x="connsiteX129-259" y="connsiteY129-260"/>
            </a:cxn>
            <a:cxn ang="0">
              <a:pos x="connsiteX130-261" y="connsiteY130-262"/>
            </a:cxn>
            <a:cxn ang="0">
              <a:pos x="connsiteX131-263" y="connsiteY131-264"/>
            </a:cxn>
            <a:cxn ang="0">
              <a:pos x="connsiteX132-265" y="connsiteY132-266"/>
            </a:cxn>
            <a:cxn ang="0">
              <a:pos x="connsiteX133-267" y="connsiteY133-268"/>
            </a:cxn>
            <a:cxn ang="0">
              <a:pos x="connsiteX134-269" y="connsiteY134-270"/>
            </a:cxn>
            <a:cxn ang="0">
              <a:pos x="connsiteX135-271" y="connsiteY135-272"/>
            </a:cxn>
            <a:cxn ang="0">
              <a:pos x="connsiteX136-273" y="connsiteY136-274"/>
            </a:cxn>
            <a:cxn ang="0">
              <a:pos x="connsiteX137-275" y="connsiteY137-276"/>
            </a:cxn>
            <a:cxn ang="0">
              <a:pos x="connsiteX138-277" y="connsiteY138-278"/>
            </a:cxn>
            <a:cxn ang="0">
              <a:pos x="connsiteX139-279" y="connsiteY139-280"/>
            </a:cxn>
            <a:cxn ang="0">
              <a:pos x="connsiteX140-281" y="connsiteY140-282"/>
            </a:cxn>
            <a:cxn ang="0">
              <a:pos x="connsiteX141-283" y="connsiteY141-284"/>
            </a:cxn>
            <a:cxn ang="0">
              <a:pos x="connsiteX142-285" y="connsiteY142-286"/>
            </a:cxn>
            <a:cxn ang="0">
              <a:pos x="connsiteX143-287" y="connsiteY143-288"/>
            </a:cxn>
            <a:cxn ang="0">
              <a:pos x="connsiteX144-289" y="connsiteY144-290"/>
            </a:cxn>
            <a:cxn ang="0">
              <a:pos x="connsiteX145-291" y="connsiteY145-292"/>
            </a:cxn>
            <a:cxn ang="0">
              <a:pos x="connsiteX146-293" y="connsiteY146-294"/>
            </a:cxn>
            <a:cxn ang="0">
              <a:pos x="connsiteX147-295" y="connsiteY147-296"/>
            </a:cxn>
            <a:cxn ang="0">
              <a:pos x="connsiteX148-297" y="connsiteY148-298"/>
            </a:cxn>
            <a:cxn ang="0">
              <a:pos x="connsiteX149-299" y="connsiteY149-300"/>
            </a:cxn>
            <a:cxn ang="0">
              <a:pos x="connsiteX150-301" y="connsiteY150-302"/>
            </a:cxn>
            <a:cxn ang="0">
              <a:pos x="connsiteX151-303" y="connsiteY151-304"/>
            </a:cxn>
            <a:cxn ang="0">
              <a:pos x="connsiteX152-305" y="connsiteY152-306"/>
            </a:cxn>
            <a:cxn ang="0">
              <a:pos x="connsiteX153-307" y="connsiteY153-308"/>
            </a:cxn>
            <a:cxn ang="0">
              <a:pos x="connsiteX154-309" y="connsiteY154-310"/>
            </a:cxn>
            <a:cxn ang="0">
              <a:pos x="connsiteX155-311" y="connsiteY155-312"/>
            </a:cxn>
            <a:cxn ang="0">
              <a:pos x="connsiteX156-313" y="connsiteY156-314"/>
            </a:cxn>
            <a:cxn ang="0">
              <a:pos x="connsiteX157-315" y="connsiteY157-316"/>
            </a:cxn>
            <a:cxn ang="0">
              <a:pos x="connsiteX158-317" y="connsiteY158-318"/>
            </a:cxn>
            <a:cxn ang="0">
              <a:pos x="connsiteX159-319" y="connsiteY159-320"/>
            </a:cxn>
            <a:cxn ang="0">
              <a:pos x="connsiteX160-321" y="connsiteY160-322"/>
            </a:cxn>
            <a:cxn ang="0">
              <a:pos x="connsiteX161-323" y="connsiteY161-324"/>
            </a:cxn>
            <a:cxn ang="0">
              <a:pos x="connsiteX162-325" y="connsiteY162-326"/>
            </a:cxn>
            <a:cxn ang="0">
              <a:pos x="connsiteX163-327" y="connsiteY163-328"/>
            </a:cxn>
            <a:cxn ang="0">
              <a:pos x="connsiteX164-329" y="connsiteY164-330"/>
            </a:cxn>
            <a:cxn ang="0">
              <a:pos x="connsiteX165-331" y="connsiteY165-332"/>
            </a:cxn>
            <a:cxn ang="0">
              <a:pos x="connsiteX166-333" y="connsiteY166-334"/>
            </a:cxn>
            <a:cxn ang="0">
              <a:pos x="connsiteX167-335" y="connsiteY167-336"/>
            </a:cxn>
            <a:cxn ang="0">
              <a:pos x="connsiteX168-337" y="connsiteY168-338"/>
            </a:cxn>
            <a:cxn ang="0">
              <a:pos x="connsiteX169-339" y="connsiteY169-340"/>
            </a:cxn>
            <a:cxn ang="0">
              <a:pos x="connsiteX170-341" y="connsiteY170-342"/>
            </a:cxn>
            <a:cxn ang="0">
              <a:pos x="connsiteX171-343" y="connsiteY171-344"/>
            </a:cxn>
            <a:cxn ang="0">
              <a:pos x="connsiteX172-345" y="connsiteY172-346"/>
            </a:cxn>
            <a:cxn ang="0">
              <a:pos x="connsiteX173-347" y="connsiteY173-348"/>
            </a:cxn>
            <a:cxn ang="0">
              <a:pos x="connsiteX174-349" y="connsiteY174-350"/>
            </a:cxn>
            <a:cxn ang="0">
              <a:pos x="connsiteX175-351" y="connsiteY175-352"/>
            </a:cxn>
            <a:cxn ang="0">
              <a:pos x="connsiteX176-353" y="connsiteY176-354"/>
            </a:cxn>
            <a:cxn ang="0">
              <a:pos x="connsiteX177-355" y="connsiteY177-356"/>
            </a:cxn>
            <a:cxn ang="0">
              <a:pos x="connsiteX178-357" y="connsiteY178-358"/>
            </a:cxn>
            <a:cxn ang="0">
              <a:pos x="connsiteX179-359" y="connsiteY179-360"/>
            </a:cxn>
            <a:cxn ang="0">
              <a:pos x="connsiteX180-361" y="connsiteY180-362"/>
            </a:cxn>
            <a:cxn ang="0">
              <a:pos x="connsiteX181-363" y="connsiteY181-364"/>
            </a:cxn>
            <a:cxn ang="0">
              <a:pos x="connsiteX182-365" y="connsiteY182-366"/>
            </a:cxn>
            <a:cxn ang="0">
              <a:pos x="connsiteX183-367" y="connsiteY183-368"/>
            </a:cxn>
            <a:cxn ang="0">
              <a:pos x="connsiteX184-369" y="connsiteY184-370"/>
            </a:cxn>
            <a:cxn ang="0">
              <a:pos x="connsiteX185-371" y="connsiteY185-372"/>
            </a:cxn>
            <a:cxn ang="0">
              <a:pos x="connsiteX186-373" y="connsiteY186-374"/>
            </a:cxn>
            <a:cxn ang="0">
              <a:pos x="connsiteX187-375" y="connsiteY187-376"/>
            </a:cxn>
            <a:cxn ang="0">
              <a:pos x="connsiteX188-377" y="connsiteY188-378"/>
            </a:cxn>
            <a:cxn ang="0">
              <a:pos x="connsiteX189-379" y="connsiteY189-380"/>
            </a:cxn>
            <a:cxn ang="0">
              <a:pos x="connsiteX190-381" y="connsiteY190-382"/>
            </a:cxn>
            <a:cxn ang="0">
              <a:pos x="connsiteX191-383" y="connsiteY191-384"/>
            </a:cxn>
            <a:cxn ang="0">
              <a:pos x="connsiteX192-385" y="connsiteY192-386"/>
            </a:cxn>
            <a:cxn ang="0">
              <a:pos x="connsiteX193-387" y="connsiteY193-388"/>
            </a:cxn>
          </a:cxnLst>
          <a:rect l="l" t="t" r="r" b="b"/>
          <a:pathLst>
            <a:path w="5470922" h="1160335">
              <a:moveTo>
                <a:pt x="0" y="1160335"/>
              </a:moveTo>
              <a:cubicBezTo>
                <a:pt x="9922" y="1154382"/>
                <a:pt x="19417" y="1147651"/>
                <a:pt x="29766" y="1142476"/>
              </a:cubicBezTo>
              <a:cubicBezTo>
                <a:pt x="35379" y="1139670"/>
                <a:pt x="42605" y="1140288"/>
                <a:pt x="47625" y="1136523"/>
              </a:cubicBezTo>
              <a:cubicBezTo>
                <a:pt x="58850" y="1128104"/>
                <a:pt x="67469" y="1116679"/>
                <a:pt x="77391" y="1106757"/>
              </a:cubicBezTo>
              <a:cubicBezTo>
                <a:pt x="82450" y="1101698"/>
                <a:pt x="89297" y="1098820"/>
                <a:pt x="95250" y="1094851"/>
              </a:cubicBezTo>
              <a:cubicBezTo>
                <a:pt x="121047" y="1096835"/>
                <a:pt x="148441" y="1096019"/>
                <a:pt x="172641" y="1100804"/>
              </a:cubicBezTo>
              <a:cubicBezTo>
                <a:pt x="196841" y="1105589"/>
                <a:pt x="157712" y="1140107"/>
                <a:pt x="240451" y="1123560"/>
              </a:cubicBezTo>
              <a:cubicBezTo>
                <a:pt x="244420" y="1117607"/>
                <a:pt x="232560" y="1101620"/>
                <a:pt x="232172" y="1088898"/>
              </a:cubicBezTo>
              <a:cubicBezTo>
                <a:pt x="231784" y="1076176"/>
                <a:pt x="235373" y="1060985"/>
                <a:pt x="238125" y="1047226"/>
              </a:cubicBezTo>
              <a:cubicBezTo>
                <a:pt x="239356" y="1041073"/>
                <a:pt x="239641" y="1033803"/>
                <a:pt x="244078" y="1029366"/>
              </a:cubicBezTo>
              <a:cubicBezTo>
                <a:pt x="254196" y="1019248"/>
                <a:pt x="279797" y="1005554"/>
                <a:pt x="279797" y="1005554"/>
              </a:cubicBezTo>
              <a:cubicBezTo>
                <a:pt x="283766" y="999601"/>
                <a:pt x="286991" y="993079"/>
                <a:pt x="291703" y="987694"/>
              </a:cubicBezTo>
              <a:cubicBezTo>
                <a:pt x="300943" y="977134"/>
                <a:pt x="313686" y="969604"/>
                <a:pt x="321469" y="957929"/>
              </a:cubicBezTo>
              <a:lnTo>
                <a:pt x="345281" y="922210"/>
              </a:lnTo>
              <a:cubicBezTo>
                <a:pt x="349250" y="916257"/>
                <a:pt x="352128" y="909410"/>
                <a:pt x="357187" y="904351"/>
              </a:cubicBezTo>
              <a:lnTo>
                <a:pt x="369094" y="892444"/>
              </a:lnTo>
              <a:cubicBezTo>
                <a:pt x="373063" y="896413"/>
                <a:pt x="378112" y="899538"/>
                <a:pt x="381000" y="904351"/>
              </a:cubicBezTo>
              <a:cubicBezTo>
                <a:pt x="384228" y="909732"/>
                <a:pt x="381690" y="912897"/>
                <a:pt x="386953" y="922210"/>
              </a:cubicBezTo>
              <a:cubicBezTo>
                <a:pt x="392216" y="931523"/>
                <a:pt x="400815" y="956310"/>
                <a:pt x="412580" y="960232"/>
              </a:cubicBezTo>
              <a:cubicBezTo>
                <a:pt x="422502" y="970154"/>
                <a:pt x="439125" y="965398"/>
                <a:pt x="452437" y="969835"/>
              </a:cubicBezTo>
              <a:lnTo>
                <a:pt x="488156" y="981741"/>
              </a:lnTo>
              <a:cubicBezTo>
                <a:pt x="496094" y="979757"/>
                <a:pt x="504651" y="979447"/>
                <a:pt x="511969" y="975788"/>
              </a:cubicBezTo>
              <a:cubicBezTo>
                <a:pt x="538894" y="962326"/>
                <a:pt x="542850" y="956813"/>
                <a:pt x="559594" y="940069"/>
              </a:cubicBezTo>
              <a:cubicBezTo>
                <a:pt x="573485" y="942054"/>
                <a:pt x="587507" y="943271"/>
                <a:pt x="601266" y="946023"/>
              </a:cubicBezTo>
              <a:cubicBezTo>
                <a:pt x="607419" y="947254"/>
                <a:pt x="614225" y="948056"/>
                <a:pt x="619125" y="951976"/>
              </a:cubicBezTo>
              <a:cubicBezTo>
                <a:pt x="624712" y="956445"/>
                <a:pt x="625972" y="964776"/>
                <a:pt x="631031" y="969835"/>
              </a:cubicBezTo>
              <a:cubicBezTo>
                <a:pt x="636090" y="974894"/>
                <a:pt x="642938" y="977772"/>
                <a:pt x="648891" y="981741"/>
              </a:cubicBezTo>
              <a:cubicBezTo>
                <a:pt x="654844" y="979757"/>
                <a:pt x="661137" y="978594"/>
                <a:pt x="666750" y="975788"/>
              </a:cubicBezTo>
              <a:cubicBezTo>
                <a:pt x="673149" y="972588"/>
                <a:pt x="678071" y="966788"/>
                <a:pt x="684609" y="963882"/>
              </a:cubicBezTo>
              <a:cubicBezTo>
                <a:pt x="696078" y="958785"/>
                <a:pt x="720328" y="951976"/>
                <a:pt x="720328" y="951976"/>
              </a:cubicBezTo>
              <a:cubicBezTo>
                <a:pt x="728266" y="944038"/>
                <a:pt x="737914" y="937503"/>
                <a:pt x="744141" y="928163"/>
              </a:cubicBezTo>
              <a:cubicBezTo>
                <a:pt x="748110" y="922210"/>
                <a:pt x="750460" y="914773"/>
                <a:pt x="756047" y="910304"/>
              </a:cubicBezTo>
              <a:cubicBezTo>
                <a:pt x="760947" y="906384"/>
                <a:pt x="767669" y="905044"/>
                <a:pt x="773906" y="904351"/>
              </a:cubicBezTo>
              <a:cubicBezTo>
                <a:pt x="803555" y="901057"/>
                <a:pt x="833437" y="900382"/>
                <a:pt x="863203" y="898398"/>
              </a:cubicBezTo>
              <a:cubicBezTo>
                <a:pt x="869141" y="880583"/>
                <a:pt x="869697" y="861165"/>
                <a:pt x="887016" y="850773"/>
              </a:cubicBezTo>
              <a:cubicBezTo>
                <a:pt x="892397" y="847544"/>
                <a:pt x="898701" y="845942"/>
                <a:pt x="904875" y="844819"/>
              </a:cubicBezTo>
              <a:cubicBezTo>
                <a:pt x="920615" y="841957"/>
                <a:pt x="936625" y="840850"/>
                <a:pt x="952500" y="838866"/>
              </a:cubicBezTo>
              <a:lnTo>
                <a:pt x="988219" y="815054"/>
              </a:lnTo>
              <a:lnTo>
                <a:pt x="1006078" y="803148"/>
              </a:lnTo>
              <a:cubicBezTo>
                <a:pt x="1017984" y="805132"/>
                <a:pt x="1030014" y="806483"/>
                <a:pt x="1041797" y="809101"/>
              </a:cubicBezTo>
              <a:cubicBezTo>
                <a:pt x="1047923" y="810462"/>
                <a:pt x="1053381" y="815054"/>
                <a:pt x="1059656" y="815054"/>
              </a:cubicBezTo>
              <a:cubicBezTo>
                <a:pt x="1067132" y="815054"/>
                <a:pt x="1092905" y="805956"/>
                <a:pt x="1101328" y="803148"/>
              </a:cubicBezTo>
              <a:cubicBezTo>
                <a:pt x="1120716" y="783760"/>
                <a:pt x="1104567" y="761925"/>
                <a:pt x="1113497" y="748034"/>
              </a:cubicBezTo>
              <a:cubicBezTo>
                <a:pt x="1122427" y="734143"/>
                <a:pt x="1145028" y="725501"/>
                <a:pt x="1154906" y="719804"/>
              </a:cubicBezTo>
              <a:cubicBezTo>
                <a:pt x="1164784" y="714107"/>
                <a:pt x="1166813" y="715835"/>
                <a:pt x="1172766" y="713851"/>
              </a:cubicBezTo>
              <a:cubicBezTo>
                <a:pt x="1180703" y="715835"/>
                <a:pt x="1188711" y="717556"/>
                <a:pt x="1196578" y="719804"/>
              </a:cubicBezTo>
              <a:cubicBezTo>
                <a:pt x="1202612" y="721528"/>
                <a:pt x="1208284" y="726988"/>
                <a:pt x="1214437" y="725757"/>
              </a:cubicBezTo>
              <a:cubicBezTo>
                <a:pt x="1219941" y="724656"/>
                <a:pt x="1221531" y="716739"/>
                <a:pt x="1226344" y="713851"/>
              </a:cubicBezTo>
              <a:cubicBezTo>
                <a:pt x="1231725" y="710623"/>
                <a:pt x="1238250" y="709882"/>
                <a:pt x="1244203" y="707898"/>
              </a:cubicBezTo>
              <a:cubicBezTo>
                <a:pt x="1254125" y="717820"/>
                <a:pt x="1262294" y="729880"/>
                <a:pt x="1273969" y="737663"/>
              </a:cubicBezTo>
              <a:cubicBezTo>
                <a:pt x="1279922" y="741632"/>
                <a:pt x="1286396" y="744913"/>
                <a:pt x="1291828" y="749569"/>
              </a:cubicBezTo>
              <a:cubicBezTo>
                <a:pt x="1312334" y="767145"/>
                <a:pt x="1311633" y="774355"/>
                <a:pt x="1333500" y="785288"/>
              </a:cubicBezTo>
              <a:cubicBezTo>
                <a:pt x="1339113" y="788094"/>
                <a:pt x="1345406" y="789257"/>
                <a:pt x="1351359" y="791241"/>
              </a:cubicBezTo>
              <a:cubicBezTo>
                <a:pt x="1360190" y="777996"/>
                <a:pt x="1366754" y="771544"/>
                <a:pt x="1369219" y="755523"/>
              </a:cubicBezTo>
              <a:cubicBezTo>
                <a:pt x="1372251" y="735812"/>
                <a:pt x="1368866" y="714911"/>
                <a:pt x="1375172" y="695991"/>
              </a:cubicBezTo>
              <a:cubicBezTo>
                <a:pt x="1377434" y="689204"/>
                <a:pt x="1386493" y="686991"/>
                <a:pt x="1393031" y="684085"/>
              </a:cubicBezTo>
              <a:cubicBezTo>
                <a:pt x="1424834" y="669951"/>
                <a:pt x="1460347" y="665921"/>
                <a:pt x="1494234" y="660273"/>
              </a:cubicBezTo>
              <a:cubicBezTo>
                <a:pt x="1498203" y="656304"/>
                <a:pt x="1501758" y="651872"/>
                <a:pt x="1506141" y="648366"/>
              </a:cubicBezTo>
              <a:cubicBezTo>
                <a:pt x="1511728" y="643897"/>
                <a:pt x="1518941" y="641519"/>
                <a:pt x="1524000" y="636460"/>
              </a:cubicBezTo>
              <a:cubicBezTo>
                <a:pt x="1529059" y="631401"/>
                <a:pt x="1531937" y="624554"/>
                <a:pt x="1535906" y="618601"/>
              </a:cubicBezTo>
              <a:cubicBezTo>
                <a:pt x="1551780" y="570976"/>
                <a:pt x="1527969" y="626537"/>
                <a:pt x="1559719" y="594788"/>
              </a:cubicBezTo>
              <a:cubicBezTo>
                <a:pt x="1564156" y="590351"/>
                <a:pt x="1561235" y="581366"/>
                <a:pt x="1565672" y="576929"/>
              </a:cubicBezTo>
              <a:cubicBezTo>
                <a:pt x="1586143" y="556458"/>
                <a:pt x="1596792" y="554649"/>
                <a:pt x="1619250" y="547163"/>
              </a:cubicBezTo>
              <a:cubicBezTo>
                <a:pt x="1647031" y="549147"/>
                <a:pt x="1674933" y="549862"/>
                <a:pt x="1702594" y="553116"/>
              </a:cubicBezTo>
              <a:cubicBezTo>
                <a:pt x="1708826" y="553849"/>
                <a:pt x="1714204" y="559637"/>
                <a:pt x="1720453" y="559069"/>
              </a:cubicBezTo>
              <a:cubicBezTo>
                <a:pt x="1736749" y="557588"/>
                <a:pt x="1762469" y="557037"/>
                <a:pt x="1768078" y="547163"/>
              </a:cubicBezTo>
              <a:cubicBezTo>
                <a:pt x="1773688" y="537289"/>
                <a:pt x="1754110" y="513717"/>
                <a:pt x="1754110" y="499826"/>
              </a:cubicBezTo>
              <a:cubicBezTo>
                <a:pt x="1754110" y="485935"/>
                <a:pt x="1762774" y="472797"/>
                <a:pt x="1768078" y="463819"/>
              </a:cubicBezTo>
              <a:cubicBezTo>
                <a:pt x="1774031" y="457866"/>
                <a:pt x="1797904" y="491473"/>
                <a:pt x="1806122" y="489647"/>
              </a:cubicBezTo>
              <a:cubicBezTo>
                <a:pt x="1826483" y="485122"/>
                <a:pt x="1831966" y="466139"/>
                <a:pt x="1839516" y="463819"/>
              </a:cubicBezTo>
              <a:cubicBezTo>
                <a:pt x="1847066" y="461499"/>
                <a:pt x="1847039" y="472220"/>
                <a:pt x="1851422" y="475726"/>
              </a:cubicBezTo>
              <a:cubicBezTo>
                <a:pt x="1867907" y="488915"/>
                <a:pt x="1868278" y="487298"/>
                <a:pt x="1887141" y="493585"/>
              </a:cubicBezTo>
              <a:cubicBezTo>
                <a:pt x="1888623" y="493289"/>
                <a:pt x="1928665" y="486560"/>
                <a:pt x="1934766" y="481679"/>
              </a:cubicBezTo>
              <a:cubicBezTo>
                <a:pt x="1989970" y="437515"/>
                <a:pt x="1909488" y="489097"/>
                <a:pt x="1952625" y="445960"/>
              </a:cubicBezTo>
              <a:cubicBezTo>
                <a:pt x="1958900" y="439685"/>
                <a:pt x="1968018" y="436860"/>
                <a:pt x="1976437" y="434054"/>
              </a:cubicBezTo>
              <a:cubicBezTo>
                <a:pt x="1989494" y="429702"/>
                <a:pt x="2038438" y="423496"/>
                <a:pt x="2047875" y="422148"/>
              </a:cubicBezTo>
              <a:cubicBezTo>
                <a:pt x="2098472" y="405280"/>
                <a:pt x="2036777" y="428806"/>
                <a:pt x="2077641" y="404288"/>
              </a:cubicBezTo>
              <a:cubicBezTo>
                <a:pt x="2083022" y="401060"/>
                <a:pt x="2089547" y="400319"/>
                <a:pt x="2095500" y="398335"/>
              </a:cubicBezTo>
              <a:cubicBezTo>
                <a:pt x="2119214" y="362764"/>
                <a:pt x="2093315" y="393694"/>
                <a:pt x="2125266" y="374523"/>
              </a:cubicBezTo>
              <a:cubicBezTo>
                <a:pt x="2130079" y="371635"/>
                <a:pt x="2132152" y="365126"/>
                <a:pt x="2137172" y="362616"/>
              </a:cubicBezTo>
              <a:cubicBezTo>
                <a:pt x="2148397" y="357003"/>
                <a:pt x="2160985" y="354679"/>
                <a:pt x="2172891" y="350710"/>
              </a:cubicBezTo>
              <a:cubicBezTo>
                <a:pt x="2178844" y="348726"/>
                <a:pt x="2184597" y="345988"/>
                <a:pt x="2190750" y="344757"/>
              </a:cubicBezTo>
              <a:cubicBezTo>
                <a:pt x="2200672" y="342773"/>
                <a:pt x="2210754" y="341466"/>
                <a:pt x="2220516" y="338804"/>
              </a:cubicBezTo>
              <a:cubicBezTo>
                <a:pt x="2232624" y="335502"/>
                <a:pt x="2244328" y="330867"/>
                <a:pt x="2256234" y="326898"/>
              </a:cubicBezTo>
              <a:cubicBezTo>
                <a:pt x="2262187" y="324913"/>
                <a:pt x="2268873" y="324425"/>
                <a:pt x="2274094" y="320944"/>
              </a:cubicBezTo>
              <a:lnTo>
                <a:pt x="2309812" y="297132"/>
              </a:lnTo>
              <a:cubicBezTo>
                <a:pt x="2313781" y="291179"/>
                <a:pt x="2316660" y="284332"/>
                <a:pt x="2321719" y="279273"/>
              </a:cubicBezTo>
              <a:cubicBezTo>
                <a:pt x="2333261" y="267731"/>
                <a:pt x="2342910" y="266255"/>
                <a:pt x="2357437" y="261413"/>
              </a:cubicBezTo>
              <a:cubicBezTo>
                <a:pt x="2361406" y="257444"/>
                <a:pt x="2356619" y="251411"/>
                <a:pt x="2369344" y="249507"/>
              </a:cubicBezTo>
              <a:cubicBezTo>
                <a:pt x="2382069" y="247603"/>
                <a:pt x="2418906" y="251970"/>
                <a:pt x="2433789" y="249986"/>
              </a:cubicBezTo>
              <a:cubicBezTo>
                <a:pt x="2448672" y="248002"/>
                <a:pt x="2448546" y="241650"/>
                <a:pt x="2458641" y="237601"/>
              </a:cubicBezTo>
              <a:cubicBezTo>
                <a:pt x="2468736" y="233552"/>
                <a:pt x="2494359" y="225694"/>
                <a:pt x="2494359" y="225694"/>
              </a:cubicBezTo>
              <a:cubicBezTo>
                <a:pt x="2508250" y="227679"/>
                <a:pt x="2523209" y="225949"/>
                <a:pt x="2536031" y="231648"/>
              </a:cubicBezTo>
              <a:cubicBezTo>
                <a:pt x="2542569" y="234554"/>
                <a:pt x="2543467" y="243920"/>
                <a:pt x="2547937" y="249507"/>
              </a:cubicBezTo>
              <a:cubicBezTo>
                <a:pt x="2551443" y="253890"/>
                <a:pt x="2555875" y="257444"/>
                <a:pt x="2559844" y="261413"/>
              </a:cubicBezTo>
              <a:cubicBezTo>
                <a:pt x="2561828" y="271335"/>
                <a:pt x="2560184" y="282760"/>
                <a:pt x="2565797" y="291179"/>
              </a:cubicBezTo>
              <a:cubicBezTo>
                <a:pt x="2569278" y="296400"/>
                <a:pt x="2578171" y="294085"/>
                <a:pt x="2583656" y="297132"/>
              </a:cubicBezTo>
              <a:cubicBezTo>
                <a:pt x="2596165" y="304081"/>
                <a:pt x="2605800" y="316418"/>
                <a:pt x="2619375" y="320944"/>
              </a:cubicBezTo>
              <a:cubicBezTo>
                <a:pt x="2644022" y="329161"/>
                <a:pt x="2632013" y="323417"/>
                <a:pt x="2655094" y="338804"/>
              </a:cubicBezTo>
              <a:cubicBezTo>
                <a:pt x="2685601" y="384566"/>
                <a:pt x="2676554" y="360408"/>
                <a:pt x="2684859" y="410241"/>
              </a:cubicBezTo>
              <a:cubicBezTo>
                <a:pt x="2692797" y="406272"/>
                <a:pt x="2700432" y="401631"/>
                <a:pt x="2708672" y="398335"/>
              </a:cubicBezTo>
              <a:cubicBezTo>
                <a:pt x="2720325" y="393674"/>
                <a:pt x="2744391" y="386429"/>
                <a:pt x="2744391" y="386429"/>
              </a:cubicBezTo>
              <a:cubicBezTo>
                <a:pt x="2799991" y="423496"/>
                <a:pt x="2765849" y="411429"/>
                <a:pt x="2851547" y="404288"/>
              </a:cubicBezTo>
              <a:lnTo>
                <a:pt x="2887266" y="392382"/>
              </a:lnTo>
              <a:cubicBezTo>
                <a:pt x="2893219" y="390398"/>
                <a:pt x="2899904" y="389910"/>
                <a:pt x="2905125" y="386429"/>
              </a:cubicBezTo>
              <a:cubicBezTo>
                <a:pt x="2911078" y="382460"/>
                <a:pt x="2916043" y="376258"/>
                <a:pt x="2922984" y="374523"/>
              </a:cubicBezTo>
              <a:cubicBezTo>
                <a:pt x="2940417" y="370165"/>
                <a:pt x="2958703" y="370554"/>
                <a:pt x="2976562" y="368569"/>
              </a:cubicBezTo>
              <a:cubicBezTo>
                <a:pt x="2982515" y="370554"/>
                <a:pt x="2988809" y="371716"/>
                <a:pt x="2994422" y="374523"/>
              </a:cubicBezTo>
              <a:cubicBezTo>
                <a:pt x="3000821" y="377723"/>
                <a:pt x="3005265" y="387832"/>
                <a:pt x="3012281" y="386429"/>
              </a:cubicBezTo>
              <a:cubicBezTo>
                <a:pt x="3023087" y="384267"/>
                <a:pt x="3025941" y="357009"/>
                <a:pt x="3030141" y="350710"/>
              </a:cubicBezTo>
              <a:cubicBezTo>
                <a:pt x="3035862" y="342129"/>
                <a:pt x="3055611" y="325336"/>
                <a:pt x="3065859" y="320944"/>
              </a:cubicBezTo>
              <a:cubicBezTo>
                <a:pt x="3073379" y="317721"/>
                <a:pt x="3072588" y="315295"/>
                <a:pt x="3089672" y="314991"/>
              </a:cubicBezTo>
              <a:cubicBezTo>
                <a:pt x="3106756" y="314687"/>
                <a:pt x="3128678" y="321103"/>
                <a:pt x="3168365" y="319119"/>
              </a:cubicBezTo>
              <a:cubicBezTo>
                <a:pt x="3176303" y="321103"/>
                <a:pt x="3219866" y="313695"/>
                <a:pt x="3232547" y="314991"/>
              </a:cubicBezTo>
              <a:cubicBezTo>
                <a:pt x="3245228" y="316287"/>
                <a:pt x="3238198" y="318625"/>
                <a:pt x="3244453" y="326898"/>
              </a:cubicBezTo>
              <a:cubicBezTo>
                <a:pt x="3250708" y="335171"/>
                <a:pt x="3258173" y="366616"/>
                <a:pt x="3270079" y="364631"/>
              </a:cubicBezTo>
              <a:cubicBezTo>
                <a:pt x="3281985" y="370584"/>
                <a:pt x="3284793" y="400431"/>
                <a:pt x="3295707" y="413025"/>
              </a:cubicBezTo>
              <a:cubicBezTo>
                <a:pt x="3306621" y="425619"/>
                <a:pt x="3327449" y="434788"/>
                <a:pt x="3335563" y="440198"/>
              </a:cubicBezTo>
              <a:lnTo>
                <a:pt x="3363516" y="440007"/>
              </a:lnTo>
              <a:cubicBezTo>
                <a:pt x="3375280" y="436086"/>
                <a:pt x="3368740" y="415219"/>
                <a:pt x="3368957" y="405345"/>
              </a:cubicBezTo>
              <a:cubicBezTo>
                <a:pt x="3369174" y="395471"/>
                <a:pt x="3362833" y="386718"/>
                <a:pt x="3364817" y="380765"/>
              </a:cubicBezTo>
              <a:cubicBezTo>
                <a:pt x="3366802" y="362906"/>
                <a:pt x="3364431" y="325091"/>
                <a:pt x="3374136" y="317105"/>
              </a:cubicBezTo>
              <a:cubicBezTo>
                <a:pt x="3383841" y="309119"/>
                <a:pt x="3411487" y="325874"/>
                <a:pt x="3423047" y="332851"/>
              </a:cubicBezTo>
              <a:cubicBezTo>
                <a:pt x="3434607" y="339828"/>
                <a:pt x="3435558" y="356983"/>
                <a:pt x="3443495" y="358967"/>
              </a:cubicBezTo>
              <a:cubicBezTo>
                <a:pt x="3460244" y="370133"/>
                <a:pt x="3453772" y="327794"/>
                <a:pt x="3459294" y="314512"/>
              </a:cubicBezTo>
              <a:cubicBezTo>
                <a:pt x="3464816" y="301230"/>
                <a:pt x="3469768" y="286139"/>
                <a:pt x="3476625" y="279273"/>
              </a:cubicBezTo>
              <a:cubicBezTo>
                <a:pt x="3483482" y="272408"/>
                <a:pt x="3492450" y="275094"/>
                <a:pt x="3500437" y="273319"/>
              </a:cubicBezTo>
              <a:cubicBezTo>
                <a:pt x="3510315" y="271124"/>
                <a:pt x="3520387" y="269820"/>
                <a:pt x="3530203" y="267366"/>
              </a:cubicBezTo>
              <a:cubicBezTo>
                <a:pt x="3536291" y="265844"/>
                <a:pt x="3542109" y="263397"/>
                <a:pt x="3548062" y="261413"/>
              </a:cubicBezTo>
              <a:cubicBezTo>
                <a:pt x="3552031" y="255460"/>
                <a:pt x="3529862" y="247186"/>
                <a:pt x="3539784" y="233471"/>
              </a:cubicBezTo>
              <a:cubicBezTo>
                <a:pt x="3549706" y="219757"/>
                <a:pt x="3595559" y="199001"/>
                <a:pt x="3607594" y="179126"/>
              </a:cubicBezTo>
              <a:cubicBezTo>
                <a:pt x="3619629" y="159251"/>
                <a:pt x="3604060" y="127292"/>
                <a:pt x="3611997" y="114218"/>
              </a:cubicBezTo>
              <a:cubicBezTo>
                <a:pt x="3619934" y="101144"/>
                <a:pt x="3638913" y="106344"/>
                <a:pt x="3655219" y="100679"/>
              </a:cubicBezTo>
              <a:cubicBezTo>
                <a:pt x="3671526" y="95014"/>
                <a:pt x="3690936" y="136929"/>
                <a:pt x="3709836" y="80227"/>
              </a:cubicBezTo>
              <a:cubicBezTo>
                <a:pt x="3719021" y="6743"/>
                <a:pt x="3741165" y="46877"/>
                <a:pt x="3757213" y="45277"/>
              </a:cubicBezTo>
              <a:cubicBezTo>
                <a:pt x="3773261" y="43677"/>
                <a:pt x="3786413" y="66353"/>
                <a:pt x="3806125" y="70626"/>
              </a:cubicBezTo>
              <a:cubicBezTo>
                <a:pt x="3825837" y="74899"/>
                <a:pt x="3860948" y="71857"/>
                <a:pt x="3875484" y="70913"/>
              </a:cubicBezTo>
              <a:cubicBezTo>
                <a:pt x="3890020" y="69969"/>
                <a:pt x="3887731" y="67766"/>
                <a:pt x="3893344" y="64960"/>
              </a:cubicBezTo>
              <a:cubicBezTo>
                <a:pt x="3899743" y="61760"/>
                <a:pt x="3904146" y="54230"/>
                <a:pt x="3911203" y="53054"/>
              </a:cubicBezTo>
              <a:cubicBezTo>
                <a:pt x="3917393" y="52022"/>
                <a:pt x="3923109" y="57023"/>
                <a:pt x="3929062" y="59007"/>
              </a:cubicBezTo>
              <a:cubicBezTo>
                <a:pt x="3944937" y="57023"/>
                <a:pt x="3956758" y="63520"/>
                <a:pt x="3966595" y="73218"/>
              </a:cubicBezTo>
              <a:cubicBezTo>
                <a:pt x="3976432" y="82916"/>
                <a:pt x="3978245" y="107399"/>
                <a:pt x="3988082" y="117193"/>
              </a:cubicBezTo>
              <a:cubicBezTo>
                <a:pt x="3997919" y="126987"/>
                <a:pt x="4001408" y="115842"/>
                <a:pt x="4025615" y="131980"/>
              </a:cubicBezTo>
              <a:cubicBezTo>
                <a:pt x="4031568" y="129996"/>
                <a:pt x="4058094" y="117547"/>
                <a:pt x="4060295" y="105865"/>
              </a:cubicBezTo>
              <a:cubicBezTo>
                <a:pt x="4062496" y="94183"/>
                <a:pt x="4041408" y="76115"/>
                <a:pt x="4038822" y="61888"/>
              </a:cubicBezTo>
              <a:cubicBezTo>
                <a:pt x="4036236" y="47661"/>
                <a:pt x="4040853" y="30811"/>
                <a:pt x="4044778" y="20505"/>
              </a:cubicBezTo>
              <a:cubicBezTo>
                <a:pt x="4048703" y="10199"/>
                <a:pt x="4052884" y="1574"/>
                <a:pt x="4062371" y="53"/>
              </a:cubicBezTo>
              <a:cubicBezTo>
                <a:pt x="4071859" y="-1467"/>
                <a:pt x="4114750" y="30952"/>
                <a:pt x="4101703" y="11382"/>
              </a:cubicBezTo>
              <a:cubicBezTo>
                <a:pt x="4103687" y="3444"/>
                <a:pt x="4124603" y="40393"/>
                <a:pt x="4137933" y="51419"/>
              </a:cubicBezTo>
              <a:cubicBezTo>
                <a:pt x="4151263" y="62445"/>
                <a:pt x="4163909" y="81233"/>
                <a:pt x="4181683" y="77537"/>
              </a:cubicBezTo>
              <a:cubicBezTo>
                <a:pt x="4199457" y="73841"/>
                <a:pt x="4228142" y="36298"/>
                <a:pt x="4244578" y="29241"/>
              </a:cubicBezTo>
              <a:cubicBezTo>
                <a:pt x="4261014" y="22184"/>
                <a:pt x="4268391" y="33210"/>
                <a:pt x="4280297" y="35194"/>
              </a:cubicBezTo>
              <a:cubicBezTo>
                <a:pt x="4327736" y="30450"/>
                <a:pt x="4328782" y="33248"/>
                <a:pt x="4363641" y="23288"/>
              </a:cubicBezTo>
              <a:cubicBezTo>
                <a:pt x="4369675" y="21564"/>
                <a:pt x="4370413" y="11174"/>
                <a:pt x="4381500" y="17335"/>
              </a:cubicBezTo>
              <a:cubicBezTo>
                <a:pt x="4392587" y="23496"/>
                <a:pt x="4417523" y="47453"/>
                <a:pt x="4430163" y="60255"/>
              </a:cubicBezTo>
              <a:cubicBezTo>
                <a:pt x="4442803" y="73057"/>
                <a:pt x="4447592" y="89396"/>
                <a:pt x="4457341" y="94149"/>
              </a:cubicBezTo>
              <a:cubicBezTo>
                <a:pt x="4467090" y="98902"/>
                <a:pt x="4479339" y="95702"/>
                <a:pt x="4488656" y="88773"/>
              </a:cubicBezTo>
              <a:cubicBezTo>
                <a:pt x="4497973" y="81844"/>
                <a:pt x="4504876" y="61455"/>
                <a:pt x="4513245" y="52574"/>
              </a:cubicBezTo>
              <a:cubicBezTo>
                <a:pt x="4521614" y="43693"/>
                <a:pt x="4528690" y="39756"/>
                <a:pt x="4538870" y="35484"/>
              </a:cubicBezTo>
              <a:cubicBezTo>
                <a:pt x="4549050" y="31212"/>
                <a:pt x="4563585" y="30908"/>
                <a:pt x="4574326" y="26939"/>
              </a:cubicBezTo>
              <a:cubicBezTo>
                <a:pt x="4585067" y="22970"/>
                <a:pt x="4597750" y="11287"/>
                <a:pt x="4603315" y="11671"/>
              </a:cubicBezTo>
              <a:cubicBezTo>
                <a:pt x="4608880" y="12055"/>
                <a:pt x="4603404" y="24248"/>
                <a:pt x="4607719" y="29241"/>
              </a:cubicBezTo>
              <a:cubicBezTo>
                <a:pt x="4612034" y="34234"/>
                <a:pt x="4602928" y="50386"/>
                <a:pt x="4629207" y="41627"/>
              </a:cubicBezTo>
              <a:cubicBezTo>
                <a:pt x="4640589" y="75772"/>
                <a:pt x="4650213" y="62161"/>
                <a:pt x="4660522" y="68034"/>
              </a:cubicBezTo>
              <a:cubicBezTo>
                <a:pt x="4670831" y="73907"/>
                <a:pt x="4677180" y="73395"/>
                <a:pt x="4691062" y="76866"/>
              </a:cubicBezTo>
              <a:lnTo>
                <a:pt x="4748780" y="55167"/>
              </a:lnTo>
              <a:cubicBezTo>
                <a:pt x="4761518" y="50920"/>
                <a:pt x="4761120" y="61920"/>
                <a:pt x="4774406" y="70913"/>
              </a:cubicBezTo>
              <a:cubicBezTo>
                <a:pt x="4787692" y="79906"/>
                <a:pt x="4813613" y="107143"/>
                <a:pt x="4828496" y="109127"/>
              </a:cubicBezTo>
              <a:cubicBezTo>
                <a:pt x="4843379" y="111111"/>
                <a:pt x="4850458" y="87588"/>
                <a:pt x="4863703" y="82819"/>
              </a:cubicBezTo>
              <a:cubicBezTo>
                <a:pt x="4876948" y="78050"/>
                <a:pt x="4896058" y="81507"/>
                <a:pt x="4907964" y="80515"/>
              </a:cubicBezTo>
              <a:cubicBezTo>
                <a:pt x="4919870" y="79523"/>
                <a:pt x="4896174" y="89854"/>
                <a:pt x="4935141" y="76866"/>
              </a:cubicBezTo>
              <a:cubicBezTo>
                <a:pt x="4960938" y="78850"/>
                <a:pt x="4925191" y="105175"/>
                <a:pt x="4931792" y="113064"/>
              </a:cubicBezTo>
              <a:cubicBezTo>
                <a:pt x="4938393" y="120954"/>
                <a:pt x="4960430" y="124923"/>
                <a:pt x="4974749" y="124203"/>
              </a:cubicBezTo>
              <a:cubicBezTo>
                <a:pt x="4989068" y="123483"/>
                <a:pt x="5015724" y="94854"/>
                <a:pt x="5017708" y="108745"/>
              </a:cubicBezTo>
              <a:cubicBezTo>
                <a:pt x="5045002" y="67805"/>
                <a:pt x="5010084" y="103404"/>
                <a:pt x="5020562" y="71970"/>
              </a:cubicBezTo>
              <a:cubicBezTo>
                <a:pt x="5022546" y="56095"/>
                <a:pt x="5055627" y="49262"/>
                <a:pt x="5060156" y="41148"/>
              </a:cubicBezTo>
              <a:cubicBezTo>
                <a:pt x="5064686" y="33034"/>
                <a:pt x="5040734" y="27958"/>
                <a:pt x="5047739" y="23288"/>
              </a:cubicBezTo>
              <a:cubicBezTo>
                <a:pt x="5052863" y="19872"/>
                <a:pt x="5116512" y="12176"/>
                <a:pt x="5119687" y="11382"/>
              </a:cubicBezTo>
              <a:cubicBezTo>
                <a:pt x="5129609" y="5429"/>
                <a:pt x="5134441" y="-1484"/>
                <a:pt x="5142725" y="3605"/>
              </a:cubicBezTo>
              <a:cubicBezTo>
                <a:pt x="5151009" y="8694"/>
                <a:pt x="5158303" y="32682"/>
                <a:pt x="5169390" y="41916"/>
              </a:cubicBezTo>
              <a:cubicBezTo>
                <a:pt x="5180477" y="51150"/>
                <a:pt x="5186719" y="43988"/>
                <a:pt x="5209249" y="59007"/>
              </a:cubicBezTo>
              <a:cubicBezTo>
                <a:pt x="5232963" y="94577"/>
                <a:pt x="5232888" y="100774"/>
                <a:pt x="5239014" y="113064"/>
              </a:cubicBezTo>
              <a:cubicBezTo>
                <a:pt x="5245140" y="125354"/>
                <a:pt x="5240598" y="124637"/>
                <a:pt x="5246006" y="132749"/>
              </a:cubicBezTo>
              <a:cubicBezTo>
                <a:pt x="5247990" y="154577"/>
                <a:pt x="5252906" y="170771"/>
                <a:pt x="5258686" y="174708"/>
              </a:cubicBezTo>
              <a:cubicBezTo>
                <a:pt x="5264466" y="178645"/>
                <a:pt x="5273482" y="160979"/>
                <a:pt x="5280686" y="156370"/>
              </a:cubicBezTo>
              <a:cubicBezTo>
                <a:pt x="5287890" y="151761"/>
                <a:pt x="5295958" y="149040"/>
                <a:pt x="5301911" y="147056"/>
              </a:cubicBezTo>
              <a:lnTo>
                <a:pt x="5312265" y="124781"/>
              </a:lnTo>
              <a:cubicBezTo>
                <a:pt x="5316234" y="118828"/>
                <a:pt x="5341378" y="115674"/>
                <a:pt x="5340991" y="106920"/>
              </a:cubicBezTo>
              <a:cubicBezTo>
                <a:pt x="5340604" y="98166"/>
                <a:pt x="5304505" y="77908"/>
                <a:pt x="5309941" y="72259"/>
              </a:cubicBezTo>
              <a:cubicBezTo>
                <a:pt x="5315378" y="66610"/>
                <a:pt x="5355751" y="75011"/>
                <a:pt x="5373610" y="73027"/>
              </a:cubicBezTo>
              <a:cubicBezTo>
                <a:pt x="5369350" y="51728"/>
                <a:pt x="5398148" y="63328"/>
                <a:pt x="5399484" y="59007"/>
              </a:cubicBezTo>
              <a:cubicBezTo>
                <a:pt x="5400820" y="54686"/>
                <a:pt x="5387578" y="51070"/>
                <a:pt x="5381625" y="47101"/>
              </a:cubicBezTo>
              <a:cubicBezTo>
                <a:pt x="5403453" y="45117"/>
                <a:pt x="5425256" y="39467"/>
                <a:pt x="5447109" y="41148"/>
              </a:cubicBezTo>
              <a:cubicBezTo>
                <a:pt x="5486223" y="44157"/>
                <a:pt x="5434968" y="65078"/>
                <a:pt x="5470922" y="47101"/>
              </a:cubicBezTo>
            </a:path>
          </a:pathLst>
        </a:cu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108412</xdr:colOff>
      <xdr:row>9</xdr:row>
      <xdr:rowOff>9524</xdr:rowOff>
    </xdr:from>
    <xdr:to>
      <xdr:col>16</xdr:col>
      <xdr:colOff>400603</xdr:colOff>
      <xdr:row>9</xdr:row>
      <xdr:rowOff>318769</xdr:rowOff>
    </xdr:to>
    <xdr:sp macro="" textlink="">
      <xdr:nvSpPr>
        <xdr:cNvPr id="7" name="Arrow: Quad 10">
          <a:extLst>
            <a:ext uri="{FF2B5EF4-FFF2-40B4-BE49-F238E27FC236}">
              <a16:creationId xmlns="" xmlns:a16="http://schemas.microsoft.com/office/drawing/2014/main" id="{A22CBD48-166D-43BD-A623-5DF1715D22EA}"/>
            </a:ext>
          </a:extLst>
        </xdr:cNvPr>
        <xdr:cNvSpPr/>
      </xdr:nvSpPr>
      <xdr:spPr>
        <a:xfrm>
          <a:off x="6363162" y="1679574"/>
          <a:ext cx="292191" cy="309245"/>
        </a:xfrm>
        <a:prstGeom prst="quadArrow">
          <a:avLst>
            <a:gd name="adj1" fmla="val 10000"/>
            <a:gd name="adj2" fmla="val 13125"/>
            <a:gd name="adj3" fmla="val 22500"/>
          </a:avLst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99060</xdr:colOff>
      <xdr:row>7</xdr:row>
      <xdr:rowOff>85977</xdr:rowOff>
    </xdr:from>
    <xdr:ext cx="323850" cy="405432"/>
    <xdr:sp macro="" textlink="">
      <xdr:nvSpPr>
        <xdr:cNvPr id="8" name="Rectangle 11">
          <a:extLst>
            <a:ext uri="{FF2B5EF4-FFF2-40B4-BE49-F238E27FC236}">
              <a16:creationId xmlns="" xmlns:a16="http://schemas.microsoft.com/office/drawing/2014/main" id="{0DDD1EC5-1EEB-4B73-AF0B-4DF500D11CC6}"/>
            </a:ext>
          </a:extLst>
        </xdr:cNvPr>
        <xdr:cNvSpPr/>
      </xdr:nvSpPr>
      <xdr:spPr>
        <a:xfrm flipV="1">
          <a:off x="6353810" y="1387727"/>
          <a:ext cx="32385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</a:t>
          </a:r>
        </a:p>
      </xdr:txBody>
    </xdr:sp>
    <xdr:clientData/>
  </xdr:oneCellAnchor>
  <xdr:twoCellAnchor>
    <xdr:from>
      <xdr:col>16</xdr:col>
      <xdr:colOff>0</xdr:colOff>
      <xdr:row>29</xdr:row>
      <xdr:rowOff>12700</xdr:rowOff>
    </xdr:from>
    <xdr:to>
      <xdr:col>18</xdr:col>
      <xdr:colOff>12700</xdr:colOff>
      <xdr:row>29</xdr:row>
      <xdr:rowOff>19050</xdr:rowOff>
    </xdr:to>
    <xdr:cxnSp macro="">
      <xdr:nvCxnSpPr>
        <xdr:cNvPr id="9" name="Konektor Lurus 5">
          <a:extLst>
            <a:ext uri="{FF2B5EF4-FFF2-40B4-BE49-F238E27FC236}">
              <a16:creationId xmlns="" xmlns:a16="http://schemas.microsoft.com/office/drawing/2014/main" id="{C86E8C79-0FA7-4C70-8D39-3492482FC96D}"/>
            </a:ext>
          </a:extLst>
        </xdr:cNvPr>
        <xdr:cNvCxnSpPr/>
      </xdr:nvCxnSpPr>
      <xdr:spPr>
        <a:xfrm flipV="1">
          <a:off x="6254750" y="5537200"/>
          <a:ext cx="1270000" cy="6350"/>
        </a:xfrm>
        <a:prstGeom prst="line">
          <a:avLst/>
        </a:prstGeom>
        <a:ln w="7620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36286</xdr:colOff>
      <xdr:row>12</xdr:row>
      <xdr:rowOff>9072</xdr:rowOff>
    </xdr:from>
    <xdr:to>
      <xdr:col>19</xdr:col>
      <xdr:colOff>18143</xdr:colOff>
      <xdr:row>12</xdr:row>
      <xdr:rowOff>27215</xdr:rowOff>
    </xdr:to>
    <xdr:cxnSp macro="">
      <xdr:nvCxnSpPr>
        <xdr:cNvPr id="14" name="Konektor Lurus 9">
          <a:extLst>
            <a:ext uri="{FF2B5EF4-FFF2-40B4-BE49-F238E27FC236}">
              <a16:creationId xmlns="" xmlns:a16="http://schemas.microsoft.com/office/drawing/2014/main" id="{AC422910-69EA-4221-8B47-CADD25C2D184}"/>
            </a:ext>
          </a:extLst>
        </xdr:cNvPr>
        <xdr:cNvCxnSpPr/>
      </xdr:nvCxnSpPr>
      <xdr:spPr>
        <a:xfrm flipH="1" flipV="1">
          <a:off x="11919857" y="2385786"/>
          <a:ext cx="607786" cy="18143"/>
        </a:xfrm>
        <a:prstGeom prst="line">
          <a:avLst/>
        </a:prstGeom>
        <a:ln w="762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37646</xdr:colOff>
      <xdr:row>14</xdr:row>
      <xdr:rowOff>150133</xdr:rowOff>
    </xdr:from>
    <xdr:to>
      <xdr:col>17</xdr:col>
      <xdr:colOff>43996</xdr:colOff>
      <xdr:row>28</xdr:row>
      <xdr:rowOff>172812</xdr:rowOff>
    </xdr:to>
    <xdr:cxnSp macro="">
      <xdr:nvCxnSpPr>
        <xdr:cNvPr id="11" name="Konektor Lurus 10">
          <a:extLst>
            <a:ext uri="{FF2B5EF4-FFF2-40B4-BE49-F238E27FC236}">
              <a16:creationId xmlns="" xmlns:a16="http://schemas.microsoft.com/office/drawing/2014/main" id="{4D203E2D-0DE0-4B02-9E26-47A69317E4B1}"/>
            </a:ext>
          </a:extLst>
        </xdr:cNvPr>
        <xdr:cNvCxnSpPr/>
      </xdr:nvCxnSpPr>
      <xdr:spPr>
        <a:xfrm flipH="1">
          <a:off x="11295289" y="2889704"/>
          <a:ext cx="6350" cy="2562679"/>
        </a:xfrm>
        <a:prstGeom prst="line">
          <a:avLst/>
        </a:prstGeom>
        <a:ln w="762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2722</xdr:colOff>
      <xdr:row>9</xdr:row>
      <xdr:rowOff>454</xdr:rowOff>
    </xdr:from>
    <xdr:to>
      <xdr:col>18</xdr:col>
      <xdr:colOff>9072</xdr:colOff>
      <xdr:row>29</xdr:row>
      <xdr:rowOff>19504</xdr:rowOff>
    </xdr:to>
    <xdr:cxnSp macro="">
      <xdr:nvCxnSpPr>
        <xdr:cNvPr id="13" name="Konektor Lurus 12">
          <a:extLst>
            <a:ext uri="{FF2B5EF4-FFF2-40B4-BE49-F238E27FC236}">
              <a16:creationId xmlns="" xmlns:a16="http://schemas.microsoft.com/office/drawing/2014/main" id="{BAEE2E32-2A18-426E-BF9B-EC256430CC56}"/>
            </a:ext>
          </a:extLst>
        </xdr:cNvPr>
        <xdr:cNvCxnSpPr/>
      </xdr:nvCxnSpPr>
      <xdr:spPr>
        <a:xfrm flipH="1">
          <a:off x="11886293" y="1660525"/>
          <a:ext cx="6350" cy="3819979"/>
        </a:xfrm>
        <a:prstGeom prst="line">
          <a:avLst/>
        </a:prstGeom>
        <a:ln w="762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FIRST%20RESOURCES%20R&amp;D/3.%20LAPORAN%20KEGIATAN%20KEBUN/LAPORAN%20BULANAN%20ARS/09%202026/Pendukung%20TW1/PISP%201/MONITORING%20PENGENDALIAN%20ULAT%20KANTONG%20PISP%201%202025%20AFD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FIRST%20RESOURCES%20R&amp;D/3.%20LAPORAN%20KEGIATAN%20KEBUN/LAPORAN%20BULANAN%20ARS/09%202026/Pendukung%20TW1/PISP%201/MONITORING%20PENGENDALIAN%20UPDKS%20dan%20PET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US"/>
      <sheetName val="INPUTAN "/>
      <sheetName val="REKAP REAL P. ULAT KANTONG"/>
      <sheetName val="MORTALITAS"/>
      <sheetName val="INPUTAN SENSUS"/>
      <sheetName val="TRIAL NUFARM"/>
      <sheetName val="REKAP REAL P. ULAT API"/>
      <sheetName val="Form Sensus Stadia"/>
      <sheetName val="Sensus awal Afd 5"/>
      <sheetName val="Sensus Awal Afd 6"/>
      <sheetName val="TRIAL R"/>
      <sheetName val="REKAP SENSUS ULAT KANTONG "/>
      <sheetName val="Kalender Pegendalian"/>
    </sheetNames>
    <sheetDataSet>
      <sheetData sheetId="0" refreshError="1"/>
      <sheetData sheetId="1" refreshError="1"/>
      <sheetData sheetId="2">
        <row r="49">
          <cell r="C49" t="str">
            <v>C0026</v>
          </cell>
          <cell r="D49">
            <v>2022</v>
          </cell>
          <cell r="E49">
            <v>39.4</v>
          </cell>
          <cell r="F49">
            <v>46027</v>
          </cell>
          <cell r="G49" t="str">
            <v>CT</v>
          </cell>
          <cell r="H49">
            <v>48</v>
          </cell>
          <cell r="I49">
            <v>102</v>
          </cell>
          <cell r="J49">
            <v>80</v>
          </cell>
          <cell r="N49">
            <v>182</v>
          </cell>
          <cell r="P49">
            <v>56.043956043956044</v>
          </cell>
          <cell r="Q49">
            <v>43.956043956043956</v>
          </cell>
          <cell r="R49">
            <v>0</v>
          </cell>
          <cell r="S49">
            <v>3.7916666666666665</v>
          </cell>
          <cell r="T49">
            <v>0</v>
          </cell>
          <cell r="W49" t="str">
            <v>Decis</v>
          </cell>
          <cell r="X49" t="str">
            <v>0.6 L/Ha</v>
          </cell>
          <cell r="Y49">
            <v>48</v>
          </cell>
          <cell r="Z49" t="str">
            <v>Drone</v>
          </cell>
          <cell r="AA49">
            <v>46037</v>
          </cell>
          <cell r="AB49">
            <v>8</v>
          </cell>
          <cell r="AC49">
            <v>48</v>
          </cell>
          <cell r="AD49">
            <v>58.08</v>
          </cell>
          <cell r="AE49">
            <v>968</v>
          </cell>
          <cell r="AF49">
            <v>0.94339622641509435</v>
          </cell>
          <cell r="AG49">
            <v>1.21</v>
          </cell>
        </row>
        <row r="50">
          <cell r="C50" t="str">
            <v>C0027</v>
          </cell>
          <cell r="D50">
            <v>2022</v>
          </cell>
          <cell r="E50">
            <v>28.11</v>
          </cell>
          <cell r="G50" t="str">
            <v>CT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AA50">
            <v>10</v>
          </cell>
          <cell r="AF50" t="e">
            <v>#DIV/0!</v>
          </cell>
          <cell r="AG50" t="e">
            <v>#DIV/0!</v>
          </cell>
        </row>
        <row r="51">
          <cell r="C51" t="str">
            <v>C0028</v>
          </cell>
          <cell r="D51">
            <v>2022</v>
          </cell>
          <cell r="E51">
            <v>29.49</v>
          </cell>
          <cell r="G51" t="str">
            <v>CT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AA51">
            <v>10</v>
          </cell>
          <cell r="AF51" t="e">
            <v>#DIV/0!</v>
          </cell>
          <cell r="AG51" t="e">
            <v>#DIV/0!</v>
          </cell>
        </row>
        <row r="52">
          <cell r="C52" t="str">
            <v>C0029</v>
          </cell>
          <cell r="D52">
            <v>2022</v>
          </cell>
          <cell r="E52">
            <v>28.98</v>
          </cell>
          <cell r="G52" t="str">
            <v>CT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AA52">
            <v>10</v>
          </cell>
          <cell r="AF52" t="e">
            <v>#DIV/0!</v>
          </cell>
          <cell r="AG52" t="e">
            <v>#DIV/0!</v>
          </cell>
        </row>
        <row r="53">
          <cell r="C53" t="str">
            <v>C0030</v>
          </cell>
          <cell r="D53">
            <v>2022</v>
          </cell>
          <cell r="E53">
            <v>29.87</v>
          </cell>
          <cell r="G53" t="str">
            <v>CT</v>
          </cell>
          <cell r="N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AA53">
            <v>10</v>
          </cell>
          <cell r="AF53" t="e">
            <v>#DIV/0!</v>
          </cell>
          <cell r="AG53" t="e">
            <v>#DIV/0!</v>
          </cell>
        </row>
        <row r="54">
          <cell r="C54" t="str">
            <v>C0031</v>
          </cell>
          <cell r="D54">
            <v>2022</v>
          </cell>
          <cell r="E54">
            <v>30.47</v>
          </cell>
          <cell r="F54">
            <v>46030</v>
          </cell>
          <cell r="G54" t="str">
            <v>CT</v>
          </cell>
          <cell r="H54">
            <v>48</v>
          </cell>
          <cell r="I54">
            <v>111</v>
          </cell>
          <cell r="J54">
            <v>42</v>
          </cell>
          <cell r="N54">
            <v>153</v>
          </cell>
          <cell r="P54">
            <v>72.549019607843135</v>
          </cell>
          <cell r="Q54">
            <v>27.450980392156861</v>
          </cell>
          <cell r="R54">
            <v>0</v>
          </cell>
          <cell r="S54">
            <v>3.1875</v>
          </cell>
          <cell r="T54">
            <v>0</v>
          </cell>
          <cell r="W54" t="str">
            <v>Decis</v>
          </cell>
          <cell r="X54" t="str">
            <v>0.6 L/Ha</v>
          </cell>
          <cell r="Y54">
            <v>48</v>
          </cell>
          <cell r="Z54" t="str">
            <v>Drone</v>
          </cell>
          <cell r="AA54">
            <v>46041</v>
          </cell>
          <cell r="AB54">
            <v>8</v>
          </cell>
          <cell r="AC54">
            <v>48</v>
          </cell>
          <cell r="AD54">
            <v>85.44</v>
          </cell>
          <cell r="AE54">
            <v>1452</v>
          </cell>
          <cell r="AF54">
            <v>0.94442709959413051</v>
          </cell>
          <cell r="AG54">
            <v>1.78</v>
          </cell>
        </row>
        <row r="55">
          <cell r="C55" t="str">
            <v>C0032</v>
          </cell>
          <cell r="D55">
            <v>2022</v>
          </cell>
          <cell r="E55">
            <v>29.15</v>
          </cell>
          <cell r="G55" t="str">
            <v>CT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AA55">
            <v>10</v>
          </cell>
          <cell r="AF55" t="e">
            <v>#DIV/0!</v>
          </cell>
          <cell r="AG55" t="e">
            <v>#DIV/0!</v>
          </cell>
        </row>
        <row r="56">
          <cell r="C56" t="str">
            <v>C0033</v>
          </cell>
          <cell r="D56">
            <v>2022</v>
          </cell>
          <cell r="E56">
            <v>30.03</v>
          </cell>
          <cell r="G56" t="str">
            <v>CT</v>
          </cell>
          <cell r="N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AA56">
            <v>10</v>
          </cell>
          <cell r="AF56" t="e">
            <v>#DIV/0!</v>
          </cell>
          <cell r="AG56" t="e">
            <v>#DIV/0!</v>
          </cell>
        </row>
        <row r="57">
          <cell r="C57" t="str">
            <v>C0034</v>
          </cell>
          <cell r="D57">
            <v>2022</v>
          </cell>
          <cell r="E57">
            <v>29.64</v>
          </cell>
          <cell r="G57" t="str">
            <v>CT</v>
          </cell>
          <cell r="N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AA57">
            <v>10</v>
          </cell>
          <cell r="AF57" t="e">
            <v>#DIV/0!</v>
          </cell>
          <cell r="AG57" t="e">
            <v>#DIV/0!</v>
          </cell>
        </row>
        <row r="58">
          <cell r="C58" t="str">
            <v>C0035</v>
          </cell>
          <cell r="D58">
            <v>2022</v>
          </cell>
          <cell r="E58">
            <v>27.76</v>
          </cell>
          <cell r="G58" t="str">
            <v>CT</v>
          </cell>
          <cell r="N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AA58">
            <v>10</v>
          </cell>
          <cell r="AF58" t="e">
            <v>#DIV/0!</v>
          </cell>
          <cell r="AG58" t="e">
            <v>#DIV/0!</v>
          </cell>
        </row>
        <row r="59">
          <cell r="C59" t="str">
            <v>C0036</v>
          </cell>
          <cell r="D59">
            <v>2022</v>
          </cell>
          <cell r="E59">
            <v>30.14</v>
          </cell>
          <cell r="G59" t="str">
            <v>CT</v>
          </cell>
          <cell r="N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AA59">
            <v>10</v>
          </cell>
          <cell r="AF59" t="e">
            <v>#DIV/0!</v>
          </cell>
          <cell r="AG59" t="e">
            <v>#DIV/0!</v>
          </cell>
        </row>
        <row r="60">
          <cell r="C60" t="str">
            <v>B0022</v>
          </cell>
          <cell r="D60">
            <v>2023</v>
          </cell>
          <cell r="E60">
            <v>19.75</v>
          </cell>
          <cell r="G60" t="str">
            <v>CT</v>
          </cell>
          <cell r="N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AA60">
            <v>10</v>
          </cell>
          <cell r="AF60" t="e">
            <v>#DIV/0!</v>
          </cell>
          <cell r="AG60" t="e">
            <v>#DIV/0!</v>
          </cell>
        </row>
        <row r="61">
          <cell r="C61" t="str">
            <v>C0023</v>
          </cell>
          <cell r="D61">
            <v>2023</v>
          </cell>
          <cell r="E61">
            <v>29.05</v>
          </cell>
          <cell r="F61">
            <v>46027</v>
          </cell>
          <cell r="G61" t="str">
            <v>CT</v>
          </cell>
          <cell r="H61">
            <v>48</v>
          </cell>
          <cell r="J61">
            <v>659</v>
          </cell>
          <cell r="N61">
            <v>659</v>
          </cell>
          <cell r="P61">
            <v>0</v>
          </cell>
          <cell r="Q61">
            <v>100</v>
          </cell>
          <cell r="R61">
            <v>0</v>
          </cell>
          <cell r="S61">
            <v>13.729166666666666</v>
          </cell>
          <cell r="T61">
            <v>0</v>
          </cell>
          <cell r="W61" t="str">
            <v>Decis</v>
          </cell>
          <cell r="X61" t="str">
            <v>0.6 L/Ha</v>
          </cell>
          <cell r="Y61">
            <v>48</v>
          </cell>
          <cell r="Z61" t="str">
            <v>Drone</v>
          </cell>
          <cell r="AA61">
            <v>46036</v>
          </cell>
          <cell r="AB61">
            <v>7</v>
          </cell>
          <cell r="AC61">
            <v>48</v>
          </cell>
          <cell r="AD61">
            <v>52.800000000000004</v>
          </cell>
          <cell r="AE61">
            <v>1034</v>
          </cell>
          <cell r="AF61">
            <v>0.95141700404858298</v>
          </cell>
          <cell r="AG61">
            <v>1.1000000000000001</v>
          </cell>
        </row>
        <row r="62">
          <cell r="C62" t="str">
            <v>C0024</v>
          </cell>
          <cell r="D62">
            <v>2023</v>
          </cell>
          <cell r="E62">
            <v>29.71</v>
          </cell>
          <cell r="F62">
            <v>46027</v>
          </cell>
          <cell r="G62" t="str">
            <v>CT</v>
          </cell>
          <cell r="H62">
            <v>48</v>
          </cell>
          <cell r="J62">
            <v>632</v>
          </cell>
          <cell r="N62">
            <v>632</v>
          </cell>
          <cell r="P62">
            <v>0</v>
          </cell>
          <cell r="Q62">
            <v>100</v>
          </cell>
          <cell r="R62">
            <v>0</v>
          </cell>
          <cell r="S62">
            <v>13.166666666666666</v>
          </cell>
          <cell r="T62">
            <v>0</v>
          </cell>
          <cell r="W62" t="str">
            <v>Decis</v>
          </cell>
          <cell r="X62" t="str">
            <v>0.6 L/Ha</v>
          </cell>
          <cell r="Y62">
            <v>48</v>
          </cell>
          <cell r="Z62" t="str">
            <v>Drone</v>
          </cell>
          <cell r="AA62">
            <v>46036</v>
          </cell>
          <cell r="AB62">
            <v>7</v>
          </cell>
          <cell r="AC62">
            <v>48</v>
          </cell>
          <cell r="AD62">
            <v>56.16</v>
          </cell>
          <cell r="AE62">
            <v>1321</v>
          </cell>
          <cell r="AF62">
            <v>0.95922042464201684</v>
          </cell>
          <cell r="AG62">
            <v>1.17</v>
          </cell>
        </row>
        <row r="63">
          <cell r="C63" t="str">
            <v>C0025</v>
          </cell>
          <cell r="D63">
            <v>2023</v>
          </cell>
          <cell r="E63">
            <v>29.54</v>
          </cell>
          <cell r="F63">
            <v>46027</v>
          </cell>
          <cell r="G63" t="str">
            <v>CT</v>
          </cell>
          <cell r="H63">
            <v>48</v>
          </cell>
          <cell r="J63">
            <v>662</v>
          </cell>
          <cell r="N63">
            <v>662</v>
          </cell>
          <cell r="P63">
            <v>0</v>
          </cell>
          <cell r="Q63">
            <v>100</v>
          </cell>
          <cell r="R63">
            <v>0</v>
          </cell>
          <cell r="S63">
            <v>13.791666666666666</v>
          </cell>
          <cell r="T63">
            <v>0</v>
          </cell>
          <cell r="W63" t="str">
            <v>Decis</v>
          </cell>
          <cell r="X63" t="str">
            <v>0.6 L/Ha</v>
          </cell>
          <cell r="Y63">
            <v>48</v>
          </cell>
          <cell r="Z63" t="str">
            <v>Drone</v>
          </cell>
          <cell r="AA63">
            <v>46047</v>
          </cell>
          <cell r="AB63">
            <v>7</v>
          </cell>
          <cell r="AC63">
            <v>48</v>
          </cell>
          <cell r="AD63">
            <v>63.84</v>
          </cell>
          <cell r="AE63">
            <v>1541</v>
          </cell>
          <cell r="AF63">
            <v>0.96022033349118918</v>
          </cell>
          <cell r="AG63">
            <v>1.33</v>
          </cell>
        </row>
        <row r="64">
          <cell r="C64" t="str">
            <v>C0037</v>
          </cell>
          <cell r="D64">
            <v>2023</v>
          </cell>
          <cell r="E64">
            <v>30.27</v>
          </cell>
          <cell r="F64">
            <v>46034</v>
          </cell>
          <cell r="G64" t="str">
            <v>CT</v>
          </cell>
          <cell r="H64">
            <v>48</v>
          </cell>
          <cell r="I64">
            <v>203</v>
          </cell>
          <cell r="J64">
            <v>171</v>
          </cell>
          <cell r="N64">
            <v>374</v>
          </cell>
          <cell r="P64">
            <v>54.278074866310156</v>
          </cell>
          <cell r="Q64">
            <v>45.721925133689837</v>
          </cell>
          <cell r="R64">
            <v>0</v>
          </cell>
          <cell r="S64">
            <v>7.791666666666667</v>
          </cell>
          <cell r="T64">
            <v>0</v>
          </cell>
          <cell r="W64" t="str">
            <v>Decis</v>
          </cell>
          <cell r="X64" t="str">
            <v>0.6 L/Ha</v>
          </cell>
          <cell r="Y64">
            <v>48</v>
          </cell>
          <cell r="Z64" t="str">
            <v>Drone</v>
          </cell>
          <cell r="AA64">
            <v>46041</v>
          </cell>
          <cell r="AB64">
            <v>7</v>
          </cell>
          <cell r="AC64">
            <v>48</v>
          </cell>
          <cell r="AD64">
            <v>60</v>
          </cell>
          <cell r="AE64">
            <v>901</v>
          </cell>
          <cell r="AF64">
            <v>0.93756503642039546</v>
          </cell>
          <cell r="AG64">
            <v>1.25</v>
          </cell>
        </row>
        <row r="65">
          <cell r="C65" t="str">
            <v>C0038</v>
          </cell>
          <cell r="D65">
            <v>2023</v>
          </cell>
          <cell r="E65">
            <v>30.78</v>
          </cell>
          <cell r="G65" t="str">
            <v>CT</v>
          </cell>
          <cell r="N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AA65">
            <v>10</v>
          </cell>
          <cell r="AF65" t="e">
            <v>#DIV/0!</v>
          </cell>
          <cell r="AG65" t="e">
            <v>#DIV/0!</v>
          </cell>
        </row>
        <row r="66">
          <cell r="C66" t="str">
            <v>C0039</v>
          </cell>
          <cell r="D66">
            <v>2023</v>
          </cell>
          <cell r="E66">
            <v>29.56</v>
          </cell>
          <cell r="G66" t="str">
            <v>CT</v>
          </cell>
          <cell r="N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AA66">
            <v>10</v>
          </cell>
          <cell r="AF66" t="e">
            <v>#DIV/0!</v>
          </cell>
          <cell r="AG66" t="e">
            <v>#DIV/0!</v>
          </cell>
        </row>
        <row r="67">
          <cell r="C67" t="str">
            <v>C0040</v>
          </cell>
          <cell r="D67">
            <v>2023</v>
          </cell>
          <cell r="E67">
            <v>29.7</v>
          </cell>
          <cell r="G67" t="str">
            <v>CT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AA67">
            <v>10</v>
          </cell>
          <cell r="AF67" t="e">
            <v>#DIV/0!</v>
          </cell>
          <cell r="AG67" t="e">
            <v>#DIV/0!</v>
          </cell>
        </row>
        <row r="68">
          <cell r="C68" t="str">
            <v>D0022</v>
          </cell>
          <cell r="D68">
            <v>2023</v>
          </cell>
          <cell r="E68">
            <v>22.29</v>
          </cell>
          <cell r="F68">
            <v>46028</v>
          </cell>
          <cell r="G68" t="str">
            <v>CT</v>
          </cell>
          <cell r="H68">
            <v>48</v>
          </cell>
          <cell r="I68">
            <v>106</v>
          </cell>
          <cell r="J68">
            <v>91</v>
          </cell>
          <cell r="N68">
            <v>197</v>
          </cell>
          <cell r="P68">
            <v>53.807106598984774</v>
          </cell>
          <cell r="Q68">
            <v>46.192893401015226</v>
          </cell>
          <cell r="R68">
            <v>0</v>
          </cell>
          <cell r="S68">
            <v>4.104166666666667</v>
          </cell>
          <cell r="T68">
            <v>0</v>
          </cell>
          <cell r="W68" t="str">
            <v>Decis</v>
          </cell>
          <cell r="X68" t="str">
            <v>0.6 L/Ha</v>
          </cell>
          <cell r="Y68">
            <v>48</v>
          </cell>
          <cell r="Z68" t="str">
            <v>Drone</v>
          </cell>
          <cell r="AA68">
            <v>46037</v>
          </cell>
          <cell r="AB68">
            <v>7</v>
          </cell>
          <cell r="AC68">
            <v>48</v>
          </cell>
          <cell r="AD68">
            <v>81.599999999999994</v>
          </cell>
          <cell r="AE68">
            <v>1543</v>
          </cell>
          <cell r="AF68">
            <v>0.94977225163117085</v>
          </cell>
          <cell r="AG68">
            <v>1.7</v>
          </cell>
        </row>
        <row r="69">
          <cell r="C69" t="str">
            <v>D0023</v>
          </cell>
          <cell r="D69">
            <v>2023</v>
          </cell>
          <cell r="E69">
            <v>30.01</v>
          </cell>
          <cell r="F69">
            <v>46028</v>
          </cell>
          <cell r="G69" t="str">
            <v>CT</v>
          </cell>
          <cell r="H69">
            <v>48</v>
          </cell>
          <cell r="I69">
            <v>174</v>
          </cell>
          <cell r="J69">
            <v>403</v>
          </cell>
          <cell r="N69">
            <v>577</v>
          </cell>
          <cell r="P69">
            <v>30.155979202772965</v>
          </cell>
          <cell r="Q69">
            <v>69.844020797227046</v>
          </cell>
          <cell r="R69">
            <v>0</v>
          </cell>
          <cell r="S69">
            <v>12.020833333333334</v>
          </cell>
          <cell r="T69">
            <v>0</v>
          </cell>
          <cell r="W69" t="str">
            <v>Decis</v>
          </cell>
          <cell r="X69" t="str">
            <v>0.6 L/Ha</v>
          </cell>
          <cell r="Y69">
            <v>48</v>
          </cell>
          <cell r="Z69" t="str">
            <v>Drone</v>
          </cell>
          <cell r="AA69">
            <v>46038</v>
          </cell>
          <cell r="AB69">
            <v>7</v>
          </cell>
          <cell r="AC69">
            <v>48</v>
          </cell>
          <cell r="AD69">
            <v>69.12</v>
          </cell>
          <cell r="AE69">
            <v>1345</v>
          </cell>
          <cell r="AF69">
            <v>0.95112154555483275</v>
          </cell>
          <cell r="AG69">
            <v>1.4400000000000002</v>
          </cell>
        </row>
        <row r="70">
          <cell r="C70" t="str">
            <v>D0024</v>
          </cell>
          <cell r="D70">
            <v>2023</v>
          </cell>
          <cell r="E70">
            <v>31.55</v>
          </cell>
          <cell r="F70">
            <v>46028</v>
          </cell>
          <cell r="G70" t="str">
            <v>CT</v>
          </cell>
          <cell r="H70">
            <v>48</v>
          </cell>
          <cell r="I70">
            <v>247</v>
          </cell>
          <cell r="J70">
            <v>435</v>
          </cell>
          <cell r="N70">
            <v>682</v>
          </cell>
          <cell r="P70">
            <v>36.217008797653961</v>
          </cell>
          <cell r="Q70">
            <v>63.782991202346039</v>
          </cell>
          <cell r="R70">
            <v>0</v>
          </cell>
          <cell r="S70">
            <v>14.208333333333334</v>
          </cell>
          <cell r="T70">
            <v>0</v>
          </cell>
          <cell r="W70" t="str">
            <v>Decis</v>
          </cell>
          <cell r="X70" t="str">
            <v>0.6 L/Ha</v>
          </cell>
          <cell r="Y70">
            <v>48</v>
          </cell>
          <cell r="Z70" t="str">
            <v>Drone</v>
          </cell>
          <cell r="AA70">
            <v>46038</v>
          </cell>
          <cell r="AB70">
            <v>7</v>
          </cell>
          <cell r="AC70">
            <v>48</v>
          </cell>
          <cell r="AD70">
            <v>58.08</v>
          </cell>
          <cell r="AE70">
            <v>1601</v>
          </cell>
          <cell r="AF70">
            <v>0.9649926465269909</v>
          </cell>
          <cell r="AG70">
            <v>1.21</v>
          </cell>
        </row>
        <row r="71">
          <cell r="C71" t="str">
            <v>D0025</v>
          </cell>
          <cell r="D71">
            <v>2023</v>
          </cell>
          <cell r="E71">
            <v>30.57</v>
          </cell>
          <cell r="F71">
            <v>46028</v>
          </cell>
          <cell r="G71" t="str">
            <v>CT</v>
          </cell>
          <cell r="H71">
            <v>48</v>
          </cell>
          <cell r="I71">
            <v>225</v>
          </cell>
          <cell r="J71">
            <v>387</v>
          </cell>
          <cell r="N71">
            <v>612</v>
          </cell>
          <cell r="P71">
            <v>36.764705882352942</v>
          </cell>
          <cell r="Q71">
            <v>63.235294117647058</v>
          </cell>
          <cell r="R71">
            <v>0</v>
          </cell>
          <cell r="S71">
            <v>12.75</v>
          </cell>
          <cell r="T71">
            <v>0</v>
          </cell>
          <cell r="W71" t="str">
            <v>Decis</v>
          </cell>
          <cell r="X71" t="str">
            <v>0.6 L/Ha</v>
          </cell>
          <cell r="Y71">
            <v>48</v>
          </cell>
          <cell r="Z71" t="str">
            <v>Drone</v>
          </cell>
          <cell r="AA71">
            <v>46039</v>
          </cell>
          <cell r="AB71">
            <v>7</v>
          </cell>
          <cell r="AC71">
            <v>48</v>
          </cell>
          <cell r="AD71">
            <v>52.800000000000004</v>
          </cell>
          <cell r="AE71">
            <v>976</v>
          </cell>
          <cell r="AF71">
            <v>0.94867807153965789</v>
          </cell>
          <cell r="AG71">
            <v>1.1000000000000001</v>
          </cell>
        </row>
        <row r="72">
          <cell r="C72" t="str">
            <v>D0026</v>
          </cell>
          <cell r="D72">
            <v>2023</v>
          </cell>
          <cell r="E72">
            <v>39.99</v>
          </cell>
          <cell r="F72">
            <v>46028</v>
          </cell>
          <cell r="G72" t="str">
            <v>CT</v>
          </cell>
          <cell r="H72">
            <v>48</v>
          </cell>
          <cell r="I72">
            <v>401</v>
          </cell>
          <cell r="J72">
            <v>289</v>
          </cell>
          <cell r="N72">
            <v>690</v>
          </cell>
          <cell r="P72">
            <v>58.115942028985508</v>
          </cell>
          <cell r="Q72">
            <v>41.884057971014492</v>
          </cell>
          <cell r="R72">
            <v>0</v>
          </cell>
          <cell r="S72">
            <v>14.375</v>
          </cell>
          <cell r="T72">
            <v>0</v>
          </cell>
          <cell r="W72" t="str">
            <v>Decis</v>
          </cell>
          <cell r="X72" t="str">
            <v>0.6 L/Ha</v>
          </cell>
          <cell r="Y72">
            <v>48</v>
          </cell>
          <cell r="Z72" t="str">
            <v>Drone</v>
          </cell>
          <cell r="AA72">
            <v>46039</v>
          </cell>
          <cell r="AB72">
            <v>7</v>
          </cell>
          <cell r="AC72">
            <v>48</v>
          </cell>
          <cell r="AD72">
            <v>48.480000000000004</v>
          </cell>
          <cell r="AE72">
            <v>876</v>
          </cell>
          <cell r="AF72">
            <v>0.94755970924195221</v>
          </cell>
          <cell r="AG72">
            <v>1.01</v>
          </cell>
        </row>
        <row r="73">
          <cell r="C73" t="str">
            <v>D0027</v>
          </cell>
          <cell r="D73">
            <v>2023</v>
          </cell>
          <cell r="E73">
            <v>29.84</v>
          </cell>
          <cell r="F73">
            <v>46029</v>
          </cell>
          <cell r="G73" t="str">
            <v>CT</v>
          </cell>
          <cell r="H73">
            <v>48</v>
          </cell>
          <cell r="I73">
            <v>176</v>
          </cell>
          <cell r="J73">
            <v>82</v>
          </cell>
          <cell r="N73">
            <v>258</v>
          </cell>
          <cell r="P73">
            <v>68.217054263565885</v>
          </cell>
          <cell r="Q73">
            <v>31.782945736434108</v>
          </cell>
          <cell r="R73">
            <v>0</v>
          </cell>
          <cell r="S73">
            <v>5.375</v>
          </cell>
          <cell r="T73">
            <v>0</v>
          </cell>
          <cell r="W73" t="str">
            <v>Decis</v>
          </cell>
          <cell r="X73" t="str">
            <v>0.6 L/Ha</v>
          </cell>
          <cell r="Y73">
            <v>48</v>
          </cell>
          <cell r="Z73" t="str">
            <v>Drone</v>
          </cell>
          <cell r="AA73">
            <v>46038</v>
          </cell>
          <cell r="AB73">
            <v>7</v>
          </cell>
          <cell r="AC73">
            <v>48</v>
          </cell>
          <cell r="AD73">
            <v>68.64</v>
          </cell>
          <cell r="AE73">
            <v>1121</v>
          </cell>
          <cell r="AF73">
            <v>0.94230187283547961</v>
          </cell>
          <cell r="AG73">
            <v>1.43</v>
          </cell>
        </row>
        <row r="74">
          <cell r="C74" t="str">
            <v>D0028</v>
          </cell>
          <cell r="D74">
            <v>2023</v>
          </cell>
          <cell r="E74">
            <v>31.48</v>
          </cell>
          <cell r="F74">
            <v>46029</v>
          </cell>
          <cell r="G74" t="str">
            <v>CT</v>
          </cell>
          <cell r="H74">
            <v>48</v>
          </cell>
          <cell r="I74">
            <v>178</v>
          </cell>
          <cell r="J74">
            <v>24</v>
          </cell>
          <cell r="N74">
            <v>202</v>
          </cell>
          <cell r="P74">
            <v>88.118811881188122</v>
          </cell>
          <cell r="Q74">
            <v>11.881188118811881</v>
          </cell>
          <cell r="R74">
            <v>0</v>
          </cell>
          <cell r="S74">
            <v>4.208333333333333</v>
          </cell>
          <cell r="T74">
            <v>0</v>
          </cell>
          <cell r="W74" t="str">
            <v>Decis</v>
          </cell>
          <cell r="X74" t="str">
            <v>0.6 L/Ha</v>
          </cell>
          <cell r="Y74">
            <v>48</v>
          </cell>
          <cell r="Z74" t="str">
            <v>Drone</v>
          </cell>
          <cell r="AA74">
            <v>46042</v>
          </cell>
          <cell r="AB74">
            <v>7</v>
          </cell>
          <cell r="AC74">
            <v>48</v>
          </cell>
          <cell r="AD74">
            <v>85.44</v>
          </cell>
          <cell r="AE74">
            <v>1563</v>
          </cell>
          <cell r="AF74">
            <v>0.94816917813205204</v>
          </cell>
          <cell r="AG74">
            <v>1.78</v>
          </cell>
        </row>
        <row r="75">
          <cell r="C75" t="str">
            <v>D0029</v>
          </cell>
          <cell r="D75">
            <v>2023</v>
          </cell>
          <cell r="E75">
            <v>29.88</v>
          </cell>
          <cell r="F75">
            <v>46029</v>
          </cell>
          <cell r="G75" t="str">
            <v>CT</v>
          </cell>
          <cell r="H75">
            <v>48</v>
          </cell>
          <cell r="I75">
            <v>90</v>
          </cell>
          <cell r="J75">
            <v>21</v>
          </cell>
          <cell r="N75">
            <v>111</v>
          </cell>
          <cell r="P75">
            <v>81.081081081081081</v>
          </cell>
          <cell r="Q75">
            <v>18.918918918918916</v>
          </cell>
          <cell r="R75">
            <v>0</v>
          </cell>
          <cell r="S75">
            <v>2.3125</v>
          </cell>
          <cell r="T75">
            <v>0</v>
          </cell>
          <cell r="W75" t="str">
            <v>Decis</v>
          </cell>
          <cell r="X75" t="str">
            <v>0.6 L/Ha</v>
          </cell>
          <cell r="Y75">
            <v>48</v>
          </cell>
          <cell r="Z75" t="str">
            <v>Drone</v>
          </cell>
          <cell r="AA75">
            <v>46043</v>
          </cell>
          <cell r="AB75">
            <v>7</v>
          </cell>
          <cell r="AC75">
            <v>48</v>
          </cell>
          <cell r="AD75">
            <v>79.199999999999989</v>
          </cell>
          <cell r="AE75">
            <v>1631</v>
          </cell>
          <cell r="AF75">
            <v>0.95368962694421699</v>
          </cell>
          <cell r="AG75">
            <v>1.6499999999999997</v>
          </cell>
        </row>
        <row r="76">
          <cell r="C76" t="str">
            <v>D0030</v>
          </cell>
          <cell r="D76">
            <v>2023</v>
          </cell>
          <cell r="E76">
            <v>30.43</v>
          </cell>
          <cell r="F76">
            <v>46029</v>
          </cell>
          <cell r="G76" t="str">
            <v>CT</v>
          </cell>
          <cell r="H76">
            <v>48</v>
          </cell>
          <cell r="I76">
            <v>92</v>
          </cell>
          <cell r="J76">
            <v>14</v>
          </cell>
          <cell r="N76">
            <v>106</v>
          </cell>
          <cell r="P76">
            <v>86.79245283018868</v>
          </cell>
          <cell r="Q76">
            <v>13.20754716981132</v>
          </cell>
          <cell r="R76">
            <v>0</v>
          </cell>
          <cell r="S76">
            <v>2.2083333333333335</v>
          </cell>
          <cell r="T76">
            <v>0</v>
          </cell>
          <cell r="W76" t="str">
            <v>Decis</v>
          </cell>
          <cell r="X76" t="str">
            <v>0.6 L/Ha</v>
          </cell>
          <cell r="Y76">
            <v>48</v>
          </cell>
          <cell r="Z76" t="str">
            <v>Drone</v>
          </cell>
          <cell r="AA76">
            <v>46043</v>
          </cell>
          <cell r="AB76">
            <v>7</v>
          </cell>
          <cell r="AC76">
            <v>48</v>
          </cell>
          <cell r="AD76">
            <v>68.64</v>
          </cell>
          <cell r="AE76">
            <v>1200</v>
          </cell>
          <cell r="AF76">
            <v>0.9458948164964055</v>
          </cell>
          <cell r="AG76">
            <v>1.43</v>
          </cell>
        </row>
        <row r="77">
          <cell r="C77" t="str">
            <v>D0031</v>
          </cell>
          <cell r="D77">
            <v>2023</v>
          </cell>
          <cell r="E77">
            <v>30.64</v>
          </cell>
          <cell r="F77">
            <v>46029</v>
          </cell>
          <cell r="G77" t="str">
            <v>CT</v>
          </cell>
          <cell r="H77">
            <v>48</v>
          </cell>
          <cell r="I77">
            <v>101</v>
          </cell>
          <cell r="J77">
            <v>53</v>
          </cell>
          <cell r="N77">
            <v>154</v>
          </cell>
          <cell r="P77">
            <v>65.584415584415581</v>
          </cell>
          <cell r="Q77">
            <v>34.415584415584412</v>
          </cell>
          <cell r="R77">
            <v>0</v>
          </cell>
          <cell r="S77">
            <v>3.2083333333333335</v>
          </cell>
          <cell r="T77">
            <v>0</v>
          </cell>
          <cell r="W77" t="str">
            <v>Decis</v>
          </cell>
          <cell r="X77" t="str">
            <v>0.6 L/Ha</v>
          </cell>
          <cell r="Y77">
            <v>48</v>
          </cell>
          <cell r="Z77" t="str">
            <v>Drone</v>
          </cell>
          <cell r="AA77">
            <v>46042</v>
          </cell>
          <cell r="AB77">
            <v>7</v>
          </cell>
          <cell r="AC77">
            <v>48</v>
          </cell>
          <cell r="AD77">
            <v>52.800000000000004</v>
          </cell>
          <cell r="AE77">
            <v>998</v>
          </cell>
          <cell r="AF77">
            <v>0.94975256947087938</v>
          </cell>
          <cell r="AG77">
            <v>1.1000000000000001</v>
          </cell>
        </row>
        <row r="78">
          <cell r="C78" t="str">
            <v>D0032</v>
          </cell>
          <cell r="D78">
            <v>2023</v>
          </cell>
          <cell r="E78">
            <v>26.84</v>
          </cell>
          <cell r="F78">
            <v>46030</v>
          </cell>
          <cell r="G78" t="str">
            <v>CT</v>
          </cell>
          <cell r="H78">
            <v>48</v>
          </cell>
          <cell r="I78">
            <v>50</v>
          </cell>
          <cell r="J78">
            <v>196</v>
          </cell>
          <cell r="N78">
            <v>246</v>
          </cell>
          <cell r="P78">
            <v>20.325203252032519</v>
          </cell>
          <cell r="Q78">
            <v>79.674796747967477</v>
          </cell>
          <cell r="R78">
            <v>0</v>
          </cell>
          <cell r="S78">
            <v>5.125</v>
          </cell>
          <cell r="T78">
            <v>0</v>
          </cell>
          <cell r="W78" t="str">
            <v>Decis</v>
          </cell>
          <cell r="X78" t="str">
            <v>0.6 L/Ha</v>
          </cell>
          <cell r="Y78">
            <v>48</v>
          </cell>
          <cell r="Z78" t="str">
            <v>Drone</v>
          </cell>
          <cell r="AA78">
            <v>46042</v>
          </cell>
          <cell r="AB78">
            <v>7</v>
          </cell>
          <cell r="AC78">
            <v>48</v>
          </cell>
          <cell r="AD78">
            <v>52.800000000000004</v>
          </cell>
          <cell r="AE78">
            <v>1001</v>
          </cell>
          <cell r="AF78">
            <v>0.94989561586638838</v>
          </cell>
          <cell r="AG78">
            <v>1.1000000000000001</v>
          </cell>
        </row>
        <row r="79">
          <cell r="C79" t="str">
            <v>D0033</v>
          </cell>
          <cell r="D79">
            <v>2023</v>
          </cell>
          <cell r="E79">
            <v>31.17</v>
          </cell>
          <cell r="F79">
            <v>46030</v>
          </cell>
          <cell r="G79" t="str">
            <v>CT</v>
          </cell>
          <cell r="H79">
            <v>48</v>
          </cell>
          <cell r="I79">
            <v>49</v>
          </cell>
          <cell r="J79">
            <v>197</v>
          </cell>
          <cell r="N79">
            <v>246</v>
          </cell>
          <cell r="P79">
            <v>19.918699186991869</v>
          </cell>
          <cell r="Q79">
            <v>80.081300813008127</v>
          </cell>
          <cell r="R79">
            <v>0</v>
          </cell>
          <cell r="S79">
            <v>5.125</v>
          </cell>
          <cell r="T79">
            <v>0</v>
          </cell>
          <cell r="W79" t="str">
            <v>Decis</v>
          </cell>
          <cell r="X79" t="str">
            <v>0.6 L/Ha</v>
          </cell>
          <cell r="Y79">
            <v>48</v>
          </cell>
          <cell r="Z79" t="str">
            <v>Drone</v>
          </cell>
          <cell r="AA79">
            <v>46042</v>
          </cell>
          <cell r="AB79">
            <v>7</v>
          </cell>
          <cell r="AC79">
            <v>48</v>
          </cell>
          <cell r="AD79">
            <v>57.599999999999994</v>
          </cell>
          <cell r="AE79">
            <v>1020</v>
          </cell>
          <cell r="AF79">
            <v>0.94654788418708247</v>
          </cell>
          <cell r="AG79">
            <v>1.2</v>
          </cell>
        </row>
        <row r="80">
          <cell r="C80" t="str">
            <v>D0034</v>
          </cell>
          <cell r="D80">
            <v>2023</v>
          </cell>
          <cell r="E80">
            <v>30.37</v>
          </cell>
          <cell r="F80">
            <v>46030</v>
          </cell>
          <cell r="G80" t="str">
            <v>CT</v>
          </cell>
          <cell r="H80">
            <v>48</v>
          </cell>
          <cell r="I80">
            <v>98</v>
          </cell>
          <cell r="J80">
            <v>201</v>
          </cell>
          <cell r="N80">
            <v>299</v>
          </cell>
          <cell r="P80">
            <v>32.775919732441466</v>
          </cell>
          <cell r="Q80">
            <v>67.22408026755852</v>
          </cell>
          <cell r="R80">
            <v>0</v>
          </cell>
          <cell r="S80">
            <v>6.229166666666667</v>
          </cell>
          <cell r="T80">
            <v>0</v>
          </cell>
          <cell r="W80" t="str">
            <v>Decis</v>
          </cell>
          <cell r="X80" t="str">
            <v>0.6 L/Ha</v>
          </cell>
          <cell r="Y80">
            <v>48</v>
          </cell>
          <cell r="Z80" t="str">
            <v>Drone</v>
          </cell>
          <cell r="AA80">
            <v>46041</v>
          </cell>
          <cell r="AB80">
            <v>7</v>
          </cell>
          <cell r="AC80">
            <v>48</v>
          </cell>
          <cell r="AD80">
            <v>86.4</v>
          </cell>
          <cell r="AE80">
            <v>1221</v>
          </cell>
          <cell r="AF80">
            <v>0.93391463974300126</v>
          </cell>
          <cell r="AG80">
            <v>1.8</v>
          </cell>
        </row>
        <row r="81">
          <cell r="C81" t="str">
            <v>D0035</v>
          </cell>
          <cell r="D81">
            <v>2023</v>
          </cell>
          <cell r="E81">
            <v>28.83</v>
          </cell>
          <cell r="F81">
            <v>46030</v>
          </cell>
          <cell r="G81" t="str">
            <v>CT</v>
          </cell>
          <cell r="H81">
            <v>48</v>
          </cell>
          <cell r="I81">
            <v>153</v>
          </cell>
          <cell r="J81">
            <v>199</v>
          </cell>
          <cell r="N81">
            <v>352</v>
          </cell>
          <cell r="P81">
            <v>43.465909090909093</v>
          </cell>
          <cell r="Q81">
            <v>56.534090909090907</v>
          </cell>
          <cell r="R81">
            <v>0</v>
          </cell>
          <cell r="S81">
            <v>7.333333333333333</v>
          </cell>
          <cell r="T81">
            <v>0</v>
          </cell>
          <cell r="W81" t="str">
            <v>Decis</v>
          </cell>
          <cell r="X81" t="str">
            <v>0.6 L/Ha</v>
          </cell>
          <cell r="Y81">
            <v>48</v>
          </cell>
          <cell r="Z81" t="str">
            <v>Drone</v>
          </cell>
          <cell r="AA81">
            <v>46041</v>
          </cell>
          <cell r="AB81">
            <v>7</v>
          </cell>
          <cell r="AC81">
            <v>48</v>
          </cell>
          <cell r="AD81">
            <v>72</v>
          </cell>
          <cell r="AE81">
            <v>1186</v>
          </cell>
          <cell r="AF81">
            <v>0.94276629570747217</v>
          </cell>
          <cell r="AG81">
            <v>1.5</v>
          </cell>
        </row>
        <row r="82">
          <cell r="C82" t="str">
            <v>D0036</v>
          </cell>
          <cell r="D82">
            <v>2023</v>
          </cell>
          <cell r="E82">
            <v>29.51</v>
          </cell>
          <cell r="F82">
            <v>46031</v>
          </cell>
          <cell r="G82" t="str">
            <v>CT</v>
          </cell>
          <cell r="H82">
            <v>48</v>
          </cell>
          <cell r="I82">
            <v>425</v>
          </cell>
          <cell r="J82">
            <v>266</v>
          </cell>
          <cell r="N82">
            <v>691</v>
          </cell>
          <cell r="P82">
            <v>61.505065123010127</v>
          </cell>
          <cell r="Q82">
            <v>38.494934876989866</v>
          </cell>
          <cell r="R82">
            <v>0</v>
          </cell>
          <cell r="S82">
            <v>14.395833333333334</v>
          </cell>
          <cell r="T82">
            <v>0</v>
          </cell>
          <cell r="W82" t="str">
            <v>Decis</v>
          </cell>
          <cell r="X82" t="str">
            <v>0.6 L/Ha</v>
          </cell>
          <cell r="Y82">
            <v>48</v>
          </cell>
          <cell r="Z82" t="str">
            <v>Drone</v>
          </cell>
          <cell r="AA82">
            <v>46040</v>
          </cell>
          <cell r="AB82">
            <v>7</v>
          </cell>
          <cell r="AC82">
            <v>48</v>
          </cell>
          <cell r="AD82">
            <v>93.12</v>
          </cell>
          <cell r="AE82">
            <v>1431</v>
          </cell>
          <cell r="AF82">
            <v>0.93890244862609251</v>
          </cell>
          <cell r="AG82">
            <v>1.9400000000000002</v>
          </cell>
        </row>
        <row r="83">
          <cell r="C83" t="str">
            <v>D0037</v>
          </cell>
          <cell r="D83">
            <v>2023</v>
          </cell>
          <cell r="E83">
            <v>30.55</v>
          </cell>
          <cell r="F83">
            <v>46031</v>
          </cell>
          <cell r="G83" t="str">
            <v>CT</v>
          </cell>
          <cell r="H83">
            <v>48</v>
          </cell>
          <cell r="I83">
            <v>381</v>
          </cell>
          <cell r="J83">
            <v>123</v>
          </cell>
          <cell r="N83">
            <v>504</v>
          </cell>
          <cell r="P83">
            <v>75.595238095238088</v>
          </cell>
          <cell r="Q83">
            <v>24.404761904761905</v>
          </cell>
          <cell r="R83">
            <v>0</v>
          </cell>
          <cell r="S83">
            <v>10.5</v>
          </cell>
          <cell r="T83">
            <v>0</v>
          </cell>
          <cell r="W83" t="str">
            <v>Decis</v>
          </cell>
          <cell r="X83" t="str">
            <v>0.6 L/Ha</v>
          </cell>
          <cell r="Y83">
            <v>48</v>
          </cell>
          <cell r="Z83" t="str">
            <v>Drone</v>
          </cell>
          <cell r="AA83">
            <v>46040</v>
          </cell>
          <cell r="AB83">
            <v>7</v>
          </cell>
          <cell r="AC83">
            <v>48</v>
          </cell>
          <cell r="AD83">
            <v>76.800000000000011</v>
          </cell>
          <cell r="AE83">
            <v>1321</v>
          </cell>
          <cell r="AF83">
            <v>0.94505651738446128</v>
          </cell>
          <cell r="AG83">
            <v>1.6000000000000003</v>
          </cell>
        </row>
        <row r="84">
          <cell r="C84" t="str">
            <v>D0038</v>
          </cell>
          <cell r="D84">
            <v>2023</v>
          </cell>
          <cell r="E84">
            <v>30.81</v>
          </cell>
          <cell r="F84">
            <v>46031</v>
          </cell>
          <cell r="G84" t="str">
            <v>CT</v>
          </cell>
          <cell r="H84">
            <v>48</v>
          </cell>
          <cell r="I84">
            <v>288</v>
          </cell>
          <cell r="J84">
            <v>277</v>
          </cell>
          <cell r="N84">
            <v>565</v>
          </cell>
          <cell r="P84">
            <v>50.973451327433622</v>
          </cell>
          <cell r="Q84">
            <v>49.026548672566371</v>
          </cell>
          <cell r="R84">
            <v>0</v>
          </cell>
          <cell r="S84">
            <v>11.770833333333334</v>
          </cell>
          <cell r="T84">
            <v>0</v>
          </cell>
          <cell r="W84" t="str">
            <v>Decis</v>
          </cell>
          <cell r="X84" t="str">
            <v>0.6 L/Ha</v>
          </cell>
          <cell r="Y84">
            <v>48</v>
          </cell>
          <cell r="Z84" t="str">
            <v>Drone</v>
          </cell>
          <cell r="AA84">
            <v>46040</v>
          </cell>
          <cell r="AB84">
            <v>7</v>
          </cell>
          <cell r="AC84">
            <v>48</v>
          </cell>
          <cell r="AD84">
            <v>64.320000000000007</v>
          </cell>
          <cell r="AE84">
            <v>1231</v>
          </cell>
          <cell r="AF84">
            <v>0.95034431646234141</v>
          </cell>
          <cell r="AG84">
            <v>1.34</v>
          </cell>
        </row>
        <row r="85">
          <cell r="C85" t="str">
            <v>D0039</v>
          </cell>
          <cell r="D85">
            <v>2023</v>
          </cell>
          <cell r="E85">
            <v>29.79</v>
          </cell>
          <cell r="F85">
            <v>46031</v>
          </cell>
          <cell r="G85" t="str">
            <v>CT</v>
          </cell>
          <cell r="H85">
            <v>48</v>
          </cell>
          <cell r="I85">
            <v>108</v>
          </cell>
          <cell r="J85">
            <v>70</v>
          </cell>
          <cell r="N85">
            <v>178</v>
          </cell>
          <cell r="P85">
            <v>60.674157303370784</v>
          </cell>
          <cell r="Q85">
            <v>39.325842696629216</v>
          </cell>
          <cell r="R85">
            <v>0</v>
          </cell>
          <cell r="S85">
            <v>3.7083333333333335</v>
          </cell>
          <cell r="T85">
            <v>0</v>
          </cell>
          <cell r="W85" t="str">
            <v>Decis</v>
          </cell>
          <cell r="X85" t="str">
            <v>0.6 L/Ha</v>
          </cell>
          <cell r="Y85">
            <v>48</v>
          </cell>
          <cell r="Z85" t="str">
            <v>Drone</v>
          </cell>
          <cell r="AA85">
            <v>46040</v>
          </cell>
          <cell r="AB85">
            <v>7</v>
          </cell>
          <cell r="AC85">
            <v>48</v>
          </cell>
          <cell r="AD85">
            <v>62.400000000000006</v>
          </cell>
          <cell r="AE85">
            <v>1040</v>
          </cell>
          <cell r="AF85">
            <v>0.94339622641509424</v>
          </cell>
          <cell r="AG85">
            <v>1.3</v>
          </cell>
        </row>
        <row r="86">
          <cell r="C86" t="str">
            <v>D0040</v>
          </cell>
          <cell r="D86">
            <v>2023</v>
          </cell>
          <cell r="E86">
            <v>28.4</v>
          </cell>
          <cell r="G86" t="str">
            <v>CT</v>
          </cell>
          <cell r="H86">
            <v>48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AA86">
            <v>10</v>
          </cell>
          <cell r="AF86" t="e">
            <v>#DIV/0!</v>
          </cell>
          <cell r="AG86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US"/>
      <sheetName val="INPUTAN "/>
      <sheetName val="REKAP REAL P. ULAT KANTONG"/>
      <sheetName val="MORTALITAS"/>
      <sheetName val="INPUTAN SENSUS"/>
      <sheetName val="TRIAL NUFARM"/>
      <sheetName val="REKAP REAL P. ULAT API"/>
      <sheetName val="Jan"/>
      <sheetName val="feb"/>
      <sheetName val="mar"/>
      <sheetName val="Sensus awal Afd 5"/>
      <sheetName val="Sensus Awal Afd 6"/>
      <sheetName val="TRIAL R"/>
      <sheetName val="REKAP SENSUS ULAT KANTONG "/>
      <sheetName val="Kalender Pegendalian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C14" t="str">
            <v>C0026</v>
          </cell>
          <cell r="D14">
            <v>2022</v>
          </cell>
          <cell r="E14">
            <v>38.94</v>
          </cell>
          <cell r="F14">
            <v>0</v>
          </cell>
          <cell r="G14" t="str">
            <v>ST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7</v>
          </cell>
          <cell r="AB14">
            <v>0</v>
          </cell>
          <cell r="AC14">
            <v>0</v>
          </cell>
          <cell r="AD14">
            <v>0</v>
          </cell>
          <cell r="AE14" t="e">
            <v>#DIV/0!</v>
          </cell>
          <cell r="AF14" t="e">
            <v>#DIV/0!</v>
          </cell>
        </row>
        <row r="15">
          <cell r="C15" t="str">
            <v>C0027</v>
          </cell>
          <cell r="D15">
            <v>2022</v>
          </cell>
          <cell r="E15">
            <v>27.25</v>
          </cell>
          <cell r="F15">
            <v>0</v>
          </cell>
          <cell r="G15" t="str">
            <v>ST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7</v>
          </cell>
          <cell r="AB15">
            <v>0</v>
          </cell>
          <cell r="AC15">
            <v>0</v>
          </cell>
          <cell r="AD15">
            <v>0</v>
          </cell>
          <cell r="AE15" t="e">
            <v>#DIV/0!</v>
          </cell>
          <cell r="AF15" t="e">
            <v>#DIV/0!</v>
          </cell>
        </row>
        <row r="16">
          <cell r="C16" t="str">
            <v>C0028</v>
          </cell>
          <cell r="D16">
            <v>2022</v>
          </cell>
          <cell r="E16">
            <v>29.49</v>
          </cell>
          <cell r="F16">
            <v>0</v>
          </cell>
          <cell r="G16" t="str">
            <v>ST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7</v>
          </cell>
          <cell r="AB16">
            <v>0</v>
          </cell>
          <cell r="AC16">
            <v>0</v>
          </cell>
          <cell r="AD16">
            <v>0</v>
          </cell>
          <cell r="AE16" t="e">
            <v>#DIV/0!</v>
          </cell>
          <cell r="AF16" t="e">
            <v>#DIV/0!</v>
          </cell>
        </row>
        <row r="17">
          <cell r="C17" t="str">
            <v>C0029</v>
          </cell>
          <cell r="D17">
            <v>2022</v>
          </cell>
          <cell r="E17">
            <v>28.82</v>
          </cell>
          <cell r="F17">
            <v>0</v>
          </cell>
          <cell r="G17" t="str">
            <v>ST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7</v>
          </cell>
          <cell r="AB17">
            <v>0</v>
          </cell>
          <cell r="AC17">
            <v>0</v>
          </cell>
          <cell r="AD17">
            <v>0</v>
          </cell>
          <cell r="AE17" t="e">
            <v>#DIV/0!</v>
          </cell>
          <cell r="AF17" t="e">
            <v>#DIV/0!</v>
          </cell>
        </row>
        <row r="18">
          <cell r="C18" t="str">
            <v>C0030</v>
          </cell>
          <cell r="D18">
            <v>2022</v>
          </cell>
          <cell r="E18">
            <v>23.51</v>
          </cell>
          <cell r="F18">
            <v>0</v>
          </cell>
          <cell r="G18" t="str">
            <v>ST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7</v>
          </cell>
          <cell r="AB18">
            <v>0</v>
          </cell>
          <cell r="AC18">
            <v>0</v>
          </cell>
          <cell r="AD18">
            <v>0</v>
          </cell>
          <cell r="AE18" t="e">
            <v>#DIV/0!</v>
          </cell>
          <cell r="AF18" t="e">
            <v>#DIV/0!</v>
          </cell>
        </row>
        <row r="19">
          <cell r="C19" t="str">
            <v>C0031</v>
          </cell>
          <cell r="D19">
            <v>2022</v>
          </cell>
          <cell r="E19">
            <v>30.16</v>
          </cell>
          <cell r="F19">
            <v>0</v>
          </cell>
          <cell r="G19" t="str">
            <v>ST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7</v>
          </cell>
          <cell r="AB19">
            <v>0</v>
          </cell>
          <cell r="AC19">
            <v>0</v>
          </cell>
          <cell r="AD19">
            <v>0</v>
          </cell>
          <cell r="AE19" t="e">
            <v>#DIV/0!</v>
          </cell>
          <cell r="AF19" t="e">
            <v>#DIV/0!</v>
          </cell>
        </row>
        <row r="20">
          <cell r="C20" t="str">
            <v>C0032</v>
          </cell>
          <cell r="D20">
            <v>2022</v>
          </cell>
          <cell r="E20">
            <v>28.71</v>
          </cell>
          <cell r="F20">
            <v>46085</v>
          </cell>
          <cell r="G20" t="str">
            <v>ST</v>
          </cell>
          <cell r="H20">
            <v>48</v>
          </cell>
          <cell r="I20">
            <v>512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512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10.666666666666666</v>
          </cell>
          <cell r="T20">
            <v>0</v>
          </cell>
          <cell r="U20">
            <v>46085</v>
          </cell>
          <cell r="V20" t="str">
            <v>29.15</v>
          </cell>
          <cell r="W20" t="str">
            <v>Decis</v>
          </cell>
          <cell r="X20" t="str">
            <v>200 cc/ha</v>
          </cell>
          <cell r="Y20" t="str">
            <v>1,25 L/ha</v>
          </cell>
          <cell r="Z20" t="str">
            <v>fooging</v>
          </cell>
          <cell r="AA20">
            <v>46086</v>
          </cell>
          <cell r="AB20">
            <v>0</v>
          </cell>
          <cell r="AC20">
            <v>24</v>
          </cell>
          <cell r="AD20">
            <v>12</v>
          </cell>
          <cell r="AE20">
            <v>95.3125</v>
          </cell>
          <cell r="AF20">
            <v>0.5</v>
          </cell>
        </row>
        <row r="21">
          <cell r="C21" t="str">
            <v>C0033</v>
          </cell>
          <cell r="D21">
            <v>2022</v>
          </cell>
          <cell r="E21">
            <v>29.5</v>
          </cell>
          <cell r="F21">
            <v>46085</v>
          </cell>
          <cell r="G21" t="str">
            <v>ST</v>
          </cell>
          <cell r="H21">
            <v>48</v>
          </cell>
          <cell r="I21">
            <v>425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425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8.8541666666666661</v>
          </cell>
          <cell r="T21">
            <v>0</v>
          </cell>
          <cell r="U21">
            <v>46086</v>
          </cell>
          <cell r="V21">
            <v>30.03</v>
          </cell>
          <cell r="W21" t="str">
            <v>Decis</v>
          </cell>
          <cell r="X21" t="str">
            <v>200 cc/ha</v>
          </cell>
          <cell r="Y21" t="str">
            <v>1,25 L/ha</v>
          </cell>
          <cell r="Z21" t="str">
            <v>fooging</v>
          </cell>
          <cell r="AA21">
            <v>46087</v>
          </cell>
          <cell r="AB21">
            <v>0</v>
          </cell>
          <cell r="AC21">
            <v>24</v>
          </cell>
          <cell r="AD21">
            <v>22</v>
          </cell>
          <cell r="AE21">
            <v>89.647058823529406</v>
          </cell>
          <cell r="AF21">
            <v>0.91666666666666663</v>
          </cell>
        </row>
        <row r="22">
          <cell r="C22" t="str">
            <v>C0034</v>
          </cell>
          <cell r="D22">
            <v>2022</v>
          </cell>
          <cell r="E22">
            <v>29.13</v>
          </cell>
          <cell r="F22">
            <v>46085</v>
          </cell>
          <cell r="G22" t="str">
            <v>ST</v>
          </cell>
          <cell r="H22">
            <v>48</v>
          </cell>
          <cell r="I22">
            <v>471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471</v>
          </cell>
          <cell r="O22">
            <v>0</v>
          </cell>
          <cell r="P22">
            <v>100</v>
          </cell>
          <cell r="Q22">
            <v>0</v>
          </cell>
          <cell r="R22">
            <v>0</v>
          </cell>
          <cell r="S22">
            <v>9.8125</v>
          </cell>
          <cell r="T22">
            <v>0</v>
          </cell>
          <cell r="U22">
            <v>46087</v>
          </cell>
          <cell r="V22">
            <v>29.64</v>
          </cell>
          <cell r="W22" t="str">
            <v>Decis</v>
          </cell>
          <cell r="X22" t="str">
            <v>200 cc/ha</v>
          </cell>
          <cell r="Y22" t="str">
            <v>1,25 L/ha</v>
          </cell>
          <cell r="Z22" t="str">
            <v>fooging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e">
            <v>#DIV/0!</v>
          </cell>
          <cell r="AF22" t="e">
            <v>#DIV/0!</v>
          </cell>
        </row>
        <row r="23">
          <cell r="C23" t="str">
            <v>C0035</v>
          </cell>
          <cell r="D23">
            <v>2022</v>
          </cell>
          <cell r="E23">
            <v>27.72</v>
          </cell>
          <cell r="F23">
            <v>46084</v>
          </cell>
          <cell r="G23" t="str">
            <v>ST</v>
          </cell>
          <cell r="H23">
            <v>48</v>
          </cell>
          <cell r="I23">
            <v>388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388</v>
          </cell>
          <cell r="O23">
            <v>0</v>
          </cell>
          <cell r="P23">
            <v>100</v>
          </cell>
          <cell r="Q23">
            <v>0</v>
          </cell>
          <cell r="R23">
            <v>0</v>
          </cell>
          <cell r="S23">
            <v>8.0833333333333339</v>
          </cell>
          <cell r="T23">
            <v>0</v>
          </cell>
          <cell r="U23">
            <v>46088</v>
          </cell>
          <cell r="V23">
            <v>27.76</v>
          </cell>
          <cell r="W23" t="str">
            <v>Decis</v>
          </cell>
          <cell r="X23" t="str">
            <v>200 cc/ha</v>
          </cell>
          <cell r="Y23" t="str">
            <v>1,25 L/ha</v>
          </cell>
          <cell r="Z23" t="str">
            <v>fooging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 t="e">
            <v>#DIV/0!</v>
          </cell>
          <cell r="AF23" t="e">
            <v>#DIV/0!</v>
          </cell>
        </row>
        <row r="24">
          <cell r="C24" t="str">
            <v>C0036</v>
          </cell>
          <cell r="D24">
            <v>2022</v>
          </cell>
          <cell r="E24">
            <v>29.68</v>
          </cell>
          <cell r="F24">
            <v>46085</v>
          </cell>
          <cell r="G24" t="str">
            <v>ST</v>
          </cell>
          <cell r="H24">
            <v>48</v>
          </cell>
          <cell r="I24">
            <v>402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402</v>
          </cell>
          <cell r="O24">
            <v>0</v>
          </cell>
          <cell r="P24">
            <v>100.00000000000001</v>
          </cell>
          <cell r="Q24">
            <v>0</v>
          </cell>
          <cell r="R24">
            <v>0</v>
          </cell>
          <cell r="S24">
            <v>8.375</v>
          </cell>
          <cell r="T24">
            <v>0</v>
          </cell>
          <cell r="U24">
            <v>46089</v>
          </cell>
          <cell r="V24">
            <v>26.14</v>
          </cell>
          <cell r="W24" t="str">
            <v>Decis</v>
          </cell>
          <cell r="X24" t="str">
            <v>200 cc/ha</v>
          </cell>
          <cell r="Y24" t="str">
            <v>1,25 L/ha</v>
          </cell>
          <cell r="Z24" t="str">
            <v>fooging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 t="e">
            <v>#DIV/0!</v>
          </cell>
          <cell r="AF24" t="e">
            <v>#DIV/0!</v>
          </cell>
        </row>
        <row r="25">
          <cell r="C25" t="str">
            <v>B0022</v>
          </cell>
          <cell r="D25">
            <v>2023</v>
          </cell>
          <cell r="E25">
            <v>19.96</v>
          </cell>
          <cell r="F25">
            <v>0</v>
          </cell>
          <cell r="G25" t="str">
            <v>ST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7</v>
          </cell>
          <cell r="AB25">
            <v>0</v>
          </cell>
          <cell r="AC25">
            <v>0</v>
          </cell>
          <cell r="AD25">
            <v>0</v>
          </cell>
          <cell r="AE25" t="e">
            <v>#DIV/0!</v>
          </cell>
          <cell r="AF25" t="e">
            <v>#DIV/0!</v>
          </cell>
        </row>
        <row r="26">
          <cell r="C26" t="str">
            <v>C0023</v>
          </cell>
          <cell r="D26">
            <v>2023</v>
          </cell>
          <cell r="E26">
            <v>28.45</v>
          </cell>
          <cell r="F26">
            <v>0</v>
          </cell>
          <cell r="G26" t="str">
            <v>ST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7</v>
          </cell>
          <cell r="AB26">
            <v>0</v>
          </cell>
          <cell r="AC26">
            <v>0</v>
          </cell>
          <cell r="AD26">
            <v>0</v>
          </cell>
          <cell r="AE26" t="e">
            <v>#DIV/0!</v>
          </cell>
          <cell r="AF26" t="e">
            <v>#DIV/0!</v>
          </cell>
        </row>
        <row r="27">
          <cell r="C27" t="str">
            <v>C0024</v>
          </cell>
          <cell r="D27">
            <v>2023</v>
          </cell>
          <cell r="E27">
            <v>29.62</v>
          </cell>
          <cell r="F27">
            <v>0</v>
          </cell>
          <cell r="G27" t="str">
            <v>ST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7</v>
          </cell>
          <cell r="AB27">
            <v>0</v>
          </cell>
          <cell r="AC27">
            <v>0</v>
          </cell>
          <cell r="AD27">
            <v>0</v>
          </cell>
          <cell r="AE27" t="e">
            <v>#DIV/0!</v>
          </cell>
          <cell r="AF27" t="e">
            <v>#DIV/0!</v>
          </cell>
        </row>
        <row r="28">
          <cell r="C28" t="str">
            <v>C0025</v>
          </cell>
          <cell r="D28">
            <v>2023</v>
          </cell>
          <cell r="E28">
            <v>28.76</v>
          </cell>
          <cell r="F28">
            <v>0</v>
          </cell>
          <cell r="G28" t="str">
            <v>ST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7</v>
          </cell>
          <cell r="AB28">
            <v>0</v>
          </cell>
          <cell r="AC28">
            <v>0</v>
          </cell>
          <cell r="AD28">
            <v>0</v>
          </cell>
          <cell r="AE28" t="e">
            <v>#DIV/0!</v>
          </cell>
          <cell r="AF28" t="e">
            <v>#DIV/0!</v>
          </cell>
        </row>
        <row r="29">
          <cell r="C29" t="str">
            <v>C0037</v>
          </cell>
          <cell r="D29">
            <v>2023</v>
          </cell>
          <cell r="E29">
            <v>29.8</v>
          </cell>
          <cell r="F29">
            <v>46087</v>
          </cell>
          <cell r="G29" t="str">
            <v>ST</v>
          </cell>
          <cell r="H29">
            <v>48</v>
          </cell>
          <cell r="I29">
            <v>308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308</v>
          </cell>
          <cell r="O29">
            <v>0</v>
          </cell>
          <cell r="P29">
            <v>100</v>
          </cell>
          <cell r="Q29">
            <v>0</v>
          </cell>
          <cell r="R29">
            <v>0</v>
          </cell>
          <cell r="S29">
            <v>6.416666666666667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7</v>
          </cell>
          <cell r="AB29">
            <v>0</v>
          </cell>
          <cell r="AC29">
            <v>0</v>
          </cell>
          <cell r="AD29">
            <v>0</v>
          </cell>
          <cell r="AE29" t="e">
            <v>#DIV/0!</v>
          </cell>
          <cell r="AF29" t="e">
            <v>#DIV/0!</v>
          </cell>
        </row>
        <row r="30">
          <cell r="C30" t="str">
            <v>C0038</v>
          </cell>
          <cell r="D30">
            <v>2023</v>
          </cell>
          <cell r="E30">
            <v>30.15</v>
          </cell>
          <cell r="F30">
            <v>46087</v>
          </cell>
          <cell r="G30" t="str">
            <v>ST</v>
          </cell>
          <cell r="H30">
            <v>48</v>
          </cell>
          <cell r="I30">
            <v>321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321</v>
          </cell>
          <cell r="O30">
            <v>0</v>
          </cell>
          <cell r="P30">
            <v>100</v>
          </cell>
          <cell r="Q30">
            <v>0</v>
          </cell>
          <cell r="R30">
            <v>0</v>
          </cell>
          <cell r="S30">
            <v>6.6875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7</v>
          </cell>
          <cell r="AB30">
            <v>0</v>
          </cell>
          <cell r="AC30">
            <v>0</v>
          </cell>
          <cell r="AD30">
            <v>0</v>
          </cell>
          <cell r="AE30" t="e">
            <v>#DIV/0!</v>
          </cell>
          <cell r="AF30" t="e">
            <v>#DIV/0!</v>
          </cell>
        </row>
        <row r="31">
          <cell r="C31" t="str">
            <v>C0039</v>
          </cell>
          <cell r="D31">
            <v>2023</v>
          </cell>
          <cell r="E31">
            <v>29.17</v>
          </cell>
          <cell r="F31">
            <v>0</v>
          </cell>
          <cell r="G31" t="str">
            <v>ST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7</v>
          </cell>
          <cell r="AB31">
            <v>0</v>
          </cell>
          <cell r="AC31">
            <v>0</v>
          </cell>
          <cell r="AD31">
            <v>0</v>
          </cell>
          <cell r="AE31" t="e">
            <v>#DIV/0!</v>
          </cell>
          <cell r="AF31" t="e">
            <v>#DIV/0!</v>
          </cell>
        </row>
        <row r="32">
          <cell r="C32" t="str">
            <v>C0040</v>
          </cell>
          <cell r="D32">
            <v>2023</v>
          </cell>
          <cell r="E32">
            <v>28.75</v>
          </cell>
          <cell r="F32">
            <v>0</v>
          </cell>
          <cell r="G32" t="str">
            <v>ST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7</v>
          </cell>
          <cell r="AB32">
            <v>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</row>
        <row r="33">
          <cell r="C33" t="str">
            <v>D0022</v>
          </cell>
          <cell r="D33">
            <v>2023</v>
          </cell>
          <cell r="E33">
            <v>22.54</v>
          </cell>
          <cell r="F33">
            <v>0</v>
          </cell>
          <cell r="G33" t="str">
            <v>ST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7</v>
          </cell>
          <cell r="AB33">
            <v>0</v>
          </cell>
          <cell r="AC33">
            <v>0</v>
          </cell>
          <cell r="AD33">
            <v>0</v>
          </cell>
          <cell r="AE33" t="e">
            <v>#DIV/0!</v>
          </cell>
          <cell r="AF33" t="e">
            <v>#DIV/0!</v>
          </cell>
        </row>
        <row r="34">
          <cell r="C34" t="str">
            <v>D0023</v>
          </cell>
          <cell r="D34">
            <v>2023</v>
          </cell>
          <cell r="E34">
            <v>29.59</v>
          </cell>
          <cell r="F34">
            <v>0</v>
          </cell>
          <cell r="G34" t="str">
            <v>ST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7</v>
          </cell>
          <cell r="AB34">
            <v>0</v>
          </cell>
          <cell r="AC34">
            <v>0</v>
          </cell>
          <cell r="AD34">
            <v>0</v>
          </cell>
          <cell r="AE34" t="e">
            <v>#DIV/0!</v>
          </cell>
          <cell r="AF34" t="e">
            <v>#DIV/0!</v>
          </cell>
        </row>
        <row r="35">
          <cell r="C35" t="str">
            <v>D0024</v>
          </cell>
          <cell r="D35">
            <v>2023</v>
          </cell>
          <cell r="E35">
            <v>31.02</v>
          </cell>
          <cell r="F35">
            <v>0</v>
          </cell>
          <cell r="G35" t="str">
            <v>ST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7</v>
          </cell>
          <cell r="AB35">
            <v>0</v>
          </cell>
          <cell r="AC35">
            <v>0</v>
          </cell>
          <cell r="AD35">
            <v>0</v>
          </cell>
          <cell r="AE35" t="e">
            <v>#DIV/0!</v>
          </cell>
          <cell r="AF35" t="e">
            <v>#DIV/0!</v>
          </cell>
        </row>
        <row r="36">
          <cell r="C36" t="str">
            <v>D0025</v>
          </cell>
          <cell r="D36">
            <v>2023</v>
          </cell>
          <cell r="E36">
            <v>29.84</v>
          </cell>
          <cell r="F36">
            <v>0</v>
          </cell>
          <cell r="G36" t="str">
            <v>ST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7</v>
          </cell>
          <cell r="AB36">
            <v>0</v>
          </cell>
          <cell r="AC36">
            <v>0</v>
          </cell>
          <cell r="AD36">
            <v>0</v>
          </cell>
          <cell r="AE36" t="e">
            <v>#DIV/0!</v>
          </cell>
          <cell r="AF36" t="e">
            <v>#DIV/0!</v>
          </cell>
        </row>
        <row r="37">
          <cell r="C37" t="str">
            <v>D0026</v>
          </cell>
          <cell r="D37">
            <v>2023</v>
          </cell>
          <cell r="E37">
            <v>39.67</v>
          </cell>
          <cell r="F37">
            <v>0</v>
          </cell>
          <cell r="G37" t="str">
            <v>ST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7</v>
          </cell>
          <cell r="AB37">
            <v>0</v>
          </cell>
          <cell r="AC37">
            <v>0</v>
          </cell>
          <cell r="AD37">
            <v>0</v>
          </cell>
          <cell r="AE37" t="e">
            <v>#DIV/0!</v>
          </cell>
          <cell r="AF37" t="e">
            <v>#DIV/0!</v>
          </cell>
        </row>
        <row r="38">
          <cell r="C38" t="str">
            <v>D0027</v>
          </cell>
          <cell r="D38">
            <v>2023</v>
          </cell>
          <cell r="E38">
            <v>29.21</v>
          </cell>
          <cell r="F38">
            <v>0</v>
          </cell>
          <cell r="G38" t="str">
            <v>ST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7</v>
          </cell>
          <cell r="AB38">
            <v>0</v>
          </cell>
          <cell r="AC38">
            <v>0</v>
          </cell>
          <cell r="AD38">
            <v>0</v>
          </cell>
          <cell r="AE38" t="e">
            <v>#DIV/0!</v>
          </cell>
          <cell r="AF38" t="e">
            <v>#DIV/0!</v>
          </cell>
        </row>
        <row r="39">
          <cell r="C39" t="str">
            <v>D0028</v>
          </cell>
          <cell r="D39">
            <v>2023</v>
          </cell>
          <cell r="E39">
            <v>30.96</v>
          </cell>
          <cell r="F39">
            <v>0</v>
          </cell>
          <cell r="G39" t="str">
            <v>ST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7</v>
          </cell>
          <cell r="AB39">
            <v>0</v>
          </cell>
          <cell r="AC39">
            <v>0</v>
          </cell>
          <cell r="AD39">
            <v>0</v>
          </cell>
          <cell r="AE39" t="e">
            <v>#DIV/0!</v>
          </cell>
          <cell r="AF39" t="e">
            <v>#DIV/0!</v>
          </cell>
        </row>
        <row r="40">
          <cell r="C40" t="str">
            <v>D0029</v>
          </cell>
          <cell r="D40">
            <v>2023</v>
          </cell>
          <cell r="E40">
            <v>29.71</v>
          </cell>
          <cell r="F40">
            <v>0</v>
          </cell>
          <cell r="G40" t="str">
            <v>ST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7</v>
          </cell>
          <cell r="AB40">
            <v>0</v>
          </cell>
          <cell r="AC40">
            <v>0</v>
          </cell>
          <cell r="AD40">
            <v>0</v>
          </cell>
          <cell r="AE40" t="e">
            <v>#DIV/0!</v>
          </cell>
          <cell r="AF40" t="e">
            <v>#DIV/0!</v>
          </cell>
        </row>
        <row r="41">
          <cell r="C41" t="str">
            <v>D0030</v>
          </cell>
          <cell r="D41">
            <v>2023</v>
          </cell>
          <cell r="E41">
            <v>29.96</v>
          </cell>
          <cell r="F41">
            <v>0</v>
          </cell>
          <cell r="G41" t="str">
            <v>ST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7</v>
          </cell>
          <cell r="AB41">
            <v>0</v>
          </cell>
          <cell r="AC41">
            <v>0</v>
          </cell>
          <cell r="AD41">
            <v>0</v>
          </cell>
          <cell r="AE41" t="e">
            <v>#DIV/0!</v>
          </cell>
          <cell r="AF41" t="e">
            <v>#DIV/0!</v>
          </cell>
        </row>
        <row r="42">
          <cell r="C42" t="str">
            <v>D0031</v>
          </cell>
          <cell r="D42">
            <v>2023</v>
          </cell>
          <cell r="E42">
            <v>30.56</v>
          </cell>
          <cell r="F42">
            <v>0</v>
          </cell>
          <cell r="G42" t="str">
            <v>ST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7</v>
          </cell>
          <cell r="AB42">
            <v>0</v>
          </cell>
          <cell r="AC42">
            <v>0</v>
          </cell>
          <cell r="AD42">
            <v>0</v>
          </cell>
          <cell r="AE42" t="e">
            <v>#DIV/0!</v>
          </cell>
          <cell r="AF42" t="e">
            <v>#DIV/0!</v>
          </cell>
        </row>
        <row r="43">
          <cell r="C43" t="str">
            <v>D0032</v>
          </cell>
          <cell r="D43">
            <v>2023</v>
          </cell>
          <cell r="E43">
            <v>25.5</v>
          </cell>
          <cell r="F43">
            <v>0</v>
          </cell>
          <cell r="G43" t="str">
            <v>ST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7</v>
          </cell>
          <cell r="AB43">
            <v>0</v>
          </cell>
          <cell r="AC43">
            <v>0</v>
          </cell>
          <cell r="AD43">
            <v>0</v>
          </cell>
          <cell r="AE43" t="e">
            <v>#DIV/0!</v>
          </cell>
          <cell r="AF43" t="e">
            <v>#DIV/0!</v>
          </cell>
        </row>
        <row r="44">
          <cell r="C44" t="str">
            <v>D0033</v>
          </cell>
          <cell r="D44">
            <v>2023</v>
          </cell>
          <cell r="E44">
            <v>33.090000000000003</v>
          </cell>
          <cell r="F44">
            <v>0</v>
          </cell>
          <cell r="G44" t="str">
            <v>ST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7</v>
          </cell>
          <cell r="AB44">
            <v>0</v>
          </cell>
          <cell r="AC44">
            <v>0</v>
          </cell>
          <cell r="AD44">
            <v>0</v>
          </cell>
          <cell r="AE44" t="e">
            <v>#DIV/0!</v>
          </cell>
          <cell r="AF44" t="e">
            <v>#DIV/0!</v>
          </cell>
        </row>
        <row r="45">
          <cell r="C45" t="str">
            <v>D0034</v>
          </cell>
          <cell r="D45">
            <v>2023</v>
          </cell>
          <cell r="E45">
            <v>30.47</v>
          </cell>
          <cell r="F45">
            <v>0</v>
          </cell>
          <cell r="G45" t="str">
            <v>ST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7</v>
          </cell>
          <cell r="AB45">
            <v>0</v>
          </cell>
          <cell r="AC45">
            <v>0</v>
          </cell>
          <cell r="AD45">
            <v>0</v>
          </cell>
          <cell r="AE45" t="e">
            <v>#DIV/0!</v>
          </cell>
          <cell r="AF45" t="e">
            <v>#DIV/0!</v>
          </cell>
        </row>
        <row r="46">
          <cell r="C46" t="str">
            <v>D0035</v>
          </cell>
          <cell r="D46">
            <v>2023</v>
          </cell>
          <cell r="E46">
            <v>29.01</v>
          </cell>
          <cell r="F46">
            <v>0</v>
          </cell>
          <cell r="G46" t="str">
            <v>ST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7</v>
          </cell>
          <cell r="AB46">
            <v>0</v>
          </cell>
          <cell r="AC46">
            <v>0</v>
          </cell>
          <cell r="AD46">
            <v>0</v>
          </cell>
          <cell r="AE46" t="e">
            <v>#DIV/0!</v>
          </cell>
          <cell r="AF46" t="e">
            <v>#DIV/0!</v>
          </cell>
        </row>
        <row r="47">
          <cell r="C47" t="str">
            <v>D0036</v>
          </cell>
          <cell r="D47">
            <v>2023</v>
          </cell>
          <cell r="E47">
            <v>29.76</v>
          </cell>
          <cell r="F47">
            <v>0</v>
          </cell>
          <cell r="G47" t="str">
            <v>ST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7</v>
          </cell>
          <cell r="AB47">
            <v>0</v>
          </cell>
          <cell r="AC47">
            <v>0</v>
          </cell>
          <cell r="AD47">
            <v>0</v>
          </cell>
          <cell r="AE47" t="e">
            <v>#DIV/0!</v>
          </cell>
          <cell r="AF47" t="e">
            <v>#DIV/0!</v>
          </cell>
        </row>
        <row r="48">
          <cell r="C48" t="str">
            <v>D0037</v>
          </cell>
          <cell r="D48">
            <v>2023</v>
          </cell>
          <cell r="E48">
            <v>31.15</v>
          </cell>
          <cell r="F48">
            <v>0</v>
          </cell>
          <cell r="G48" t="str">
            <v>ST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7</v>
          </cell>
          <cell r="AB48">
            <v>0</v>
          </cell>
          <cell r="AC48">
            <v>0</v>
          </cell>
          <cell r="AD48">
            <v>0</v>
          </cell>
          <cell r="AE48" t="e">
            <v>#DIV/0!</v>
          </cell>
          <cell r="AF48" t="e">
            <v>#DIV/0!</v>
          </cell>
        </row>
        <row r="49">
          <cell r="C49" t="str">
            <v>D0038</v>
          </cell>
          <cell r="D49">
            <v>2023</v>
          </cell>
          <cell r="E49">
            <v>31.06</v>
          </cell>
          <cell r="F49">
            <v>0</v>
          </cell>
          <cell r="G49" t="str">
            <v>ST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7</v>
          </cell>
          <cell r="AB49">
            <v>0</v>
          </cell>
          <cell r="AC49">
            <v>0</v>
          </cell>
          <cell r="AD49">
            <v>0</v>
          </cell>
          <cell r="AE49" t="e">
            <v>#DIV/0!</v>
          </cell>
          <cell r="AF49" t="e">
            <v>#DIV/0!</v>
          </cell>
        </row>
        <row r="50">
          <cell r="C50" t="str">
            <v>D0039</v>
          </cell>
          <cell r="D50">
            <v>2023</v>
          </cell>
          <cell r="E50">
            <v>29.72</v>
          </cell>
          <cell r="F50">
            <v>0</v>
          </cell>
          <cell r="G50" t="str">
            <v>ST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7</v>
          </cell>
          <cell r="AB50">
            <v>0</v>
          </cell>
          <cell r="AC50">
            <v>0</v>
          </cell>
          <cell r="AD50">
            <v>0</v>
          </cell>
          <cell r="AE50" t="e">
            <v>#DIV/0!</v>
          </cell>
          <cell r="AF50" t="e">
            <v>#DIV/0!</v>
          </cell>
        </row>
        <row r="51">
          <cell r="C51" t="str">
            <v>D0040</v>
          </cell>
          <cell r="D51">
            <v>2023</v>
          </cell>
          <cell r="E51">
            <v>28.38</v>
          </cell>
          <cell r="F51">
            <v>0</v>
          </cell>
          <cell r="G51" t="str">
            <v>ST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7</v>
          </cell>
          <cell r="AB51">
            <v>0</v>
          </cell>
          <cell r="AC51">
            <v>0</v>
          </cell>
          <cell r="AD51">
            <v>0</v>
          </cell>
          <cell r="AE51" t="e">
            <v>#DIV/0!</v>
          </cell>
          <cell r="AF51" t="e">
            <v>#DIV/0!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AF88"/>
  <sheetViews>
    <sheetView zoomScale="96" zoomScaleNormal="96" workbookViewId="0">
      <pane xSplit="5" ySplit="7" topLeftCell="F8" activePane="bottomRight" state="frozen"/>
      <selection pane="topRight"/>
      <selection pane="bottomLeft"/>
      <selection pane="bottomRight" activeCell="D8" sqref="D8:D88"/>
    </sheetView>
  </sheetViews>
  <sheetFormatPr defaultColWidth="9" defaultRowHeight="15" outlineLevelRow="1"/>
  <cols>
    <col min="3" max="3" width="12.28515625" customWidth="1"/>
    <col min="4" max="4" width="13.5703125" customWidth="1"/>
    <col min="5" max="5" width="9.85546875" customWidth="1"/>
    <col min="253" max="253" width="12.28515625" customWidth="1"/>
    <col min="254" max="255" width="9.85546875" customWidth="1"/>
    <col min="509" max="509" width="12.28515625" customWidth="1"/>
    <col min="510" max="511" width="9.85546875" customWidth="1"/>
    <col min="765" max="765" width="12.28515625" customWidth="1"/>
    <col min="766" max="767" width="9.85546875" customWidth="1"/>
    <col min="1021" max="1021" width="12.28515625" customWidth="1"/>
    <col min="1022" max="1023" width="9.85546875" customWidth="1"/>
    <col min="1277" max="1277" width="12.28515625" customWidth="1"/>
    <col min="1278" max="1279" width="9.85546875" customWidth="1"/>
    <col min="1533" max="1533" width="12.28515625" customWidth="1"/>
    <col min="1534" max="1535" width="9.85546875" customWidth="1"/>
    <col min="1789" max="1789" width="12.28515625" customWidth="1"/>
    <col min="1790" max="1791" width="9.85546875" customWidth="1"/>
    <col min="2045" max="2045" width="12.28515625" customWidth="1"/>
    <col min="2046" max="2047" width="9.85546875" customWidth="1"/>
    <col min="2301" max="2301" width="12.28515625" customWidth="1"/>
    <col min="2302" max="2303" width="9.85546875" customWidth="1"/>
    <col min="2557" max="2557" width="12.28515625" customWidth="1"/>
    <col min="2558" max="2559" width="9.85546875" customWidth="1"/>
    <col min="2813" max="2813" width="12.28515625" customWidth="1"/>
    <col min="2814" max="2815" width="9.85546875" customWidth="1"/>
    <col min="3069" max="3069" width="12.28515625" customWidth="1"/>
    <col min="3070" max="3071" width="9.85546875" customWidth="1"/>
    <col min="3325" max="3325" width="12.28515625" customWidth="1"/>
    <col min="3326" max="3327" width="9.85546875" customWidth="1"/>
    <col min="3581" max="3581" width="12.28515625" customWidth="1"/>
    <col min="3582" max="3583" width="9.85546875" customWidth="1"/>
    <col min="3837" max="3837" width="12.28515625" customWidth="1"/>
    <col min="3838" max="3839" width="9.85546875" customWidth="1"/>
    <col min="4093" max="4093" width="12.28515625" customWidth="1"/>
    <col min="4094" max="4095" width="9.85546875" customWidth="1"/>
    <col min="4349" max="4349" width="12.28515625" customWidth="1"/>
    <col min="4350" max="4351" width="9.85546875" customWidth="1"/>
    <col min="4605" max="4605" width="12.28515625" customWidth="1"/>
    <col min="4606" max="4607" width="9.85546875" customWidth="1"/>
    <col min="4861" max="4861" width="12.28515625" customWidth="1"/>
    <col min="4862" max="4863" width="9.85546875" customWidth="1"/>
    <col min="5117" max="5117" width="12.28515625" customWidth="1"/>
    <col min="5118" max="5119" width="9.85546875" customWidth="1"/>
    <col min="5373" max="5373" width="12.28515625" customWidth="1"/>
    <col min="5374" max="5375" width="9.85546875" customWidth="1"/>
    <col min="5629" max="5629" width="12.28515625" customWidth="1"/>
    <col min="5630" max="5631" width="9.85546875" customWidth="1"/>
    <col min="5885" max="5885" width="12.28515625" customWidth="1"/>
    <col min="5886" max="5887" width="9.85546875" customWidth="1"/>
    <col min="6141" max="6141" width="12.28515625" customWidth="1"/>
    <col min="6142" max="6143" width="9.85546875" customWidth="1"/>
    <col min="6397" max="6397" width="12.28515625" customWidth="1"/>
    <col min="6398" max="6399" width="9.85546875" customWidth="1"/>
    <col min="6653" max="6653" width="12.28515625" customWidth="1"/>
    <col min="6654" max="6655" width="9.85546875" customWidth="1"/>
    <col min="6909" max="6909" width="12.28515625" customWidth="1"/>
    <col min="6910" max="6911" width="9.85546875" customWidth="1"/>
    <col min="7165" max="7165" width="12.28515625" customWidth="1"/>
    <col min="7166" max="7167" width="9.85546875" customWidth="1"/>
    <col min="7421" max="7421" width="12.28515625" customWidth="1"/>
    <col min="7422" max="7423" width="9.85546875" customWidth="1"/>
    <col min="7677" max="7677" width="12.28515625" customWidth="1"/>
    <col min="7678" max="7679" width="9.85546875" customWidth="1"/>
    <col min="7933" max="7933" width="12.28515625" customWidth="1"/>
    <col min="7934" max="7935" width="9.85546875" customWidth="1"/>
    <col min="8189" max="8189" width="12.28515625" customWidth="1"/>
    <col min="8190" max="8191" width="9.85546875" customWidth="1"/>
    <col min="8445" max="8445" width="12.28515625" customWidth="1"/>
    <col min="8446" max="8447" width="9.85546875" customWidth="1"/>
    <col min="8701" max="8701" width="12.28515625" customWidth="1"/>
    <col min="8702" max="8703" width="9.85546875" customWidth="1"/>
    <col min="8957" max="8957" width="12.28515625" customWidth="1"/>
    <col min="8958" max="8959" width="9.85546875" customWidth="1"/>
    <col min="9213" max="9213" width="12.28515625" customWidth="1"/>
    <col min="9214" max="9215" width="9.85546875" customWidth="1"/>
    <col min="9469" max="9469" width="12.28515625" customWidth="1"/>
    <col min="9470" max="9471" width="9.85546875" customWidth="1"/>
    <col min="9725" max="9725" width="12.28515625" customWidth="1"/>
    <col min="9726" max="9727" width="9.85546875" customWidth="1"/>
    <col min="9981" max="9981" width="12.28515625" customWidth="1"/>
    <col min="9982" max="9983" width="9.85546875" customWidth="1"/>
    <col min="10237" max="10237" width="12.28515625" customWidth="1"/>
    <col min="10238" max="10239" width="9.85546875" customWidth="1"/>
    <col min="10493" max="10493" width="12.28515625" customWidth="1"/>
    <col min="10494" max="10495" width="9.85546875" customWidth="1"/>
    <col min="10749" max="10749" width="12.28515625" customWidth="1"/>
    <col min="10750" max="10751" width="9.85546875" customWidth="1"/>
    <col min="11005" max="11005" width="12.28515625" customWidth="1"/>
    <col min="11006" max="11007" width="9.85546875" customWidth="1"/>
    <col min="11261" max="11261" width="12.28515625" customWidth="1"/>
    <col min="11262" max="11263" width="9.85546875" customWidth="1"/>
    <col min="11517" max="11517" width="12.28515625" customWidth="1"/>
    <col min="11518" max="11519" width="9.85546875" customWidth="1"/>
    <col min="11773" max="11773" width="12.28515625" customWidth="1"/>
    <col min="11774" max="11775" width="9.85546875" customWidth="1"/>
    <col min="12029" max="12029" width="12.28515625" customWidth="1"/>
    <col min="12030" max="12031" width="9.85546875" customWidth="1"/>
    <col min="12285" max="12285" width="12.28515625" customWidth="1"/>
    <col min="12286" max="12287" width="9.85546875" customWidth="1"/>
    <col min="12541" max="12541" width="12.28515625" customWidth="1"/>
    <col min="12542" max="12543" width="9.85546875" customWidth="1"/>
    <col min="12797" max="12797" width="12.28515625" customWidth="1"/>
    <col min="12798" max="12799" width="9.85546875" customWidth="1"/>
    <col min="13053" max="13053" width="12.28515625" customWidth="1"/>
    <col min="13054" max="13055" width="9.85546875" customWidth="1"/>
    <col min="13309" max="13309" width="12.28515625" customWidth="1"/>
    <col min="13310" max="13311" width="9.85546875" customWidth="1"/>
    <col min="13565" max="13565" width="12.28515625" customWidth="1"/>
    <col min="13566" max="13567" width="9.85546875" customWidth="1"/>
    <col min="13821" max="13821" width="12.28515625" customWidth="1"/>
    <col min="13822" max="13823" width="9.85546875" customWidth="1"/>
    <col min="14077" max="14077" width="12.28515625" customWidth="1"/>
    <col min="14078" max="14079" width="9.85546875" customWidth="1"/>
    <col min="14333" max="14333" width="12.28515625" customWidth="1"/>
    <col min="14334" max="14335" width="9.85546875" customWidth="1"/>
    <col min="14589" max="14589" width="12.28515625" customWidth="1"/>
    <col min="14590" max="14591" width="9.85546875" customWidth="1"/>
    <col min="14845" max="14845" width="12.28515625" customWidth="1"/>
    <col min="14846" max="14847" width="9.85546875" customWidth="1"/>
    <col min="15101" max="15101" width="12.28515625" customWidth="1"/>
    <col min="15102" max="15103" width="9.85546875" customWidth="1"/>
    <col min="15357" max="15357" width="12.28515625" customWidth="1"/>
    <col min="15358" max="15359" width="9.85546875" customWidth="1"/>
    <col min="15613" max="15613" width="12.28515625" customWidth="1"/>
    <col min="15614" max="15615" width="9.85546875" customWidth="1"/>
    <col min="15869" max="15869" width="12.28515625" customWidth="1"/>
    <col min="15870" max="15871" width="9.85546875" customWidth="1"/>
    <col min="16125" max="16125" width="12.28515625" customWidth="1"/>
    <col min="16126" max="16127" width="9.85546875" customWidth="1"/>
  </cols>
  <sheetData>
    <row r="1" spans="1:32">
      <c r="A1" s="270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</row>
    <row r="2" spans="1:32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</row>
    <row r="3" spans="1:32">
      <c r="A3" s="8" t="s">
        <v>1</v>
      </c>
      <c r="B3" s="9" t="s">
        <v>2</v>
      </c>
      <c r="C3" s="9" t="s">
        <v>3</v>
      </c>
      <c r="D3" s="9"/>
      <c r="E3" s="9"/>
      <c r="F3" s="9"/>
      <c r="G3" s="30"/>
      <c r="H3" s="22">
        <v>0</v>
      </c>
      <c r="I3" s="9"/>
      <c r="J3" s="32"/>
      <c r="K3" s="65" t="s">
        <v>170</v>
      </c>
      <c r="M3" s="3"/>
      <c r="N3" s="66" t="s">
        <v>171</v>
      </c>
      <c r="O3" s="9"/>
      <c r="P3" s="33"/>
      <c r="Q3" s="9" t="s">
        <v>6</v>
      </c>
      <c r="R3" s="9"/>
    </row>
    <row r="4" spans="1:3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32" ht="14.45" customHeight="1">
      <c r="A5" s="271" t="s">
        <v>7</v>
      </c>
      <c r="B5" s="271" t="s">
        <v>8</v>
      </c>
      <c r="C5" s="275" t="s">
        <v>9</v>
      </c>
      <c r="D5" s="271" t="s">
        <v>10</v>
      </c>
      <c r="E5" s="272" t="s">
        <v>11</v>
      </c>
      <c r="F5" s="271" t="s">
        <v>12</v>
      </c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T5" s="264" t="s">
        <v>13</v>
      </c>
      <c r="U5" s="265"/>
      <c r="V5" s="265"/>
      <c r="W5" s="265"/>
      <c r="X5" s="265"/>
      <c r="Y5" s="266"/>
      <c r="Z5" s="47"/>
      <c r="AA5" s="264" t="s">
        <v>14</v>
      </c>
      <c r="AB5" s="265"/>
      <c r="AC5" s="265"/>
      <c r="AD5" s="265"/>
      <c r="AE5" s="265"/>
      <c r="AF5" s="266"/>
    </row>
    <row r="6" spans="1:32" ht="14.45" customHeight="1">
      <c r="A6" s="271"/>
      <c r="B6" s="271"/>
      <c r="C6" s="276"/>
      <c r="D6" s="271"/>
      <c r="E6" s="273"/>
      <c r="F6" s="4">
        <v>2025</v>
      </c>
      <c r="G6" s="271" t="s">
        <v>15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T6" s="267"/>
      <c r="U6" s="268"/>
      <c r="V6" s="268"/>
      <c r="W6" s="268"/>
      <c r="X6" s="268"/>
      <c r="Y6" s="269"/>
      <c r="Z6" s="47"/>
      <c r="AA6" s="267"/>
      <c r="AB6" s="268"/>
      <c r="AC6" s="268"/>
      <c r="AD6" s="268"/>
      <c r="AE6" s="268"/>
      <c r="AF6" s="269"/>
    </row>
    <row r="7" spans="1:32">
      <c r="A7" s="271"/>
      <c r="B7" s="271"/>
      <c r="C7" s="277"/>
      <c r="D7" s="271"/>
      <c r="E7" s="274"/>
      <c r="F7" s="10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  <c r="T7" s="267"/>
      <c r="U7" s="268"/>
      <c r="V7" s="268"/>
      <c r="W7" s="268"/>
      <c r="X7" s="268"/>
      <c r="Y7" s="269"/>
      <c r="Z7" s="48"/>
      <c r="AA7" s="267"/>
      <c r="AB7" s="268"/>
      <c r="AC7" s="268"/>
      <c r="AD7" s="268"/>
      <c r="AE7" s="268"/>
      <c r="AF7" s="269"/>
    </row>
    <row r="8" spans="1:32" ht="23.25" customHeight="1" outlineLevel="1">
      <c r="A8" s="11">
        <v>1</v>
      </c>
      <c r="B8" s="11" t="s">
        <v>29</v>
      </c>
      <c r="C8" s="11" t="s">
        <v>30</v>
      </c>
      <c r="D8" s="12">
        <v>30.76</v>
      </c>
      <c r="E8" s="12">
        <v>2000</v>
      </c>
      <c r="F8" s="64"/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/>
      <c r="O8" s="64"/>
      <c r="P8" s="64"/>
      <c r="Q8" s="64"/>
      <c r="R8" s="64"/>
      <c r="T8" s="15"/>
      <c r="U8" s="1"/>
      <c r="V8" s="34" t="s">
        <v>31</v>
      </c>
      <c r="W8" s="34" t="s">
        <v>32</v>
      </c>
      <c r="X8" s="34" t="s">
        <v>33</v>
      </c>
      <c r="Y8" s="17"/>
      <c r="Z8" s="49"/>
      <c r="AA8" s="50"/>
      <c r="AB8" s="1"/>
      <c r="AC8" s="34" t="s">
        <v>31</v>
      </c>
      <c r="AD8" s="34" t="s">
        <v>32</v>
      </c>
      <c r="AE8" s="34" t="s">
        <v>33</v>
      </c>
      <c r="AF8" s="20"/>
    </row>
    <row r="9" spans="1:32" ht="16.5" outlineLevel="1">
      <c r="A9" s="11">
        <v>1</v>
      </c>
      <c r="B9" s="11" t="s">
        <v>34</v>
      </c>
      <c r="C9" s="11" t="s">
        <v>30</v>
      </c>
      <c r="D9" s="12">
        <v>32.72</v>
      </c>
      <c r="E9" s="12">
        <v>1999</v>
      </c>
      <c r="F9" s="64"/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/>
      <c r="O9" s="64"/>
      <c r="P9" s="64"/>
      <c r="Q9" s="64"/>
      <c r="R9" s="64"/>
      <c r="T9" s="15"/>
      <c r="U9" s="34" t="s">
        <v>29</v>
      </c>
      <c r="V9" s="34" t="s">
        <v>35</v>
      </c>
      <c r="W9" s="34" t="s">
        <v>36</v>
      </c>
      <c r="X9" s="16" t="s">
        <v>37</v>
      </c>
      <c r="Y9" s="17"/>
      <c r="Z9" s="19"/>
      <c r="AA9" s="51"/>
      <c r="AB9" s="34" t="s">
        <v>29</v>
      </c>
      <c r="AC9" s="34" t="s">
        <v>35</v>
      </c>
      <c r="AD9" s="34" t="s">
        <v>36</v>
      </c>
      <c r="AE9" s="16" t="s">
        <v>37</v>
      </c>
      <c r="AF9" s="20"/>
    </row>
    <row r="10" spans="1:32" ht="16.5" outlineLevel="1">
      <c r="A10" s="11">
        <v>1</v>
      </c>
      <c r="B10" s="11" t="s">
        <v>38</v>
      </c>
      <c r="C10" s="11" t="s">
        <v>30</v>
      </c>
      <c r="D10" s="12">
        <v>23.27</v>
      </c>
      <c r="E10" s="12">
        <v>1994</v>
      </c>
      <c r="F10" s="64"/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/>
      <c r="O10" s="64"/>
      <c r="P10" s="64"/>
      <c r="Q10" s="64"/>
      <c r="R10" s="64"/>
      <c r="T10" s="15"/>
      <c r="U10" s="16" t="s">
        <v>34</v>
      </c>
      <c r="V10" s="46" t="s">
        <v>39</v>
      </c>
      <c r="W10" s="44" t="s">
        <v>40</v>
      </c>
      <c r="X10" s="16" t="s">
        <v>41</v>
      </c>
      <c r="Y10" s="17"/>
      <c r="Z10" s="19"/>
      <c r="AA10" s="52"/>
      <c r="AB10" s="34" t="s">
        <v>34</v>
      </c>
      <c r="AC10" s="34" t="s">
        <v>39</v>
      </c>
      <c r="AD10" s="34" t="s">
        <v>40</v>
      </c>
      <c r="AE10" s="34" t="s">
        <v>41</v>
      </c>
      <c r="AF10" s="20"/>
    </row>
    <row r="11" spans="1:32" ht="16.5" outlineLevel="1">
      <c r="A11" s="11">
        <v>1</v>
      </c>
      <c r="B11" s="11" t="s">
        <v>31</v>
      </c>
      <c r="C11" s="11" t="s">
        <v>30</v>
      </c>
      <c r="D11" s="12">
        <v>21.79</v>
      </c>
      <c r="E11" s="12">
        <v>1999</v>
      </c>
      <c r="F11" s="64"/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/>
      <c r="O11" s="64"/>
      <c r="P11" s="64"/>
      <c r="Q11" s="64"/>
      <c r="R11" s="64"/>
      <c r="T11" s="15"/>
      <c r="U11" s="16" t="s">
        <v>38</v>
      </c>
      <c r="V11" s="46" t="s">
        <v>42</v>
      </c>
      <c r="W11" s="46" t="s">
        <v>43</v>
      </c>
      <c r="X11" s="16" t="s">
        <v>44</v>
      </c>
      <c r="Y11" s="17"/>
      <c r="Z11" s="19"/>
      <c r="AA11" s="52"/>
      <c r="AB11" s="34" t="s">
        <v>38</v>
      </c>
      <c r="AC11" s="34" t="s">
        <v>42</v>
      </c>
      <c r="AD11" s="34" t="s">
        <v>43</v>
      </c>
      <c r="AE11" s="34" t="s">
        <v>44</v>
      </c>
      <c r="AF11" s="20"/>
    </row>
    <row r="12" spans="1:32" ht="16.5" outlineLevel="1">
      <c r="A12" s="11">
        <v>1</v>
      </c>
      <c r="B12" s="11" t="s">
        <v>45</v>
      </c>
      <c r="C12" s="11" t="s">
        <v>30</v>
      </c>
      <c r="D12" s="12">
        <v>35.35</v>
      </c>
      <c r="E12" s="12">
        <v>2004</v>
      </c>
      <c r="F12" s="64"/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/>
      <c r="O12" s="64"/>
      <c r="P12" s="64"/>
      <c r="Q12" s="64"/>
      <c r="R12" s="64"/>
      <c r="T12" s="15"/>
      <c r="U12" s="16" t="s">
        <v>46</v>
      </c>
      <c r="V12" s="44" t="s">
        <v>47</v>
      </c>
      <c r="W12" s="16" t="s">
        <v>48</v>
      </c>
      <c r="X12" s="16" t="s">
        <v>49</v>
      </c>
      <c r="Y12" s="17"/>
      <c r="Z12" s="19"/>
      <c r="AA12" s="53"/>
      <c r="AB12" s="34" t="s">
        <v>46</v>
      </c>
      <c r="AC12" s="34" t="s">
        <v>47</v>
      </c>
      <c r="AD12" s="34" t="s">
        <v>48</v>
      </c>
      <c r="AE12" s="34" t="s">
        <v>49</v>
      </c>
      <c r="AF12" s="20"/>
    </row>
    <row r="13" spans="1:32" ht="16.5" outlineLevel="1">
      <c r="A13" s="11">
        <v>1</v>
      </c>
      <c r="B13" s="11" t="s">
        <v>36</v>
      </c>
      <c r="C13" s="11" t="s">
        <v>30</v>
      </c>
      <c r="D13" s="12">
        <v>22.49</v>
      </c>
      <c r="E13" s="12">
        <v>2002</v>
      </c>
      <c r="F13" s="64"/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/>
      <c r="O13" s="64"/>
      <c r="P13" s="64"/>
      <c r="Q13" s="64"/>
      <c r="R13" s="64"/>
      <c r="T13" s="15"/>
      <c r="U13" s="16" t="s">
        <v>50</v>
      </c>
      <c r="V13" s="44" t="s">
        <v>51</v>
      </c>
      <c r="W13" s="44" t="s">
        <v>52</v>
      </c>
      <c r="X13" s="16" t="s">
        <v>53</v>
      </c>
      <c r="Y13" s="17"/>
      <c r="Z13" s="19"/>
      <c r="AA13" s="53"/>
      <c r="AB13" s="34" t="s">
        <v>50</v>
      </c>
      <c r="AC13" s="34" t="s">
        <v>51</v>
      </c>
      <c r="AD13" s="34" t="s">
        <v>52</v>
      </c>
      <c r="AE13" s="34" t="s">
        <v>53</v>
      </c>
      <c r="AF13" s="20"/>
    </row>
    <row r="14" spans="1:32" ht="16.5" outlineLevel="1">
      <c r="A14" s="11">
        <v>1</v>
      </c>
      <c r="B14" s="11" t="s">
        <v>33</v>
      </c>
      <c r="C14" s="11" t="s">
        <v>30</v>
      </c>
      <c r="D14" s="12">
        <v>38.58</v>
      </c>
      <c r="E14" s="12">
        <v>2004</v>
      </c>
      <c r="F14" s="64"/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/>
      <c r="O14" s="64"/>
      <c r="P14" s="64"/>
      <c r="Q14" s="64"/>
      <c r="R14" s="64"/>
      <c r="T14" s="15"/>
      <c r="U14" s="45" t="s">
        <v>54</v>
      </c>
      <c r="V14" s="45" t="s">
        <v>55</v>
      </c>
      <c r="W14" s="45" t="s">
        <v>56</v>
      </c>
      <c r="X14" s="16" t="s">
        <v>57</v>
      </c>
      <c r="Y14" s="17"/>
      <c r="Z14" s="19"/>
      <c r="AA14" s="51"/>
      <c r="AB14" s="54" t="s">
        <v>54</v>
      </c>
      <c r="AC14" s="54" t="s">
        <v>55</v>
      </c>
      <c r="AD14" s="54" t="s">
        <v>56</v>
      </c>
      <c r="AE14" s="34" t="s">
        <v>57</v>
      </c>
      <c r="AF14" s="20"/>
    </row>
    <row r="15" spans="1:32" ht="16.5" outlineLevel="1">
      <c r="A15" s="11">
        <v>1</v>
      </c>
      <c r="B15" s="11" t="s">
        <v>58</v>
      </c>
      <c r="C15" s="11" t="s">
        <v>30</v>
      </c>
      <c r="D15" s="12">
        <v>32.11</v>
      </c>
      <c r="E15" s="12">
        <v>2021</v>
      </c>
      <c r="F15" s="64"/>
      <c r="G15" s="64">
        <v>0</v>
      </c>
      <c r="H15" s="64">
        <v>0</v>
      </c>
      <c r="I15" s="86">
        <v>2.9583333333333335</v>
      </c>
      <c r="J15" s="64">
        <v>0</v>
      </c>
      <c r="K15" s="64">
        <v>0</v>
      </c>
      <c r="L15" s="64">
        <v>0</v>
      </c>
      <c r="M15" s="83">
        <v>0.32</v>
      </c>
      <c r="N15" s="64"/>
      <c r="O15" s="64"/>
      <c r="P15" s="64"/>
      <c r="Q15" s="64"/>
      <c r="R15" s="64"/>
      <c r="T15" s="15"/>
      <c r="U15" s="44" t="s">
        <v>59</v>
      </c>
      <c r="V15" s="44" t="s">
        <v>60</v>
      </c>
      <c r="W15" s="44" t="s">
        <v>61</v>
      </c>
      <c r="X15" s="44" t="s">
        <v>62</v>
      </c>
      <c r="Y15" s="17"/>
      <c r="Z15" s="19"/>
      <c r="AA15" s="51"/>
      <c r="AB15" s="34" t="s">
        <v>59</v>
      </c>
      <c r="AC15" s="34" t="s">
        <v>60</v>
      </c>
      <c r="AD15" s="34" t="s">
        <v>61</v>
      </c>
      <c r="AE15" s="34" t="s">
        <v>62</v>
      </c>
      <c r="AF15" s="20"/>
    </row>
    <row r="16" spans="1:32" ht="16.5" outlineLevel="1">
      <c r="A16" s="11">
        <v>1</v>
      </c>
      <c r="B16" s="11" t="s">
        <v>63</v>
      </c>
      <c r="C16" s="11" t="s">
        <v>30</v>
      </c>
      <c r="D16" s="12">
        <v>31.12</v>
      </c>
      <c r="E16" s="12">
        <v>2021</v>
      </c>
      <c r="F16" s="64"/>
      <c r="G16" s="64">
        <v>0</v>
      </c>
      <c r="H16" s="64">
        <v>0</v>
      </c>
      <c r="I16" s="86">
        <v>3.6666666666666665</v>
      </c>
      <c r="J16" s="64">
        <v>0</v>
      </c>
      <c r="K16" s="64">
        <v>0</v>
      </c>
      <c r="L16" s="64">
        <v>0</v>
      </c>
      <c r="M16" s="83">
        <v>0.6</v>
      </c>
      <c r="N16" s="64"/>
      <c r="O16" s="64"/>
      <c r="P16" s="64"/>
      <c r="Q16" s="64"/>
      <c r="R16" s="64"/>
      <c r="T16" s="15"/>
      <c r="U16" s="16" t="s">
        <v>64</v>
      </c>
      <c r="V16" s="44" t="s">
        <v>65</v>
      </c>
      <c r="W16" s="16" t="s">
        <v>66</v>
      </c>
      <c r="X16" s="44" t="s">
        <v>67</v>
      </c>
      <c r="Y16" s="17"/>
      <c r="Z16" s="19"/>
      <c r="AA16" s="51"/>
      <c r="AB16" s="34" t="s">
        <v>64</v>
      </c>
      <c r="AC16" s="34" t="s">
        <v>65</v>
      </c>
      <c r="AD16" s="34" t="s">
        <v>66</v>
      </c>
      <c r="AE16" s="34" t="s">
        <v>67</v>
      </c>
      <c r="AF16" s="20"/>
    </row>
    <row r="17" spans="1:32" ht="16.5" outlineLevel="1">
      <c r="A17" s="11">
        <v>1</v>
      </c>
      <c r="B17" s="11" t="s">
        <v>68</v>
      </c>
      <c r="C17" s="11" t="s">
        <v>30</v>
      </c>
      <c r="D17" s="12">
        <v>31.65</v>
      </c>
      <c r="E17" s="12">
        <v>2021</v>
      </c>
      <c r="F17" s="64"/>
      <c r="G17" s="64">
        <v>0</v>
      </c>
      <c r="H17" s="64">
        <v>0</v>
      </c>
      <c r="I17" s="86">
        <v>4.833333333333333</v>
      </c>
      <c r="J17" s="64">
        <v>0</v>
      </c>
      <c r="K17" s="64">
        <v>0</v>
      </c>
      <c r="L17" s="64">
        <v>0</v>
      </c>
      <c r="M17" s="83">
        <v>2.2000000000000002</v>
      </c>
      <c r="N17" s="64"/>
      <c r="O17" s="64"/>
      <c r="P17" s="64"/>
      <c r="Q17" s="64"/>
      <c r="R17" s="64"/>
      <c r="T17" s="15"/>
      <c r="U17" s="44" t="s">
        <v>69</v>
      </c>
      <c r="V17" s="46" t="s">
        <v>70</v>
      </c>
      <c r="W17" s="16" t="s">
        <v>71</v>
      </c>
      <c r="X17" s="44" t="s">
        <v>72</v>
      </c>
      <c r="Y17" s="17"/>
      <c r="Z17" s="19"/>
      <c r="AA17" s="51"/>
      <c r="AB17" s="34" t="s">
        <v>69</v>
      </c>
      <c r="AC17" s="34" t="s">
        <v>70</v>
      </c>
      <c r="AD17" s="34" t="s">
        <v>71</v>
      </c>
      <c r="AE17" s="34" t="s">
        <v>72</v>
      </c>
      <c r="AF17" s="20"/>
    </row>
    <row r="18" spans="1:32" ht="16.5" outlineLevel="1">
      <c r="A18" s="11">
        <v>1</v>
      </c>
      <c r="B18" s="11" t="s">
        <v>73</v>
      </c>
      <c r="C18" s="11" t="s">
        <v>30</v>
      </c>
      <c r="D18" s="12">
        <v>30.7</v>
      </c>
      <c r="E18" s="12">
        <v>2021</v>
      </c>
      <c r="F18" s="64"/>
      <c r="G18" s="64">
        <v>0</v>
      </c>
      <c r="H18" s="64">
        <v>0</v>
      </c>
      <c r="I18" s="86">
        <v>2.2083333333333335</v>
      </c>
      <c r="J18" s="64">
        <v>0</v>
      </c>
      <c r="K18" s="64">
        <v>0</v>
      </c>
      <c r="L18" s="64">
        <v>0</v>
      </c>
      <c r="M18" s="83">
        <v>1.2</v>
      </c>
      <c r="N18" s="64"/>
      <c r="O18" s="64"/>
      <c r="P18" s="64"/>
      <c r="Q18" s="64"/>
      <c r="R18" s="64"/>
      <c r="T18" s="15"/>
      <c r="U18" s="44" t="s">
        <v>74</v>
      </c>
      <c r="V18" s="46" t="s">
        <v>75</v>
      </c>
      <c r="W18" s="16" t="s">
        <v>76</v>
      </c>
      <c r="X18" s="44" t="s">
        <v>77</v>
      </c>
      <c r="Y18" s="17"/>
      <c r="Z18" s="19"/>
      <c r="AA18" s="53"/>
      <c r="AB18" s="34" t="s">
        <v>74</v>
      </c>
      <c r="AC18" s="34" t="s">
        <v>75</v>
      </c>
      <c r="AD18" s="55" t="s">
        <v>76</v>
      </c>
      <c r="AE18" s="55" t="s">
        <v>77</v>
      </c>
      <c r="AF18" s="20"/>
    </row>
    <row r="19" spans="1:32" ht="16.5" outlineLevel="1">
      <c r="A19" s="11">
        <v>1</v>
      </c>
      <c r="B19" s="11" t="s">
        <v>78</v>
      </c>
      <c r="C19" s="11" t="s">
        <v>30</v>
      </c>
      <c r="D19" s="12">
        <v>30.91</v>
      </c>
      <c r="E19" s="12">
        <v>2021</v>
      </c>
      <c r="F19" s="64"/>
      <c r="G19" s="64">
        <v>0</v>
      </c>
      <c r="H19" s="64">
        <v>0</v>
      </c>
      <c r="I19" s="86">
        <v>2.5</v>
      </c>
      <c r="J19" s="64">
        <v>0</v>
      </c>
      <c r="K19" s="64">
        <v>0</v>
      </c>
      <c r="L19" s="64">
        <v>0</v>
      </c>
      <c r="M19" s="83">
        <v>0.97</v>
      </c>
      <c r="N19" s="64"/>
      <c r="O19" s="64"/>
      <c r="P19" s="64"/>
      <c r="Q19" s="64"/>
      <c r="R19" s="64"/>
      <c r="T19" s="15"/>
      <c r="U19" s="16" t="s">
        <v>79</v>
      </c>
      <c r="V19" s="46" t="s">
        <v>80</v>
      </c>
      <c r="W19" s="16" t="s">
        <v>81</v>
      </c>
      <c r="X19" s="16" t="s">
        <v>82</v>
      </c>
      <c r="Y19" s="17"/>
      <c r="Z19" s="19"/>
      <c r="AA19" s="53"/>
      <c r="AB19" s="34" t="s">
        <v>79</v>
      </c>
      <c r="AC19" s="34" t="s">
        <v>80</v>
      </c>
      <c r="AD19" s="34" t="s">
        <v>81</v>
      </c>
      <c r="AE19" s="34" t="s">
        <v>82</v>
      </c>
      <c r="AF19" s="20"/>
    </row>
    <row r="20" spans="1:32" ht="16.5" outlineLevel="1">
      <c r="A20" s="11">
        <v>1</v>
      </c>
      <c r="B20" s="11" t="s">
        <v>83</v>
      </c>
      <c r="C20" s="11" t="s">
        <v>30</v>
      </c>
      <c r="D20" s="12">
        <v>32.15</v>
      </c>
      <c r="E20" s="12">
        <v>2021</v>
      </c>
      <c r="F20" s="64"/>
      <c r="G20" s="64">
        <v>0</v>
      </c>
      <c r="H20" s="64">
        <v>0</v>
      </c>
      <c r="I20" s="83">
        <v>1.0833333333333333</v>
      </c>
      <c r="J20" s="64">
        <v>0</v>
      </c>
      <c r="K20" s="64">
        <v>0</v>
      </c>
      <c r="L20" s="64">
        <v>0</v>
      </c>
      <c r="M20" s="83">
        <v>0.41</v>
      </c>
      <c r="N20" s="64"/>
      <c r="O20" s="64"/>
      <c r="P20" s="64"/>
      <c r="Q20" s="64"/>
      <c r="R20" s="64"/>
      <c r="T20" s="15"/>
      <c r="U20" s="16" t="s">
        <v>84</v>
      </c>
      <c r="V20" s="16" t="s">
        <v>85</v>
      </c>
      <c r="W20" s="16" t="s">
        <v>86</v>
      </c>
      <c r="X20" s="16" t="s">
        <v>87</v>
      </c>
      <c r="Y20" s="17"/>
      <c r="Z20" s="19"/>
      <c r="AA20" s="53"/>
      <c r="AB20" s="16" t="s">
        <v>84</v>
      </c>
      <c r="AC20" s="16" t="s">
        <v>85</v>
      </c>
      <c r="AD20" s="16" t="s">
        <v>86</v>
      </c>
      <c r="AE20" s="40" t="s">
        <v>87</v>
      </c>
      <c r="AF20" s="20"/>
    </row>
    <row r="21" spans="1:32" ht="16.5" outlineLevel="1">
      <c r="A21" s="11">
        <v>1</v>
      </c>
      <c r="B21" s="11" t="s">
        <v>88</v>
      </c>
      <c r="C21" s="11" t="s">
        <v>30</v>
      </c>
      <c r="D21" s="12">
        <v>34.74</v>
      </c>
      <c r="E21" s="12">
        <v>2021</v>
      </c>
      <c r="F21" s="64"/>
      <c r="G21" s="64">
        <v>0</v>
      </c>
      <c r="H21" s="64">
        <v>0</v>
      </c>
      <c r="I21" s="83">
        <v>1.4166666666666667</v>
      </c>
      <c r="J21" s="64">
        <v>0</v>
      </c>
      <c r="K21" s="64">
        <v>0</v>
      </c>
      <c r="L21" s="64">
        <v>0</v>
      </c>
      <c r="M21" s="83">
        <v>1.17</v>
      </c>
      <c r="N21" s="64"/>
      <c r="O21" s="64"/>
      <c r="P21" s="64"/>
      <c r="Q21" s="64"/>
      <c r="R21" s="64"/>
      <c r="T21" s="15"/>
      <c r="U21" s="16" t="s">
        <v>58</v>
      </c>
      <c r="V21" s="16" t="s">
        <v>89</v>
      </c>
      <c r="W21" s="16" t="s">
        <v>90</v>
      </c>
      <c r="X21" s="16" t="s">
        <v>91</v>
      </c>
      <c r="Y21" s="17"/>
      <c r="Z21" s="19"/>
      <c r="AA21" s="53"/>
      <c r="AB21" s="16" t="s">
        <v>58</v>
      </c>
      <c r="AC21" s="16" t="s">
        <v>89</v>
      </c>
      <c r="AD21" s="55" t="s">
        <v>90</v>
      </c>
      <c r="AE21" s="40" t="s">
        <v>91</v>
      </c>
      <c r="AF21" s="20"/>
    </row>
    <row r="22" spans="1:32" ht="16.5" outlineLevel="1">
      <c r="A22" s="11">
        <v>1</v>
      </c>
      <c r="B22" s="11" t="s">
        <v>92</v>
      </c>
      <c r="C22" s="11" t="s">
        <v>30</v>
      </c>
      <c r="D22" s="12">
        <v>26.85</v>
      </c>
      <c r="E22" s="12">
        <v>2021</v>
      </c>
      <c r="F22" s="64"/>
      <c r="G22" s="64">
        <v>0</v>
      </c>
      <c r="H22" s="64">
        <v>0</v>
      </c>
      <c r="I22" s="64">
        <v>16.375</v>
      </c>
      <c r="J22" s="83">
        <v>0.22222222222222221</v>
      </c>
      <c r="K22" s="64">
        <v>0</v>
      </c>
      <c r="L22" s="64">
        <v>0</v>
      </c>
      <c r="M22" s="83">
        <v>0.53</v>
      </c>
      <c r="N22" s="64"/>
      <c r="O22" s="64"/>
      <c r="P22" s="64"/>
      <c r="Q22" s="64"/>
      <c r="R22" s="64"/>
      <c r="T22" s="15"/>
      <c r="U22" s="16" t="s">
        <v>63</v>
      </c>
      <c r="V22" s="16" t="s">
        <v>92</v>
      </c>
      <c r="W22" s="16" t="s">
        <v>93</v>
      </c>
      <c r="X22" s="16" t="s">
        <v>94</v>
      </c>
      <c r="Y22" s="17"/>
      <c r="Z22" s="19"/>
      <c r="AA22" s="53"/>
      <c r="AB22" s="16" t="s">
        <v>63</v>
      </c>
      <c r="AC22" s="16" t="s">
        <v>92</v>
      </c>
      <c r="AD22" s="44" t="s">
        <v>93</v>
      </c>
      <c r="AE22" s="55" t="s">
        <v>94</v>
      </c>
      <c r="AF22" s="20"/>
    </row>
    <row r="23" spans="1:32" ht="16.5" outlineLevel="1">
      <c r="A23" s="11">
        <v>1</v>
      </c>
      <c r="B23" s="11" t="s">
        <v>95</v>
      </c>
      <c r="C23" s="11" t="s">
        <v>30</v>
      </c>
      <c r="D23" s="12">
        <v>29.81</v>
      </c>
      <c r="E23" s="12">
        <v>2021</v>
      </c>
      <c r="F23" s="64"/>
      <c r="G23" s="64">
        <v>0</v>
      </c>
      <c r="H23" s="64">
        <v>0</v>
      </c>
      <c r="I23" s="64">
        <v>8.1666666666666661</v>
      </c>
      <c r="J23" s="64">
        <v>0</v>
      </c>
      <c r="K23" s="64">
        <v>0</v>
      </c>
      <c r="L23" s="64">
        <v>0</v>
      </c>
      <c r="M23" s="83">
        <v>0.42</v>
      </c>
      <c r="N23" s="64"/>
      <c r="O23" s="64"/>
      <c r="P23" s="64"/>
      <c r="Q23" s="64"/>
      <c r="R23" s="64"/>
      <c r="T23" s="15"/>
      <c r="U23" s="16" t="s">
        <v>68</v>
      </c>
      <c r="V23" s="16" t="s">
        <v>95</v>
      </c>
      <c r="W23" s="16" t="s">
        <v>96</v>
      </c>
      <c r="X23" s="16" t="s">
        <v>97</v>
      </c>
      <c r="Y23" s="17"/>
      <c r="Z23" s="19"/>
      <c r="AA23" s="53"/>
      <c r="AB23" s="16" t="s">
        <v>68</v>
      </c>
      <c r="AC23" s="16" t="s">
        <v>95</v>
      </c>
      <c r="AD23" s="44" t="s">
        <v>96</v>
      </c>
      <c r="AE23" s="55" t="s">
        <v>97</v>
      </c>
      <c r="AF23" s="20"/>
    </row>
    <row r="24" spans="1:32" ht="16.5" outlineLevel="1">
      <c r="A24" s="11">
        <v>1</v>
      </c>
      <c r="B24" s="11" t="s">
        <v>98</v>
      </c>
      <c r="C24" s="11" t="s">
        <v>30</v>
      </c>
      <c r="D24" s="12">
        <v>29.63</v>
      </c>
      <c r="E24" s="12">
        <v>2021</v>
      </c>
      <c r="F24" s="64"/>
      <c r="G24" s="64">
        <v>0</v>
      </c>
      <c r="H24" s="64">
        <v>0</v>
      </c>
      <c r="I24" s="86">
        <v>4.666666666666667</v>
      </c>
      <c r="J24" s="64">
        <v>0</v>
      </c>
      <c r="K24" s="64">
        <v>0</v>
      </c>
      <c r="L24" s="64">
        <v>0</v>
      </c>
      <c r="M24" s="83">
        <v>0.72</v>
      </c>
      <c r="N24" s="64"/>
      <c r="O24" s="64"/>
      <c r="P24" s="64"/>
      <c r="Q24" s="64"/>
      <c r="R24" s="64"/>
      <c r="T24" s="15"/>
      <c r="U24" s="16" t="s">
        <v>73</v>
      </c>
      <c r="V24" s="16" t="s">
        <v>98</v>
      </c>
      <c r="W24" s="16" t="s">
        <v>99</v>
      </c>
      <c r="X24" s="16" t="s">
        <v>100</v>
      </c>
      <c r="Y24" s="17"/>
      <c r="Z24" s="19"/>
      <c r="AA24" s="53"/>
      <c r="AB24" s="16" t="s">
        <v>73</v>
      </c>
      <c r="AC24" s="16" t="s">
        <v>98</v>
      </c>
      <c r="AD24" s="44" t="s">
        <v>99</v>
      </c>
      <c r="AE24" s="44" t="s">
        <v>100</v>
      </c>
      <c r="AF24" s="20"/>
    </row>
    <row r="25" spans="1:32" ht="16.5" outlineLevel="1">
      <c r="A25" s="11">
        <v>1</v>
      </c>
      <c r="B25" s="11" t="s">
        <v>101</v>
      </c>
      <c r="C25" s="11" t="s">
        <v>30</v>
      </c>
      <c r="D25" s="12">
        <v>29.53</v>
      </c>
      <c r="E25" s="12">
        <v>2021</v>
      </c>
      <c r="F25" s="64"/>
      <c r="G25" s="64">
        <v>0</v>
      </c>
      <c r="H25" s="64">
        <v>0</v>
      </c>
      <c r="I25" s="86">
        <v>4.333333333333333</v>
      </c>
      <c r="J25" s="64">
        <v>0</v>
      </c>
      <c r="K25" s="64">
        <v>0</v>
      </c>
      <c r="L25" s="64">
        <v>0</v>
      </c>
      <c r="M25" s="83">
        <v>0.45</v>
      </c>
      <c r="N25" s="64"/>
      <c r="O25" s="64"/>
      <c r="P25" s="64"/>
      <c r="Q25" s="64"/>
      <c r="R25" s="64"/>
      <c r="T25" s="15"/>
      <c r="U25" s="16" t="s">
        <v>78</v>
      </c>
      <c r="V25" s="16" t="s">
        <v>101</v>
      </c>
      <c r="W25" s="16" t="s">
        <v>102</v>
      </c>
      <c r="X25" s="16" t="s">
        <v>103</v>
      </c>
      <c r="Y25" s="17"/>
      <c r="Z25" s="19"/>
      <c r="AA25" s="53"/>
      <c r="AB25" s="16" t="s">
        <v>78</v>
      </c>
      <c r="AC25" s="16" t="s">
        <v>101</v>
      </c>
      <c r="AD25" s="44" t="s">
        <v>102</v>
      </c>
      <c r="AE25" s="16" t="s">
        <v>103</v>
      </c>
      <c r="AF25" s="20"/>
    </row>
    <row r="26" spans="1:32" ht="16.5" outlineLevel="1">
      <c r="A26" s="11">
        <v>1</v>
      </c>
      <c r="B26" s="11" t="s">
        <v>104</v>
      </c>
      <c r="C26" s="11" t="s">
        <v>30</v>
      </c>
      <c r="D26" s="12">
        <v>29.61</v>
      </c>
      <c r="E26" s="12">
        <v>2021</v>
      </c>
      <c r="F26" s="64"/>
      <c r="G26" s="64">
        <v>0</v>
      </c>
      <c r="H26" s="64">
        <v>0</v>
      </c>
      <c r="I26" s="83">
        <v>2</v>
      </c>
      <c r="J26" s="64">
        <v>0</v>
      </c>
      <c r="K26" s="64">
        <v>0</v>
      </c>
      <c r="L26" s="64">
        <v>0</v>
      </c>
      <c r="M26" s="83">
        <v>0.68</v>
      </c>
      <c r="N26" s="64"/>
      <c r="O26" s="64"/>
      <c r="P26" s="64"/>
      <c r="Q26" s="64"/>
      <c r="R26" s="64"/>
      <c r="T26" s="15"/>
      <c r="U26" s="16" t="s">
        <v>83</v>
      </c>
      <c r="V26" s="16" t="s">
        <v>104</v>
      </c>
      <c r="W26" s="16" t="s">
        <v>105</v>
      </c>
      <c r="X26" s="16" t="s">
        <v>106</v>
      </c>
      <c r="Y26" s="17"/>
      <c r="Z26" s="19"/>
      <c r="AA26" s="53"/>
      <c r="AB26" s="16" t="s">
        <v>83</v>
      </c>
      <c r="AC26" s="16" t="s">
        <v>104</v>
      </c>
      <c r="AD26" s="44" t="s">
        <v>105</v>
      </c>
      <c r="AE26" s="44" t="s">
        <v>106</v>
      </c>
      <c r="AF26" s="20"/>
    </row>
    <row r="27" spans="1:32" ht="16.5" outlineLevel="1">
      <c r="A27" s="11">
        <v>1</v>
      </c>
      <c r="B27" s="11" t="s">
        <v>107</v>
      </c>
      <c r="C27" s="11" t="s">
        <v>30</v>
      </c>
      <c r="D27" s="12">
        <v>31.33</v>
      </c>
      <c r="E27" s="12">
        <v>2021</v>
      </c>
      <c r="F27" s="64"/>
      <c r="G27" s="64">
        <v>0</v>
      </c>
      <c r="H27" s="64">
        <v>0</v>
      </c>
      <c r="I27" s="83">
        <v>1.5416666666666667</v>
      </c>
      <c r="J27" s="64">
        <v>0</v>
      </c>
      <c r="K27" s="64">
        <v>0</v>
      </c>
      <c r="L27" s="64">
        <v>0</v>
      </c>
      <c r="M27" s="83">
        <v>2.1</v>
      </c>
      <c r="N27" s="64"/>
      <c r="O27" s="64"/>
      <c r="P27" s="64"/>
      <c r="Q27" s="64"/>
      <c r="R27" s="64"/>
      <c r="T27" s="15"/>
      <c r="U27" s="16" t="s">
        <v>88</v>
      </c>
      <c r="V27" s="16" t="s">
        <v>107</v>
      </c>
      <c r="W27" s="16" t="s">
        <v>108</v>
      </c>
      <c r="X27" s="16" t="s">
        <v>109</v>
      </c>
      <c r="Y27" s="17"/>
      <c r="Z27" s="19"/>
      <c r="AA27" s="53"/>
      <c r="AB27" s="16" t="s">
        <v>88</v>
      </c>
      <c r="AC27" s="16" t="s">
        <v>107</v>
      </c>
      <c r="AD27" s="44" t="s">
        <v>108</v>
      </c>
      <c r="AE27" s="44" t="s">
        <v>109</v>
      </c>
      <c r="AF27" s="20"/>
    </row>
    <row r="28" spans="1:32" outlineLevel="1">
      <c r="A28" s="11">
        <v>1</v>
      </c>
      <c r="B28" s="11" t="s">
        <v>64</v>
      </c>
      <c r="C28" s="11" t="s">
        <v>30</v>
      </c>
      <c r="D28" s="12">
        <v>32.590000000000003</v>
      </c>
      <c r="E28" s="12">
        <v>2021</v>
      </c>
      <c r="F28" s="64"/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83">
        <v>1.4</v>
      </c>
      <c r="N28" s="64"/>
      <c r="O28" s="64"/>
      <c r="P28" s="64"/>
      <c r="Q28" s="64"/>
      <c r="R28" s="64"/>
      <c r="T28" s="15"/>
      <c r="V28" s="19"/>
      <c r="W28" s="19"/>
      <c r="Y28" s="20"/>
      <c r="Z28" s="19"/>
      <c r="AA28" s="53"/>
      <c r="AB28" s="56"/>
      <c r="AF28" s="20"/>
    </row>
    <row r="29" spans="1:32" outlineLevel="1">
      <c r="A29" s="11">
        <v>1</v>
      </c>
      <c r="B29" s="11" t="s">
        <v>69</v>
      </c>
      <c r="C29" s="11" t="s">
        <v>30</v>
      </c>
      <c r="D29" s="12">
        <v>32.35</v>
      </c>
      <c r="E29" s="12">
        <v>2021</v>
      </c>
      <c r="F29" s="64"/>
      <c r="G29" s="64">
        <v>0</v>
      </c>
      <c r="H29" s="64">
        <v>0</v>
      </c>
      <c r="I29" s="64">
        <v>0</v>
      </c>
      <c r="J29" s="83">
        <v>0.18</v>
      </c>
      <c r="K29" s="64">
        <v>0</v>
      </c>
      <c r="L29" s="64">
        <v>0</v>
      </c>
      <c r="M29" s="83">
        <v>0.4</v>
      </c>
      <c r="N29" s="64"/>
      <c r="O29" s="64"/>
      <c r="P29" s="64"/>
      <c r="Q29" s="64"/>
      <c r="R29" s="64"/>
      <c r="T29" s="15"/>
      <c r="V29" s="19"/>
      <c r="W29" s="19"/>
      <c r="Y29" s="20"/>
      <c r="Z29" s="19"/>
      <c r="AA29" s="53"/>
      <c r="AB29" s="56"/>
      <c r="AF29" s="20"/>
    </row>
    <row r="30" spans="1:32" outlineLevel="1">
      <c r="A30" s="11">
        <v>1</v>
      </c>
      <c r="B30" s="11" t="s">
        <v>74</v>
      </c>
      <c r="C30" s="11" t="s">
        <v>30</v>
      </c>
      <c r="D30" s="12">
        <v>31.9</v>
      </c>
      <c r="E30" s="12">
        <v>2021</v>
      </c>
      <c r="F30" s="64"/>
      <c r="G30" s="64">
        <v>0</v>
      </c>
      <c r="H30" s="64">
        <v>0</v>
      </c>
      <c r="I30" s="64">
        <v>0</v>
      </c>
      <c r="J30" s="83">
        <v>0.93</v>
      </c>
      <c r="K30" s="64">
        <v>0</v>
      </c>
      <c r="L30" s="64">
        <v>0</v>
      </c>
      <c r="M30" s="83">
        <v>0.24</v>
      </c>
      <c r="N30" s="64"/>
      <c r="O30" s="64"/>
      <c r="P30" s="64"/>
      <c r="Q30" s="64"/>
      <c r="R30" s="64"/>
      <c r="T30" s="15"/>
      <c r="U30" s="35"/>
      <c r="V30" s="22">
        <v>0</v>
      </c>
      <c r="Y30" s="20"/>
      <c r="AA30" s="15"/>
      <c r="AB30" s="57"/>
      <c r="AC30" s="22">
        <v>0</v>
      </c>
      <c r="AF30" s="20"/>
    </row>
    <row r="31" spans="1:32" outlineLevel="1">
      <c r="A31" s="11">
        <v>1</v>
      </c>
      <c r="B31" s="11" t="s">
        <v>79</v>
      </c>
      <c r="C31" s="11" t="s">
        <v>30</v>
      </c>
      <c r="D31" s="12">
        <v>32.619999999999997</v>
      </c>
      <c r="E31" s="12">
        <v>2021</v>
      </c>
      <c r="F31" s="64"/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83">
        <v>0.53</v>
      </c>
      <c r="N31" s="64"/>
      <c r="O31" s="64"/>
      <c r="P31" s="64"/>
      <c r="Q31" s="64"/>
      <c r="R31" s="64"/>
      <c r="T31" s="15"/>
      <c r="U31" s="36"/>
      <c r="V31" s="60" t="s">
        <v>4</v>
      </c>
      <c r="Y31" s="20"/>
      <c r="AA31" s="15"/>
      <c r="AB31" s="58"/>
      <c r="AC31" s="60" t="s">
        <v>4</v>
      </c>
      <c r="AF31" s="20"/>
    </row>
    <row r="32" spans="1:32" outlineLevel="1">
      <c r="A32" s="11">
        <v>1</v>
      </c>
      <c r="B32" s="11" t="s">
        <v>84</v>
      </c>
      <c r="C32" s="11" t="s">
        <v>30</v>
      </c>
      <c r="D32" s="12">
        <v>31.79</v>
      </c>
      <c r="E32" s="12">
        <v>2021</v>
      </c>
      <c r="F32" s="64"/>
      <c r="G32" s="64">
        <v>0</v>
      </c>
      <c r="H32" s="64">
        <v>0</v>
      </c>
      <c r="I32" s="86">
        <v>3.5</v>
      </c>
      <c r="J32" s="64">
        <v>0</v>
      </c>
      <c r="K32" s="64">
        <v>0</v>
      </c>
      <c r="L32" s="64">
        <v>0</v>
      </c>
      <c r="M32" s="83">
        <v>0.43</v>
      </c>
      <c r="N32" s="64"/>
      <c r="O32" s="64"/>
      <c r="P32" s="64"/>
      <c r="Q32" s="64"/>
      <c r="R32" s="64"/>
      <c r="T32" s="15"/>
      <c r="U32" s="6"/>
      <c r="V32" s="62" t="s">
        <v>5</v>
      </c>
      <c r="Y32" s="20"/>
      <c r="AA32" s="15"/>
      <c r="AB32" s="3"/>
      <c r="AC32" s="62" t="s">
        <v>5</v>
      </c>
      <c r="AF32" s="20"/>
    </row>
    <row r="33" spans="1:32" outlineLevel="1">
      <c r="A33" s="11">
        <v>1</v>
      </c>
      <c r="B33" s="11" t="s">
        <v>80</v>
      </c>
      <c r="C33" s="11" t="s">
        <v>30</v>
      </c>
      <c r="D33" s="12">
        <v>28.8</v>
      </c>
      <c r="E33" s="12">
        <v>2021</v>
      </c>
      <c r="F33" s="64"/>
      <c r="G33" s="64">
        <v>0</v>
      </c>
      <c r="H33" s="64">
        <v>0</v>
      </c>
      <c r="I33" s="64">
        <v>15.791666666666666</v>
      </c>
      <c r="J33" s="64">
        <v>0</v>
      </c>
      <c r="K33" s="64">
        <v>0</v>
      </c>
      <c r="L33" s="64">
        <v>0</v>
      </c>
      <c r="M33" s="83">
        <v>0.5</v>
      </c>
      <c r="N33" s="64"/>
      <c r="O33" s="64"/>
      <c r="P33" s="64"/>
      <c r="Q33" s="64"/>
      <c r="R33" s="64"/>
      <c r="T33" s="15"/>
      <c r="U33" s="37"/>
      <c r="V33" s="9" t="s">
        <v>6</v>
      </c>
      <c r="Y33" s="20"/>
      <c r="AA33" s="15"/>
      <c r="AB33" s="59"/>
      <c r="AC33" s="9" t="s">
        <v>6</v>
      </c>
      <c r="AF33" s="20"/>
    </row>
    <row r="34" spans="1:32" outlineLevel="1">
      <c r="A34" s="11">
        <v>1</v>
      </c>
      <c r="B34" s="11" t="s">
        <v>85</v>
      </c>
      <c r="C34" s="11" t="s">
        <v>30</v>
      </c>
      <c r="D34" s="12">
        <v>29.38</v>
      </c>
      <c r="E34" s="12">
        <v>2021</v>
      </c>
      <c r="F34" s="64"/>
      <c r="G34" s="64">
        <v>0</v>
      </c>
      <c r="H34" s="64">
        <v>0</v>
      </c>
      <c r="I34" s="64">
        <v>5.375</v>
      </c>
      <c r="J34" s="64">
        <v>3.7777777777777777</v>
      </c>
      <c r="K34" s="64">
        <v>0</v>
      </c>
      <c r="L34" s="64">
        <v>0</v>
      </c>
      <c r="M34" s="83">
        <v>0.13</v>
      </c>
      <c r="N34" s="64"/>
      <c r="O34" s="64"/>
      <c r="P34" s="64"/>
      <c r="Q34" s="64"/>
      <c r="R34" s="64"/>
      <c r="T34" s="26"/>
      <c r="U34" s="27"/>
      <c r="V34" s="27"/>
      <c r="W34" s="27"/>
      <c r="X34" s="27"/>
      <c r="Y34" s="28"/>
      <c r="AA34" s="26"/>
      <c r="AB34" s="27"/>
      <c r="AC34" s="27"/>
      <c r="AD34" s="27"/>
      <c r="AE34" s="27"/>
      <c r="AF34" s="28"/>
    </row>
    <row r="35" spans="1:32" outlineLevel="1">
      <c r="A35" s="11">
        <v>1</v>
      </c>
      <c r="B35" s="11" t="s">
        <v>89</v>
      </c>
      <c r="C35" s="11" t="s">
        <v>30</v>
      </c>
      <c r="D35" s="12">
        <v>29.07</v>
      </c>
      <c r="E35" s="12">
        <v>2021</v>
      </c>
      <c r="F35" s="64"/>
      <c r="G35" s="64">
        <v>0</v>
      </c>
      <c r="H35" s="64">
        <v>0</v>
      </c>
      <c r="I35" s="64">
        <v>5.166666666666667</v>
      </c>
      <c r="J35" s="64">
        <v>4.666666666666667</v>
      </c>
      <c r="K35" s="64">
        <v>0</v>
      </c>
      <c r="L35" s="64">
        <v>0</v>
      </c>
      <c r="M35" s="83">
        <v>0.98</v>
      </c>
      <c r="N35" s="64"/>
      <c r="O35" s="64"/>
      <c r="P35" s="64"/>
      <c r="Q35" s="64"/>
      <c r="R35" s="64"/>
    </row>
    <row r="36" spans="1:32" outlineLevel="1">
      <c r="A36" s="11">
        <v>1</v>
      </c>
      <c r="B36" s="11" t="s">
        <v>59</v>
      </c>
      <c r="C36" s="11" t="s">
        <v>30</v>
      </c>
      <c r="D36" s="12">
        <v>33.020000000000003</v>
      </c>
      <c r="E36" s="12">
        <v>2022</v>
      </c>
      <c r="F36" s="64"/>
      <c r="G36" s="64">
        <v>0</v>
      </c>
      <c r="H36" s="64">
        <v>0</v>
      </c>
      <c r="I36" s="64">
        <v>0</v>
      </c>
      <c r="J36" s="83">
        <v>0.2</v>
      </c>
      <c r="K36" s="64">
        <v>0</v>
      </c>
      <c r="L36" s="64">
        <v>0</v>
      </c>
      <c r="M36" s="83">
        <v>2.4</v>
      </c>
      <c r="N36" s="64"/>
      <c r="O36" s="64"/>
      <c r="P36" s="64"/>
      <c r="Q36" s="64"/>
      <c r="R36" s="64"/>
    </row>
    <row r="37" spans="1:32" outlineLevel="1">
      <c r="A37" s="11">
        <v>1</v>
      </c>
      <c r="B37" s="11" t="s">
        <v>47</v>
      </c>
      <c r="C37" s="11" t="s">
        <v>30</v>
      </c>
      <c r="D37" s="12">
        <v>27.68</v>
      </c>
      <c r="E37" s="12">
        <v>2022</v>
      </c>
      <c r="F37" s="64"/>
      <c r="G37" s="64">
        <v>0</v>
      </c>
      <c r="H37" s="64">
        <v>0</v>
      </c>
      <c r="I37" s="64">
        <v>0</v>
      </c>
      <c r="J37" s="83">
        <v>0.25</v>
      </c>
      <c r="K37" s="64">
        <v>0</v>
      </c>
      <c r="L37" s="64">
        <v>0</v>
      </c>
      <c r="M37" s="83">
        <v>3.1</v>
      </c>
      <c r="N37" s="64"/>
      <c r="O37" s="64"/>
      <c r="P37" s="64"/>
      <c r="Q37" s="64"/>
      <c r="R37" s="64"/>
    </row>
    <row r="38" spans="1:32" outlineLevel="1">
      <c r="A38" s="11">
        <v>1</v>
      </c>
      <c r="B38" s="11" t="s">
        <v>51</v>
      </c>
      <c r="C38" s="11" t="s">
        <v>30</v>
      </c>
      <c r="D38" s="12">
        <v>33.92</v>
      </c>
      <c r="E38" s="12">
        <v>2022</v>
      </c>
      <c r="F38" s="64"/>
      <c r="G38" s="64">
        <v>0</v>
      </c>
      <c r="H38" s="64">
        <v>0</v>
      </c>
      <c r="I38" s="64">
        <v>0</v>
      </c>
      <c r="J38" s="83">
        <v>0.08</v>
      </c>
      <c r="K38" s="64">
        <v>0</v>
      </c>
      <c r="L38" s="64">
        <v>0</v>
      </c>
      <c r="M38" s="83">
        <v>3</v>
      </c>
      <c r="N38" s="64"/>
      <c r="O38" s="64"/>
      <c r="P38" s="64"/>
      <c r="Q38" s="64"/>
      <c r="R38" s="64"/>
    </row>
    <row r="39" spans="1:32" outlineLevel="1">
      <c r="A39" s="11">
        <v>1</v>
      </c>
      <c r="B39" s="11" t="s">
        <v>55</v>
      </c>
      <c r="C39" s="11" t="s">
        <v>30</v>
      </c>
      <c r="D39" s="12">
        <v>27.16</v>
      </c>
      <c r="E39" s="12">
        <v>2022</v>
      </c>
      <c r="F39" s="64"/>
      <c r="G39" s="64">
        <v>0</v>
      </c>
      <c r="H39" s="64">
        <v>0</v>
      </c>
      <c r="I39" s="64">
        <v>0</v>
      </c>
      <c r="J39" s="83">
        <v>0.16</v>
      </c>
      <c r="K39" s="64">
        <v>0</v>
      </c>
      <c r="L39" s="64">
        <v>0</v>
      </c>
      <c r="M39" s="83">
        <v>2.1</v>
      </c>
      <c r="N39" s="64"/>
      <c r="O39" s="64"/>
      <c r="P39" s="64"/>
      <c r="Q39" s="64"/>
      <c r="R39" s="64"/>
    </row>
    <row r="40" spans="1:32" outlineLevel="1">
      <c r="A40" s="11">
        <v>1</v>
      </c>
      <c r="B40" s="11" t="s">
        <v>60</v>
      </c>
      <c r="C40" s="11" t="s">
        <v>30</v>
      </c>
      <c r="D40" s="12">
        <v>29.41</v>
      </c>
      <c r="E40" s="12">
        <v>2022</v>
      </c>
      <c r="F40" s="64"/>
      <c r="G40" s="64">
        <v>0</v>
      </c>
      <c r="H40" s="64">
        <v>0</v>
      </c>
      <c r="I40" s="83">
        <v>4.1666666666666664E-2</v>
      </c>
      <c r="J40" s="83">
        <v>0.04</v>
      </c>
      <c r="K40" s="64">
        <v>0</v>
      </c>
      <c r="L40" s="64">
        <v>0</v>
      </c>
      <c r="M40" s="83">
        <v>0.64</v>
      </c>
      <c r="N40" s="64"/>
      <c r="O40" s="64"/>
      <c r="P40" s="64"/>
      <c r="Q40" s="64"/>
      <c r="R40" s="64"/>
    </row>
    <row r="41" spans="1:32" outlineLevel="1">
      <c r="A41" s="11">
        <v>1</v>
      </c>
      <c r="B41" s="11" t="s">
        <v>65</v>
      </c>
      <c r="C41" s="11" t="s">
        <v>30</v>
      </c>
      <c r="D41" s="12">
        <v>28.82</v>
      </c>
      <c r="E41" s="12">
        <v>2022</v>
      </c>
      <c r="F41" s="64"/>
      <c r="G41" s="64">
        <v>0</v>
      </c>
      <c r="H41" s="64">
        <v>0</v>
      </c>
      <c r="I41" s="83">
        <v>0.125</v>
      </c>
      <c r="J41" s="83">
        <v>0.08</v>
      </c>
      <c r="K41" s="64">
        <v>0</v>
      </c>
      <c r="L41" s="64">
        <v>0</v>
      </c>
      <c r="M41" s="83">
        <v>1</v>
      </c>
      <c r="N41" s="64"/>
      <c r="O41" s="64"/>
      <c r="P41" s="64"/>
      <c r="Q41" s="64"/>
      <c r="R41" s="64"/>
    </row>
    <row r="42" spans="1:32" outlineLevel="1">
      <c r="A42" s="11">
        <v>1</v>
      </c>
      <c r="B42" s="11" t="s">
        <v>70</v>
      </c>
      <c r="C42" s="11" t="s">
        <v>30</v>
      </c>
      <c r="D42" s="12">
        <v>29.28</v>
      </c>
      <c r="E42" s="12">
        <v>2022</v>
      </c>
      <c r="F42" s="64"/>
      <c r="G42" s="64">
        <v>0</v>
      </c>
      <c r="H42" s="64">
        <v>0</v>
      </c>
      <c r="I42" s="83">
        <v>0.70833333333333337</v>
      </c>
      <c r="J42" s="64">
        <v>0</v>
      </c>
      <c r="K42" s="64">
        <v>0</v>
      </c>
      <c r="L42" s="64">
        <v>0</v>
      </c>
      <c r="M42" s="83">
        <v>1.5</v>
      </c>
      <c r="N42" s="64"/>
      <c r="O42" s="64"/>
      <c r="P42" s="64"/>
      <c r="Q42" s="64"/>
      <c r="R42" s="64"/>
    </row>
    <row r="43" spans="1:32" outlineLevel="1">
      <c r="A43" s="11">
        <v>1</v>
      </c>
      <c r="B43" s="11" t="s">
        <v>75</v>
      </c>
      <c r="C43" s="11" t="s">
        <v>30</v>
      </c>
      <c r="D43" s="12">
        <v>29.28</v>
      </c>
      <c r="E43" s="12">
        <v>2022</v>
      </c>
      <c r="F43" s="64"/>
      <c r="G43" s="64">
        <v>0</v>
      </c>
      <c r="H43" s="64">
        <v>0</v>
      </c>
      <c r="I43" s="64">
        <v>5</v>
      </c>
      <c r="J43" s="64">
        <v>0</v>
      </c>
      <c r="K43" s="64">
        <v>0</v>
      </c>
      <c r="L43" s="64">
        <v>0</v>
      </c>
      <c r="M43" s="83">
        <v>0.43</v>
      </c>
      <c r="N43" s="64"/>
      <c r="O43" s="64"/>
      <c r="P43" s="64"/>
      <c r="Q43" s="64"/>
      <c r="R43" s="64"/>
    </row>
    <row r="44" spans="1:32" outlineLevel="1">
      <c r="A44" s="11">
        <v>1</v>
      </c>
      <c r="B44" s="11" t="s">
        <v>46</v>
      </c>
      <c r="C44" s="11" t="s">
        <v>30</v>
      </c>
      <c r="D44" s="12">
        <v>30.01</v>
      </c>
      <c r="E44" s="12">
        <v>2022</v>
      </c>
      <c r="F44" s="64"/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83">
        <v>1.3</v>
      </c>
      <c r="N44" s="64"/>
      <c r="O44" s="64"/>
      <c r="P44" s="64"/>
      <c r="Q44" s="64"/>
      <c r="R44" s="64"/>
    </row>
    <row r="45" spans="1:32" outlineLevel="1">
      <c r="A45" s="11">
        <v>1</v>
      </c>
      <c r="B45" s="11" t="s">
        <v>50</v>
      </c>
      <c r="C45" s="11" t="s">
        <v>30</v>
      </c>
      <c r="D45" s="12">
        <v>27.86</v>
      </c>
      <c r="E45" s="12">
        <v>2022</v>
      </c>
      <c r="F45" s="64"/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83">
        <v>1.1000000000000001</v>
      </c>
      <c r="N45" s="64"/>
      <c r="O45" s="64"/>
      <c r="P45" s="64"/>
      <c r="Q45" s="64"/>
      <c r="R45" s="64"/>
    </row>
    <row r="46" spans="1:32" outlineLevel="1">
      <c r="A46" s="11">
        <v>1</v>
      </c>
      <c r="B46" s="11" t="s">
        <v>54</v>
      </c>
      <c r="C46" s="11" t="s">
        <v>30</v>
      </c>
      <c r="D46" s="12">
        <v>32.96</v>
      </c>
      <c r="E46" s="12">
        <v>2022</v>
      </c>
      <c r="F46" s="64"/>
      <c r="G46" s="64">
        <v>0</v>
      </c>
      <c r="H46" s="64">
        <v>0</v>
      </c>
      <c r="I46" s="64">
        <v>0</v>
      </c>
      <c r="J46" s="83">
        <v>0.12</v>
      </c>
      <c r="K46" s="64">
        <v>0</v>
      </c>
      <c r="L46" s="64">
        <v>0</v>
      </c>
      <c r="M46" s="83">
        <v>0.74</v>
      </c>
      <c r="N46" s="64"/>
      <c r="O46" s="64"/>
      <c r="P46" s="64"/>
      <c r="Q46" s="64"/>
      <c r="R46" s="64"/>
    </row>
    <row r="47" spans="1:32" outlineLevel="1">
      <c r="A47" s="11">
        <v>1</v>
      </c>
      <c r="B47" s="11" t="s">
        <v>39</v>
      </c>
      <c r="C47" s="11" t="s">
        <v>30</v>
      </c>
      <c r="D47" s="12">
        <v>31.73</v>
      </c>
      <c r="E47" s="12">
        <v>2022</v>
      </c>
      <c r="F47" s="64"/>
      <c r="G47" s="64">
        <v>0</v>
      </c>
      <c r="H47" s="64">
        <v>0</v>
      </c>
      <c r="I47" s="83">
        <v>1.0833333333333333</v>
      </c>
      <c r="J47" s="64">
        <v>0</v>
      </c>
      <c r="K47" s="64">
        <v>0</v>
      </c>
      <c r="L47" s="64">
        <v>0</v>
      </c>
      <c r="M47" s="83">
        <v>3.1</v>
      </c>
      <c r="N47" s="64"/>
      <c r="O47" s="64"/>
      <c r="P47" s="64"/>
      <c r="Q47" s="64"/>
      <c r="R47" s="64"/>
    </row>
    <row r="48" spans="1:32" outlineLevel="1">
      <c r="A48" s="11">
        <v>1</v>
      </c>
      <c r="B48" s="11" t="s">
        <v>42</v>
      </c>
      <c r="C48" s="11" t="s">
        <v>30</v>
      </c>
      <c r="D48" s="12">
        <v>29.24</v>
      </c>
      <c r="E48" s="12">
        <v>2022</v>
      </c>
      <c r="F48" s="64"/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83">
        <v>1.8</v>
      </c>
      <c r="N48" s="64"/>
      <c r="O48" s="64"/>
      <c r="P48" s="64"/>
      <c r="Q48" s="64"/>
      <c r="R48" s="64"/>
    </row>
    <row r="49" spans="1:18" outlineLevel="1">
      <c r="A49" s="231" t="s">
        <v>110</v>
      </c>
      <c r="B49" s="232"/>
      <c r="C49" s="233"/>
      <c r="D49" s="13">
        <f>SUM(D11:D48)</f>
        <v>1157.2199999999998</v>
      </c>
      <c r="E49" s="13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spans="1:18">
      <c r="A50" s="11">
        <v>2</v>
      </c>
      <c r="B50" s="11" t="s">
        <v>52</v>
      </c>
      <c r="C50" s="11" t="s">
        <v>30</v>
      </c>
      <c r="D50" s="12">
        <v>38.94</v>
      </c>
      <c r="E50" s="12">
        <v>2022</v>
      </c>
      <c r="F50" s="64"/>
      <c r="G50" s="83">
        <v>3.7916666666666665</v>
      </c>
      <c r="H50" s="83">
        <f>VLOOKUP(B50,'[1]REKAP REAL P. ULAT KANTONG'!$C$49:$AG$86,31,FALSE)</f>
        <v>1.21</v>
      </c>
      <c r="I50" s="64">
        <f>VLOOKUP(B50,'[2]REKAP REAL P. ULAT API'!$C$14:$S$51,17,FALSE)</f>
        <v>0</v>
      </c>
      <c r="J50" s="83">
        <v>0.08</v>
      </c>
      <c r="K50" s="64">
        <v>0</v>
      </c>
      <c r="L50" s="83">
        <v>0.3</v>
      </c>
      <c r="M50" s="83">
        <v>0.02</v>
      </c>
      <c r="N50" s="64"/>
      <c r="O50" s="64"/>
      <c r="P50" s="64"/>
      <c r="Q50" s="64"/>
      <c r="R50" s="64"/>
    </row>
    <row r="51" spans="1:18">
      <c r="A51" s="11">
        <v>2</v>
      </c>
      <c r="B51" s="11" t="s">
        <v>56</v>
      </c>
      <c r="C51" s="11" t="s">
        <v>30</v>
      </c>
      <c r="D51" s="12">
        <v>27.25</v>
      </c>
      <c r="E51" s="12">
        <v>2022</v>
      </c>
      <c r="F51" s="64"/>
      <c r="G51" s="64">
        <v>0</v>
      </c>
      <c r="H51" s="64">
        <v>0</v>
      </c>
      <c r="I51" s="64">
        <f>VLOOKUP(B51,'[2]REKAP REAL P. ULAT API'!$C$14:$S$51,17,FALSE)</f>
        <v>0</v>
      </c>
      <c r="J51" s="83">
        <v>0.25</v>
      </c>
      <c r="K51" s="64">
        <v>0</v>
      </c>
      <c r="L51" s="83">
        <v>0.25</v>
      </c>
      <c r="M51" s="83">
        <v>0.41</v>
      </c>
      <c r="N51" s="64"/>
      <c r="O51" s="64"/>
      <c r="P51" s="64"/>
      <c r="Q51" s="64"/>
      <c r="R51" s="64"/>
    </row>
    <row r="52" spans="1:18">
      <c r="A52" s="11">
        <v>2</v>
      </c>
      <c r="B52" s="11" t="s">
        <v>61</v>
      </c>
      <c r="C52" s="11" t="s">
        <v>30</v>
      </c>
      <c r="D52" s="12">
        <v>29.49</v>
      </c>
      <c r="E52" s="12">
        <v>2022</v>
      </c>
      <c r="F52" s="64"/>
      <c r="G52" s="64">
        <v>0</v>
      </c>
      <c r="H52" s="64">
        <v>0</v>
      </c>
      <c r="I52" s="64">
        <f>VLOOKUP(B52,'[2]REKAP REAL P. ULAT API'!$C$14:$S$51,17,FALSE)</f>
        <v>0</v>
      </c>
      <c r="J52" s="83">
        <v>0.04</v>
      </c>
      <c r="K52" s="64">
        <v>0</v>
      </c>
      <c r="L52" s="83">
        <v>0.13</v>
      </c>
      <c r="M52" s="83">
        <v>1.1000000000000001</v>
      </c>
      <c r="N52" s="64"/>
      <c r="O52" s="64"/>
      <c r="P52" s="64"/>
      <c r="Q52" s="64"/>
      <c r="R52" s="64"/>
    </row>
    <row r="53" spans="1:18">
      <c r="A53" s="11">
        <v>2</v>
      </c>
      <c r="B53" s="11" t="s">
        <v>66</v>
      </c>
      <c r="C53" s="11" t="s">
        <v>30</v>
      </c>
      <c r="D53" s="12">
        <v>28.82</v>
      </c>
      <c r="E53" s="12">
        <v>2022</v>
      </c>
      <c r="F53" s="64"/>
      <c r="G53" s="64">
        <v>0</v>
      </c>
      <c r="H53" s="64">
        <v>0</v>
      </c>
      <c r="I53" s="64">
        <f>VLOOKUP(B53,'[2]REKAP REAL P. ULAT API'!$C$14:$S$51,17,FALSE)</f>
        <v>0</v>
      </c>
      <c r="J53" s="64">
        <v>0</v>
      </c>
      <c r="K53" s="64">
        <v>0</v>
      </c>
      <c r="L53" s="83">
        <v>0.4</v>
      </c>
      <c r="M53" s="83">
        <v>1</v>
      </c>
      <c r="N53" s="64"/>
      <c r="O53" s="64"/>
      <c r="P53" s="64"/>
      <c r="Q53" s="64"/>
      <c r="R53" s="64"/>
    </row>
    <row r="54" spans="1:18">
      <c r="A54" s="11">
        <v>2</v>
      </c>
      <c r="B54" s="11" t="s">
        <v>71</v>
      </c>
      <c r="C54" s="11" t="s">
        <v>30</v>
      </c>
      <c r="D54" s="12">
        <v>23.51</v>
      </c>
      <c r="E54" s="12">
        <v>2022</v>
      </c>
      <c r="F54" s="64"/>
      <c r="G54" s="64">
        <v>0</v>
      </c>
      <c r="H54" s="64">
        <v>0</v>
      </c>
      <c r="I54" s="64">
        <f>VLOOKUP(B54,'[2]REKAP REAL P. ULAT API'!$C$14:$S$51,17,FALSE)</f>
        <v>0</v>
      </c>
      <c r="J54" s="64">
        <v>0</v>
      </c>
      <c r="K54" s="64">
        <v>0</v>
      </c>
      <c r="L54" s="83">
        <v>0.3</v>
      </c>
      <c r="M54" s="83">
        <v>2.77</v>
      </c>
      <c r="N54" s="64"/>
      <c r="O54" s="64"/>
      <c r="P54" s="64"/>
      <c r="Q54" s="64"/>
      <c r="R54" s="64"/>
    </row>
    <row r="55" spans="1:18">
      <c r="A55" s="11">
        <v>2</v>
      </c>
      <c r="B55" s="11" t="s">
        <v>76</v>
      </c>
      <c r="C55" s="11" t="s">
        <v>30</v>
      </c>
      <c r="D55" s="12">
        <v>30.16</v>
      </c>
      <c r="E55" s="12">
        <v>2022</v>
      </c>
      <c r="F55" s="64"/>
      <c r="G55" s="83">
        <v>3.1875</v>
      </c>
      <c r="H55" s="83">
        <f>VLOOKUP(B55,'[1]REKAP REAL P. ULAT KANTONG'!$C$49:$AG$86,31,FALSE)</f>
        <v>1.78</v>
      </c>
      <c r="I55" s="64">
        <f>VLOOKUP(B55,'[2]REKAP REAL P. ULAT API'!$C$14:$S$51,17,FALSE)</f>
        <v>0</v>
      </c>
      <c r="J55" s="64">
        <v>0</v>
      </c>
      <c r="K55" s="83">
        <v>1.83</v>
      </c>
      <c r="L55" s="83">
        <v>0.41</v>
      </c>
      <c r="M55" s="83">
        <v>0.43</v>
      </c>
      <c r="N55" s="64"/>
      <c r="O55" s="64"/>
      <c r="P55" s="64"/>
      <c r="Q55" s="64"/>
      <c r="R55" s="64"/>
    </row>
    <row r="56" spans="1:18">
      <c r="A56" s="11">
        <v>2</v>
      </c>
      <c r="B56" s="11" t="s">
        <v>81</v>
      </c>
      <c r="C56" s="11" t="s">
        <v>30</v>
      </c>
      <c r="D56" s="12">
        <v>28.71</v>
      </c>
      <c r="E56" s="12">
        <v>2022</v>
      </c>
      <c r="F56" s="64"/>
      <c r="G56" s="64">
        <v>0</v>
      </c>
      <c r="H56" s="64">
        <v>0</v>
      </c>
      <c r="I56" s="86">
        <f>VLOOKUP(B56,'[2]REKAP REAL P. ULAT API'!$C$14:$S$51,17,FALSE)</f>
        <v>10.666666666666666</v>
      </c>
      <c r="J56" s="83">
        <f>VLOOKUP(B56,'[2]REKAP REAL P. ULAT API'!$C$14:$AF$51,30,FALSE)</f>
        <v>0.5</v>
      </c>
      <c r="K56" s="64">
        <v>0</v>
      </c>
      <c r="L56" s="83">
        <v>0.15</v>
      </c>
      <c r="M56" s="83">
        <v>0.9</v>
      </c>
      <c r="N56" s="64"/>
      <c r="O56" s="64"/>
      <c r="P56" s="64"/>
      <c r="Q56" s="64"/>
      <c r="R56" s="64"/>
    </row>
    <row r="57" spans="1:18">
      <c r="A57" s="11">
        <v>2</v>
      </c>
      <c r="B57" s="11" t="s">
        <v>86</v>
      </c>
      <c r="C57" s="11" t="s">
        <v>30</v>
      </c>
      <c r="D57" s="12">
        <v>29.5</v>
      </c>
      <c r="E57" s="12">
        <v>2022</v>
      </c>
      <c r="F57" s="64"/>
      <c r="G57" s="64">
        <v>0</v>
      </c>
      <c r="H57" s="64">
        <v>0</v>
      </c>
      <c r="I57" s="86">
        <f>VLOOKUP(B57,'[2]REKAP REAL P. ULAT API'!$C$14:$S$51,17,FALSE)</f>
        <v>8.8541666666666661</v>
      </c>
      <c r="J57" s="83">
        <f>VLOOKUP(B57,'[2]REKAP REAL P. ULAT API'!$C$14:$AF$51,30,FALSE)</f>
        <v>0.91666666666666663</v>
      </c>
      <c r="K57" s="83">
        <v>1.8</v>
      </c>
      <c r="L57" s="83">
        <v>0.21</v>
      </c>
      <c r="M57" s="83">
        <v>1.1000000000000001</v>
      </c>
      <c r="N57" s="64"/>
      <c r="O57" s="64"/>
      <c r="P57" s="64"/>
      <c r="Q57" s="64"/>
      <c r="R57" s="64"/>
    </row>
    <row r="58" spans="1:18">
      <c r="A58" s="11">
        <v>2</v>
      </c>
      <c r="B58" s="11" t="s">
        <v>90</v>
      </c>
      <c r="C58" s="11" t="s">
        <v>30</v>
      </c>
      <c r="D58" s="12">
        <v>29.13</v>
      </c>
      <c r="E58" s="12">
        <v>2022</v>
      </c>
      <c r="F58" s="64"/>
      <c r="G58" s="64">
        <v>0</v>
      </c>
      <c r="H58" s="64">
        <v>0</v>
      </c>
      <c r="I58" s="86">
        <f>VLOOKUP(B58,'[2]REKAP REAL P. ULAT API'!$C$14:$S$51,17,FALSE)</f>
        <v>9.8125</v>
      </c>
      <c r="J58" s="64">
        <v>0</v>
      </c>
      <c r="K58" s="83">
        <v>1.91</v>
      </c>
      <c r="L58" s="83">
        <v>0.28000000000000003</v>
      </c>
      <c r="M58" s="83">
        <v>1.3</v>
      </c>
      <c r="N58" s="64"/>
      <c r="O58" s="64"/>
      <c r="P58" s="64"/>
      <c r="Q58" s="64"/>
      <c r="R58" s="64"/>
    </row>
    <row r="59" spans="1:18">
      <c r="A59" s="11">
        <v>2</v>
      </c>
      <c r="B59" s="11" t="s">
        <v>93</v>
      </c>
      <c r="C59" s="11" t="s">
        <v>30</v>
      </c>
      <c r="D59" s="12">
        <v>27.72</v>
      </c>
      <c r="E59" s="12">
        <v>2022</v>
      </c>
      <c r="F59" s="64"/>
      <c r="G59" s="64">
        <v>0</v>
      </c>
      <c r="H59" s="64">
        <v>0</v>
      </c>
      <c r="I59" s="86">
        <f>VLOOKUP(B59,'[2]REKAP REAL P. ULAT API'!$C$14:$S$51,17,FALSE)</f>
        <v>8.0833333333333339</v>
      </c>
      <c r="J59" s="64">
        <v>0</v>
      </c>
      <c r="K59" s="83">
        <v>0.37</v>
      </c>
      <c r="L59" s="83">
        <v>0.02</v>
      </c>
      <c r="M59" s="83">
        <v>1.2</v>
      </c>
      <c r="N59" s="64"/>
      <c r="O59" s="64"/>
      <c r="P59" s="64"/>
      <c r="Q59" s="64"/>
      <c r="R59" s="64"/>
    </row>
    <row r="60" spans="1:18">
      <c r="A60" s="11">
        <v>2</v>
      </c>
      <c r="B60" s="11" t="s">
        <v>96</v>
      </c>
      <c r="C60" s="11" t="s">
        <v>30</v>
      </c>
      <c r="D60" s="12">
        <v>29.68</v>
      </c>
      <c r="E60" s="12">
        <v>2022</v>
      </c>
      <c r="F60" s="64"/>
      <c r="G60" s="64">
        <v>0</v>
      </c>
      <c r="H60" s="64">
        <v>0</v>
      </c>
      <c r="I60" s="86">
        <f>VLOOKUP(B60,'[2]REKAP REAL P. ULAT API'!$C$14:$S$51,17,FALSE)</f>
        <v>8.375</v>
      </c>
      <c r="J60" s="64">
        <v>0</v>
      </c>
      <c r="K60" s="83">
        <v>0.08</v>
      </c>
      <c r="L60" s="83">
        <v>0.41</v>
      </c>
      <c r="M60" s="83">
        <v>0.98</v>
      </c>
      <c r="N60" s="64"/>
      <c r="O60" s="64"/>
      <c r="P60" s="64"/>
      <c r="Q60" s="64"/>
      <c r="R60" s="64"/>
    </row>
    <row r="61" spans="1:18">
      <c r="A61" s="11">
        <v>2</v>
      </c>
      <c r="B61" s="11" t="s">
        <v>53</v>
      </c>
      <c r="C61" s="11" t="s">
        <v>30</v>
      </c>
      <c r="D61" s="12">
        <v>39.67</v>
      </c>
      <c r="E61" s="12">
        <v>2023</v>
      </c>
      <c r="F61" s="64"/>
      <c r="G61" s="83">
        <v>14.375</v>
      </c>
      <c r="H61" s="83">
        <f>VLOOKUP(B61,'[1]REKAP REAL P. ULAT KANTONG'!$C$49:$AG$86,31,FALSE)</f>
        <v>1.01</v>
      </c>
      <c r="I61" s="64">
        <f>VLOOKUP(B61,'[2]REKAP REAL P. ULAT API'!$C$14:$S$51,17,FALSE)</f>
        <v>0</v>
      </c>
      <c r="J61" s="64">
        <v>0</v>
      </c>
      <c r="K61" s="64">
        <v>0</v>
      </c>
      <c r="L61" s="83">
        <v>2.1</v>
      </c>
      <c r="M61" s="83">
        <v>2.2000000000000002</v>
      </c>
      <c r="N61" s="64"/>
      <c r="O61" s="64"/>
      <c r="P61" s="64"/>
      <c r="Q61" s="64"/>
      <c r="R61" s="64"/>
    </row>
    <row r="62" spans="1:18">
      <c r="A62" s="11">
        <v>2</v>
      </c>
      <c r="B62" s="11" t="s">
        <v>57</v>
      </c>
      <c r="C62" s="11" t="s">
        <v>30</v>
      </c>
      <c r="D62" s="12">
        <v>29.21</v>
      </c>
      <c r="E62" s="12">
        <v>2023</v>
      </c>
      <c r="F62" s="64"/>
      <c r="G62" s="83">
        <v>5.375</v>
      </c>
      <c r="H62" s="83">
        <f>VLOOKUP(B62,'[1]REKAP REAL P. ULAT KANTONG'!$C$49:$AG$86,31,FALSE)</f>
        <v>1.43</v>
      </c>
      <c r="I62" s="64">
        <f>VLOOKUP(B62,'[2]REKAP REAL P. ULAT API'!$C$14:$S$51,17,FALSE)</f>
        <v>0</v>
      </c>
      <c r="J62" s="64">
        <v>0</v>
      </c>
      <c r="K62" s="64">
        <v>0</v>
      </c>
      <c r="L62" s="83">
        <v>2.4</v>
      </c>
      <c r="M62" s="83">
        <v>3.2</v>
      </c>
      <c r="N62" s="64"/>
      <c r="O62" s="64"/>
      <c r="P62" s="64"/>
      <c r="Q62" s="64"/>
      <c r="R62" s="64"/>
    </row>
    <row r="63" spans="1:18">
      <c r="A63" s="11">
        <v>2</v>
      </c>
      <c r="B63" s="11" t="s">
        <v>62</v>
      </c>
      <c r="C63" s="11" t="s">
        <v>30</v>
      </c>
      <c r="D63" s="12">
        <v>30.96</v>
      </c>
      <c r="E63" s="12">
        <v>2023</v>
      </c>
      <c r="F63" s="64"/>
      <c r="G63" s="83">
        <v>4.208333333333333</v>
      </c>
      <c r="H63" s="83">
        <f>VLOOKUP(B63,'[1]REKAP REAL P. ULAT KANTONG'!$C$49:$AG$86,31,FALSE)</f>
        <v>1.78</v>
      </c>
      <c r="I63" s="64">
        <f>VLOOKUP(B63,'[2]REKAP REAL P. ULAT API'!$C$14:$S$51,17,FALSE)</f>
        <v>0</v>
      </c>
      <c r="J63" s="83">
        <v>0.08</v>
      </c>
      <c r="K63" s="64">
        <v>0</v>
      </c>
      <c r="L63" s="83">
        <v>2.77</v>
      </c>
      <c r="M63" s="83">
        <v>3.2</v>
      </c>
      <c r="N63" s="64"/>
      <c r="O63" s="64"/>
      <c r="P63" s="64"/>
      <c r="Q63" s="64"/>
      <c r="R63" s="64"/>
    </row>
    <row r="64" spans="1:18">
      <c r="A64" s="11">
        <v>2</v>
      </c>
      <c r="B64" s="11" t="s">
        <v>67</v>
      </c>
      <c r="C64" s="11" t="s">
        <v>30</v>
      </c>
      <c r="D64" s="12">
        <v>29.71</v>
      </c>
      <c r="E64" s="12">
        <v>2023</v>
      </c>
      <c r="F64" s="64"/>
      <c r="G64" s="83">
        <v>2.3125</v>
      </c>
      <c r="H64" s="83">
        <f>VLOOKUP(B64,'[1]REKAP REAL P. ULAT KANTONG'!$C$49:$AG$86,31,FALSE)</f>
        <v>1.6499999999999997</v>
      </c>
      <c r="I64" s="64">
        <f>VLOOKUP(B64,'[2]REKAP REAL P. ULAT API'!$C$14:$S$51,17,FALSE)</f>
        <v>0</v>
      </c>
      <c r="J64" s="83">
        <v>0.08</v>
      </c>
      <c r="K64" s="64">
        <v>0</v>
      </c>
      <c r="L64" s="83">
        <v>1.3</v>
      </c>
      <c r="M64" s="83">
        <v>2.4</v>
      </c>
      <c r="N64" s="64"/>
      <c r="O64" s="64"/>
      <c r="P64" s="64"/>
      <c r="Q64" s="64"/>
      <c r="R64" s="64"/>
    </row>
    <row r="65" spans="1:18">
      <c r="A65" s="11">
        <v>2</v>
      </c>
      <c r="B65" s="11" t="s">
        <v>72</v>
      </c>
      <c r="C65" s="11" t="s">
        <v>30</v>
      </c>
      <c r="D65" s="12">
        <v>29.96</v>
      </c>
      <c r="E65" s="12">
        <v>2023</v>
      </c>
      <c r="F65" s="64"/>
      <c r="G65" s="83">
        <v>2.2083333333333335</v>
      </c>
      <c r="H65" s="83">
        <f>VLOOKUP(B65,'[1]REKAP REAL P. ULAT KANTONG'!$C$49:$AG$86,31,FALSE)</f>
        <v>1.43</v>
      </c>
      <c r="I65" s="64">
        <f>VLOOKUP(B65,'[2]REKAP REAL P. ULAT API'!$C$14:$S$51,17,FALSE)</f>
        <v>0</v>
      </c>
      <c r="J65" s="83">
        <v>0.13</v>
      </c>
      <c r="K65" s="64">
        <v>0</v>
      </c>
      <c r="L65" s="83">
        <v>2.5</v>
      </c>
      <c r="M65" s="83">
        <v>2.1</v>
      </c>
      <c r="N65" s="64"/>
      <c r="O65" s="64"/>
      <c r="P65" s="64"/>
      <c r="Q65" s="64"/>
      <c r="R65" s="64"/>
    </row>
    <row r="66" spans="1:18">
      <c r="A66" s="11">
        <v>2</v>
      </c>
      <c r="B66" s="11" t="s">
        <v>77</v>
      </c>
      <c r="C66" s="11" t="s">
        <v>30</v>
      </c>
      <c r="D66" s="12">
        <v>30.56</v>
      </c>
      <c r="E66" s="12">
        <v>2023</v>
      </c>
      <c r="F66" s="64"/>
      <c r="G66" s="83">
        <v>3.2083333333333335</v>
      </c>
      <c r="H66" s="83">
        <f>VLOOKUP(B66,'[1]REKAP REAL P. ULAT KANTONG'!$C$49:$AG$86,31,FALSE)</f>
        <v>1.1000000000000001</v>
      </c>
      <c r="I66" s="64">
        <f>VLOOKUP(B66,'[2]REKAP REAL P. ULAT API'!$C$14:$S$51,17,FALSE)</f>
        <v>0</v>
      </c>
      <c r="J66" s="83">
        <v>0.28999999999999998</v>
      </c>
      <c r="K66" s="83">
        <v>2.25</v>
      </c>
      <c r="L66" s="83">
        <v>3.1</v>
      </c>
      <c r="M66" s="83">
        <v>0.53</v>
      </c>
      <c r="N66" s="64"/>
      <c r="O66" s="64"/>
      <c r="P66" s="64"/>
      <c r="Q66" s="64"/>
      <c r="R66" s="64"/>
    </row>
    <row r="67" spans="1:18">
      <c r="A67" s="11">
        <v>2</v>
      </c>
      <c r="B67" s="11" t="s">
        <v>82</v>
      </c>
      <c r="C67" s="11" t="s">
        <v>30</v>
      </c>
      <c r="D67" s="12">
        <v>25.5</v>
      </c>
      <c r="E67" s="12">
        <v>2023</v>
      </c>
      <c r="F67" s="64"/>
      <c r="G67" s="83">
        <v>5.125</v>
      </c>
      <c r="H67" s="83">
        <f>VLOOKUP(B67,'[1]REKAP REAL P. ULAT KANTONG'!$C$49:$AG$86,31,FALSE)</f>
        <v>1.1000000000000001</v>
      </c>
      <c r="I67" s="64">
        <f>VLOOKUP(B67,'[2]REKAP REAL P. ULAT API'!$C$14:$S$51,17,FALSE)</f>
        <v>0</v>
      </c>
      <c r="J67" s="64">
        <v>0</v>
      </c>
      <c r="K67" s="64">
        <v>0</v>
      </c>
      <c r="L67" s="83">
        <v>3.1</v>
      </c>
      <c r="M67" s="83">
        <v>0.63</v>
      </c>
      <c r="N67" s="64"/>
      <c r="O67" s="64"/>
      <c r="P67" s="64"/>
      <c r="Q67" s="64"/>
      <c r="R67" s="64"/>
    </row>
    <row r="68" spans="1:18">
      <c r="A68" s="11">
        <v>2</v>
      </c>
      <c r="B68" s="11" t="s">
        <v>87</v>
      </c>
      <c r="C68" s="11" t="s">
        <v>30</v>
      </c>
      <c r="D68" s="12">
        <v>33.090000000000003</v>
      </c>
      <c r="E68" s="12">
        <v>2023</v>
      </c>
      <c r="F68" s="64"/>
      <c r="G68" s="83">
        <v>5.125</v>
      </c>
      <c r="H68" s="83">
        <f>VLOOKUP(B68,'[1]REKAP REAL P. ULAT KANTONG'!$C$49:$AG$86,31,FALSE)</f>
        <v>1.2</v>
      </c>
      <c r="I68" s="64">
        <f>VLOOKUP(B68,'[2]REKAP REAL P. ULAT API'!$C$14:$S$51,17,FALSE)</f>
        <v>0</v>
      </c>
      <c r="J68" s="64">
        <v>0</v>
      </c>
      <c r="K68" s="83">
        <v>5.41</v>
      </c>
      <c r="L68" s="83">
        <v>2.4</v>
      </c>
      <c r="M68" s="83">
        <v>0.31</v>
      </c>
      <c r="N68" s="64"/>
      <c r="O68" s="64"/>
      <c r="P68" s="64"/>
      <c r="Q68" s="64"/>
      <c r="R68" s="64"/>
    </row>
    <row r="69" spans="1:18">
      <c r="A69" s="11">
        <v>2</v>
      </c>
      <c r="B69" s="11" t="s">
        <v>91</v>
      </c>
      <c r="C69" s="11" t="s">
        <v>30</v>
      </c>
      <c r="D69" s="12">
        <v>30.47</v>
      </c>
      <c r="E69" s="12">
        <v>2023</v>
      </c>
      <c r="F69" s="64"/>
      <c r="G69" s="83">
        <v>6.229166666666667</v>
      </c>
      <c r="H69" s="83">
        <f>VLOOKUP(B69,'[1]REKAP REAL P. ULAT KANTONG'!$C$49:$AG$86,31,FALSE)</f>
        <v>1.8</v>
      </c>
      <c r="I69" s="64">
        <f>VLOOKUP(B69,'[2]REKAP REAL P. ULAT API'!$C$14:$S$51,17,FALSE)</f>
        <v>0</v>
      </c>
      <c r="J69" s="64">
        <v>0</v>
      </c>
      <c r="K69" s="83">
        <v>5.12</v>
      </c>
      <c r="L69" s="83">
        <v>3.3</v>
      </c>
      <c r="M69" s="83">
        <v>0.45</v>
      </c>
      <c r="N69" s="64"/>
      <c r="O69" s="64"/>
      <c r="P69" s="64"/>
      <c r="Q69" s="64"/>
      <c r="R69" s="64"/>
    </row>
    <row r="70" spans="1:18">
      <c r="A70" s="11">
        <v>2</v>
      </c>
      <c r="B70" s="11" t="s">
        <v>94</v>
      </c>
      <c r="C70" s="11" t="s">
        <v>30</v>
      </c>
      <c r="D70" s="12">
        <v>29.01</v>
      </c>
      <c r="E70" s="12">
        <v>2023</v>
      </c>
      <c r="F70" s="64"/>
      <c r="G70" s="83">
        <v>7.333333333333333</v>
      </c>
      <c r="H70" s="83">
        <f>VLOOKUP(B70,'[1]REKAP REAL P. ULAT KANTONG'!$C$49:$AG$86,31,FALSE)</f>
        <v>1.5</v>
      </c>
      <c r="I70" s="64">
        <f>VLOOKUP(B70,'[2]REKAP REAL P. ULAT API'!$C$14:$S$51,17,FALSE)</f>
        <v>0</v>
      </c>
      <c r="J70" s="64">
        <v>0</v>
      </c>
      <c r="K70" s="83">
        <v>1.91</v>
      </c>
      <c r="L70" s="83">
        <v>3.2</v>
      </c>
      <c r="M70" s="83">
        <v>0.68</v>
      </c>
      <c r="N70" s="64"/>
      <c r="O70" s="64"/>
      <c r="P70" s="64"/>
      <c r="Q70" s="64"/>
      <c r="R70" s="64"/>
    </row>
    <row r="71" spans="1:18">
      <c r="A71" s="11">
        <v>2</v>
      </c>
      <c r="B71" s="11" t="s">
        <v>97</v>
      </c>
      <c r="C71" s="11" t="s">
        <v>30</v>
      </c>
      <c r="D71" s="12">
        <v>29.76</v>
      </c>
      <c r="E71" s="12">
        <v>2023</v>
      </c>
      <c r="F71" s="64"/>
      <c r="G71" s="83">
        <v>14.395833333333334</v>
      </c>
      <c r="H71" s="83">
        <f>VLOOKUP(B71,'[1]REKAP REAL P. ULAT KANTONG'!$C$49:$AG$86,31,FALSE)</f>
        <v>1.9400000000000002</v>
      </c>
      <c r="I71" s="64">
        <f>VLOOKUP(B71,'[2]REKAP REAL P. ULAT API'!$C$14:$S$51,17,FALSE)</f>
        <v>0</v>
      </c>
      <c r="J71" s="64">
        <v>0</v>
      </c>
      <c r="K71" s="83">
        <v>3.87</v>
      </c>
      <c r="L71" s="83">
        <v>3.2</v>
      </c>
      <c r="M71" s="83">
        <v>2.1</v>
      </c>
      <c r="N71" s="64"/>
      <c r="O71" s="64"/>
      <c r="P71" s="64"/>
      <c r="Q71" s="64"/>
      <c r="R71" s="64"/>
    </row>
    <row r="72" spans="1:18">
      <c r="A72" s="11">
        <v>2</v>
      </c>
      <c r="B72" s="11" t="s">
        <v>100</v>
      </c>
      <c r="C72" s="11" t="s">
        <v>30</v>
      </c>
      <c r="D72" s="12">
        <v>31.15</v>
      </c>
      <c r="E72" s="12">
        <v>2023</v>
      </c>
      <c r="F72" s="64"/>
      <c r="G72" s="83">
        <v>10.5</v>
      </c>
      <c r="H72" s="83">
        <f>VLOOKUP(B72,'[1]REKAP REAL P. ULAT KANTONG'!$C$49:$AG$86,31,FALSE)</f>
        <v>1.6000000000000003</v>
      </c>
      <c r="I72" s="64">
        <f>VLOOKUP(B72,'[2]REKAP REAL P. ULAT API'!$C$14:$S$51,17,FALSE)</f>
        <v>0</v>
      </c>
      <c r="J72" s="64">
        <v>0</v>
      </c>
      <c r="K72" s="83">
        <v>0.12</v>
      </c>
      <c r="L72" s="83">
        <v>3.2</v>
      </c>
      <c r="M72" s="83">
        <v>1.4</v>
      </c>
      <c r="N72" s="64"/>
      <c r="O72" s="64"/>
      <c r="P72" s="64"/>
      <c r="Q72" s="64"/>
      <c r="R72" s="64"/>
    </row>
    <row r="73" spans="1:18">
      <c r="A73" s="11">
        <v>2</v>
      </c>
      <c r="B73" s="11" t="s">
        <v>103</v>
      </c>
      <c r="C73" s="11" t="s">
        <v>30</v>
      </c>
      <c r="D73" s="12">
        <v>31.06</v>
      </c>
      <c r="E73" s="12">
        <v>2023</v>
      </c>
      <c r="F73" s="64"/>
      <c r="G73" s="83">
        <v>11.770833333333334</v>
      </c>
      <c r="H73" s="83">
        <f>VLOOKUP(B73,'[1]REKAP REAL P. ULAT KANTONG'!$C$49:$AG$86,31,FALSE)</f>
        <v>1.34</v>
      </c>
      <c r="I73" s="64">
        <f>VLOOKUP(B73,'[2]REKAP REAL P. ULAT API'!$C$14:$S$51,17,FALSE)</f>
        <v>0</v>
      </c>
      <c r="J73" s="64">
        <v>0</v>
      </c>
      <c r="K73" s="64">
        <v>0</v>
      </c>
      <c r="L73" s="83">
        <v>2.4</v>
      </c>
      <c r="M73" s="83">
        <v>0.4</v>
      </c>
      <c r="N73" s="64"/>
      <c r="O73" s="64"/>
      <c r="P73" s="64"/>
      <c r="Q73" s="64"/>
      <c r="R73" s="64"/>
    </row>
    <row r="74" spans="1:18">
      <c r="A74" s="11">
        <v>2</v>
      </c>
      <c r="B74" s="11" t="s">
        <v>106</v>
      </c>
      <c r="C74" s="11" t="s">
        <v>30</v>
      </c>
      <c r="D74" s="12">
        <v>29.72</v>
      </c>
      <c r="E74" s="12">
        <v>2023</v>
      </c>
      <c r="F74" s="64"/>
      <c r="G74" s="83">
        <v>3.7083333333333335</v>
      </c>
      <c r="H74" s="83">
        <f>VLOOKUP(B74,'[1]REKAP REAL P. ULAT KANTONG'!$C$49:$AG$86,31,FALSE)</f>
        <v>1.3</v>
      </c>
      <c r="I74" s="64">
        <f>VLOOKUP(B74,'[2]REKAP REAL P. ULAT API'!$C$14:$S$51,17,FALSE)</f>
        <v>0</v>
      </c>
      <c r="J74" s="64">
        <v>0</v>
      </c>
      <c r="K74" s="83">
        <v>0.99</v>
      </c>
      <c r="L74" s="83">
        <v>2.1</v>
      </c>
      <c r="M74" s="83">
        <v>0.24</v>
      </c>
      <c r="N74" s="64"/>
      <c r="O74" s="64"/>
      <c r="P74" s="64"/>
      <c r="Q74" s="64"/>
      <c r="R74" s="64"/>
    </row>
    <row r="75" spans="1:18">
      <c r="A75" s="11">
        <v>2</v>
      </c>
      <c r="B75" s="11" t="s">
        <v>109</v>
      </c>
      <c r="C75" s="11" t="s">
        <v>30</v>
      </c>
      <c r="D75" s="12">
        <v>28.38</v>
      </c>
      <c r="E75" s="12">
        <v>2023</v>
      </c>
      <c r="F75" s="64"/>
      <c r="G75" s="64">
        <v>0</v>
      </c>
      <c r="H75" s="64">
        <v>0</v>
      </c>
      <c r="I75" s="64">
        <f>VLOOKUP(B75,'[2]REKAP REAL P. ULAT API'!$C$14:$S$51,17,FALSE)</f>
        <v>0</v>
      </c>
      <c r="J75" s="64">
        <v>0</v>
      </c>
      <c r="K75" s="83">
        <v>0.33</v>
      </c>
      <c r="L75" s="83">
        <v>0.53</v>
      </c>
      <c r="M75" s="83">
        <v>0.53</v>
      </c>
      <c r="N75" s="64"/>
      <c r="O75" s="64"/>
      <c r="P75" s="64"/>
      <c r="Q75" s="64"/>
      <c r="R75" s="64"/>
    </row>
    <row r="76" spans="1:18">
      <c r="A76" s="11">
        <v>2</v>
      </c>
      <c r="B76" s="11" t="s">
        <v>99</v>
      </c>
      <c r="C76" s="11" t="s">
        <v>30</v>
      </c>
      <c r="D76" s="12">
        <v>29.8</v>
      </c>
      <c r="E76" s="12">
        <v>2023</v>
      </c>
      <c r="F76" s="64"/>
      <c r="G76" s="83">
        <v>7.791666666666667</v>
      </c>
      <c r="H76" s="83">
        <f>VLOOKUP(B76,'[1]REKAP REAL P. ULAT KANTONG'!$C$49:$AG$86,31,FALSE)</f>
        <v>1.25</v>
      </c>
      <c r="I76" s="86">
        <f>VLOOKUP(B76,'[2]REKAP REAL P. ULAT API'!$C$14:$S$51,17,FALSE)</f>
        <v>6.416666666666667</v>
      </c>
      <c r="J76" s="64">
        <v>0</v>
      </c>
      <c r="K76" s="83">
        <v>0.2</v>
      </c>
      <c r="L76" s="83">
        <v>0.63</v>
      </c>
      <c r="M76" s="83">
        <v>0.43</v>
      </c>
      <c r="N76" s="64"/>
      <c r="O76" s="64"/>
      <c r="P76" s="64"/>
      <c r="Q76" s="64"/>
      <c r="R76" s="64"/>
    </row>
    <row r="77" spans="1:18">
      <c r="A77" s="11">
        <v>2</v>
      </c>
      <c r="B77" s="11" t="s">
        <v>102</v>
      </c>
      <c r="C77" s="11" t="s">
        <v>30</v>
      </c>
      <c r="D77" s="12">
        <v>30.15</v>
      </c>
      <c r="E77" s="12">
        <v>2023</v>
      </c>
      <c r="F77" s="64"/>
      <c r="G77" s="64">
        <v>0</v>
      </c>
      <c r="H77" s="64">
        <v>0</v>
      </c>
      <c r="I77" s="86">
        <f>VLOOKUP(B77,'[2]REKAP REAL P. ULAT API'!$C$14:$S$51,17,FALSE)</f>
        <v>6.6875</v>
      </c>
      <c r="J77" s="64">
        <v>0</v>
      </c>
      <c r="K77" s="83">
        <v>0.62</v>
      </c>
      <c r="L77" s="83">
        <v>0.31</v>
      </c>
      <c r="M77" s="83">
        <v>0.5</v>
      </c>
      <c r="N77" s="64"/>
      <c r="O77" s="64"/>
      <c r="P77" s="64"/>
      <c r="Q77" s="64"/>
      <c r="R77" s="64"/>
    </row>
    <row r="78" spans="1:18">
      <c r="A78" s="11">
        <v>2</v>
      </c>
      <c r="B78" s="11" t="s">
        <v>105</v>
      </c>
      <c r="C78" s="11" t="s">
        <v>30</v>
      </c>
      <c r="D78" s="12">
        <v>29.17</v>
      </c>
      <c r="E78" s="12">
        <v>2023</v>
      </c>
      <c r="F78" s="64"/>
      <c r="G78" s="64">
        <v>0</v>
      </c>
      <c r="H78" s="64">
        <v>0</v>
      </c>
      <c r="I78" s="64">
        <f>VLOOKUP(B78,'[2]REKAP REAL P. ULAT API'!$C$14:$S$51,17,FALSE)</f>
        <v>0</v>
      </c>
      <c r="J78" s="64">
        <v>0</v>
      </c>
      <c r="K78" s="83">
        <v>0.04</v>
      </c>
      <c r="L78" s="83">
        <v>0.45</v>
      </c>
      <c r="M78" s="83">
        <v>0.13</v>
      </c>
      <c r="N78" s="64"/>
      <c r="O78" s="64"/>
      <c r="P78" s="64"/>
      <c r="Q78" s="64"/>
      <c r="R78" s="64"/>
    </row>
    <row r="79" spans="1:18">
      <c r="A79" s="11">
        <v>2</v>
      </c>
      <c r="B79" s="11" t="s">
        <v>108</v>
      </c>
      <c r="C79" s="11" t="s">
        <v>30</v>
      </c>
      <c r="D79" s="12">
        <v>28.75</v>
      </c>
      <c r="E79" s="12">
        <v>2023</v>
      </c>
      <c r="F79" s="64"/>
      <c r="G79" s="64">
        <v>0</v>
      </c>
      <c r="H79" s="64">
        <v>0</v>
      </c>
      <c r="I79" s="64">
        <f>VLOOKUP(B79,'[2]REKAP REAL P. ULAT API'!$C$14:$S$51,17,FALSE)</f>
        <v>0</v>
      </c>
      <c r="J79" s="64">
        <v>0</v>
      </c>
      <c r="K79" s="83">
        <v>0.12</v>
      </c>
      <c r="L79" s="83">
        <v>0.68</v>
      </c>
      <c r="M79" s="83">
        <v>0.98</v>
      </c>
      <c r="N79" s="64"/>
      <c r="O79" s="64"/>
      <c r="P79" s="64"/>
      <c r="Q79" s="64"/>
      <c r="R79" s="64"/>
    </row>
    <row r="80" spans="1:18">
      <c r="A80" s="11">
        <v>2</v>
      </c>
      <c r="B80" s="11" t="s">
        <v>49</v>
      </c>
      <c r="C80" s="11" t="s">
        <v>30</v>
      </c>
      <c r="D80" s="12">
        <v>29.84</v>
      </c>
      <c r="E80" s="12">
        <v>2023</v>
      </c>
      <c r="F80" s="64"/>
      <c r="G80" s="83">
        <v>12.75</v>
      </c>
      <c r="H80" s="83">
        <f>VLOOKUP(B80,'[1]REKAP REAL P. ULAT KANTONG'!$C$49:$AG$86,31,FALSE)</f>
        <v>1.1000000000000001</v>
      </c>
      <c r="I80" s="64">
        <f>VLOOKUP(B80,'[2]REKAP REAL P. ULAT API'!$C$14:$S$51,17,FALSE)</f>
        <v>0</v>
      </c>
      <c r="J80" s="64">
        <v>0</v>
      </c>
      <c r="K80" s="64">
        <v>0</v>
      </c>
      <c r="L80" s="83">
        <v>2.1</v>
      </c>
      <c r="M80" s="83">
        <v>2.4</v>
      </c>
      <c r="N80" s="64"/>
      <c r="O80" s="64"/>
      <c r="P80" s="64"/>
      <c r="Q80" s="64"/>
      <c r="R80" s="64"/>
    </row>
    <row r="81" spans="1:18">
      <c r="A81" s="11">
        <v>2</v>
      </c>
      <c r="B81" s="11" t="s">
        <v>40</v>
      </c>
      <c r="C81" s="11" t="s">
        <v>30</v>
      </c>
      <c r="D81" s="12">
        <v>28.45</v>
      </c>
      <c r="E81" s="12">
        <v>2023</v>
      </c>
      <c r="F81" s="64"/>
      <c r="G81" s="83">
        <v>13.729166666666666</v>
      </c>
      <c r="H81" s="83">
        <f>VLOOKUP(B81,'[1]REKAP REAL P. ULAT KANTONG'!$C$49:$AG$86,31,FALSE)</f>
        <v>1.1000000000000001</v>
      </c>
      <c r="I81" s="64">
        <f>VLOOKUP(B81,'[2]REKAP REAL P. ULAT API'!$C$14:$S$51,17,FALSE)</f>
        <v>0</v>
      </c>
      <c r="J81" s="83">
        <v>0.28999999999999998</v>
      </c>
      <c r="K81" s="64">
        <v>0</v>
      </c>
      <c r="L81" s="83">
        <v>1.4</v>
      </c>
      <c r="M81" s="83">
        <v>3.1</v>
      </c>
      <c r="N81" s="64"/>
      <c r="O81" s="64"/>
      <c r="P81" s="64"/>
      <c r="Q81" s="64"/>
      <c r="R81" s="64"/>
    </row>
    <row r="82" spans="1:18">
      <c r="A82" s="11">
        <v>2</v>
      </c>
      <c r="B82" s="11" t="s">
        <v>43</v>
      </c>
      <c r="C82" s="11" t="s">
        <v>30</v>
      </c>
      <c r="D82" s="12">
        <v>29.62</v>
      </c>
      <c r="E82" s="12">
        <v>2023</v>
      </c>
      <c r="F82" s="64"/>
      <c r="G82" s="83">
        <v>13.166666666666666</v>
      </c>
      <c r="H82" s="83">
        <f>VLOOKUP(B82,'[1]REKAP REAL P. ULAT KANTONG'!$C$49:$AG$86,31,FALSE)</f>
        <v>1.17</v>
      </c>
      <c r="I82" s="64">
        <f>VLOOKUP(B82,'[2]REKAP REAL P. ULAT API'!$C$14:$S$51,17,FALSE)</f>
        <v>0</v>
      </c>
      <c r="J82" s="64">
        <v>0</v>
      </c>
      <c r="K82" s="64">
        <v>0</v>
      </c>
      <c r="L82" s="83">
        <v>1.1000000000000001</v>
      </c>
      <c r="M82" s="83">
        <v>3</v>
      </c>
      <c r="N82" s="64"/>
      <c r="O82" s="64"/>
      <c r="P82" s="64"/>
      <c r="Q82" s="64"/>
      <c r="R82" s="64"/>
    </row>
    <row r="83" spans="1:18">
      <c r="A83" s="11">
        <v>2</v>
      </c>
      <c r="B83" s="11" t="s">
        <v>48</v>
      </c>
      <c r="C83" s="11" t="s">
        <v>30</v>
      </c>
      <c r="D83" s="12">
        <v>28.76</v>
      </c>
      <c r="E83" s="12">
        <v>2023</v>
      </c>
      <c r="F83" s="64"/>
      <c r="G83" s="83">
        <v>13.791666666666666</v>
      </c>
      <c r="H83" s="83">
        <f>VLOOKUP(B83,'[1]REKAP REAL P. ULAT KANTONG'!$C$49:$AG$86,31,FALSE)</f>
        <v>1.33</v>
      </c>
      <c r="I83" s="64">
        <f>VLOOKUP(B83,'[2]REKAP REAL P. ULAT API'!$C$14:$S$51,17,FALSE)</f>
        <v>0</v>
      </c>
      <c r="J83" s="64">
        <v>0</v>
      </c>
      <c r="K83" s="64">
        <v>0</v>
      </c>
      <c r="L83" s="83">
        <v>1.8</v>
      </c>
      <c r="M83" s="83">
        <v>2.1</v>
      </c>
      <c r="N83" s="64"/>
      <c r="O83" s="64"/>
      <c r="P83" s="64"/>
      <c r="Q83" s="64"/>
      <c r="R83" s="64"/>
    </row>
    <row r="84" spans="1:18">
      <c r="A84" s="11">
        <v>2</v>
      </c>
      <c r="B84" s="11" t="s">
        <v>41</v>
      </c>
      <c r="C84" s="11" t="s">
        <v>30</v>
      </c>
      <c r="D84" s="12">
        <v>29.59</v>
      </c>
      <c r="E84" s="12">
        <v>2023</v>
      </c>
      <c r="F84" s="64"/>
      <c r="G84" s="83">
        <v>12.020833333333334</v>
      </c>
      <c r="H84" s="83">
        <f>VLOOKUP(B84,'[1]REKAP REAL P. ULAT KANTONG'!$C$49:$AG$86,31,FALSE)</f>
        <v>1.4400000000000002</v>
      </c>
      <c r="I84" s="64">
        <f>VLOOKUP(B84,'[2]REKAP REAL P. ULAT API'!$C$14:$S$51,17,FALSE)</f>
        <v>0</v>
      </c>
      <c r="J84" s="64">
        <v>0</v>
      </c>
      <c r="K84" s="64">
        <v>0</v>
      </c>
      <c r="L84" s="83">
        <v>2.4</v>
      </c>
      <c r="M84" s="83">
        <v>3.6</v>
      </c>
      <c r="N84" s="64"/>
      <c r="O84" s="64"/>
      <c r="P84" s="64"/>
      <c r="Q84" s="64"/>
      <c r="R84" s="64"/>
    </row>
    <row r="85" spans="1:18">
      <c r="A85" s="11">
        <v>2</v>
      </c>
      <c r="B85" s="11" t="s">
        <v>44</v>
      </c>
      <c r="C85" s="11" t="s">
        <v>30</v>
      </c>
      <c r="D85" s="12">
        <v>31.02</v>
      </c>
      <c r="E85" s="12">
        <v>2023</v>
      </c>
      <c r="F85" s="64"/>
      <c r="G85" s="83">
        <v>14.208333333333334</v>
      </c>
      <c r="H85" s="83">
        <f>VLOOKUP(B85,'[1]REKAP REAL P. ULAT KANTONG'!$C$49:$AG$86,31,FALSE)</f>
        <v>1.21</v>
      </c>
      <c r="I85" s="64">
        <f>VLOOKUP(B85,'[2]REKAP REAL P. ULAT API'!$C$14:$S$51,17,FALSE)</f>
        <v>0</v>
      </c>
      <c r="J85" s="64">
        <v>0</v>
      </c>
      <c r="K85" s="64">
        <v>0</v>
      </c>
      <c r="L85" s="83">
        <v>2</v>
      </c>
      <c r="M85" s="83">
        <v>3.9</v>
      </c>
      <c r="N85" s="64"/>
      <c r="O85" s="64"/>
      <c r="P85" s="64"/>
      <c r="Q85" s="64"/>
      <c r="R85" s="64"/>
    </row>
    <row r="86" spans="1:18">
      <c r="A86" s="11">
        <v>2</v>
      </c>
      <c r="B86" s="11" t="s">
        <v>37</v>
      </c>
      <c r="C86" s="11" t="s">
        <v>30</v>
      </c>
      <c r="D86" s="12">
        <v>22.54</v>
      </c>
      <c r="E86" s="12">
        <v>2023</v>
      </c>
      <c r="F86" s="64"/>
      <c r="G86" s="83">
        <v>4.104166666666667</v>
      </c>
      <c r="H86" s="83">
        <f>VLOOKUP(B86,'[1]REKAP REAL P. ULAT KANTONG'!$C$49:$AG$86,31,FALSE)</f>
        <v>1.7</v>
      </c>
      <c r="I86" s="64">
        <f>VLOOKUP(B86,'[2]REKAP REAL P. ULAT API'!$C$14:$S$51,17,FALSE)</f>
        <v>0</v>
      </c>
      <c r="J86" s="64">
        <v>0</v>
      </c>
      <c r="K86" s="64">
        <v>0</v>
      </c>
      <c r="L86" s="83">
        <v>3.9</v>
      </c>
      <c r="M86" s="83">
        <v>2.8</v>
      </c>
      <c r="N86" s="64"/>
      <c r="O86" s="64"/>
      <c r="P86" s="64"/>
      <c r="Q86" s="64"/>
      <c r="R86" s="64"/>
    </row>
    <row r="87" spans="1:18">
      <c r="A87" s="11">
        <v>2</v>
      </c>
      <c r="B87" s="11" t="s">
        <v>111</v>
      </c>
      <c r="C87" s="11" t="s">
        <v>30</v>
      </c>
      <c r="D87" s="12">
        <v>19.96</v>
      </c>
      <c r="E87" s="12">
        <v>2023</v>
      </c>
      <c r="F87" s="64"/>
      <c r="G87" s="64">
        <v>0</v>
      </c>
      <c r="H87" s="64">
        <v>0</v>
      </c>
      <c r="I87" s="64">
        <f>VLOOKUP(B87,'[2]REKAP REAL P. ULAT API'!$C$14:$S$51,17,FALSE)</f>
        <v>0</v>
      </c>
      <c r="J87" s="64">
        <v>5.3</v>
      </c>
      <c r="K87" s="64">
        <v>0</v>
      </c>
      <c r="L87" s="83">
        <v>2.7</v>
      </c>
      <c r="M87" s="83">
        <v>2.11</v>
      </c>
      <c r="N87" s="64"/>
      <c r="O87" s="64"/>
      <c r="P87" s="64"/>
      <c r="Q87" s="64"/>
      <c r="R87" s="64"/>
    </row>
    <row r="88" spans="1:18">
      <c r="A88" s="231" t="s">
        <v>110</v>
      </c>
      <c r="B88" s="232"/>
      <c r="C88" s="233"/>
      <c r="D88" s="13">
        <f>SUM(D50:D87)</f>
        <v>1118.7699999999998</v>
      </c>
      <c r="E88" s="1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</row>
  </sheetData>
  <autoFilter ref="A7:AF88">
    <filterColumn colId="19" showButton="0"/>
    <filterColumn colId="20" showButton="0"/>
    <filterColumn colId="21" showButton="0"/>
    <filterColumn colId="22" showButton="0"/>
    <filterColumn colId="23" showButton="0"/>
    <filterColumn colId="26" showButton="0"/>
    <filterColumn colId="27" showButton="0"/>
    <filterColumn colId="28" showButton="0"/>
    <filterColumn colId="29" showButton="0"/>
    <filterColumn colId="30" showButton="0"/>
  </autoFilter>
  <mergeCells count="10">
    <mergeCell ref="T5:Y7"/>
    <mergeCell ref="A1:R2"/>
    <mergeCell ref="AA5:AF7"/>
    <mergeCell ref="F5:R5"/>
    <mergeCell ref="G6:R6"/>
    <mergeCell ref="D5:D7"/>
    <mergeCell ref="E5:E7"/>
    <mergeCell ref="A5:A7"/>
    <mergeCell ref="B5:B7"/>
    <mergeCell ref="C5:C7"/>
  </mergeCells>
  <conditionalFormatting sqref="U9:U27">
    <cfRule type="expression" dxfId="180" priority="108">
      <formula>#REF!&lt;1</formula>
    </cfRule>
    <cfRule type="expression" dxfId="179" priority="109">
      <formula>#REF!&lt;=85</formula>
    </cfRule>
    <cfRule type="expression" dxfId="178" priority="110">
      <formula>#REF!&lt;=95</formula>
    </cfRule>
    <cfRule type="expression" dxfId="177" priority="111">
      <formula>#REF!&lt;=105</formula>
    </cfRule>
    <cfRule type="expression" dxfId="176" priority="112">
      <formula>#REF!&lt;=110</formula>
    </cfRule>
    <cfRule type="expression" dxfId="175" priority="113">
      <formula>#REF!&gt;110</formula>
    </cfRule>
  </conditionalFormatting>
  <conditionalFormatting sqref="V8:X27">
    <cfRule type="expression" dxfId="174" priority="114">
      <formula>#REF!&lt;1</formula>
    </cfRule>
    <cfRule type="expression" dxfId="173" priority="115">
      <formula>#REF!&lt;=85</formula>
    </cfRule>
    <cfRule type="expression" dxfId="172" priority="116">
      <formula>#REF!&lt;=95</formula>
    </cfRule>
    <cfRule type="expression" dxfId="171" priority="117">
      <formula>#REF!&lt;=105</formula>
    </cfRule>
    <cfRule type="expression" dxfId="170" priority="118">
      <formula>#REF!&lt;=110</formula>
    </cfRule>
    <cfRule type="expression" dxfId="169" priority="119">
      <formula>#REF!&gt;110</formula>
    </cfRule>
  </conditionalFormatting>
  <conditionalFormatting sqref="AB9:AE27">
    <cfRule type="expression" dxfId="168" priority="90">
      <formula>#REF!&lt;1</formula>
    </cfRule>
    <cfRule type="expression" dxfId="167" priority="91">
      <formula>#REF!&lt;=85</formula>
    </cfRule>
    <cfRule type="expression" dxfId="166" priority="92">
      <formula>#REF!&lt;=95</formula>
    </cfRule>
    <cfRule type="expression" dxfId="165" priority="93">
      <formula>#REF!&lt;=105</formula>
    </cfRule>
    <cfRule type="expression" dxfId="164" priority="94">
      <formula>#REF!&lt;=110</formula>
    </cfRule>
    <cfRule type="expression" dxfId="163" priority="95">
      <formula>#REF!&gt;110</formula>
    </cfRule>
  </conditionalFormatting>
  <conditionalFormatting sqref="AC8:AE8">
    <cfRule type="expression" dxfId="162" priority="78">
      <formula>#REF!&lt;1</formula>
    </cfRule>
    <cfRule type="expression" dxfId="161" priority="79">
      <formula>#REF!&lt;=85</formula>
    </cfRule>
    <cfRule type="expression" dxfId="160" priority="80">
      <formula>#REF!&lt;=95</formula>
    </cfRule>
    <cfRule type="expression" dxfId="159" priority="81">
      <formula>#REF!&lt;=105</formula>
    </cfRule>
    <cfRule type="expression" dxfId="158" priority="82">
      <formula>#REF!&lt;=110</formula>
    </cfRule>
    <cfRule type="expression" dxfId="157" priority="83">
      <formula>#REF!&gt;110</formula>
    </cfRule>
  </conditionalFormatting>
  <conditionalFormatting sqref="K67">
    <cfRule type="containsBlanks" dxfId="156" priority="16">
      <formula>LEN(TRIM(K67))=0</formula>
    </cfRule>
    <cfRule type="cellIs" dxfId="155" priority="17" operator="between">
      <formula>0.01</formula>
      <formula>2</formula>
    </cfRule>
    <cfRule type="cellIs" dxfId="154" priority="18" operator="between">
      <formula>2.01</formula>
      <formula>4.99</formula>
    </cfRule>
    <cfRule type="cellIs" dxfId="153" priority="19" operator="greaterThan">
      <formula>5</formula>
    </cfRule>
    <cfRule type="cellIs" dxfId="152" priority="20" operator="equal">
      <formula>0</formula>
    </cfRule>
    <cfRule type="cellIs" dxfId="151" priority="21" operator="lessThanOrEqual">
      <formula>2</formula>
    </cfRule>
  </conditionalFormatting>
  <conditionalFormatting sqref="K67">
    <cfRule type="cellIs" dxfId="150" priority="15" operator="greaterThanOrEqual">
      <formula>5</formula>
    </cfRule>
  </conditionalFormatting>
  <conditionalFormatting sqref="K80:K87">
    <cfRule type="cellIs" dxfId="149" priority="1" operator="greaterThanOrEqual">
      <formula>5</formula>
    </cfRule>
  </conditionalFormatting>
  <conditionalFormatting sqref="F50:J87">
    <cfRule type="containsBlanks" dxfId="148" priority="65">
      <formula>LEN(TRIM(F50))=0</formula>
    </cfRule>
    <cfRule type="cellIs" dxfId="147" priority="66" operator="between">
      <formula>0.01</formula>
      <formula>2</formula>
    </cfRule>
    <cfRule type="cellIs" dxfId="146" priority="67" operator="between">
      <formula>2.01</formula>
      <formula>4.99</formula>
    </cfRule>
    <cfRule type="cellIs" dxfId="145" priority="68" operator="greaterThan">
      <formula>5</formula>
    </cfRule>
    <cfRule type="cellIs" dxfId="144" priority="69" operator="equal">
      <formula>0</formula>
    </cfRule>
    <cfRule type="cellIs" dxfId="143" priority="70" operator="lessThanOrEqual">
      <formula>2</formula>
    </cfRule>
  </conditionalFormatting>
  <conditionalFormatting sqref="F50:J87">
    <cfRule type="cellIs" dxfId="142" priority="64" operator="greaterThanOrEqual">
      <formula>5</formula>
    </cfRule>
  </conditionalFormatting>
  <conditionalFormatting sqref="K55:R55 L50:R54 K58:R60 L56:R57 K66:R66 L61:R65 K68:R72 L67:R67 K74:R79 L73:R73 L80:R87">
    <cfRule type="containsBlanks" dxfId="141" priority="58">
      <formula>LEN(TRIM(K50))=0</formula>
    </cfRule>
    <cfRule type="cellIs" dxfId="140" priority="59" operator="between">
      <formula>0.01</formula>
      <formula>2</formula>
    </cfRule>
    <cfRule type="cellIs" dxfId="139" priority="60" operator="between">
      <formula>2.01</formula>
      <formula>4.99</formula>
    </cfRule>
    <cfRule type="cellIs" dxfId="138" priority="61" operator="greaterThan">
      <formula>5</formula>
    </cfRule>
    <cfRule type="cellIs" dxfId="137" priority="62" operator="equal">
      <formula>0</formula>
    </cfRule>
    <cfRule type="cellIs" dxfId="136" priority="63" operator="lessThanOrEqual">
      <formula>2</formula>
    </cfRule>
  </conditionalFormatting>
  <conditionalFormatting sqref="K55:R55 L50:R54 K58:R60 L56:R57 K66:R66 L61:R65 K68:R72 L67:R67 K74:R79 L73:R73 L80:R87">
    <cfRule type="cellIs" dxfId="135" priority="57" operator="greaterThanOrEqual">
      <formula>5</formula>
    </cfRule>
  </conditionalFormatting>
  <conditionalFormatting sqref="F8:R48">
    <cfRule type="containsBlanks" dxfId="134" priority="51">
      <formula>LEN(TRIM(F8))=0</formula>
    </cfRule>
    <cfRule type="cellIs" dxfId="133" priority="52" operator="between">
      <formula>0.01</formula>
      <formula>2</formula>
    </cfRule>
    <cfRule type="cellIs" dxfId="132" priority="53" operator="between">
      <formula>2.01</formula>
      <formula>4.99</formula>
    </cfRule>
    <cfRule type="cellIs" dxfId="131" priority="54" operator="greaterThan">
      <formula>5</formula>
    </cfRule>
    <cfRule type="cellIs" dxfId="130" priority="55" operator="equal">
      <formula>0</formula>
    </cfRule>
    <cfRule type="cellIs" dxfId="129" priority="56" operator="lessThanOrEqual">
      <formula>2</formula>
    </cfRule>
  </conditionalFormatting>
  <conditionalFormatting sqref="F8:R48">
    <cfRule type="cellIs" dxfId="128" priority="50" operator="greaterThanOrEqual">
      <formula>5</formula>
    </cfRule>
  </conditionalFormatting>
  <conditionalFormatting sqref="K50">
    <cfRule type="containsBlanks" dxfId="127" priority="44">
      <formula>LEN(TRIM(K50))=0</formula>
    </cfRule>
    <cfRule type="cellIs" dxfId="126" priority="45" operator="between">
      <formula>0.01</formula>
      <formula>2</formula>
    </cfRule>
    <cfRule type="cellIs" dxfId="125" priority="46" operator="between">
      <formula>2.01</formula>
      <formula>4.99</formula>
    </cfRule>
    <cfRule type="cellIs" dxfId="124" priority="47" operator="greaterThan">
      <formula>5</formula>
    </cfRule>
    <cfRule type="cellIs" dxfId="123" priority="48" operator="equal">
      <formula>0</formula>
    </cfRule>
    <cfRule type="cellIs" dxfId="122" priority="49" operator="lessThanOrEqual">
      <formula>2</formula>
    </cfRule>
  </conditionalFormatting>
  <conditionalFormatting sqref="K50">
    <cfRule type="cellIs" dxfId="121" priority="43" operator="greaterThanOrEqual">
      <formula>5</formula>
    </cfRule>
  </conditionalFormatting>
  <conditionalFormatting sqref="K51:K54">
    <cfRule type="containsBlanks" dxfId="120" priority="37">
      <formula>LEN(TRIM(K51))=0</formula>
    </cfRule>
    <cfRule type="cellIs" dxfId="119" priority="38" operator="between">
      <formula>0.01</formula>
      <formula>2</formula>
    </cfRule>
    <cfRule type="cellIs" dxfId="118" priority="39" operator="between">
      <formula>2.01</formula>
      <formula>4.99</formula>
    </cfRule>
    <cfRule type="cellIs" dxfId="117" priority="40" operator="greaterThan">
      <formula>5</formula>
    </cfRule>
    <cfRule type="cellIs" dxfId="116" priority="41" operator="equal">
      <formula>0</formula>
    </cfRule>
    <cfRule type="cellIs" dxfId="115" priority="42" operator="lessThanOrEqual">
      <formula>2</formula>
    </cfRule>
  </conditionalFormatting>
  <conditionalFormatting sqref="K51:K54">
    <cfRule type="cellIs" dxfId="114" priority="36" operator="greaterThanOrEqual">
      <formula>5</formula>
    </cfRule>
  </conditionalFormatting>
  <conditionalFormatting sqref="K56:K57">
    <cfRule type="containsBlanks" dxfId="113" priority="30">
      <formula>LEN(TRIM(K56))=0</formula>
    </cfRule>
    <cfRule type="cellIs" dxfId="112" priority="31" operator="between">
      <formula>0.01</formula>
      <formula>2</formula>
    </cfRule>
    <cfRule type="cellIs" dxfId="111" priority="32" operator="between">
      <formula>2.01</formula>
      <formula>4.99</formula>
    </cfRule>
    <cfRule type="cellIs" dxfId="110" priority="33" operator="greaterThan">
      <formula>5</formula>
    </cfRule>
    <cfRule type="cellIs" dxfId="109" priority="34" operator="equal">
      <formula>0</formula>
    </cfRule>
    <cfRule type="cellIs" dxfId="108" priority="35" operator="lessThanOrEqual">
      <formula>2</formula>
    </cfRule>
  </conditionalFormatting>
  <conditionalFormatting sqref="K56:K57">
    <cfRule type="cellIs" dxfId="107" priority="29" operator="greaterThanOrEqual">
      <formula>5</formula>
    </cfRule>
  </conditionalFormatting>
  <conditionalFormatting sqref="K61:K65">
    <cfRule type="containsBlanks" dxfId="106" priority="23">
      <formula>LEN(TRIM(K61))=0</formula>
    </cfRule>
    <cfRule type="cellIs" dxfId="105" priority="24" operator="between">
      <formula>0.01</formula>
      <formula>2</formula>
    </cfRule>
    <cfRule type="cellIs" dxfId="104" priority="25" operator="between">
      <formula>2.01</formula>
      <formula>4.99</formula>
    </cfRule>
    <cfRule type="cellIs" dxfId="103" priority="26" operator="greaterThan">
      <formula>5</formula>
    </cfRule>
    <cfRule type="cellIs" dxfId="102" priority="27" operator="equal">
      <formula>0</formula>
    </cfRule>
    <cfRule type="cellIs" dxfId="101" priority="28" operator="lessThanOrEqual">
      <formula>2</formula>
    </cfRule>
  </conditionalFormatting>
  <conditionalFormatting sqref="K61:K65">
    <cfRule type="cellIs" dxfId="100" priority="22" operator="greaterThanOrEqual">
      <formula>5</formula>
    </cfRule>
  </conditionalFormatting>
  <conditionalFormatting sqref="K73">
    <cfRule type="containsBlanks" dxfId="99" priority="9">
      <formula>LEN(TRIM(K73))=0</formula>
    </cfRule>
    <cfRule type="cellIs" dxfId="98" priority="10" operator="between">
      <formula>0.01</formula>
      <formula>2</formula>
    </cfRule>
    <cfRule type="cellIs" dxfId="97" priority="11" operator="between">
      <formula>2.01</formula>
      <formula>4.99</formula>
    </cfRule>
    <cfRule type="cellIs" dxfId="96" priority="12" operator="greaterThan">
      <formula>5</formula>
    </cfRule>
    <cfRule type="cellIs" dxfId="95" priority="13" operator="equal">
      <formula>0</formula>
    </cfRule>
    <cfRule type="cellIs" dxfId="94" priority="14" operator="lessThanOrEqual">
      <formula>2</formula>
    </cfRule>
  </conditionalFormatting>
  <conditionalFormatting sqref="K73">
    <cfRule type="cellIs" dxfId="93" priority="8" operator="greaterThanOrEqual">
      <formula>5</formula>
    </cfRule>
  </conditionalFormatting>
  <conditionalFormatting sqref="K80:K87">
    <cfRule type="containsBlanks" dxfId="92" priority="2">
      <formula>LEN(TRIM(K80))=0</formula>
    </cfRule>
    <cfRule type="cellIs" dxfId="91" priority="3" operator="between">
      <formula>0.01</formula>
      <formula>2</formula>
    </cfRule>
    <cfRule type="cellIs" dxfId="90" priority="4" operator="between">
      <formula>2.01</formula>
      <formula>4.99</formula>
    </cfRule>
    <cfRule type="cellIs" dxfId="89" priority="5" operator="greaterThan">
      <formula>5</formula>
    </cfRule>
    <cfRule type="cellIs" dxfId="88" priority="6" operator="equal">
      <formula>0</formula>
    </cfRule>
    <cfRule type="cellIs" dxfId="87" priority="7" operator="lessThanOrEqual">
      <formula>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16"/>
  <sheetViews>
    <sheetView zoomScale="89" zoomScaleNormal="89" workbookViewId="0">
      <selection activeCell="P16" sqref="P16"/>
    </sheetView>
  </sheetViews>
  <sheetFormatPr defaultRowHeight="15"/>
  <cols>
    <col min="1" max="1" width="9.140625" style="75"/>
    <col min="2" max="2" width="10.140625" style="75" customWidth="1"/>
    <col min="3" max="3" width="10.42578125" style="75" customWidth="1"/>
    <col min="4" max="4" width="9.28515625" style="75" bestFit="1" customWidth="1"/>
    <col min="5" max="5" width="10.140625" style="75" bestFit="1" customWidth="1"/>
    <col min="6" max="10" width="9.140625" style="75"/>
    <col min="11" max="11" width="10.140625" style="75" bestFit="1" customWidth="1"/>
    <col min="12" max="12" width="9.140625" style="75"/>
    <col min="13" max="13" width="10.140625" style="75" bestFit="1" customWidth="1"/>
    <col min="14" max="14" width="9.140625" style="75"/>
    <col min="15" max="15" width="10.140625" style="75" bestFit="1" customWidth="1"/>
    <col min="16" max="16384" width="9.140625" style="75"/>
  </cols>
  <sheetData>
    <row r="1" spans="1:26">
      <c r="A1" s="278" t="s">
        <v>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 spans="1:26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 spans="1:26">
      <c r="A3" s="78" t="s">
        <v>146</v>
      </c>
      <c r="B3" s="78" t="s">
        <v>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</row>
    <row r="4" spans="1:26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</row>
    <row r="5" spans="1:26">
      <c r="A5" s="279" t="s">
        <v>7</v>
      </c>
      <c r="B5" s="281" t="s">
        <v>175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spans="1:26" ht="15" customHeight="1">
      <c r="A6" s="279"/>
      <c r="B6" s="281"/>
      <c r="C6" s="279" t="s">
        <v>15</v>
      </c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spans="1:26">
      <c r="A7" s="279"/>
      <c r="B7" s="281"/>
      <c r="C7" s="279" t="s">
        <v>17</v>
      </c>
      <c r="D7" s="279"/>
      <c r="E7" s="279" t="s">
        <v>18</v>
      </c>
      <c r="F7" s="279"/>
      <c r="G7" s="279" t="s">
        <v>19</v>
      </c>
      <c r="H7" s="279"/>
      <c r="I7" s="279" t="s">
        <v>20</v>
      </c>
      <c r="J7" s="279"/>
      <c r="K7" s="279" t="s">
        <v>21</v>
      </c>
      <c r="L7" s="279"/>
      <c r="M7" s="279" t="s">
        <v>22</v>
      </c>
      <c r="N7" s="279"/>
      <c r="O7" s="279" t="s">
        <v>23</v>
      </c>
      <c r="P7" s="279"/>
      <c r="Q7" s="279" t="s">
        <v>24</v>
      </c>
      <c r="R7" s="279"/>
      <c r="S7" s="279" t="s">
        <v>25</v>
      </c>
      <c r="T7" s="279"/>
      <c r="U7" s="279" t="s">
        <v>26</v>
      </c>
      <c r="V7" s="279"/>
      <c r="W7" s="279" t="s">
        <v>27</v>
      </c>
      <c r="X7" s="279"/>
      <c r="Y7" s="279" t="s">
        <v>28</v>
      </c>
      <c r="Z7" s="279"/>
    </row>
    <row r="8" spans="1:26" ht="45">
      <c r="A8" s="279"/>
      <c r="B8" s="281"/>
      <c r="C8" s="76" t="s">
        <v>10</v>
      </c>
      <c r="D8" s="76" t="s">
        <v>174</v>
      </c>
      <c r="E8" s="76" t="s">
        <v>10</v>
      </c>
      <c r="F8" s="76" t="s">
        <v>174</v>
      </c>
      <c r="G8" s="76" t="s">
        <v>10</v>
      </c>
      <c r="H8" s="76" t="s">
        <v>174</v>
      </c>
      <c r="I8" s="76" t="s">
        <v>10</v>
      </c>
      <c r="J8" s="76" t="s">
        <v>174</v>
      </c>
      <c r="K8" s="76" t="s">
        <v>10</v>
      </c>
      <c r="L8" s="76" t="s">
        <v>174</v>
      </c>
      <c r="M8" s="76" t="s">
        <v>10</v>
      </c>
      <c r="N8" s="76" t="s">
        <v>174</v>
      </c>
      <c r="O8" s="76" t="s">
        <v>10</v>
      </c>
      <c r="P8" s="76" t="s">
        <v>174</v>
      </c>
      <c r="Q8" s="76" t="s">
        <v>10</v>
      </c>
      <c r="R8" s="76" t="s">
        <v>174</v>
      </c>
      <c r="S8" s="76" t="s">
        <v>10</v>
      </c>
      <c r="T8" s="76" t="s">
        <v>174</v>
      </c>
      <c r="U8" s="76" t="s">
        <v>10</v>
      </c>
      <c r="V8" s="76" t="s">
        <v>174</v>
      </c>
      <c r="W8" s="76" t="s">
        <v>10</v>
      </c>
      <c r="X8" s="76" t="s">
        <v>174</v>
      </c>
      <c r="Y8" s="76" t="s">
        <v>10</v>
      </c>
      <c r="Z8" s="76" t="s">
        <v>174</v>
      </c>
    </row>
    <row r="9" spans="1:26">
      <c r="A9" s="280">
        <v>1</v>
      </c>
      <c r="B9" s="79">
        <v>0</v>
      </c>
      <c r="C9" s="84">
        <v>1243.97</v>
      </c>
      <c r="D9" s="85">
        <v>0</v>
      </c>
      <c r="E9" s="84">
        <v>1243.97</v>
      </c>
      <c r="F9" s="85">
        <v>0</v>
      </c>
      <c r="G9" s="85">
        <v>576.57000000000005</v>
      </c>
      <c r="H9" s="85">
        <v>0</v>
      </c>
      <c r="I9" s="85">
        <v>881.45</v>
      </c>
      <c r="J9" s="85">
        <v>0</v>
      </c>
      <c r="K9" s="84">
        <v>1243.97</v>
      </c>
      <c r="L9" s="85">
        <v>0</v>
      </c>
      <c r="M9" s="84">
        <v>1243.97</v>
      </c>
      <c r="N9" s="85">
        <v>0</v>
      </c>
      <c r="O9" s="85">
        <v>204.96</v>
      </c>
      <c r="P9" s="85">
        <v>0</v>
      </c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280"/>
      <c r="B10" s="80" t="s">
        <v>176</v>
      </c>
      <c r="C10" s="84">
        <v>0</v>
      </c>
      <c r="D10" s="85">
        <v>0</v>
      </c>
      <c r="E10" s="85">
        <v>0</v>
      </c>
      <c r="F10" s="85">
        <v>0</v>
      </c>
      <c r="G10" s="85">
        <v>247.07</v>
      </c>
      <c r="H10" s="85">
        <v>1</v>
      </c>
      <c r="I10" s="85">
        <v>304.07</v>
      </c>
      <c r="J10" s="85">
        <v>0.23</v>
      </c>
      <c r="K10" s="85">
        <v>0</v>
      </c>
      <c r="L10" s="85">
        <v>0</v>
      </c>
      <c r="M10" s="85">
        <v>0</v>
      </c>
      <c r="N10" s="85">
        <v>0</v>
      </c>
      <c r="O10" s="85">
        <v>822.52</v>
      </c>
      <c r="P10" s="85">
        <v>0.76</v>
      </c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280"/>
      <c r="B11" s="81" t="s">
        <v>179</v>
      </c>
      <c r="C11" s="84">
        <v>0</v>
      </c>
      <c r="D11" s="85">
        <v>0</v>
      </c>
      <c r="E11" s="85">
        <v>0</v>
      </c>
      <c r="F11" s="85">
        <v>0</v>
      </c>
      <c r="G11" s="85">
        <v>247.44</v>
      </c>
      <c r="H11" s="85">
        <v>3.58</v>
      </c>
      <c r="I11" s="85">
        <v>58.45</v>
      </c>
      <c r="J11" s="85">
        <v>4.2</v>
      </c>
      <c r="K11" s="85">
        <v>0</v>
      </c>
      <c r="L11" s="85">
        <v>0</v>
      </c>
      <c r="M11" s="85">
        <v>0</v>
      </c>
      <c r="N11" s="85">
        <v>0</v>
      </c>
      <c r="O11" s="85">
        <v>216.49</v>
      </c>
      <c r="P11" s="85">
        <v>2.57</v>
      </c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280"/>
      <c r="B12" s="82" t="s">
        <v>178</v>
      </c>
      <c r="C12" s="84">
        <v>0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280">
        <v>2</v>
      </c>
      <c r="B13" s="79">
        <v>0</v>
      </c>
      <c r="C13" s="84">
        <v>390.22</v>
      </c>
      <c r="D13" s="85">
        <v>0</v>
      </c>
      <c r="E13" s="84">
        <v>390.22</v>
      </c>
      <c r="F13" s="85">
        <v>0</v>
      </c>
      <c r="G13" s="85">
        <v>914.08</v>
      </c>
      <c r="H13" s="85">
        <v>0</v>
      </c>
      <c r="I13" s="85">
        <v>795.28</v>
      </c>
      <c r="J13" s="85">
        <v>0</v>
      </c>
      <c r="K13" s="85">
        <v>612.57000000000005</v>
      </c>
      <c r="L13" s="85">
        <v>0</v>
      </c>
      <c r="M13" s="85">
        <v>0</v>
      </c>
      <c r="N13" s="85">
        <v>0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280"/>
      <c r="B14" s="80" t="s">
        <v>176</v>
      </c>
      <c r="C14" s="84">
        <v>0</v>
      </c>
      <c r="D14" s="85">
        <v>0</v>
      </c>
      <c r="E14" s="85">
        <v>728.55</v>
      </c>
      <c r="F14" s="85">
        <v>1.39</v>
      </c>
      <c r="G14" s="85">
        <v>0</v>
      </c>
      <c r="H14" s="85">
        <v>0</v>
      </c>
      <c r="I14" s="85">
        <v>303.52999999999997</v>
      </c>
      <c r="J14" s="85">
        <v>0.27</v>
      </c>
      <c r="K14" s="85">
        <v>382.32</v>
      </c>
      <c r="L14" s="85">
        <v>0.79</v>
      </c>
      <c r="M14" s="85">
        <v>616.72</v>
      </c>
      <c r="N14" s="85">
        <v>0.62</v>
      </c>
      <c r="O14" s="85">
        <v>686.21</v>
      </c>
      <c r="P14" s="85">
        <v>0.57999999999999996</v>
      </c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280"/>
      <c r="B15" s="81" t="s">
        <v>179</v>
      </c>
      <c r="C15" s="84">
        <v>242.55</v>
      </c>
      <c r="D15" s="85">
        <v>3.34</v>
      </c>
      <c r="E15" s="85">
        <v>0</v>
      </c>
      <c r="F15" s="85">
        <v>0</v>
      </c>
      <c r="G15" s="85">
        <v>0</v>
      </c>
      <c r="H15" s="85">
        <v>0</v>
      </c>
      <c r="I15" s="85"/>
      <c r="J15" s="85"/>
      <c r="K15" s="85">
        <v>60.32</v>
      </c>
      <c r="L15" s="85">
        <v>3.06</v>
      </c>
      <c r="M15" s="85">
        <v>505.05</v>
      </c>
      <c r="N15" s="85">
        <v>2.76</v>
      </c>
      <c r="O15" s="85">
        <v>432.56</v>
      </c>
      <c r="P15" s="85">
        <v>2.73</v>
      </c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280"/>
      <c r="B16" s="82" t="s">
        <v>178</v>
      </c>
      <c r="C16" s="84">
        <v>486</v>
      </c>
      <c r="D16" s="85">
        <v>10.48</v>
      </c>
      <c r="E16" s="85">
        <v>0</v>
      </c>
      <c r="F16" s="85">
        <v>0</v>
      </c>
      <c r="G16" s="85">
        <v>204.69</v>
      </c>
      <c r="H16" s="85">
        <v>8.41</v>
      </c>
      <c r="I16" s="85">
        <v>19.96</v>
      </c>
      <c r="J16" s="85">
        <v>5.3</v>
      </c>
      <c r="K16" s="85">
        <v>65.56</v>
      </c>
      <c r="L16" s="85">
        <v>5.27</v>
      </c>
      <c r="M16" s="85">
        <v>0</v>
      </c>
      <c r="N16" s="85">
        <v>0</v>
      </c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</sheetData>
  <mergeCells count="19">
    <mergeCell ref="A13:A16"/>
    <mergeCell ref="Y7:Z7"/>
    <mergeCell ref="W7:X7"/>
    <mergeCell ref="U7:V7"/>
    <mergeCell ref="S7:T7"/>
    <mergeCell ref="A5:A8"/>
    <mergeCell ref="B5:B8"/>
    <mergeCell ref="K7:L7"/>
    <mergeCell ref="A9:A12"/>
    <mergeCell ref="A1:Y2"/>
    <mergeCell ref="C5:Z5"/>
    <mergeCell ref="C6:Z6"/>
    <mergeCell ref="Q7:R7"/>
    <mergeCell ref="O7:P7"/>
    <mergeCell ref="M7:N7"/>
    <mergeCell ref="I7:J7"/>
    <mergeCell ref="G7:H7"/>
    <mergeCell ref="E7:F7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O86"/>
  <sheetViews>
    <sheetView topLeftCell="A3" workbookViewId="0">
      <pane xSplit="6" ySplit="8" topLeftCell="G11" activePane="bottomRight" state="frozen"/>
      <selection activeCell="A3" sqref="A3"/>
      <selection pane="topRight" activeCell="G3" sqref="G3"/>
      <selection pane="bottomLeft" activeCell="A11" sqref="A11"/>
      <selection pane="bottomRight" activeCell="AB81" sqref="AB81"/>
    </sheetView>
  </sheetViews>
  <sheetFormatPr defaultColWidth="14.42578125" defaultRowHeight="15" customHeight="1"/>
  <cols>
    <col min="1" max="3" width="9" style="141" customWidth="1"/>
    <col min="4" max="4" width="11.28515625" style="141" customWidth="1"/>
    <col min="5" max="5" width="11.5703125" style="141" customWidth="1"/>
    <col min="6" max="6" width="14.7109375" style="141" customWidth="1"/>
    <col min="7" max="7" width="16" style="141" customWidth="1"/>
    <col min="8" max="8" width="10.140625" style="141" customWidth="1"/>
    <col min="9" max="12" width="8.85546875" style="141" customWidth="1"/>
    <col min="13" max="13" width="9.7109375" style="141" customWidth="1"/>
    <col min="14" max="14" width="13.85546875" style="141" customWidth="1"/>
    <col min="15" max="15" width="11.7109375" style="161" customWidth="1"/>
    <col min="16" max="20" width="11.7109375" style="141" customWidth="1"/>
    <col min="21" max="21" width="11.85546875" style="141" customWidth="1"/>
    <col min="22" max="22" width="11" style="141" customWidth="1"/>
    <col min="23" max="23" width="10.28515625" style="141" customWidth="1"/>
    <col min="24" max="24" width="10" style="141" customWidth="1"/>
    <col min="25" max="25" width="10.140625" style="141" customWidth="1"/>
    <col min="26" max="26" width="12" style="141" customWidth="1"/>
    <col min="27" max="41" width="8.85546875" style="141" customWidth="1"/>
    <col min="42" max="16384" width="14.42578125" style="141"/>
  </cols>
  <sheetData>
    <row r="1" spans="1:41" ht="13.5" hidden="1" customHeight="1">
      <c r="A1" s="138"/>
      <c r="B1" s="138"/>
      <c r="C1" s="138"/>
      <c r="D1" s="139"/>
      <c r="E1" s="138"/>
      <c r="F1" s="138"/>
      <c r="G1" s="138"/>
      <c r="H1" s="139"/>
      <c r="I1" s="139"/>
      <c r="J1" s="139"/>
      <c r="K1" s="139"/>
      <c r="L1" s="139"/>
      <c r="M1" s="139"/>
      <c r="N1" s="138"/>
      <c r="O1" s="140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</row>
    <row r="2" spans="1:41" ht="13.5" hidden="1" customHeight="1">
      <c r="A2" s="138"/>
      <c r="B2" s="138"/>
      <c r="C2" s="138"/>
      <c r="D2" s="139"/>
      <c r="E2" s="138"/>
      <c r="F2" s="138"/>
      <c r="G2" s="138"/>
      <c r="H2" s="139"/>
      <c r="I2" s="139"/>
      <c r="J2" s="139"/>
      <c r="K2" s="139"/>
      <c r="L2" s="139"/>
      <c r="M2" s="139"/>
      <c r="N2" s="138"/>
      <c r="O2" s="140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</row>
    <row r="3" spans="1:41" ht="13.5" customHeight="1">
      <c r="A3" s="159" t="s">
        <v>146</v>
      </c>
      <c r="B3" s="138"/>
      <c r="C3" s="138"/>
      <c r="D3" s="139"/>
      <c r="E3" s="138"/>
      <c r="F3" s="138"/>
      <c r="G3" s="138"/>
      <c r="H3" s="139"/>
      <c r="I3" s="139"/>
      <c r="J3" s="139"/>
      <c r="K3" s="139"/>
      <c r="L3" s="139"/>
      <c r="M3" s="139"/>
      <c r="N3" s="138"/>
      <c r="O3" s="140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</row>
    <row r="4" spans="1:41" ht="13.5" customHeight="1">
      <c r="A4" s="159" t="s">
        <v>272</v>
      </c>
      <c r="B4" s="138"/>
      <c r="C4" s="138"/>
      <c r="D4" s="139"/>
      <c r="E4" s="138"/>
      <c r="F4" s="138"/>
      <c r="G4" s="138"/>
      <c r="H4" s="139"/>
      <c r="I4" s="139"/>
      <c r="J4" s="139"/>
      <c r="K4" s="139"/>
      <c r="L4" s="139"/>
      <c r="M4" s="139"/>
      <c r="N4" s="138"/>
      <c r="O4" s="140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ht="13.5" customHeight="1">
      <c r="A5" s="138" t="s">
        <v>224</v>
      </c>
      <c r="B5" s="138"/>
      <c r="C5" s="138"/>
      <c r="D5" s="139"/>
      <c r="E5" s="138"/>
      <c r="F5" s="138"/>
      <c r="G5" s="138"/>
      <c r="H5" s="139"/>
      <c r="I5" s="139"/>
      <c r="J5" s="139"/>
      <c r="K5" s="139"/>
      <c r="L5" s="139"/>
      <c r="M5" s="139"/>
      <c r="N5" s="138"/>
      <c r="O5" s="140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 ht="13.5" customHeight="1">
      <c r="A6" s="138"/>
      <c r="B6" s="138"/>
      <c r="C6" s="138"/>
      <c r="D6" s="139"/>
      <c r="E6" s="138"/>
      <c r="F6" s="138"/>
      <c r="G6" s="138"/>
      <c r="H6" s="139"/>
      <c r="I6" s="139"/>
      <c r="J6" s="139"/>
      <c r="K6" s="139"/>
      <c r="L6" s="139"/>
      <c r="M6" s="139"/>
      <c r="N6" s="138"/>
      <c r="O6" s="140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 ht="14.25" customHeight="1">
      <c r="A7" s="308" t="s">
        <v>219</v>
      </c>
      <c r="B7" s="308" t="s">
        <v>142</v>
      </c>
      <c r="C7" s="302" t="s">
        <v>225</v>
      </c>
      <c r="D7" s="306" t="s">
        <v>113</v>
      </c>
      <c r="E7" s="308" t="s">
        <v>226</v>
      </c>
      <c r="F7" s="308"/>
      <c r="G7" s="308"/>
      <c r="H7" s="308"/>
      <c r="I7" s="308"/>
      <c r="J7" s="308"/>
      <c r="K7" s="308"/>
      <c r="L7" s="308"/>
      <c r="M7" s="308"/>
      <c r="N7" s="288"/>
      <c r="O7" s="302" t="s">
        <v>227</v>
      </c>
      <c r="P7" s="302"/>
      <c r="Q7" s="302"/>
      <c r="R7" s="302"/>
      <c r="S7" s="302"/>
      <c r="T7" s="302"/>
      <c r="U7" s="294" t="s">
        <v>228</v>
      </c>
      <c r="V7" s="294"/>
      <c r="W7" s="294"/>
      <c r="X7" s="294"/>
      <c r="Y7" s="294"/>
      <c r="Z7" s="295" t="s">
        <v>229</v>
      </c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 ht="44.45" customHeight="1">
      <c r="A8" s="308"/>
      <c r="B8" s="308"/>
      <c r="C8" s="302"/>
      <c r="D8" s="306"/>
      <c r="E8" s="308"/>
      <c r="F8" s="308"/>
      <c r="G8" s="308"/>
      <c r="H8" s="308"/>
      <c r="I8" s="308"/>
      <c r="J8" s="308"/>
      <c r="K8" s="308"/>
      <c r="L8" s="308"/>
      <c r="M8" s="308"/>
      <c r="N8" s="289"/>
      <c r="O8" s="298" t="s">
        <v>230</v>
      </c>
      <c r="P8" s="299"/>
      <c r="Q8" s="300" t="s">
        <v>231</v>
      </c>
      <c r="R8" s="301"/>
      <c r="S8" s="298" t="s">
        <v>232</v>
      </c>
      <c r="T8" s="299"/>
      <c r="U8" s="294"/>
      <c r="V8" s="294"/>
      <c r="W8" s="294"/>
      <c r="X8" s="294"/>
      <c r="Y8" s="294"/>
      <c r="Z8" s="296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 ht="31.9" customHeight="1">
      <c r="A9" s="308"/>
      <c r="B9" s="308"/>
      <c r="C9" s="302"/>
      <c r="D9" s="306"/>
      <c r="E9" s="302" t="s">
        <v>113</v>
      </c>
      <c r="F9" s="302" t="s">
        <v>169</v>
      </c>
      <c r="G9" s="302" t="s">
        <v>233</v>
      </c>
      <c r="H9" s="304" t="s">
        <v>234</v>
      </c>
      <c r="I9" s="306" t="s">
        <v>235</v>
      </c>
      <c r="J9" s="307"/>
      <c r="K9" s="307"/>
      <c r="L9" s="307"/>
      <c r="M9" s="311" t="s">
        <v>236</v>
      </c>
      <c r="N9" s="290" t="s">
        <v>279</v>
      </c>
      <c r="O9" s="142" t="s">
        <v>237</v>
      </c>
      <c r="P9" s="142" t="s">
        <v>238</v>
      </c>
      <c r="Q9" s="142" t="s">
        <v>237</v>
      </c>
      <c r="R9" s="142" t="s">
        <v>239</v>
      </c>
      <c r="S9" s="142" t="s">
        <v>237</v>
      </c>
      <c r="T9" s="143" t="s">
        <v>240</v>
      </c>
      <c r="U9" s="290" t="s">
        <v>241</v>
      </c>
      <c r="V9" s="290" t="s">
        <v>242</v>
      </c>
      <c r="W9" s="290" t="s">
        <v>243</v>
      </c>
      <c r="X9" s="290" t="s">
        <v>236</v>
      </c>
      <c r="Y9" s="290" t="s">
        <v>244</v>
      </c>
      <c r="Z9" s="296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 ht="13.5" customHeight="1">
      <c r="A10" s="309"/>
      <c r="B10" s="309"/>
      <c r="C10" s="303"/>
      <c r="D10" s="310"/>
      <c r="E10" s="303"/>
      <c r="F10" s="303"/>
      <c r="G10" s="303"/>
      <c r="H10" s="305"/>
      <c r="I10" s="144" t="s">
        <v>245</v>
      </c>
      <c r="J10" s="144" t="s">
        <v>246</v>
      </c>
      <c r="K10" s="144" t="s">
        <v>247</v>
      </c>
      <c r="L10" s="144" t="s">
        <v>165</v>
      </c>
      <c r="M10" s="312"/>
      <c r="N10" s="290"/>
      <c r="O10" s="145">
        <v>0.15</v>
      </c>
      <c r="P10" s="146">
        <v>2.5</v>
      </c>
      <c r="Q10" s="146">
        <v>0.6</v>
      </c>
      <c r="R10" s="146">
        <v>9.8000000000000004E-2</v>
      </c>
      <c r="S10" s="147">
        <f>435*2/1000</f>
        <v>0.87</v>
      </c>
      <c r="T10" s="148">
        <f>435*1/1000</f>
        <v>0.435</v>
      </c>
      <c r="U10" s="290"/>
      <c r="V10" s="290"/>
      <c r="W10" s="290"/>
      <c r="X10" s="290"/>
      <c r="Y10" s="290"/>
      <c r="Z10" s="297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</row>
    <row r="11" spans="1:41" ht="13.5" customHeight="1">
      <c r="A11" s="209">
        <v>1</v>
      </c>
      <c r="B11" s="209" t="s">
        <v>64</v>
      </c>
      <c r="C11" s="209">
        <v>2021</v>
      </c>
      <c r="D11" s="210">
        <v>33.26</v>
      </c>
      <c r="E11" s="150"/>
      <c r="F11" s="224"/>
      <c r="G11" s="151"/>
      <c r="H11" s="149"/>
      <c r="I11" s="149"/>
      <c r="J11" s="149"/>
      <c r="K11" s="149"/>
      <c r="L11" s="149">
        <f t="shared" ref="L11:L74" si="0">SUM(I11:K11)</f>
        <v>0</v>
      </c>
      <c r="M11" s="152">
        <f>IFERROR(L11/H11,0)</f>
        <v>0</v>
      </c>
      <c r="N11" s="224"/>
      <c r="O11" s="153">
        <f t="shared" ref="O11:O45" si="1">IFERROR($O$10*$E11,0)</f>
        <v>0</v>
      </c>
      <c r="P11" s="150">
        <f t="shared" ref="P11:P45" si="2">$P$10*$E11</f>
        <v>0</v>
      </c>
      <c r="Q11" s="150"/>
      <c r="R11" s="150"/>
      <c r="S11" s="150"/>
      <c r="T11" s="154"/>
      <c r="U11" s="224"/>
      <c r="V11" s="150"/>
      <c r="W11" s="150"/>
      <c r="X11" s="155">
        <f>IFERROR(W11/V11,0)</f>
        <v>0</v>
      </c>
      <c r="Y11" s="150"/>
      <c r="Z11" s="156" t="e">
        <f>((100-(X11/M11*100)))</f>
        <v>#DIV/0!</v>
      </c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 ht="13.5" customHeight="1">
      <c r="A12" s="209">
        <v>1</v>
      </c>
      <c r="B12" s="209" t="s">
        <v>69</v>
      </c>
      <c r="C12" s="209">
        <v>2021</v>
      </c>
      <c r="D12" s="210">
        <v>32.119999999999997</v>
      </c>
      <c r="E12" s="150"/>
      <c r="F12" s="224"/>
      <c r="G12" s="151"/>
      <c r="H12" s="149"/>
      <c r="I12" s="149"/>
      <c r="J12" s="149"/>
      <c r="K12" s="149"/>
      <c r="L12" s="149">
        <f t="shared" si="0"/>
        <v>0</v>
      </c>
      <c r="M12" s="152">
        <f t="shared" ref="M12:M75" si="3">IFERROR(L12/H12,0)</f>
        <v>0</v>
      </c>
      <c r="N12" s="224"/>
      <c r="O12" s="153">
        <f t="shared" si="1"/>
        <v>0</v>
      </c>
      <c r="P12" s="150">
        <f t="shared" si="2"/>
        <v>0</v>
      </c>
      <c r="Q12" s="149"/>
      <c r="R12" s="149"/>
      <c r="S12" s="149"/>
      <c r="T12" s="149"/>
      <c r="U12" s="224"/>
      <c r="V12" s="150"/>
      <c r="W12" s="150"/>
      <c r="X12" s="155">
        <f t="shared" ref="X12:X75" si="4">IFERROR(W12/V12,0)</f>
        <v>0</v>
      </c>
      <c r="Y12" s="150"/>
      <c r="Z12" s="156" t="e">
        <f t="shared" ref="Z12:Z64" si="5">((100-(X12/M12*100)))</f>
        <v>#DIV/0!</v>
      </c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 ht="13.5" customHeight="1">
      <c r="A13" s="209">
        <v>1</v>
      </c>
      <c r="B13" s="209" t="s">
        <v>74</v>
      </c>
      <c r="C13" s="209">
        <v>2021</v>
      </c>
      <c r="D13" s="210">
        <v>32.72</v>
      </c>
      <c r="E13" s="150"/>
      <c r="F13" s="224"/>
      <c r="G13" s="151"/>
      <c r="H13" s="149"/>
      <c r="I13" s="149"/>
      <c r="J13" s="149"/>
      <c r="K13" s="149"/>
      <c r="L13" s="149">
        <f t="shared" si="0"/>
        <v>0</v>
      </c>
      <c r="M13" s="152">
        <f t="shared" si="3"/>
        <v>0</v>
      </c>
      <c r="N13" s="224"/>
      <c r="O13" s="153">
        <f t="shared" si="1"/>
        <v>0</v>
      </c>
      <c r="P13" s="150">
        <f t="shared" si="2"/>
        <v>0</v>
      </c>
      <c r="Q13" s="149"/>
      <c r="R13" s="149"/>
      <c r="S13" s="149"/>
      <c r="T13" s="149"/>
      <c r="U13" s="224"/>
      <c r="V13" s="150"/>
      <c r="W13" s="150"/>
      <c r="X13" s="155">
        <f t="shared" si="4"/>
        <v>0</v>
      </c>
      <c r="Y13" s="150"/>
      <c r="Z13" s="156" t="e">
        <f t="shared" si="5"/>
        <v>#DIV/0!</v>
      </c>
      <c r="AA13" s="138"/>
      <c r="AB13" s="138"/>
      <c r="AC13" s="138"/>
      <c r="AD13" s="159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</row>
    <row r="14" spans="1:41" ht="13.5" customHeight="1">
      <c r="A14" s="209">
        <v>1</v>
      </c>
      <c r="B14" s="209" t="s">
        <v>79</v>
      </c>
      <c r="C14" s="209">
        <v>2021</v>
      </c>
      <c r="D14" s="210">
        <v>32.86</v>
      </c>
      <c r="E14" s="150"/>
      <c r="F14" s="224"/>
      <c r="G14" s="151"/>
      <c r="H14" s="149"/>
      <c r="I14" s="149"/>
      <c r="J14" s="149"/>
      <c r="K14" s="149"/>
      <c r="L14" s="149">
        <f t="shared" si="0"/>
        <v>0</v>
      </c>
      <c r="M14" s="152">
        <f t="shared" si="3"/>
        <v>0</v>
      </c>
      <c r="N14" s="224"/>
      <c r="O14" s="153">
        <f t="shared" si="1"/>
        <v>0</v>
      </c>
      <c r="P14" s="150">
        <f t="shared" si="2"/>
        <v>0</v>
      </c>
      <c r="Q14" s="149"/>
      <c r="R14" s="149"/>
      <c r="S14" s="149"/>
      <c r="T14" s="149"/>
      <c r="U14" s="224"/>
      <c r="V14" s="150"/>
      <c r="W14" s="150"/>
      <c r="X14" s="155">
        <f t="shared" si="4"/>
        <v>0</v>
      </c>
      <c r="Y14" s="150"/>
      <c r="Z14" s="156" t="e">
        <f t="shared" si="5"/>
        <v>#DIV/0!</v>
      </c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 ht="13.5" customHeight="1">
      <c r="A15" s="209">
        <v>1</v>
      </c>
      <c r="B15" s="209" t="s">
        <v>84</v>
      </c>
      <c r="C15" s="209">
        <v>2021</v>
      </c>
      <c r="D15" s="210">
        <v>31.66</v>
      </c>
      <c r="E15" s="150"/>
      <c r="F15" s="224"/>
      <c r="G15" s="151"/>
      <c r="H15" s="149"/>
      <c r="I15" s="149"/>
      <c r="J15" s="149"/>
      <c r="K15" s="149"/>
      <c r="L15" s="149">
        <f t="shared" si="0"/>
        <v>0</v>
      </c>
      <c r="M15" s="152">
        <f t="shared" si="3"/>
        <v>0</v>
      </c>
      <c r="N15" s="224"/>
      <c r="O15" s="153">
        <f t="shared" si="1"/>
        <v>0</v>
      </c>
      <c r="P15" s="150">
        <f t="shared" si="2"/>
        <v>0</v>
      </c>
      <c r="Q15" s="149"/>
      <c r="R15" s="149"/>
      <c r="S15" s="149"/>
      <c r="T15" s="149"/>
      <c r="U15" s="225"/>
      <c r="V15" s="150"/>
      <c r="W15" s="150"/>
      <c r="X15" s="155">
        <f t="shared" si="4"/>
        <v>0</v>
      </c>
      <c r="Y15" s="150"/>
      <c r="Z15" s="156" t="e">
        <f t="shared" si="5"/>
        <v>#DIV/0!</v>
      </c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 ht="13.5" customHeight="1">
      <c r="A16" s="209">
        <v>1</v>
      </c>
      <c r="B16" s="209" t="s">
        <v>58</v>
      </c>
      <c r="C16" s="209">
        <v>2021</v>
      </c>
      <c r="D16" s="210">
        <v>32.42</v>
      </c>
      <c r="E16" s="150"/>
      <c r="F16" s="224"/>
      <c r="G16" s="151"/>
      <c r="H16" s="157"/>
      <c r="I16" s="149"/>
      <c r="J16" s="149"/>
      <c r="K16" s="149"/>
      <c r="L16" s="149">
        <f t="shared" si="0"/>
        <v>0</v>
      </c>
      <c r="M16" s="152">
        <f t="shared" si="3"/>
        <v>0</v>
      </c>
      <c r="N16" s="224"/>
      <c r="O16" s="153">
        <f t="shared" si="1"/>
        <v>0</v>
      </c>
      <c r="P16" s="150">
        <f t="shared" si="2"/>
        <v>0</v>
      </c>
      <c r="Q16" s="149"/>
      <c r="R16" s="149"/>
      <c r="S16" s="149"/>
      <c r="T16" s="149"/>
      <c r="U16" s="225"/>
      <c r="V16" s="150"/>
      <c r="W16" s="150"/>
      <c r="X16" s="155">
        <f t="shared" si="4"/>
        <v>0</v>
      </c>
      <c r="Y16" s="150"/>
      <c r="Z16" s="156" t="e">
        <f t="shared" si="5"/>
        <v>#DIV/0!</v>
      </c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 ht="13.5" customHeight="1">
      <c r="A17" s="209">
        <v>1</v>
      </c>
      <c r="B17" s="209" t="s">
        <v>63</v>
      </c>
      <c r="C17" s="209">
        <v>2021</v>
      </c>
      <c r="D17" s="210">
        <v>31.52</v>
      </c>
      <c r="E17" s="150"/>
      <c r="F17" s="224"/>
      <c r="G17" s="151"/>
      <c r="H17" s="157"/>
      <c r="I17" s="149"/>
      <c r="J17" s="149"/>
      <c r="K17" s="149"/>
      <c r="L17" s="149">
        <f t="shared" si="0"/>
        <v>0</v>
      </c>
      <c r="M17" s="152">
        <f t="shared" si="3"/>
        <v>0</v>
      </c>
      <c r="N17" s="224"/>
      <c r="O17" s="153">
        <f t="shared" si="1"/>
        <v>0</v>
      </c>
      <c r="P17" s="150">
        <f t="shared" si="2"/>
        <v>0</v>
      </c>
      <c r="Q17" s="149"/>
      <c r="R17" s="149"/>
      <c r="S17" s="149"/>
      <c r="T17" s="149"/>
      <c r="U17" s="225"/>
      <c r="V17" s="150"/>
      <c r="W17" s="150"/>
      <c r="X17" s="155">
        <f t="shared" si="4"/>
        <v>0</v>
      </c>
      <c r="Y17" s="150"/>
      <c r="Z17" s="156" t="e">
        <f t="shared" si="5"/>
        <v>#DIV/0!</v>
      </c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 ht="13.5" customHeight="1">
      <c r="A18" s="209">
        <v>1</v>
      </c>
      <c r="B18" s="209" t="s">
        <v>68</v>
      </c>
      <c r="C18" s="209">
        <v>2021</v>
      </c>
      <c r="D18" s="210">
        <v>31.54</v>
      </c>
      <c r="E18" s="150"/>
      <c r="F18" s="224"/>
      <c r="G18" s="151"/>
      <c r="H18" s="149"/>
      <c r="I18" s="149"/>
      <c r="J18" s="149"/>
      <c r="K18" s="149"/>
      <c r="L18" s="149">
        <f t="shared" si="0"/>
        <v>0</v>
      </c>
      <c r="M18" s="152">
        <f t="shared" si="3"/>
        <v>0</v>
      </c>
      <c r="N18" s="224"/>
      <c r="O18" s="153">
        <f t="shared" si="1"/>
        <v>0</v>
      </c>
      <c r="P18" s="150">
        <f t="shared" si="2"/>
        <v>0</v>
      </c>
      <c r="Q18" s="149"/>
      <c r="R18" s="149"/>
      <c r="S18" s="149"/>
      <c r="T18" s="149"/>
      <c r="U18" s="225"/>
      <c r="V18" s="150"/>
      <c r="W18" s="150"/>
      <c r="X18" s="155">
        <f t="shared" si="4"/>
        <v>0</v>
      </c>
      <c r="Y18" s="150"/>
      <c r="Z18" s="156" t="e">
        <f t="shared" si="5"/>
        <v>#DIV/0!</v>
      </c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</row>
    <row r="19" spans="1:41" ht="13.5" customHeight="1">
      <c r="A19" s="209">
        <v>1</v>
      </c>
      <c r="B19" s="209" t="s">
        <v>73</v>
      </c>
      <c r="C19" s="209">
        <v>2021</v>
      </c>
      <c r="D19" s="210">
        <v>31</v>
      </c>
      <c r="E19" s="150"/>
      <c r="F19" s="224"/>
      <c r="G19" s="151"/>
      <c r="H19" s="157"/>
      <c r="I19" s="149"/>
      <c r="J19" s="149"/>
      <c r="K19" s="149"/>
      <c r="L19" s="149">
        <f t="shared" si="0"/>
        <v>0</v>
      </c>
      <c r="M19" s="152">
        <f t="shared" si="3"/>
        <v>0</v>
      </c>
      <c r="N19" s="224"/>
      <c r="O19" s="153">
        <f t="shared" si="1"/>
        <v>0</v>
      </c>
      <c r="P19" s="150">
        <f t="shared" si="2"/>
        <v>0</v>
      </c>
      <c r="Q19" s="149"/>
      <c r="R19" s="149"/>
      <c r="S19" s="149"/>
      <c r="T19" s="149"/>
      <c r="U19" s="225"/>
      <c r="V19" s="150"/>
      <c r="W19" s="150"/>
      <c r="X19" s="155">
        <f t="shared" si="4"/>
        <v>0</v>
      </c>
      <c r="Y19" s="150"/>
      <c r="Z19" s="156" t="e">
        <f t="shared" si="5"/>
        <v>#DIV/0!</v>
      </c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 ht="13.5" customHeight="1">
      <c r="A20" s="209">
        <v>1</v>
      </c>
      <c r="B20" s="209" t="s">
        <v>78</v>
      </c>
      <c r="C20" s="209">
        <v>2021</v>
      </c>
      <c r="D20" s="210">
        <v>31.24</v>
      </c>
      <c r="E20" s="150"/>
      <c r="F20" s="224"/>
      <c r="G20" s="151"/>
      <c r="H20" s="157"/>
      <c r="I20" s="149"/>
      <c r="J20" s="149"/>
      <c r="K20" s="149"/>
      <c r="L20" s="149">
        <f t="shared" si="0"/>
        <v>0</v>
      </c>
      <c r="M20" s="152">
        <f t="shared" si="3"/>
        <v>0</v>
      </c>
      <c r="N20" s="224"/>
      <c r="O20" s="153">
        <f t="shared" si="1"/>
        <v>0</v>
      </c>
      <c r="P20" s="150">
        <f t="shared" si="2"/>
        <v>0</v>
      </c>
      <c r="Q20" s="149"/>
      <c r="R20" s="149"/>
      <c r="S20" s="149"/>
      <c r="T20" s="149"/>
      <c r="U20" s="225"/>
      <c r="V20" s="150"/>
      <c r="W20" s="150"/>
      <c r="X20" s="155">
        <f t="shared" si="4"/>
        <v>0</v>
      </c>
      <c r="Y20" s="150"/>
      <c r="Z20" s="156" t="e">
        <f t="shared" si="5"/>
        <v>#DIV/0!</v>
      </c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 ht="13.5" customHeight="1">
      <c r="A21" s="209">
        <v>1</v>
      </c>
      <c r="B21" s="209" t="s">
        <v>83</v>
      </c>
      <c r="C21" s="209">
        <v>2021</v>
      </c>
      <c r="D21" s="210">
        <v>32.020000000000003</v>
      </c>
      <c r="E21" s="150"/>
      <c r="F21" s="224"/>
      <c r="G21" s="151"/>
      <c r="H21" s="157"/>
      <c r="I21" s="149"/>
      <c r="J21" s="149"/>
      <c r="K21" s="149"/>
      <c r="L21" s="149">
        <f t="shared" si="0"/>
        <v>0</v>
      </c>
      <c r="M21" s="152">
        <f t="shared" si="3"/>
        <v>0</v>
      </c>
      <c r="N21" s="224"/>
      <c r="O21" s="153">
        <f t="shared" si="1"/>
        <v>0</v>
      </c>
      <c r="P21" s="150">
        <f t="shared" si="2"/>
        <v>0</v>
      </c>
      <c r="Q21" s="149"/>
      <c r="R21" s="149"/>
      <c r="S21" s="149"/>
      <c r="T21" s="149"/>
      <c r="U21" s="225"/>
      <c r="V21" s="150"/>
      <c r="W21" s="150"/>
      <c r="X21" s="155">
        <f t="shared" si="4"/>
        <v>0</v>
      </c>
      <c r="Y21" s="150"/>
      <c r="Z21" s="156" t="e">
        <f t="shared" si="5"/>
        <v>#DIV/0!</v>
      </c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 ht="13.5" customHeight="1">
      <c r="A22" s="209">
        <v>1</v>
      </c>
      <c r="B22" s="209" t="s">
        <v>88</v>
      </c>
      <c r="C22" s="209">
        <v>2021</v>
      </c>
      <c r="D22" s="210">
        <v>33.61</v>
      </c>
      <c r="E22" s="150"/>
      <c r="F22" s="224"/>
      <c r="G22" s="151"/>
      <c r="H22" s="149"/>
      <c r="I22" s="149"/>
      <c r="J22" s="149"/>
      <c r="K22" s="149"/>
      <c r="L22" s="149">
        <f t="shared" si="0"/>
        <v>0</v>
      </c>
      <c r="M22" s="152">
        <f t="shared" si="3"/>
        <v>0</v>
      </c>
      <c r="N22" s="224"/>
      <c r="O22" s="153">
        <f t="shared" si="1"/>
        <v>0</v>
      </c>
      <c r="P22" s="150">
        <f t="shared" si="2"/>
        <v>0</v>
      </c>
      <c r="Q22" s="150"/>
      <c r="R22" s="150"/>
      <c r="S22" s="150"/>
      <c r="T22" s="150"/>
      <c r="U22" s="225"/>
      <c r="V22" s="150"/>
      <c r="W22" s="150"/>
      <c r="X22" s="155">
        <f t="shared" si="4"/>
        <v>0</v>
      </c>
      <c r="Y22" s="150"/>
      <c r="Z22" s="156" t="e">
        <f t="shared" si="5"/>
        <v>#DIV/0!</v>
      </c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 ht="13.5" customHeight="1">
      <c r="A23" s="209">
        <v>1</v>
      </c>
      <c r="B23" s="209" t="s">
        <v>80</v>
      </c>
      <c r="C23" s="209">
        <v>2021</v>
      </c>
      <c r="D23" s="210">
        <v>28.94</v>
      </c>
      <c r="E23" s="150"/>
      <c r="F23" s="224"/>
      <c r="G23" s="151"/>
      <c r="H23" s="149"/>
      <c r="I23" s="149"/>
      <c r="J23" s="149"/>
      <c r="K23" s="149"/>
      <c r="L23" s="149">
        <f t="shared" si="0"/>
        <v>0</v>
      </c>
      <c r="M23" s="152">
        <f t="shared" si="3"/>
        <v>0</v>
      </c>
      <c r="N23" s="224"/>
      <c r="O23" s="153">
        <f t="shared" si="1"/>
        <v>0</v>
      </c>
      <c r="P23" s="150">
        <f t="shared" si="2"/>
        <v>0</v>
      </c>
      <c r="Q23" s="150"/>
      <c r="R23" s="150"/>
      <c r="S23" s="150"/>
      <c r="T23" s="150"/>
      <c r="U23" s="225"/>
      <c r="V23" s="150"/>
      <c r="W23" s="150"/>
      <c r="X23" s="155">
        <f t="shared" si="4"/>
        <v>0</v>
      </c>
      <c r="Y23" s="150"/>
      <c r="Z23" s="156" t="e">
        <f t="shared" si="5"/>
        <v>#DIV/0!</v>
      </c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 ht="13.5" customHeight="1">
      <c r="A24" s="209">
        <v>1</v>
      </c>
      <c r="B24" s="209" t="s">
        <v>85</v>
      </c>
      <c r="C24" s="209">
        <v>2021</v>
      </c>
      <c r="D24" s="210">
        <v>29.42</v>
      </c>
      <c r="E24" s="150"/>
      <c r="F24" s="224"/>
      <c r="G24" s="151"/>
      <c r="H24" s="149"/>
      <c r="I24" s="149"/>
      <c r="J24" s="149"/>
      <c r="K24" s="149"/>
      <c r="L24" s="149">
        <f t="shared" si="0"/>
        <v>0</v>
      </c>
      <c r="M24" s="152">
        <f t="shared" si="3"/>
        <v>0</v>
      </c>
      <c r="N24" s="224"/>
      <c r="O24" s="153">
        <f t="shared" si="1"/>
        <v>0</v>
      </c>
      <c r="P24" s="150">
        <f t="shared" si="2"/>
        <v>0</v>
      </c>
      <c r="Q24" s="149"/>
      <c r="R24" s="149"/>
      <c r="S24" s="149"/>
      <c r="T24" s="149"/>
      <c r="U24" s="225"/>
      <c r="V24" s="150"/>
      <c r="W24" s="150"/>
      <c r="X24" s="155">
        <f t="shared" si="4"/>
        <v>0</v>
      </c>
      <c r="Y24" s="150"/>
      <c r="Z24" s="156" t="e">
        <f t="shared" si="5"/>
        <v>#DIV/0!</v>
      </c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 ht="13.5" customHeight="1">
      <c r="A25" s="209">
        <v>1</v>
      </c>
      <c r="B25" s="209" t="s">
        <v>89</v>
      </c>
      <c r="C25" s="209">
        <v>2021</v>
      </c>
      <c r="D25" s="210">
        <v>28.96</v>
      </c>
      <c r="E25" s="150"/>
      <c r="F25" s="224"/>
      <c r="G25" s="151"/>
      <c r="H25" s="157"/>
      <c r="I25" s="149"/>
      <c r="J25" s="149"/>
      <c r="K25" s="149"/>
      <c r="L25" s="149">
        <f t="shared" si="0"/>
        <v>0</v>
      </c>
      <c r="M25" s="152">
        <f t="shared" si="3"/>
        <v>0</v>
      </c>
      <c r="N25" s="224"/>
      <c r="O25" s="153">
        <f t="shared" si="1"/>
        <v>0</v>
      </c>
      <c r="P25" s="150">
        <f t="shared" si="2"/>
        <v>0</v>
      </c>
      <c r="Q25" s="149"/>
      <c r="R25" s="149"/>
      <c r="S25" s="149"/>
      <c r="T25" s="149"/>
      <c r="U25" s="225"/>
      <c r="V25" s="150"/>
      <c r="W25" s="150"/>
      <c r="X25" s="155">
        <f t="shared" si="4"/>
        <v>0</v>
      </c>
      <c r="Y25" s="150"/>
      <c r="Z25" s="156" t="e">
        <f t="shared" si="5"/>
        <v>#DIV/0!</v>
      </c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 ht="13.5" customHeight="1">
      <c r="A26" s="209">
        <v>1</v>
      </c>
      <c r="B26" s="209" t="s">
        <v>92</v>
      </c>
      <c r="C26" s="209">
        <v>2021</v>
      </c>
      <c r="D26" s="210">
        <v>27.33</v>
      </c>
      <c r="E26" s="150"/>
      <c r="F26" s="224"/>
      <c r="G26" s="151"/>
      <c r="H26" s="157"/>
      <c r="I26" s="149"/>
      <c r="J26" s="149"/>
      <c r="K26" s="149"/>
      <c r="L26" s="149">
        <f t="shared" si="0"/>
        <v>0</v>
      </c>
      <c r="M26" s="152">
        <f t="shared" si="3"/>
        <v>0</v>
      </c>
      <c r="N26" s="224"/>
      <c r="O26" s="153">
        <f t="shared" si="1"/>
        <v>0</v>
      </c>
      <c r="P26" s="150">
        <f t="shared" si="2"/>
        <v>0</v>
      </c>
      <c r="Q26" s="149"/>
      <c r="R26" s="149"/>
      <c r="S26" s="149"/>
      <c r="T26" s="149"/>
      <c r="U26" s="225"/>
      <c r="V26" s="150"/>
      <c r="W26" s="150"/>
      <c r="X26" s="155">
        <f t="shared" si="4"/>
        <v>0</v>
      </c>
      <c r="Y26" s="150"/>
      <c r="Z26" s="156" t="e">
        <f t="shared" si="5"/>
        <v>#DIV/0!</v>
      </c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 ht="13.5" customHeight="1">
      <c r="A27" s="209">
        <v>1</v>
      </c>
      <c r="B27" s="209" t="s">
        <v>95</v>
      </c>
      <c r="C27" s="209">
        <v>2021</v>
      </c>
      <c r="D27" s="210">
        <v>29.86</v>
      </c>
      <c r="E27" s="150"/>
      <c r="F27" s="224"/>
      <c r="G27" s="151"/>
      <c r="H27" s="149"/>
      <c r="I27" s="149"/>
      <c r="J27" s="149"/>
      <c r="K27" s="149"/>
      <c r="L27" s="149">
        <f t="shared" si="0"/>
        <v>0</v>
      </c>
      <c r="M27" s="152">
        <f t="shared" si="3"/>
        <v>0</v>
      </c>
      <c r="N27" s="224"/>
      <c r="O27" s="153">
        <f t="shared" si="1"/>
        <v>0</v>
      </c>
      <c r="P27" s="150">
        <f t="shared" si="2"/>
        <v>0</v>
      </c>
      <c r="Q27" s="149"/>
      <c r="R27" s="149"/>
      <c r="S27" s="149"/>
      <c r="T27" s="149"/>
      <c r="U27" s="225"/>
      <c r="V27" s="150"/>
      <c r="W27" s="150"/>
      <c r="X27" s="155">
        <f t="shared" si="4"/>
        <v>0</v>
      </c>
      <c r="Y27" s="150"/>
      <c r="Z27" s="156" t="e">
        <f t="shared" si="5"/>
        <v>#DIV/0!</v>
      </c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 ht="13.5" customHeight="1">
      <c r="A28" s="209">
        <v>1</v>
      </c>
      <c r="B28" s="209" t="s">
        <v>98</v>
      </c>
      <c r="C28" s="209">
        <v>2021</v>
      </c>
      <c r="D28" s="210">
        <v>29.81</v>
      </c>
      <c r="E28" s="150"/>
      <c r="F28" s="224"/>
      <c r="G28" s="151"/>
      <c r="H28" s="149"/>
      <c r="I28" s="149"/>
      <c r="J28" s="149"/>
      <c r="K28" s="149"/>
      <c r="L28" s="149">
        <f t="shared" si="0"/>
        <v>0</v>
      </c>
      <c r="M28" s="152">
        <f t="shared" si="3"/>
        <v>0</v>
      </c>
      <c r="N28" s="224"/>
      <c r="O28" s="153">
        <f t="shared" si="1"/>
        <v>0</v>
      </c>
      <c r="P28" s="150">
        <f t="shared" si="2"/>
        <v>0</v>
      </c>
      <c r="Q28" s="149"/>
      <c r="R28" s="149"/>
      <c r="S28" s="149"/>
      <c r="T28" s="149"/>
      <c r="U28" s="225"/>
      <c r="V28" s="150"/>
      <c r="W28" s="150"/>
      <c r="X28" s="155">
        <f t="shared" si="4"/>
        <v>0</v>
      </c>
      <c r="Y28" s="150"/>
      <c r="Z28" s="156" t="e">
        <f t="shared" si="5"/>
        <v>#DIV/0!</v>
      </c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</row>
    <row r="29" spans="1:41" ht="13.5" customHeight="1">
      <c r="A29" s="209">
        <v>1</v>
      </c>
      <c r="B29" s="209" t="s">
        <v>101</v>
      </c>
      <c r="C29" s="209">
        <v>2021</v>
      </c>
      <c r="D29" s="210">
        <v>29.77</v>
      </c>
      <c r="E29" s="150"/>
      <c r="F29" s="224"/>
      <c r="G29" s="151"/>
      <c r="H29" s="149"/>
      <c r="I29" s="149"/>
      <c r="J29" s="149"/>
      <c r="K29" s="149"/>
      <c r="L29" s="149">
        <f t="shared" si="0"/>
        <v>0</v>
      </c>
      <c r="M29" s="152">
        <f t="shared" si="3"/>
        <v>0</v>
      </c>
      <c r="N29" s="224"/>
      <c r="O29" s="153">
        <f t="shared" si="1"/>
        <v>0</v>
      </c>
      <c r="P29" s="150">
        <f t="shared" si="2"/>
        <v>0</v>
      </c>
      <c r="Q29" s="149"/>
      <c r="R29" s="149"/>
      <c r="S29" s="149"/>
      <c r="T29" s="149"/>
      <c r="U29" s="225"/>
      <c r="V29" s="150"/>
      <c r="W29" s="150"/>
      <c r="X29" s="155">
        <f t="shared" si="4"/>
        <v>0</v>
      </c>
      <c r="Y29" s="150"/>
      <c r="Z29" s="156" t="e">
        <f t="shared" si="5"/>
        <v>#DIV/0!</v>
      </c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</row>
    <row r="30" spans="1:41" ht="13.5" customHeight="1">
      <c r="A30" s="209">
        <v>1</v>
      </c>
      <c r="B30" s="209" t="s">
        <v>104</v>
      </c>
      <c r="C30" s="209">
        <v>2021</v>
      </c>
      <c r="D30" s="210">
        <v>29.54</v>
      </c>
      <c r="E30" s="150"/>
      <c r="F30" s="224"/>
      <c r="G30" s="151"/>
      <c r="H30" s="149"/>
      <c r="I30" s="149"/>
      <c r="J30" s="149"/>
      <c r="K30" s="149"/>
      <c r="L30" s="149">
        <f t="shared" si="0"/>
        <v>0</v>
      </c>
      <c r="M30" s="152">
        <f t="shared" si="3"/>
        <v>0</v>
      </c>
      <c r="N30" s="224"/>
      <c r="O30" s="153">
        <f t="shared" si="1"/>
        <v>0</v>
      </c>
      <c r="P30" s="150">
        <f t="shared" si="2"/>
        <v>0</v>
      </c>
      <c r="Q30" s="149"/>
      <c r="R30" s="149"/>
      <c r="S30" s="149"/>
      <c r="T30" s="149"/>
      <c r="U30" s="225"/>
      <c r="V30" s="150"/>
      <c r="W30" s="150"/>
      <c r="X30" s="155">
        <f t="shared" si="4"/>
        <v>0</v>
      </c>
      <c r="Y30" s="150"/>
      <c r="Z30" s="156" t="e">
        <f t="shared" si="5"/>
        <v>#DIV/0!</v>
      </c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</row>
    <row r="31" spans="1:41" ht="13.5" customHeight="1">
      <c r="A31" s="209">
        <v>1</v>
      </c>
      <c r="B31" s="209" t="s">
        <v>107</v>
      </c>
      <c r="C31" s="209">
        <v>2021</v>
      </c>
      <c r="D31" s="210">
        <v>29.3</v>
      </c>
      <c r="E31" s="150"/>
      <c r="F31" s="224"/>
      <c r="G31" s="151"/>
      <c r="H31" s="149"/>
      <c r="I31" s="149"/>
      <c r="J31" s="149"/>
      <c r="K31" s="149"/>
      <c r="L31" s="149">
        <f t="shared" si="0"/>
        <v>0</v>
      </c>
      <c r="M31" s="152">
        <f t="shared" si="3"/>
        <v>0</v>
      </c>
      <c r="N31" s="224"/>
      <c r="O31" s="153">
        <f t="shared" si="1"/>
        <v>0</v>
      </c>
      <c r="P31" s="150">
        <f t="shared" si="2"/>
        <v>0</v>
      </c>
      <c r="Q31" s="149"/>
      <c r="R31" s="149"/>
      <c r="S31" s="149"/>
      <c r="T31" s="149"/>
      <c r="U31" s="225"/>
      <c r="V31" s="150"/>
      <c r="W31" s="150"/>
      <c r="X31" s="155">
        <f t="shared" si="4"/>
        <v>0</v>
      </c>
      <c r="Y31" s="150"/>
      <c r="Z31" s="156" t="e">
        <f t="shared" si="5"/>
        <v>#DIV/0!</v>
      </c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</row>
    <row r="32" spans="1:41" ht="13.5" customHeight="1">
      <c r="A32" s="209">
        <v>1</v>
      </c>
      <c r="B32" s="209" t="s">
        <v>46</v>
      </c>
      <c r="C32" s="209">
        <v>2022</v>
      </c>
      <c r="D32" s="210">
        <v>30.14</v>
      </c>
      <c r="E32" s="150"/>
      <c r="F32" s="224"/>
      <c r="G32" s="151"/>
      <c r="H32" s="149"/>
      <c r="I32" s="149"/>
      <c r="J32" s="149"/>
      <c r="K32" s="149"/>
      <c r="L32" s="149">
        <f t="shared" si="0"/>
        <v>0</v>
      </c>
      <c r="M32" s="152">
        <f t="shared" si="3"/>
        <v>0</v>
      </c>
      <c r="N32" s="224"/>
      <c r="O32" s="153">
        <f t="shared" si="1"/>
        <v>0</v>
      </c>
      <c r="P32" s="150">
        <f t="shared" si="2"/>
        <v>0</v>
      </c>
      <c r="Q32" s="149"/>
      <c r="R32" s="149"/>
      <c r="S32" s="149"/>
      <c r="T32" s="149"/>
      <c r="U32" s="224"/>
      <c r="V32" s="150"/>
      <c r="W32" s="150"/>
      <c r="X32" s="155">
        <f t="shared" si="4"/>
        <v>0</v>
      </c>
      <c r="Y32" s="150"/>
      <c r="Z32" s="156" t="e">
        <f t="shared" si="5"/>
        <v>#DIV/0!</v>
      </c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</row>
    <row r="33" spans="1:41" ht="13.5" customHeight="1">
      <c r="A33" s="209">
        <v>1</v>
      </c>
      <c r="B33" s="209" t="s">
        <v>50</v>
      </c>
      <c r="C33" s="209">
        <v>2022</v>
      </c>
      <c r="D33" s="210">
        <v>27.99</v>
      </c>
      <c r="E33" s="150"/>
      <c r="F33" s="224"/>
      <c r="G33" s="151"/>
      <c r="H33" s="157"/>
      <c r="I33" s="149"/>
      <c r="J33" s="149"/>
      <c r="K33" s="149"/>
      <c r="L33" s="149">
        <f t="shared" si="0"/>
        <v>0</v>
      </c>
      <c r="M33" s="152">
        <f t="shared" si="3"/>
        <v>0</v>
      </c>
      <c r="N33" s="224"/>
      <c r="O33" s="153">
        <f t="shared" si="1"/>
        <v>0</v>
      </c>
      <c r="P33" s="150">
        <f t="shared" si="2"/>
        <v>0</v>
      </c>
      <c r="Q33" s="149"/>
      <c r="R33" s="149"/>
      <c r="S33" s="149"/>
      <c r="T33" s="149"/>
      <c r="U33" s="224"/>
      <c r="V33" s="150"/>
      <c r="W33" s="150"/>
      <c r="X33" s="155">
        <f t="shared" si="4"/>
        <v>0</v>
      </c>
      <c r="Y33" s="150"/>
      <c r="Z33" s="156" t="e">
        <f t="shared" si="5"/>
        <v>#DIV/0!</v>
      </c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</row>
    <row r="34" spans="1:41" ht="13.5" customHeight="1">
      <c r="A34" s="209">
        <v>1</v>
      </c>
      <c r="B34" s="209" t="s">
        <v>54</v>
      </c>
      <c r="C34" s="209">
        <v>2022</v>
      </c>
      <c r="D34" s="210">
        <v>32.9</v>
      </c>
      <c r="E34" s="150"/>
      <c r="F34" s="224"/>
      <c r="G34" s="151"/>
      <c r="H34" s="157"/>
      <c r="I34" s="149"/>
      <c r="J34" s="149"/>
      <c r="K34" s="149"/>
      <c r="L34" s="149">
        <f t="shared" si="0"/>
        <v>0</v>
      </c>
      <c r="M34" s="152">
        <f t="shared" si="3"/>
        <v>0</v>
      </c>
      <c r="N34" s="224"/>
      <c r="O34" s="153">
        <f t="shared" si="1"/>
        <v>0</v>
      </c>
      <c r="P34" s="150">
        <f t="shared" si="2"/>
        <v>0</v>
      </c>
      <c r="Q34" s="149"/>
      <c r="R34" s="149"/>
      <c r="S34" s="149"/>
      <c r="T34" s="149"/>
      <c r="U34" s="224"/>
      <c r="V34" s="150"/>
      <c r="W34" s="150"/>
      <c r="X34" s="155">
        <f t="shared" si="4"/>
        <v>0</v>
      </c>
      <c r="Y34" s="150"/>
      <c r="Z34" s="156" t="e">
        <f t="shared" si="5"/>
        <v>#DIV/0!</v>
      </c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</row>
    <row r="35" spans="1:41" ht="13.5" customHeight="1">
      <c r="A35" s="209">
        <v>1</v>
      </c>
      <c r="B35" s="209" t="s">
        <v>59</v>
      </c>
      <c r="C35" s="209">
        <v>2022</v>
      </c>
      <c r="D35" s="210">
        <v>33.22</v>
      </c>
      <c r="E35" s="150"/>
      <c r="F35" s="224"/>
      <c r="G35" s="151"/>
      <c r="H35" s="149"/>
      <c r="I35" s="149"/>
      <c r="J35" s="149"/>
      <c r="K35" s="149"/>
      <c r="L35" s="149">
        <f t="shared" si="0"/>
        <v>0</v>
      </c>
      <c r="M35" s="152">
        <f t="shared" si="3"/>
        <v>0</v>
      </c>
      <c r="N35" s="224"/>
      <c r="O35" s="153">
        <f t="shared" si="1"/>
        <v>0</v>
      </c>
      <c r="P35" s="150">
        <f t="shared" si="2"/>
        <v>0</v>
      </c>
      <c r="Q35" s="149"/>
      <c r="R35" s="149"/>
      <c r="S35" s="149"/>
      <c r="T35" s="149"/>
      <c r="U35" s="224"/>
      <c r="V35" s="150"/>
      <c r="W35" s="150"/>
      <c r="X35" s="155">
        <f t="shared" si="4"/>
        <v>0</v>
      </c>
      <c r="Y35" s="150"/>
      <c r="Z35" s="156" t="e">
        <f t="shared" si="5"/>
        <v>#DIV/0!</v>
      </c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</row>
    <row r="36" spans="1:41" ht="13.5" customHeight="1">
      <c r="A36" s="209">
        <v>1</v>
      </c>
      <c r="B36" s="209" t="s">
        <v>39</v>
      </c>
      <c r="C36" s="209">
        <v>2022</v>
      </c>
      <c r="D36" s="210">
        <v>31.92</v>
      </c>
      <c r="E36" s="150"/>
      <c r="F36" s="224"/>
      <c r="G36" s="151"/>
      <c r="H36" s="157"/>
      <c r="I36" s="149"/>
      <c r="J36" s="149"/>
      <c r="K36" s="149"/>
      <c r="L36" s="149">
        <f t="shared" si="0"/>
        <v>0</v>
      </c>
      <c r="M36" s="152">
        <f t="shared" si="3"/>
        <v>0</v>
      </c>
      <c r="N36" s="224"/>
      <c r="O36" s="153">
        <f t="shared" si="1"/>
        <v>0</v>
      </c>
      <c r="P36" s="150">
        <f t="shared" si="2"/>
        <v>0</v>
      </c>
      <c r="Q36" s="149"/>
      <c r="R36" s="149"/>
      <c r="S36" s="149"/>
      <c r="T36" s="149"/>
      <c r="U36" s="224"/>
      <c r="V36" s="150"/>
      <c r="W36" s="150"/>
      <c r="X36" s="155">
        <f t="shared" si="4"/>
        <v>0</v>
      </c>
      <c r="Y36" s="150"/>
      <c r="Z36" s="156" t="e">
        <f t="shared" si="5"/>
        <v>#DIV/0!</v>
      </c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</row>
    <row r="37" spans="1:41" ht="13.5" customHeight="1">
      <c r="A37" s="209">
        <v>1</v>
      </c>
      <c r="B37" s="209" t="s">
        <v>42</v>
      </c>
      <c r="C37" s="209">
        <v>2022</v>
      </c>
      <c r="D37" s="210">
        <v>29.48</v>
      </c>
      <c r="E37" s="150"/>
      <c r="F37" s="224"/>
      <c r="G37" s="151"/>
      <c r="H37" s="157"/>
      <c r="I37" s="149"/>
      <c r="J37" s="149"/>
      <c r="K37" s="149"/>
      <c r="L37" s="149">
        <f t="shared" si="0"/>
        <v>0</v>
      </c>
      <c r="M37" s="152">
        <f t="shared" si="3"/>
        <v>0</v>
      </c>
      <c r="N37" s="224"/>
      <c r="O37" s="153">
        <f t="shared" si="1"/>
        <v>0</v>
      </c>
      <c r="P37" s="150">
        <f t="shared" si="2"/>
        <v>0</v>
      </c>
      <c r="Q37" s="149"/>
      <c r="R37" s="149"/>
      <c r="S37" s="149"/>
      <c r="T37" s="149"/>
      <c r="U37" s="224"/>
      <c r="V37" s="150"/>
      <c r="W37" s="150"/>
      <c r="X37" s="155">
        <f t="shared" si="4"/>
        <v>0</v>
      </c>
      <c r="Y37" s="150"/>
      <c r="Z37" s="156" t="e">
        <f t="shared" si="5"/>
        <v>#DIV/0!</v>
      </c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</row>
    <row r="38" spans="1:41" ht="13.5" customHeight="1">
      <c r="A38" s="209">
        <v>1</v>
      </c>
      <c r="B38" s="209" t="s">
        <v>47</v>
      </c>
      <c r="C38" s="209">
        <v>2022</v>
      </c>
      <c r="D38" s="210">
        <v>27.75</v>
      </c>
      <c r="E38" s="150"/>
      <c r="F38" s="224"/>
      <c r="G38" s="151"/>
      <c r="H38" s="157"/>
      <c r="I38" s="149"/>
      <c r="J38" s="149"/>
      <c r="K38" s="149"/>
      <c r="L38" s="149">
        <f t="shared" si="0"/>
        <v>0</v>
      </c>
      <c r="M38" s="152">
        <f t="shared" si="3"/>
        <v>0</v>
      </c>
      <c r="N38" s="224"/>
      <c r="O38" s="153">
        <f t="shared" si="1"/>
        <v>0</v>
      </c>
      <c r="P38" s="150">
        <f t="shared" si="2"/>
        <v>0</v>
      </c>
      <c r="Q38" s="149"/>
      <c r="R38" s="149"/>
      <c r="S38" s="149"/>
      <c r="T38" s="149"/>
      <c r="U38" s="224"/>
      <c r="V38" s="150"/>
      <c r="W38" s="150"/>
      <c r="X38" s="155">
        <f t="shared" si="4"/>
        <v>0</v>
      </c>
      <c r="Y38" s="150"/>
      <c r="Z38" s="156" t="e">
        <f t="shared" si="5"/>
        <v>#DIV/0!</v>
      </c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</row>
    <row r="39" spans="1:41" ht="13.5" customHeight="1">
      <c r="A39" s="209">
        <v>1</v>
      </c>
      <c r="B39" s="209" t="s">
        <v>51</v>
      </c>
      <c r="C39" s="209">
        <v>2022</v>
      </c>
      <c r="D39" s="210">
        <v>34.31</v>
      </c>
      <c r="E39" s="150"/>
      <c r="F39" s="224"/>
      <c r="G39" s="151"/>
      <c r="H39" s="157"/>
      <c r="I39" s="149"/>
      <c r="J39" s="149"/>
      <c r="K39" s="149"/>
      <c r="L39" s="149">
        <f t="shared" si="0"/>
        <v>0</v>
      </c>
      <c r="M39" s="152">
        <f t="shared" si="3"/>
        <v>0</v>
      </c>
      <c r="N39" s="224"/>
      <c r="O39" s="153">
        <f t="shared" si="1"/>
        <v>0</v>
      </c>
      <c r="P39" s="150">
        <f t="shared" si="2"/>
        <v>0</v>
      </c>
      <c r="Q39" s="149"/>
      <c r="R39" s="149"/>
      <c r="S39" s="149"/>
      <c r="T39" s="149"/>
      <c r="U39" s="224"/>
      <c r="V39" s="150"/>
      <c r="W39" s="150"/>
      <c r="X39" s="155">
        <f t="shared" si="4"/>
        <v>0</v>
      </c>
      <c r="Y39" s="150"/>
      <c r="Z39" s="156" t="e">
        <f t="shared" si="5"/>
        <v>#DIV/0!</v>
      </c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</row>
    <row r="40" spans="1:41" ht="13.5" customHeight="1">
      <c r="A40" s="209">
        <v>1</v>
      </c>
      <c r="B40" s="209" t="s">
        <v>55</v>
      </c>
      <c r="C40" s="209">
        <v>2022</v>
      </c>
      <c r="D40" s="210">
        <v>27.6</v>
      </c>
      <c r="E40" s="150"/>
      <c r="F40" s="224"/>
      <c r="G40" s="151"/>
      <c r="H40" s="157"/>
      <c r="I40" s="149"/>
      <c r="J40" s="149"/>
      <c r="K40" s="149"/>
      <c r="L40" s="149">
        <f t="shared" si="0"/>
        <v>0</v>
      </c>
      <c r="M40" s="152">
        <f t="shared" si="3"/>
        <v>0</v>
      </c>
      <c r="N40" s="224"/>
      <c r="O40" s="153">
        <f t="shared" si="1"/>
        <v>0</v>
      </c>
      <c r="P40" s="150">
        <f t="shared" si="2"/>
        <v>0</v>
      </c>
      <c r="Q40" s="149"/>
      <c r="R40" s="149"/>
      <c r="S40" s="149"/>
      <c r="T40" s="149"/>
      <c r="U40" s="224"/>
      <c r="V40" s="150"/>
      <c r="W40" s="150"/>
      <c r="X40" s="155">
        <f t="shared" si="4"/>
        <v>0</v>
      </c>
      <c r="Y40" s="150"/>
      <c r="Z40" s="156" t="e">
        <f t="shared" si="5"/>
        <v>#DIV/0!</v>
      </c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</row>
    <row r="41" spans="1:41" ht="13.5" customHeight="1">
      <c r="A41" s="209">
        <v>1</v>
      </c>
      <c r="B41" s="209" t="s">
        <v>60</v>
      </c>
      <c r="C41" s="209">
        <v>2022</v>
      </c>
      <c r="D41" s="210">
        <v>29.17</v>
      </c>
      <c r="E41" s="150"/>
      <c r="F41" s="224"/>
      <c r="G41" s="151"/>
      <c r="H41" s="157"/>
      <c r="I41" s="149"/>
      <c r="J41" s="149"/>
      <c r="K41" s="149"/>
      <c r="L41" s="149">
        <f t="shared" si="0"/>
        <v>0</v>
      </c>
      <c r="M41" s="152">
        <f t="shared" si="3"/>
        <v>0</v>
      </c>
      <c r="N41" s="224"/>
      <c r="O41" s="153">
        <f t="shared" si="1"/>
        <v>0</v>
      </c>
      <c r="P41" s="150">
        <f t="shared" si="2"/>
        <v>0</v>
      </c>
      <c r="Q41" s="149"/>
      <c r="R41" s="149"/>
      <c r="S41" s="149"/>
      <c r="T41" s="149"/>
      <c r="U41" s="224"/>
      <c r="V41" s="150"/>
      <c r="W41" s="150"/>
      <c r="X41" s="155">
        <f t="shared" si="4"/>
        <v>0</v>
      </c>
      <c r="Y41" s="150"/>
      <c r="Z41" s="156" t="e">
        <f t="shared" si="5"/>
        <v>#DIV/0!</v>
      </c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</row>
    <row r="42" spans="1:41" ht="13.5" customHeight="1">
      <c r="A42" s="209">
        <v>1</v>
      </c>
      <c r="B42" s="209" t="s">
        <v>65</v>
      </c>
      <c r="C42" s="209">
        <v>2022</v>
      </c>
      <c r="D42" s="210">
        <v>29.28</v>
      </c>
      <c r="E42" s="150"/>
      <c r="F42" s="224"/>
      <c r="G42" s="151"/>
      <c r="H42" s="157"/>
      <c r="I42" s="149"/>
      <c r="J42" s="149"/>
      <c r="K42" s="149"/>
      <c r="L42" s="149">
        <f t="shared" si="0"/>
        <v>0</v>
      </c>
      <c r="M42" s="152">
        <f t="shared" si="3"/>
        <v>0</v>
      </c>
      <c r="N42" s="224"/>
      <c r="O42" s="153">
        <f t="shared" si="1"/>
        <v>0</v>
      </c>
      <c r="P42" s="150">
        <f t="shared" si="2"/>
        <v>0</v>
      </c>
      <c r="Q42" s="149"/>
      <c r="R42" s="149"/>
      <c r="S42" s="149"/>
      <c r="T42" s="149"/>
      <c r="U42" s="224"/>
      <c r="V42" s="150"/>
      <c r="W42" s="150"/>
      <c r="X42" s="155">
        <f t="shared" si="4"/>
        <v>0</v>
      </c>
      <c r="Y42" s="150"/>
      <c r="Z42" s="156" t="e">
        <f t="shared" si="5"/>
        <v>#DIV/0!</v>
      </c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</row>
    <row r="43" spans="1:41" ht="13.5" customHeight="1">
      <c r="A43" s="209">
        <v>1</v>
      </c>
      <c r="B43" s="209" t="s">
        <v>70</v>
      </c>
      <c r="C43" s="209">
        <v>2022</v>
      </c>
      <c r="D43" s="210">
        <v>29.27</v>
      </c>
      <c r="E43" s="150"/>
      <c r="F43" s="224"/>
      <c r="G43" s="151"/>
      <c r="H43" s="157"/>
      <c r="I43" s="149"/>
      <c r="J43" s="149"/>
      <c r="K43" s="149"/>
      <c r="L43" s="149">
        <f t="shared" si="0"/>
        <v>0</v>
      </c>
      <c r="M43" s="152">
        <f t="shared" si="3"/>
        <v>0</v>
      </c>
      <c r="N43" s="224"/>
      <c r="O43" s="153">
        <f t="shared" si="1"/>
        <v>0</v>
      </c>
      <c r="P43" s="150">
        <f t="shared" si="2"/>
        <v>0</v>
      </c>
      <c r="Q43" s="149"/>
      <c r="R43" s="149"/>
      <c r="S43" s="149"/>
      <c r="T43" s="149"/>
      <c r="U43" s="224"/>
      <c r="V43" s="150"/>
      <c r="W43" s="150"/>
      <c r="X43" s="155">
        <f t="shared" si="4"/>
        <v>0</v>
      </c>
      <c r="Y43" s="150"/>
      <c r="Z43" s="156" t="e">
        <f t="shared" si="5"/>
        <v>#DIV/0!</v>
      </c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</row>
    <row r="44" spans="1:41" ht="13.5" customHeight="1">
      <c r="A44" s="209">
        <v>1</v>
      </c>
      <c r="B44" s="209" t="s">
        <v>75</v>
      </c>
      <c r="C44" s="209">
        <v>2022</v>
      </c>
      <c r="D44" s="210">
        <v>29.6</v>
      </c>
      <c r="E44" s="150"/>
      <c r="F44" s="224"/>
      <c r="G44" s="151"/>
      <c r="H44" s="157"/>
      <c r="I44" s="149"/>
      <c r="J44" s="149"/>
      <c r="K44" s="149"/>
      <c r="L44" s="149">
        <f t="shared" si="0"/>
        <v>0</v>
      </c>
      <c r="M44" s="152">
        <f t="shared" si="3"/>
        <v>0</v>
      </c>
      <c r="N44" s="225"/>
      <c r="O44" s="153">
        <f t="shared" si="1"/>
        <v>0</v>
      </c>
      <c r="P44" s="150">
        <f t="shared" si="2"/>
        <v>0</v>
      </c>
      <c r="Q44" s="149"/>
      <c r="R44" s="149"/>
      <c r="S44" s="149"/>
      <c r="T44" s="149"/>
      <c r="U44" s="225"/>
      <c r="V44" s="150"/>
      <c r="W44" s="150"/>
      <c r="X44" s="155">
        <f t="shared" si="4"/>
        <v>0</v>
      </c>
      <c r="Y44" s="150"/>
      <c r="Z44" s="156" t="e">
        <f t="shared" si="5"/>
        <v>#DIV/0!</v>
      </c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</row>
    <row r="45" spans="1:41" ht="13.5" customHeight="1">
      <c r="A45" s="291" t="s">
        <v>129</v>
      </c>
      <c r="B45" s="292"/>
      <c r="C45" s="293"/>
      <c r="D45" s="213">
        <f>SUM(D12:D44)</f>
        <v>1008.2699999999999</v>
      </c>
      <c r="E45" s="213">
        <f>SUM(E12:E44)</f>
        <v>0</v>
      </c>
      <c r="F45" s="214"/>
      <c r="G45" s="214"/>
      <c r="H45" s="215"/>
      <c r="I45" s="215"/>
      <c r="J45" s="215"/>
      <c r="K45" s="215"/>
      <c r="L45" s="215">
        <f t="shared" si="0"/>
        <v>0</v>
      </c>
      <c r="M45" s="216">
        <f t="shared" si="3"/>
        <v>0</v>
      </c>
      <c r="N45" s="218"/>
      <c r="O45" s="217">
        <f t="shared" si="1"/>
        <v>0</v>
      </c>
      <c r="P45" s="218">
        <f t="shared" si="2"/>
        <v>0</v>
      </c>
      <c r="Q45" s="215"/>
      <c r="R45" s="215"/>
      <c r="S45" s="215"/>
      <c r="T45" s="215"/>
      <c r="U45" s="218"/>
      <c r="V45" s="218"/>
      <c r="W45" s="218"/>
      <c r="X45" s="219">
        <f t="shared" si="4"/>
        <v>0</v>
      </c>
      <c r="Y45" s="218"/>
      <c r="Z45" s="220" t="e">
        <f t="shared" si="5"/>
        <v>#DIV/0!</v>
      </c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</row>
    <row r="46" spans="1:41" ht="13.5" customHeight="1">
      <c r="A46" s="209">
        <v>2</v>
      </c>
      <c r="B46" s="209" t="s">
        <v>52</v>
      </c>
      <c r="C46" s="209">
        <v>2022</v>
      </c>
      <c r="D46" s="210">
        <v>39.4</v>
      </c>
      <c r="E46" s="150">
        <f>D46</f>
        <v>39.4</v>
      </c>
      <c r="F46" s="225">
        <v>46027</v>
      </c>
      <c r="G46" s="226" t="s">
        <v>280</v>
      </c>
      <c r="H46" s="221">
        <v>48</v>
      </c>
      <c r="I46" s="222">
        <v>102</v>
      </c>
      <c r="J46" s="149">
        <v>80</v>
      </c>
      <c r="K46" s="149"/>
      <c r="L46" s="149">
        <f t="shared" si="0"/>
        <v>182</v>
      </c>
      <c r="M46" s="152">
        <f t="shared" si="3"/>
        <v>3.7916666666666665</v>
      </c>
      <c r="N46" s="225">
        <f>F46+2</f>
        <v>46029</v>
      </c>
      <c r="O46" s="153"/>
      <c r="P46" s="150"/>
      <c r="Q46" s="153">
        <f t="shared" ref="Q46:Q82" si="6">IFERROR($Q$10*$E46,0)</f>
        <v>23.639999999999997</v>
      </c>
      <c r="R46" s="150">
        <f t="shared" ref="R46:R82" si="7">$R$10*$E46</f>
        <v>3.8612000000000002</v>
      </c>
      <c r="S46" s="149"/>
      <c r="T46" s="149"/>
      <c r="U46" s="225">
        <f>N46+10</f>
        <v>46039</v>
      </c>
      <c r="V46" s="158">
        <v>48</v>
      </c>
      <c r="W46" s="158">
        <v>58.08</v>
      </c>
      <c r="X46" s="155">
        <f t="shared" si="4"/>
        <v>1.21</v>
      </c>
      <c r="Y46" s="149">
        <v>968</v>
      </c>
      <c r="Z46" s="156">
        <f>Y46/(Y46+W46)*100</f>
        <v>94.339622641509436</v>
      </c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</row>
    <row r="47" spans="1:41" ht="13.5" customHeight="1">
      <c r="A47" s="209">
        <v>2</v>
      </c>
      <c r="B47" s="209" t="s">
        <v>56</v>
      </c>
      <c r="C47" s="209">
        <v>2022</v>
      </c>
      <c r="D47" s="210">
        <v>28.11</v>
      </c>
      <c r="E47" s="150"/>
      <c r="F47" s="225"/>
      <c r="G47" s="160"/>
      <c r="H47" s="221"/>
      <c r="I47" s="222"/>
      <c r="J47" s="149"/>
      <c r="K47" s="149"/>
      <c r="L47" s="149">
        <f t="shared" si="0"/>
        <v>0</v>
      </c>
      <c r="M47" s="152">
        <f t="shared" si="3"/>
        <v>0</v>
      </c>
      <c r="N47" s="225"/>
      <c r="O47" s="153"/>
      <c r="P47" s="150"/>
      <c r="Q47" s="153">
        <f t="shared" si="6"/>
        <v>0</v>
      </c>
      <c r="R47" s="150">
        <f t="shared" si="7"/>
        <v>0</v>
      </c>
      <c r="S47" s="149"/>
      <c r="T47" s="149"/>
      <c r="U47" s="225"/>
      <c r="V47" s="158"/>
      <c r="W47" s="158"/>
      <c r="X47" s="155">
        <f t="shared" si="4"/>
        <v>0</v>
      </c>
      <c r="Y47" s="149"/>
      <c r="Z47" s="156" t="e">
        <f t="shared" si="5"/>
        <v>#DIV/0!</v>
      </c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</row>
    <row r="48" spans="1:41" ht="13.5" customHeight="1">
      <c r="A48" s="209">
        <v>2</v>
      </c>
      <c r="B48" s="209" t="s">
        <v>61</v>
      </c>
      <c r="C48" s="209">
        <v>2022</v>
      </c>
      <c r="D48" s="210">
        <v>29.49</v>
      </c>
      <c r="E48" s="150"/>
      <c r="F48" s="225"/>
      <c r="G48" s="160"/>
      <c r="H48" s="221"/>
      <c r="I48" s="222"/>
      <c r="J48" s="149"/>
      <c r="K48" s="149"/>
      <c r="L48" s="149">
        <f t="shared" si="0"/>
        <v>0</v>
      </c>
      <c r="M48" s="152">
        <f t="shared" si="3"/>
        <v>0</v>
      </c>
      <c r="N48" s="225"/>
      <c r="O48" s="153"/>
      <c r="P48" s="150"/>
      <c r="Q48" s="153">
        <f t="shared" si="6"/>
        <v>0</v>
      </c>
      <c r="R48" s="150">
        <f t="shared" si="7"/>
        <v>0</v>
      </c>
      <c r="S48" s="149"/>
      <c r="T48" s="149"/>
      <c r="U48" s="225"/>
      <c r="V48" s="158"/>
      <c r="W48" s="158"/>
      <c r="X48" s="155">
        <f t="shared" si="4"/>
        <v>0</v>
      </c>
      <c r="Y48" s="149"/>
      <c r="Z48" s="156" t="e">
        <f t="shared" si="5"/>
        <v>#DIV/0!</v>
      </c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</row>
    <row r="49" spans="1:41" ht="13.5" customHeight="1">
      <c r="A49" s="209">
        <v>2</v>
      </c>
      <c r="B49" s="209" t="s">
        <v>66</v>
      </c>
      <c r="C49" s="209">
        <v>2022</v>
      </c>
      <c r="D49" s="210">
        <v>28.98</v>
      </c>
      <c r="E49" s="150"/>
      <c r="F49" s="225"/>
      <c r="G49" s="150"/>
      <c r="H49" s="221"/>
      <c r="I49" s="222"/>
      <c r="J49" s="149"/>
      <c r="K49" s="149"/>
      <c r="L49" s="149">
        <f t="shared" si="0"/>
        <v>0</v>
      </c>
      <c r="M49" s="152">
        <f t="shared" si="3"/>
        <v>0</v>
      </c>
      <c r="N49" s="225"/>
      <c r="O49" s="153"/>
      <c r="P49" s="150"/>
      <c r="Q49" s="153">
        <f t="shared" si="6"/>
        <v>0</v>
      </c>
      <c r="R49" s="150">
        <f t="shared" si="7"/>
        <v>0</v>
      </c>
      <c r="S49" s="150"/>
      <c r="T49" s="150"/>
      <c r="U49" s="225"/>
      <c r="V49" s="150"/>
      <c r="W49" s="150"/>
      <c r="X49" s="155">
        <f t="shared" si="4"/>
        <v>0</v>
      </c>
      <c r="Y49" s="149"/>
      <c r="Z49" s="156" t="e">
        <f t="shared" si="5"/>
        <v>#DIV/0!</v>
      </c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</row>
    <row r="50" spans="1:41" ht="13.5" customHeight="1">
      <c r="A50" s="209">
        <v>2</v>
      </c>
      <c r="B50" s="209" t="s">
        <v>71</v>
      </c>
      <c r="C50" s="209">
        <v>2022</v>
      </c>
      <c r="D50" s="210">
        <v>29.87</v>
      </c>
      <c r="E50" s="150"/>
      <c r="F50" s="225"/>
      <c r="G50" s="150"/>
      <c r="H50" s="221"/>
      <c r="I50" s="222"/>
      <c r="J50" s="149"/>
      <c r="K50" s="149"/>
      <c r="L50" s="149">
        <f t="shared" si="0"/>
        <v>0</v>
      </c>
      <c r="M50" s="152">
        <f t="shared" si="3"/>
        <v>0</v>
      </c>
      <c r="N50" s="225"/>
      <c r="O50" s="153"/>
      <c r="P50" s="150"/>
      <c r="Q50" s="153">
        <f t="shared" si="6"/>
        <v>0</v>
      </c>
      <c r="R50" s="150">
        <f t="shared" si="7"/>
        <v>0</v>
      </c>
      <c r="S50" s="150"/>
      <c r="T50" s="150"/>
      <c r="U50" s="225"/>
      <c r="V50" s="150"/>
      <c r="W50" s="150"/>
      <c r="X50" s="155">
        <f t="shared" si="4"/>
        <v>0</v>
      </c>
      <c r="Y50" s="149"/>
      <c r="Z50" s="156" t="e">
        <f t="shared" si="5"/>
        <v>#DIV/0!</v>
      </c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</row>
    <row r="51" spans="1:41" ht="13.5" customHeight="1">
      <c r="A51" s="209">
        <v>2</v>
      </c>
      <c r="B51" s="209" t="s">
        <v>76</v>
      </c>
      <c r="C51" s="209">
        <v>2022</v>
      </c>
      <c r="D51" s="210">
        <v>30.47</v>
      </c>
      <c r="E51" s="150">
        <f>D51</f>
        <v>30.47</v>
      </c>
      <c r="F51" s="225">
        <v>46030</v>
      </c>
      <c r="G51" s="226" t="s">
        <v>280</v>
      </c>
      <c r="H51" s="221">
        <v>48</v>
      </c>
      <c r="I51" s="222">
        <v>111</v>
      </c>
      <c r="J51" s="149">
        <v>42</v>
      </c>
      <c r="K51" s="149"/>
      <c r="L51" s="149">
        <f t="shared" si="0"/>
        <v>153</v>
      </c>
      <c r="M51" s="152">
        <f t="shared" si="3"/>
        <v>3.1875</v>
      </c>
      <c r="N51" s="225">
        <f>F51+2</f>
        <v>46032</v>
      </c>
      <c r="O51" s="153"/>
      <c r="P51" s="150"/>
      <c r="Q51" s="153">
        <f t="shared" si="6"/>
        <v>18.282</v>
      </c>
      <c r="R51" s="150">
        <f t="shared" si="7"/>
        <v>2.9860600000000002</v>
      </c>
      <c r="S51" s="150"/>
      <c r="T51" s="150"/>
      <c r="U51" s="225">
        <f>N51+10</f>
        <v>46042</v>
      </c>
      <c r="V51" s="150">
        <v>48</v>
      </c>
      <c r="W51" s="150">
        <v>85.44</v>
      </c>
      <c r="X51" s="155">
        <f t="shared" si="4"/>
        <v>1.78</v>
      </c>
      <c r="Y51" s="149">
        <v>1452</v>
      </c>
      <c r="Z51" s="156">
        <f>Y51/(Y51+W51)*100</f>
        <v>94.442709959413051</v>
      </c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</row>
    <row r="52" spans="1:41" ht="13.5" customHeight="1">
      <c r="A52" s="209">
        <v>2</v>
      </c>
      <c r="B52" s="209" t="s">
        <v>81</v>
      </c>
      <c r="C52" s="209">
        <v>2022</v>
      </c>
      <c r="D52" s="210">
        <v>29.15</v>
      </c>
      <c r="E52" s="150"/>
      <c r="F52" s="225"/>
      <c r="G52" s="151"/>
      <c r="H52" s="221"/>
      <c r="I52" s="222"/>
      <c r="J52" s="149"/>
      <c r="K52" s="149"/>
      <c r="L52" s="149">
        <f t="shared" si="0"/>
        <v>0</v>
      </c>
      <c r="M52" s="152">
        <f t="shared" si="3"/>
        <v>0</v>
      </c>
      <c r="N52" s="225"/>
      <c r="O52" s="153"/>
      <c r="P52" s="150"/>
      <c r="Q52" s="153">
        <f t="shared" si="6"/>
        <v>0</v>
      </c>
      <c r="R52" s="150">
        <f t="shared" si="7"/>
        <v>0</v>
      </c>
      <c r="S52" s="150"/>
      <c r="T52" s="150"/>
      <c r="U52" s="225"/>
      <c r="V52" s="150"/>
      <c r="W52" s="150"/>
      <c r="X52" s="155">
        <f t="shared" si="4"/>
        <v>0</v>
      </c>
      <c r="Y52" s="149"/>
      <c r="Z52" s="156" t="e">
        <f t="shared" si="5"/>
        <v>#DIV/0!</v>
      </c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</row>
    <row r="53" spans="1:41" ht="13.5" customHeight="1">
      <c r="A53" s="209">
        <v>2</v>
      </c>
      <c r="B53" s="209" t="s">
        <v>86</v>
      </c>
      <c r="C53" s="209">
        <v>2022</v>
      </c>
      <c r="D53" s="210">
        <v>30.03</v>
      </c>
      <c r="E53" s="150"/>
      <c r="F53" s="225"/>
      <c r="G53" s="151"/>
      <c r="H53" s="221"/>
      <c r="I53" s="223"/>
      <c r="J53" s="149"/>
      <c r="K53" s="149"/>
      <c r="L53" s="149">
        <f t="shared" si="0"/>
        <v>0</v>
      </c>
      <c r="M53" s="152">
        <f t="shared" si="3"/>
        <v>0</v>
      </c>
      <c r="N53" s="225"/>
      <c r="O53" s="153"/>
      <c r="P53" s="150"/>
      <c r="Q53" s="153">
        <f t="shared" si="6"/>
        <v>0</v>
      </c>
      <c r="R53" s="150">
        <f t="shared" si="7"/>
        <v>0</v>
      </c>
      <c r="S53" s="150"/>
      <c r="T53" s="150"/>
      <c r="U53" s="225"/>
      <c r="V53" s="150"/>
      <c r="W53" s="150"/>
      <c r="X53" s="155">
        <f t="shared" si="4"/>
        <v>0</v>
      </c>
      <c r="Y53" s="149"/>
      <c r="Z53" s="156" t="e">
        <f t="shared" si="5"/>
        <v>#DIV/0!</v>
      </c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1:41" ht="13.5" customHeight="1">
      <c r="A54" s="209">
        <v>2</v>
      </c>
      <c r="B54" s="209" t="s">
        <v>90</v>
      </c>
      <c r="C54" s="209">
        <v>2022</v>
      </c>
      <c r="D54" s="210">
        <v>29.64</v>
      </c>
      <c r="E54" s="150"/>
      <c r="F54" s="225"/>
      <c r="G54" s="151"/>
      <c r="H54" s="221"/>
      <c r="I54" s="222"/>
      <c r="J54" s="149"/>
      <c r="K54" s="149"/>
      <c r="L54" s="149">
        <f t="shared" si="0"/>
        <v>0</v>
      </c>
      <c r="M54" s="152">
        <f t="shared" si="3"/>
        <v>0</v>
      </c>
      <c r="N54" s="225"/>
      <c r="O54" s="153"/>
      <c r="P54" s="150"/>
      <c r="Q54" s="153">
        <f t="shared" si="6"/>
        <v>0</v>
      </c>
      <c r="R54" s="150">
        <f t="shared" si="7"/>
        <v>0</v>
      </c>
      <c r="S54" s="150"/>
      <c r="T54" s="150"/>
      <c r="U54" s="225"/>
      <c r="V54" s="150"/>
      <c r="W54" s="150"/>
      <c r="X54" s="155">
        <f t="shared" si="4"/>
        <v>0</v>
      </c>
      <c r="Y54" s="149"/>
      <c r="Z54" s="156" t="e">
        <f t="shared" si="5"/>
        <v>#DIV/0!</v>
      </c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</row>
    <row r="55" spans="1:41" ht="13.5" customHeight="1">
      <c r="A55" s="209">
        <v>2</v>
      </c>
      <c r="B55" s="209" t="s">
        <v>93</v>
      </c>
      <c r="C55" s="209">
        <v>2022</v>
      </c>
      <c r="D55" s="210">
        <v>27.76</v>
      </c>
      <c r="E55" s="150"/>
      <c r="F55" s="225"/>
      <c r="G55" s="151"/>
      <c r="H55" s="221"/>
      <c r="I55" s="222"/>
      <c r="J55" s="149"/>
      <c r="K55" s="149"/>
      <c r="L55" s="149">
        <f t="shared" si="0"/>
        <v>0</v>
      </c>
      <c r="M55" s="152">
        <f t="shared" si="3"/>
        <v>0</v>
      </c>
      <c r="N55" s="225"/>
      <c r="O55" s="153"/>
      <c r="P55" s="150"/>
      <c r="Q55" s="153">
        <f t="shared" si="6"/>
        <v>0</v>
      </c>
      <c r="R55" s="150">
        <f t="shared" si="7"/>
        <v>0</v>
      </c>
      <c r="S55" s="150"/>
      <c r="T55" s="150"/>
      <c r="U55" s="225"/>
      <c r="V55" s="150"/>
      <c r="W55" s="150"/>
      <c r="X55" s="155">
        <f t="shared" si="4"/>
        <v>0</v>
      </c>
      <c r="Y55" s="149"/>
      <c r="Z55" s="156" t="e">
        <f t="shared" si="5"/>
        <v>#DIV/0!</v>
      </c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</row>
    <row r="56" spans="1:41" ht="13.5" customHeight="1">
      <c r="A56" s="209">
        <v>2</v>
      </c>
      <c r="B56" s="209" t="s">
        <v>96</v>
      </c>
      <c r="C56" s="209">
        <v>2022</v>
      </c>
      <c r="D56" s="210">
        <v>30.14</v>
      </c>
      <c r="E56" s="150"/>
      <c r="F56" s="225"/>
      <c r="G56" s="151"/>
      <c r="H56" s="221"/>
      <c r="I56" s="222"/>
      <c r="J56" s="149"/>
      <c r="K56" s="149"/>
      <c r="L56" s="149">
        <f t="shared" si="0"/>
        <v>0</v>
      </c>
      <c r="M56" s="152">
        <f t="shared" si="3"/>
        <v>0</v>
      </c>
      <c r="N56" s="225"/>
      <c r="O56" s="153"/>
      <c r="P56" s="150"/>
      <c r="Q56" s="153">
        <f t="shared" si="6"/>
        <v>0</v>
      </c>
      <c r="R56" s="150">
        <f t="shared" si="7"/>
        <v>0</v>
      </c>
      <c r="S56" s="150"/>
      <c r="T56" s="150"/>
      <c r="U56" s="225"/>
      <c r="V56" s="150"/>
      <c r="W56" s="150"/>
      <c r="X56" s="155">
        <f t="shared" si="4"/>
        <v>0</v>
      </c>
      <c r="Y56" s="149"/>
      <c r="Z56" s="156" t="e">
        <f t="shared" si="5"/>
        <v>#DIV/0!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</row>
    <row r="57" spans="1:41" ht="13.5" customHeight="1">
      <c r="A57" s="209">
        <v>2</v>
      </c>
      <c r="B57" s="209" t="s">
        <v>111</v>
      </c>
      <c r="C57" s="209">
        <v>2023</v>
      </c>
      <c r="D57" s="210">
        <v>19.75</v>
      </c>
      <c r="E57" s="150"/>
      <c r="F57" s="225"/>
      <c r="G57" s="150"/>
      <c r="H57" s="221"/>
      <c r="I57" s="222"/>
      <c r="J57" s="149"/>
      <c r="K57" s="149"/>
      <c r="L57" s="149">
        <f t="shared" si="0"/>
        <v>0</v>
      </c>
      <c r="M57" s="152">
        <f t="shared" si="3"/>
        <v>0</v>
      </c>
      <c r="N57" s="225"/>
      <c r="O57" s="153"/>
      <c r="P57" s="150"/>
      <c r="Q57" s="153">
        <f t="shared" si="6"/>
        <v>0</v>
      </c>
      <c r="R57" s="150">
        <f t="shared" si="7"/>
        <v>0</v>
      </c>
      <c r="S57" s="150"/>
      <c r="T57" s="150"/>
      <c r="U57" s="225"/>
      <c r="V57" s="150"/>
      <c r="W57" s="150"/>
      <c r="X57" s="155">
        <f t="shared" si="4"/>
        <v>0</v>
      </c>
      <c r="Y57" s="149"/>
      <c r="Z57" s="156" t="e">
        <f t="shared" si="5"/>
        <v>#DIV/0!</v>
      </c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</row>
    <row r="58" spans="1:41" ht="13.5" customHeight="1">
      <c r="A58" s="209">
        <v>2</v>
      </c>
      <c r="B58" s="209" t="s">
        <v>40</v>
      </c>
      <c r="C58" s="209">
        <v>2023</v>
      </c>
      <c r="D58" s="210">
        <v>29.05</v>
      </c>
      <c r="E58" s="150">
        <f t="shared" ref="E58:E61" si="8">D58</f>
        <v>29.05</v>
      </c>
      <c r="F58" s="225">
        <v>46027</v>
      </c>
      <c r="G58" s="226" t="s">
        <v>280</v>
      </c>
      <c r="H58" s="221">
        <v>48</v>
      </c>
      <c r="I58" s="222"/>
      <c r="J58" s="149">
        <v>659</v>
      </c>
      <c r="K58" s="149"/>
      <c r="L58" s="149">
        <f t="shared" si="0"/>
        <v>659</v>
      </c>
      <c r="M58" s="152">
        <f t="shared" si="3"/>
        <v>13.729166666666666</v>
      </c>
      <c r="N58" s="225">
        <f t="shared" ref="N58:N61" si="9">F58+2</f>
        <v>46029</v>
      </c>
      <c r="O58" s="153"/>
      <c r="P58" s="150"/>
      <c r="Q58" s="153">
        <f t="shared" si="6"/>
        <v>17.43</v>
      </c>
      <c r="R58" s="150">
        <f t="shared" si="7"/>
        <v>2.8469000000000002</v>
      </c>
      <c r="S58" s="150"/>
      <c r="T58" s="150"/>
      <c r="U58" s="225">
        <f t="shared" ref="U58:U61" si="10">N58+10</f>
        <v>46039</v>
      </c>
      <c r="V58" s="150">
        <v>48</v>
      </c>
      <c r="W58" s="150">
        <v>52.800000000000004</v>
      </c>
      <c r="X58" s="155">
        <f t="shared" si="4"/>
        <v>1.1000000000000001</v>
      </c>
      <c r="Y58" s="149">
        <v>1034</v>
      </c>
      <c r="Z58" s="156">
        <f t="shared" ref="Z58:Z61" si="11">Y58/(Y58+W58)*100</f>
        <v>95.141700404858298</v>
      </c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</row>
    <row r="59" spans="1:41" ht="13.5" customHeight="1">
      <c r="A59" s="209">
        <v>2</v>
      </c>
      <c r="B59" s="209" t="s">
        <v>43</v>
      </c>
      <c r="C59" s="209">
        <v>2023</v>
      </c>
      <c r="D59" s="210">
        <v>29.71</v>
      </c>
      <c r="E59" s="150">
        <f t="shared" si="8"/>
        <v>29.71</v>
      </c>
      <c r="F59" s="225">
        <v>46027</v>
      </c>
      <c r="G59" s="226" t="s">
        <v>280</v>
      </c>
      <c r="H59" s="221">
        <v>48</v>
      </c>
      <c r="I59" s="222"/>
      <c r="J59" s="149">
        <v>632</v>
      </c>
      <c r="K59" s="149"/>
      <c r="L59" s="149">
        <f t="shared" si="0"/>
        <v>632</v>
      </c>
      <c r="M59" s="152">
        <f t="shared" si="3"/>
        <v>13.166666666666666</v>
      </c>
      <c r="N59" s="225">
        <f t="shared" si="9"/>
        <v>46029</v>
      </c>
      <c r="O59" s="153"/>
      <c r="P59" s="150"/>
      <c r="Q59" s="153">
        <f t="shared" si="6"/>
        <v>17.826000000000001</v>
      </c>
      <c r="R59" s="150">
        <f t="shared" si="7"/>
        <v>2.9115800000000003</v>
      </c>
      <c r="S59" s="150"/>
      <c r="T59" s="150"/>
      <c r="U59" s="225">
        <f t="shared" si="10"/>
        <v>46039</v>
      </c>
      <c r="V59" s="150">
        <v>48</v>
      </c>
      <c r="W59" s="150">
        <v>56.16</v>
      </c>
      <c r="X59" s="155">
        <f t="shared" si="4"/>
        <v>1.17</v>
      </c>
      <c r="Y59" s="149">
        <v>1321</v>
      </c>
      <c r="Z59" s="156">
        <f t="shared" si="11"/>
        <v>95.922042464201681</v>
      </c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</row>
    <row r="60" spans="1:41" ht="13.5" customHeight="1">
      <c r="A60" s="209">
        <v>2</v>
      </c>
      <c r="B60" s="209" t="s">
        <v>48</v>
      </c>
      <c r="C60" s="209">
        <v>2023</v>
      </c>
      <c r="D60" s="210">
        <v>29.54</v>
      </c>
      <c r="E60" s="150">
        <f t="shared" si="8"/>
        <v>29.54</v>
      </c>
      <c r="F60" s="225">
        <v>46027</v>
      </c>
      <c r="G60" s="226" t="s">
        <v>280</v>
      </c>
      <c r="H60" s="221">
        <v>48</v>
      </c>
      <c r="I60" s="222"/>
      <c r="J60" s="149">
        <v>662</v>
      </c>
      <c r="K60" s="149"/>
      <c r="L60" s="149">
        <f t="shared" si="0"/>
        <v>662</v>
      </c>
      <c r="M60" s="152">
        <f t="shared" si="3"/>
        <v>13.791666666666666</v>
      </c>
      <c r="N60" s="225">
        <f t="shared" si="9"/>
        <v>46029</v>
      </c>
      <c r="O60" s="153"/>
      <c r="P60" s="150"/>
      <c r="Q60" s="153">
        <f t="shared" si="6"/>
        <v>17.724</v>
      </c>
      <c r="R60" s="150">
        <f t="shared" si="7"/>
        <v>2.8949199999999999</v>
      </c>
      <c r="S60" s="150"/>
      <c r="T60" s="150"/>
      <c r="U60" s="225">
        <f t="shared" si="10"/>
        <v>46039</v>
      </c>
      <c r="V60" s="150">
        <v>48</v>
      </c>
      <c r="W60" s="150">
        <v>63.84</v>
      </c>
      <c r="X60" s="155">
        <f t="shared" si="4"/>
        <v>1.33</v>
      </c>
      <c r="Y60" s="149">
        <v>1541</v>
      </c>
      <c r="Z60" s="156">
        <f t="shared" si="11"/>
        <v>96.022033349118914</v>
      </c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</row>
    <row r="61" spans="1:41" ht="13.5" customHeight="1">
      <c r="A61" s="209">
        <v>2</v>
      </c>
      <c r="B61" s="209" t="s">
        <v>99</v>
      </c>
      <c r="C61" s="209">
        <v>2023</v>
      </c>
      <c r="D61" s="210">
        <v>30.27</v>
      </c>
      <c r="E61" s="150">
        <f t="shared" si="8"/>
        <v>30.27</v>
      </c>
      <c r="F61" s="225">
        <v>46034</v>
      </c>
      <c r="G61" s="226" t="s">
        <v>280</v>
      </c>
      <c r="H61" s="221">
        <v>48</v>
      </c>
      <c r="I61" s="222">
        <v>203</v>
      </c>
      <c r="J61" s="149">
        <v>171</v>
      </c>
      <c r="K61" s="149"/>
      <c r="L61" s="149">
        <f t="shared" si="0"/>
        <v>374</v>
      </c>
      <c r="M61" s="152">
        <f t="shared" si="3"/>
        <v>7.791666666666667</v>
      </c>
      <c r="N61" s="225">
        <f t="shared" si="9"/>
        <v>46036</v>
      </c>
      <c r="O61" s="153"/>
      <c r="P61" s="150"/>
      <c r="Q61" s="153">
        <f t="shared" si="6"/>
        <v>18.161999999999999</v>
      </c>
      <c r="R61" s="150">
        <f t="shared" si="7"/>
        <v>2.9664600000000001</v>
      </c>
      <c r="S61" s="150"/>
      <c r="T61" s="150"/>
      <c r="U61" s="225">
        <f t="shared" si="10"/>
        <v>46046</v>
      </c>
      <c r="V61" s="150">
        <v>48</v>
      </c>
      <c r="W61" s="150">
        <v>60</v>
      </c>
      <c r="X61" s="155">
        <f t="shared" si="4"/>
        <v>1.25</v>
      </c>
      <c r="Y61" s="149">
        <v>901</v>
      </c>
      <c r="Z61" s="156">
        <f t="shared" si="11"/>
        <v>93.756503642039547</v>
      </c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</row>
    <row r="62" spans="1:41" ht="13.5" customHeight="1">
      <c r="A62" s="209">
        <v>2</v>
      </c>
      <c r="B62" s="209" t="s">
        <v>102</v>
      </c>
      <c r="C62" s="209">
        <v>2023</v>
      </c>
      <c r="D62" s="210">
        <v>30.78</v>
      </c>
      <c r="E62" s="150"/>
      <c r="F62" s="225"/>
      <c r="G62" s="151"/>
      <c r="H62" s="221"/>
      <c r="I62" s="222"/>
      <c r="J62" s="149"/>
      <c r="K62" s="149"/>
      <c r="L62" s="149">
        <f t="shared" si="0"/>
        <v>0</v>
      </c>
      <c r="M62" s="152">
        <f t="shared" si="3"/>
        <v>0</v>
      </c>
      <c r="N62" s="225"/>
      <c r="O62" s="153"/>
      <c r="P62" s="150"/>
      <c r="Q62" s="153">
        <f t="shared" si="6"/>
        <v>0</v>
      </c>
      <c r="R62" s="150">
        <f t="shared" si="7"/>
        <v>0</v>
      </c>
      <c r="S62" s="150"/>
      <c r="T62" s="150"/>
      <c r="U62" s="225"/>
      <c r="V62" s="150"/>
      <c r="W62" s="150"/>
      <c r="X62" s="155">
        <f t="shared" si="4"/>
        <v>0</v>
      </c>
      <c r="Y62" s="149"/>
      <c r="Z62" s="156" t="e">
        <f t="shared" si="5"/>
        <v>#DIV/0!</v>
      </c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</row>
    <row r="63" spans="1:41" ht="13.5" customHeight="1">
      <c r="A63" s="209">
        <v>2</v>
      </c>
      <c r="B63" s="209" t="s">
        <v>105</v>
      </c>
      <c r="C63" s="209">
        <v>2023</v>
      </c>
      <c r="D63" s="210">
        <v>29.56</v>
      </c>
      <c r="E63" s="150"/>
      <c r="F63" s="225"/>
      <c r="G63" s="150"/>
      <c r="H63" s="221"/>
      <c r="I63" s="222"/>
      <c r="J63" s="149"/>
      <c r="K63" s="149"/>
      <c r="L63" s="149">
        <f t="shared" si="0"/>
        <v>0</v>
      </c>
      <c r="M63" s="152">
        <f t="shared" si="3"/>
        <v>0</v>
      </c>
      <c r="N63" s="225"/>
      <c r="O63" s="153"/>
      <c r="P63" s="150"/>
      <c r="Q63" s="153">
        <f t="shared" si="6"/>
        <v>0</v>
      </c>
      <c r="R63" s="150">
        <f t="shared" si="7"/>
        <v>0</v>
      </c>
      <c r="S63" s="150"/>
      <c r="T63" s="150"/>
      <c r="U63" s="225"/>
      <c r="V63" s="150"/>
      <c r="W63" s="150"/>
      <c r="X63" s="155">
        <f t="shared" si="4"/>
        <v>0</v>
      </c>
      <c r="Y63" s="149"/>
      <c r="Z63" s="156" t="e">
        <f t="shared" si="5"/>
        <v>#DIV/0!</v>
      </c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</row>
    <row r="64" spans="1:41" ht="13.5" customHeight="1">
      <c r="A64" s="209">
        <v>2</v>
      </c>
      <c r="B64" s="209" t="s">
        <v>108</v>
      </c>
      <c r="C64" s="209">
        <v>2023</v>
      </c>
      <c r="D64" s="210">
        <v>29.7</v>
      </c>
      <c r="E64" s="150"/>
      <c r="F64" s="225"/>
      <c r="G64" s="150"/>
      <c r="H64" s="221"/>
      <c r="I64" s="222"/>
      <c r="J64" s="149"/>
      <c r="K64" s="149"/>
      <c r="L64" s="149">
        <f t="shared" si="0"/>
        <v>0</v>
      </c>
      <c r="M64" s="152">
        <f t="shared" si="3"/>
        <v>0</v>
      </c>
      <c r="N64" s="225"/>
      <c r="O64" s="153"/>
      <c r="P64" s="150"/>
      <c r="Q64" s="153">
        <f t="shared" si="6"/>
        <v>0</v>
      </c>
      <c r="R64" s="150">
        <f t="shared" si="7"/>
        <v>0</v>
      </c>
      <c r="S64" s="150"/>
      <c r="T64" s="150"/>
      <c r="U64" s="225"/>
      <c r="V64" s="150"/>
      <c r="W64" s="150"/>
      <c r="X64" s="155">
        <f t="shared" si="4"/>
        <v>0</v>
      </c>
      <c r="Y64" s="149"/>
      <c r="Z64" s="156" t="e">
        <f t="shared" si="5"/>
        <v>#DIV/0!</v>
      </c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</row>
    <row r="65" spans="1:41" ht="13.5" customHeight="1">
      <c r="A65" s="209">
        <v>2</v>
      </c>
      <c r="B65" s="209" t="s">
        <v>37</v>
      </c>
      <c r="C65" s="209">
        <v>2023</v>
      </c>
      <c r="D65" s="210">
        <v>22.29</v>
      </c>
      <c r="E65" s="150">
        <f t="shared" ref="E65:E82" si="12">D65</f>
        <v>22.29</v>
      </c>
      <c r="F65" s="225">
        <v>46028</v>
      </c>
      <c r="G65" s="226" t="s">
        <v>280</v>
      </c>
      <c r="H65" s="221">
        <v>48</v>
      </c>
      <c r="I65" s="222">
        <v>106</v>
      </c>
      <c r="J65" s="149">
        <v>91</v>
      </c>
      <c r="K65" s="149"/>
      <c r="L65" s="149">
        <f t="shared" si="0"/>
        <v>197</v>
      </c>
      <c r="M65" s="152">
        <f t="shared" si="3"/>
        <v>4.104166666666667</v>
      </c>
      <c r="N65" s="225">
        <f t="shared" ref="N65:N82" si="13">F65+2</f>
        <v>46030</v>
      </c>
      <c r="O65" s="153"/>
      <c r="P65" s="150"/>
      <c r="Q65" s="153">
        <f t="shared" si="6"/>
        <v>13.373999999999999</v>
      </c>
      <c r="R65" s="150">
        <f t="shared" si="7"/>
        <v>2.1844199999999998</v>
      </c>
      <c r="S65" s="150"/>
      <c r="T65" s="150"/>
      <c r="U65" s="225">
        <f t="shared" ref="U65:U82" si="14">N65+10</f>
        <v>46040</v>
      </c>
      <c r="V65" s="150">
        <v>48</v>
      </c>
      <c r="W65" s="150">
        <v>81.599999999999994</v>
      </c>
      <c r="X65" s="155">
        <f t="shared" si="4"/>
        <v>1.7</v>
      </c>
      <c r="Y65" s="149">
        <v>1543</v>
      </c>
      <c r="Z65" s="156">
        <f t="shared" ref="Z65:Z82" si="15">Y65/(Y65+W65)*100</f>
        <v>94.977225163117083</v>
      </c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</row>
    <row r="66" spans="1:41" ht="13.5" customHeight="1">
      <c r="A66" s="209">
        <v>2</v>
      </c>
      <c r="B66" s="209" t="s">
        <v>41</v>
      </c>
      <c r="C66" s="209">
        <v>2023</v>
      </c>
      <c r="D66" s="210">
        <v>30.01</v>
      </c>
      <c r="E66" s="150">
        <f t="shared" si="12"/>
        <v>30.01</v>
      </c>
      <c r="F66" s="225">
        <v>46028</v>
      </c>
      <c r="G66" s="226" t="s">
        <v>280</v>
      </c>
      <c r="H66" s="221">
        <v>48</v>
      </c>
      <c r="I66" s="222">
        <v>174</v>
      </c>
      <c r="J66" s="149">
        <v>403</v>
      </c>
      <c r="K66" s="149"/>
      <c r="L66" s="149">
        <f t="shared" si="0"/>
        <v>577</v>
      </c>
      <c r="M66" s="152">
        <f t="shared" si="3"/>
        <v>12.020833333333334</v>
      </c>
      <c r="N66" s="225">
        <f t="shared" si="13"/>
        <v>46030</v>
      </c>
      <c r="O66" s="153"/>
      <c r="P66" s="150"/>
      <c r="Q66" s="153">
        <f t="shared" si="6"/>
        <v>18.006</v>
      </c>
      <c r="R66" s="150">
        <f t="shared" si="7"/>
        <v>2.9409800000000001</v>
      </c>
      <c r="S66" s="150"/>
      <c r="T66" s="150"/>
      <c r="U66" s="225">
        <f t="shared" si="14"/>
        <v>46040</v>
      </c>
      <c r="V66" s="150">
        <v>48</v>
      </c>
      <c r="W66" s="150">
        <v>69.12</v>
      </c>
      <c r="X66" s="155">
        <f t="shared" si="4"/>
        <v>1.4400000000000002</v>
      </c>
      <c r="Y66" s="149">
        <v>1345</v>
      </c>
      <c r="Z66" s="156">
        <f t="shared" si="15"/>
        <v>95.112154555483272</v>
      </c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</row>
    <row r="67" spans="1:41" ht="13.5" customHeight="1">
      <c r="A67" s="209">
        <v>2</v>
      </c>
      <c r="B67" s="209" t="s">
        <v>44</v>
      </c>
      <c r="C67" s="209">
        <v>2023</v>
      </c>
      <c r="D67" s="210">
        <v>31.55</v>
      </c>
      <c r="E67" s="150">
        <f t="shared" si="12"/>
        <v>31.55</v>
      </c>
      <c r="F67" s="225">
        <v>46028</v>
      </c>
      <c r="G67" s="226" t="s">
        <v>280</v>
      </c>
      <c r="H67" s="221">
        <v>48</v>
      </c>
      <c r="I67" s="222">
        <v>247</v>
      </c>
      <c r="J67" s="149">
        <v>435</v>
      </c>
      <c r="K67" s="149"/>
      <c r="L67" s="149">
        <f t="shared" si="0"/>
        <v>682</v>
      </c>
      <c r="M67" s="152">
        <f t="shared" si="3"/>
        <v>14.208333333333334</v>
      </c>
      <c r="N67" s="225">
        <f t="shared" si="13"/>
        <v>46030</v>
      </c>
      <c r="O67" s="153"/>
      <c r="P67" s="150"/>
      <c r="Q67" s="153">
        <f t="shared" si="6"/>
        <v>18.93</v>
      </c>
      <c r="R67" s="150">
        <f t="shared" si="7"/>
        <v>3.0919000000000003</v>
      </c>
      <c r="S67" s="150"/>
      <c r="T67" s="150"/>
      <c r="U67" s="225">
        <f t="shared" si="14"/>
        <v>46040</v>
      </c>
      <c r="V67" s="150">
        <v>48</v>
      </c>
      <c r="W67" s="150">
        <v>58.08</v>
      </c>
      <c r="X67" s="155">
        <f t="shared" si="4"/>
        <v>1.21</v>
      </c>
      <c r="Y67" s="149">
        <v>1601</v>
      </c>
      <c r="Z67" s="156">
        <f t="shared" si="15"/>
        <v>96.499264652699097</v>
      </c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</row>
    <row r="68" spans="1:41" ht="13.5" customHeight="1">
      <c r="A68" s="209">
        <v>2</v>
      </c>
      <c r="B68" s="209" t="s">
        <v>49</v>
      </c>
      <c r="C68" s="209">
        <v>2023</v>
      </c>
      <c r="D68" s="210">
        <v>30.57</v>
      </c>
      <c r="E68" s="150">
        <f t="shared" si="12"/>
        <v>30.57</v>
      </c>
      <c r="F68" s="225">
        <v>46028</v>
      </c>
      <c r="G68" s="226" t="s">
        <v>280</v>
      </c>
      <c r="H68" s="221">
        <v>48</v>
      </c>
      <c r="I68" s="222">
        <v>225</v>
      </c>
      <c r="J68" s="149">
        <v>387</v>
      </c>
      <c r="K68" s="149"/>
      <c r="L68" s="149">
        <f t="shared" si="0"/>
        <v>612</v>
      </c>
      <c r="M68" s="152">
        <f t="shared" si="3"/>
        <v>12.75</v>
      </c>
      <c r="N68" s="225">
        <f t="shared" si="13"/>
        <v>46030</v>
      </c>
      <c r="O68" s="153"/>
      <c r="P68" s="150"/>
      <c r="Q68" s="153">
        <f t="shared" si="6"/>
        <v>18.341999999999999</v>
      </c>
      <c r="R68" s="150">
        <f t="shared" si="7"/>
        <v>2.99586</v>
      </c>
      <c r="S68" s="150"/>
      <c r="T68" s="150"/>
      <c r="U68" s="225">
        <f t="shared" si="14"/>
        <v>46040</v>
      </c>
      <c r="V68" s="150">
        <v>48</v>
      </c>
      <c r="W68" s="150">
        <v>52.800000000000004</v>
      </c>
      <c r="X68" s="155">
        <f t="shared" si="4"/>
        <v>1.1000000000000001</v>
      </c>
      <c r="Y68" s="149">
        <v>976</v>
      </c>
      <c r="Z68" s="156">
        <f t="shared" si="15"/>
        <v>94.867807153965785</v>
      </c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</row>
    <row r="69" spans="1:41" ht="13.5" customHeight="1">
      <c r="A69" s="209">
        <v>2</v>
      </c>
      <c r="B69" s="209" t="s">
        <v>53</v>
      </c>
      <c r="C69" s="209">
        <v>2023</v>
      </c>
      <c r="D69" s="210">
        <v>39.99</v>
      </c>
      <c r="E69" s="150">
        <f t="shared" si="12"/>
        <v>39.99</v>
      </c>
      <c r="F69" s="225">
        <v>46028</v>
      </c>
      <c r="G69" s="226" t="s">
        <v>280</v>
      </c>
      <c r="H69" s="221">
        <v>48</v>
      </c>
      <c r="I69" s="222">
        <v>401</v>
      </c>
      <c r="J69" s="149">
        <v>289</v>
      </c>
      <c r="K69" s="149"/>
      <c r="L69" s="149">
        <f t="shared" si="0"/>
        <v>690</v>
      </c>
      <c r="M69" s="152">
        <f t="shared" si="3"/>
        <v>14.375</v>
      </c>
      <c r="N69" s="225">
        <f t="shared" si="13"/>
        <v>46030</v>
      </c>
      <c r="O69" s="153"/>
      <c r="P69" s="150"/>
      <c r="Q69" s="153">
        <f t="shared" si="6"/>
        <v>23.994</v>
      </c>
      <c r="R69" s="150">
        <f t="shared" si="7"/>
        <v>3.9190200000000002</v>
      </c>
      <c r="S69" s="150"/>
      <c r="T69" s="150"/>
      <c r="U69" s="225">
        <f t="shared" si="14"/>
        <v>46040</v>
      </c>
      <c r="V69" s="150">
        <v>48</v>
      </c>
      <c r="W69" s="150">
        <v>48.480000000000004</v>
      </c>
      <c r="X69" s="155">
        <f t="shared" si="4"/>
        <v>1.01</v>
      </c>
      <c r="Y69" s="149">
        <v>876</v>
      </c>
      <c r="Z69" s="156">
        <f t="shared" si="15"/>
        <v>94.755970924195225</v>
      </c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</row>
    <row r="70" spans="1:41" ht="13.5" customHeight="1">
      <c r="A70" s="209">
        <v>2</v>
      </c>
      <c r="B70" s="209" t="s">
        <v>57</v>
      </c>
      <c r="C70" s="209">
        <v>2023</v>
      </c>
      <c r="D70" s="210">
        <v>29.84</v>
      </c>
      <c r="E70" s="150">
        <f t="shared" si="12"/>
        <v>29.84</v>
      </c>
      <c r="F70" s="225">
        <v>46029</v>
      </c>
      <c r="G70" s="226" t="s">
        <v>280</v>
      </c>
      <c r="H70" s="221">
        <v>48</v>
      </c>
      <c r="I70" s="222">
        <v>176</v>
      </c>
      <c r="J70" s="149">
        <v>82</v>
      </c>
      <c r="K70" s="149"/>
      <c r="L70" s="149">
        <f t="shared" si="0"/>
        <v>258</v>
      </c>
      <c r="M70" s="152">
        <f t="shared" si="3"/>
        <v>5.375</v>
      </c>
      <c r="N70" s="225">
        <f t="shared" si="13"/>
        <v>46031</v>
      </c>
      <c r="O70" s="153"/>
      <c r="P70" s="150"/>
      <c r="Q70" s="153">
        <f t="shared" si="6"/>
        <v>17.904</v>
      </c>
      <c r="R70" s="150">
        <f t="shared" si="7"/>
        <v>2.9243200000000003</v>
      </c>
      <c r="S70" s="150"/>
      <c r="T70" s="150"/>
      <c r="U70" s="225">
        <f t="shared" si="14"/>
        <v>46041</v>
      </c>
      <c r="V70" s="150">
        <v>48</v>
      </c>
      <c r="W70" s="150">
        <v>68.64</v>
      </c>
      <c r="X70" s="155">
        <f t="shared" si="4"/>
        <v>1.43</v>
      </c>
      <c r="Y70" s="149">
        <v>1121</v>
      </c>
      <c r="Z70" s="156">
        <f t="shared" si="15"/>
        <v>94.230187283547963</v>
      </c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</row>
    <row r="71" spans="1:41" ht="13.5" customHeight="1">
      <c r="A71" s="209">
        <v>2</v>
      </c>
      <c r="B71" s="209" t="s">
        <v>62</v>
      </c>
      <c r="C71" s="209">
        <v>2023</v>
      </c>
      <c r="D71" s="210">
        <v>31.48</v>
      </c>
      <c r="E71" s="150">
        <f t="shared" si="12"/>
        <v>31.48</v>
      </c>
      <c r="F71" s="225">
        <v>46029</v>
      </c>
      <c r="G71" s="226" t="s">
        <v>280</v>
      </c>
      <c r="H71" s="221">
        <v>48</v>
      </c>
      <c r="I71" s="222">
        <v>178</v>
      </c>
      <c r="J71" s="149">
        <v>24</v>
      </c>
      <c r="K71" s="149"/>
      <c r="L71" s="149">
        <f t="shared" si="0"/>
        <v>202</v>
      </c>
      <c r="M71" s="152">
        <f t="shared" si="3"/>
        <v>4.208333333333333</v>
      </c>
      <c r="N71" s="225">
        <f t="shared" si="13"/>
        <v>46031</v>
      </c>
      <c r="O71" s="153"/>
      <c r="P71" s="150"/>
      <c r="Q71" s="153">
        <f t="shared" si="6"/>
        <v>18.887999999999998</v>
      </c>
      <c r="R71" s="150">
        <f t="shared" si="7"/>
        <v>3.0850400000000002</v>
      </c>
      <c r="S71" s="150"/>
      <c r="T71" s="150"/>
      <c r="U71" s="225">
        <f t="shared" si="14"/>
        <v>46041</v>
      </c>
      <c r="V71" s="150">
        <v>48</v>
      </c>
      <c r="W71" s="150">
        <v>85.44</v>
      </c>
      <c r="X71" s="155">
        <f t="shared" si="4"/>
        <v>1.78</v>
      </c>
      <c r="Y71" s="149">
        <v>1563</v>
      </c>
      <c r="Z71" s="156">
        <f t="shared" si="15"/>
        <v>94.816917813205208</v>
      </c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</row>
    <row r="72" spans="1:41" ht="13.5" customHeight="1">
      <c r="A72" s="209">
        <v>2</v>
      </c>
      <c r="B72" s="209" t="s">
        <v>67</v>
      </c>
      <c r="C72" s="209">
        <v>2023</v>
      </c>
      <c r="D72" s="210">
        <v>29.88</v>
      </c>
      <c r="E72" s="150">
        <f t="shared" si="12"/>
        <v>29.88</v>
      </c>
      <c r="F72" s="225">
        <v>46029</v>
      </c>
      <c r="G72" s="226" t="s">
        <v>280</v>
      </c>
      <c r="H72" s="221">
        <v>48</v>
      </c>
      <c r="I72" s="222">
        <v>90</v>
      </c>
      <c r="J72" s="149">
        <v>21</v>
      </c>
      <c r="K72" s="149"/>
      <c r="L72" s="149">
        <f t="shared" si="0"/>
        <v>111</v>
      </c>
      <c r="M72" s="152">
        <f t="shared" si="3"/>
        <v>2.3125</v>
      </c>
      <c r="N72" s="225">
        <f t="shared" si="13"/>
        <v>46031</v>
      </c>
      <c r="O72" s="153"/>
      <c r="P72" s="150"/>
      <c r="Q72" s="153">
        <f t="shared" si="6"/>
        <v>17.927999999999997</v>
      </c>
      <c r="R72" s="150">
        <f t="shared" si="7"/>
        <v>2.9282400000000002</v>
      </c>
      <c r="S72" s="150"/>
      <c r="T72" s="150"/>
      <c r="U72" s="225">
        <f t="shared" si="14"/>
        <v>46041</v>
      </c>
      <c r="V72" s="150">
        <v>48</v>
      </c>
      <c r="W72" s="150">
        <v>79.199999999999989</v>
      </c>
      <c r="X72" s="155">
        <f t="shared" si="4"/>
        <v>1.6499999999999997</v>
      </c>
      <c r="Y72" s="149">
        <v>1631</v>
      </c>
      <c r="Z72" s="156">
        <f t="shared" si="15"/>
        <v>95.368962694421697</v>
      </c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</row>
    <row r="73" spans="1:41" ht="13.5" customHeight="1">
      <c r="A73" s="209">
        <v>2</v>
      </c>
      <c r="B73" s="209" t="s">
        <v>72</v>
      </c>
      <c r="C73" s="209">
        <v>2023</v>
      </c>
      <c r="D73" s="210">
        <v>30.43</v>
      </c>
      <c r="E73" s="150">
        <f t="shared" si="12"/>
        <v>30.43</v>
      </c>
      <c r="F73" s="225">
        <v>46029</v>
      </c>
      <c r="G73" s="226" t="s">
        <v>280</v>
      </c>
      <c r="H73" s="221">
        <v>48</v>
      </c>
      <c r="I73" s="222">
        <v>92</v>
      </c>
      <c r="J73" s="149">
        <v>14</v>
      </c>
      <c r="K73" s="149"/>
      <c r="L73" s="149">
        <f t="shared" si="0"/>
        <v>106</v>
      </c>
      <c r="M73" s="152">
        <f t="shared" si="3"/>
        <v>2.2083333333333335</v>
      </c>
      <c r="N73" s="225">
        <f t="shared" si="13"/>
        <v>46031</v>
      </c>
      <c r="O73" s="153"/>
      <c r="P73" s="150"/>
      <c r="Q73" s="153">
        <f t="shared" si="6"/>
        <v>18.257999999999999</v>
      </c>
      <c r="R73" s="150">
        <f t="shared" si="7"/>
        <v>2.9821400000000002</v>
      </c>
      <c r="S73" s="150"/>
      <c r="T73" s="150"/>
      <c r="U73" s="225">
        <f t="shared" si="14"/>
        <v>46041</v>
      </c>
      <c r="V73" s="150">
        <v>48</v>
      </c>
      <c r="W73" s="150">
        <v>68.64</v>
      </c>
      <c r="X73" s="155">
        <f t="shared" si="4"/>
        <v>1.43</v>
      </c>
      <c r="Y73" s="149">
        <v>1200</v>
      </c>
      <c r="Z73" s="156">
        <f t="shared" si="15"/>
        <v>94.589481649640547</v>
      </c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</row>
    <row r="74" spans="1:41" ht="13.5" customHeight="1">
      <c r="A74" s="209">
        <v>2</v>
      </c>
      <c r="B74" s="209" t="s">
        <v>77</v>
      </c>
      <c r="C74" s="209">
        <v>2023</v>
      </c>
      <c r="D74" s="210">
        <v>30.64</v>
      </c>
      <c r="E74" s="150">
        <f t="shared" si="12"/>
        <v>30.64</v>
      </c>
      <c r="F74" s="225">
        <v>46029</v>
      </c>
      <c r="G74" s="226" t="s">
        <v>280</v>
      </c>
      <c r="H74" s="221">
        <v>48</v>
      </c>
      <c r="I74" s="222">
        <v>101</v>
      </c>
      <c r="J74" s="149">
        <v>53</v>
      </c>
      <c r="K74" s="149"/>
      <c r="L74" s="149">
        <f t="shared" si="0"/>
        <v>154</v>
      </c>
      <c r="M74" s="152">
        <f t="shared" si="3"/>
        <v>3.2083333333333335</v>
      </c>
      <c r="N74" s="225">
        <f t="shared" si="13"/>
        <v>46031</v>
      </c>
      <c r="O74" s="153"/>
      <c r="P74" s="150"/>
      <c r="Q74" s="153">
        <f t="shared" si="6"/>
        <v>18.384</v>
      </c>
      <c r="R74" s="150">
        <f t="shared" si="7"/>
        <v>3.0027200000000001</v>
      </c>
      <c r="S74" s="150"/>
      <c r="T74" s="150"/>
      <c r="U74" s="225">
        <f t="shared" si="14"/>
        <v>46041</v>
      </c>
      <c r="V74" s="150">
        <v>48</v>
      </c>
      <c r="W74" s="150">
        <v>52.800000000000004</v>
      </c>
      <c r="X74" s="155">
        <f t="shared" si="4"/>
        <v>1.1000000000000001</v>
      </c>
      <c r="Y74" s="149">
        <v>998</v>
      </c>
      <c r="Z74" s="156">
        <f t="shared" si="15"/>
        <v>94.975256947087942</v>
      </c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</row>
    <row r="75" spans="1:41" ht="13.5" customHeight="1">
      <c r="A75" s="209">
        <v>2</v>
      </c>
      <c r="B75" s="209" t="s">
        <v>82</v>
      </c>
      <c r="C75" s="209">
        <v>2023</v>
      </c>
      <c r="D75" s="210">
        <v>26.84</v>
      </c>
      <c r="E75" s="150">
        <f t="shared" si="12"/>
        <v>26.84</v>
      </c>
      <c r="F75" s="225">
        <v>46030</v>
      </c>
      <c r="G75" s="226" t="s">
        <v>280</v>
      </c>
      <c r="H75" s="221">
        <v>48</v>
      </c>
      <c r="I75" s="222">
        <v>50</v>
      </c>
      <c r="J75" s="149">
        <v>196</v>
      </c>
      <c r="K75" s="149"/>
      <c r="L75" s="149">
        <f t="shared" ref="L75:L85" si="16">SUM(I75:K75)</f>
        <v>246</v>
      </c>
      <c r="M75" s="152">
        <f t="shared" si="3"/>
        <v>5.125</v>
      </c>
      <c r="N75" s="225">
        <f t="shared" si="13"/>
        <v>46032</v>
      </c>
      <c r="O75" s="153"/>
      <c r="P75" s="150"/>
      <c r="Q75" s="153">
        <f t="shared" si="6"/>
        <v>16.103999999999999</v>
      </c>
      <c r="R75" s="150">
        <f t="shared" si="7"/>
        <v>2.6303200000000002</v>
      </c>
      <c r="S75" s="150"/>
      <c r="T75" s="150"/>
      <c r="U75" s="225">
        <f t="shared" si="14"/>
        <v>46042</v>
      </c>
      <c r="V75" s="150">
        <v>48</v>
      </c>
      <c r="W75" s="150">
        <v>52.800000000000004</v>
      </c>
      <c r="X75" s="155">
        <f t="shared" si="4"/>
        <v>1.1000000000000001</v>
      </c>
      <c r="Y75" s="149">
        <v>1001</v>
      </c>
      <c r="Z75" s="156">
        <f t="shared" si="15"/>
        <v>94.989561586638843</v>
      </c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</row>
    <row r="76" spans="1:41" ht="13.5" customHeight="1">
      <c r="A76" s="209">
        <v>2</v>
      </c>
      <c r="B76" s="209" t="s">
        <v>87</v>
      </c>
      <c r="C76" s="209">
        <v>2023</v>
      </c>
      <c r="D76" s="210">
        <v>31.17</v>
      </c>
      <c r="E76" s="150">
        <f t="shared" si="12"/>
        <v>31.17</v>
      </c>
      <c r="F76" s="225">
        <v>46030</v>
      </c>
      <c r="G76" s="226" t="s">
        <v>280</v>
      </c>
      <c r="H76" s="221">
        <v>48</v>
      </c>
      <c r="I76" s="222">
        <v>49</v>
      </c>
      <c r="J76" s="149">
        <v>197</v>
      </c>
      <c r="K76" s="149"/>
      <c r="L76" s="149">
        <f t="shared" si="16"/>
        <v>246</v>
      </c>
      <c r="M76" s="152">
        <f t="shared" ref="M76:M85" si="17">IFERROR(L76/H76,0)</f>
        <v>5.125</v>
      </c>
      <c r="N76" s="225">
        <f t="shared" si="13"/>
        <v>46032</v>
      </c>
      <c r="O76" s="153"/>
      <c r="P76" s="150"/>
      <c r="Q76" s="153">
        <f t="shared" si="6"/>
        <v>18.702000000000002</v>
      </c>
      <c r="R76" s="150">
        <f t="shared" si="7"/>
        <v>3.0546600000000002</v>
      </c>
      <c r="S76" s="150"/>
      <c r="T76" s="150"/>
      <c r="U76" s="225">
        <f t="shared" si="14"/>
        <v>46042</v>
      </c>
      <c r="V76" s="150">
        <v>48</v>
      </c>
      <c r="W76" s="150">
        <v>57.599999999999994</v>
      </c>
      <c r="X76" s="155">
        <f t="shared" ref="X76:X85" si="18">IFERROR(W76/V76,0)</f>
        <v>1.2</v>
      </c>
      <c r="Y76" s="149">
        <v>1020</v>
      </c>
      <c r="Z76" s="156">
        <f t="shared" si="15"/>
        <v>94.65478841870825</v>
      </c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</row>
    <row r="77" spans="1:41" ht="13.5" customHeight="1">
      <c r="A77" s="209">
        <v>2</v>
      </c>
      <c r="B77" s="209" t="s">
        <v>91</v>
      </c>
      <c r="C77" s="209">
        <v>2023</v>
      </c>
      <c r="D77" s="210">
        <v>30.37</v>
      </c>
      <c r="E77" s="150">
        <f t="shared" si="12"/>
        <v>30.37</v>
      </c>
      <c r="F77" s="225">
        <v>46030</v>
      </c>
      <c r="G77" s="226" t="s">
        <v>280</v>
      </c>
      <c r="H77" s="221">
        <v>48</v>
      </c>
      <c r="I77" s="222">
        <v>98</v>
      </c>
      <c r="J77" s="149">
        <v>201</v>
      </c>
      <c r="K77" s="149"/>
      <c r="L77" s="149">
        <f t="shared" si="16"/>
        <v>299</v>
      </c>
      <c r="M77" s="152">
        <f t="shared" si="17"/>
        <v>6.229166666666667</v>
      </c>
      <c r="N77" s="225">
        <f t="shared" si="13"/>
        <v>46032</v>
      </c>
      <c r="O77" s="153"/>
      <c r="P77" s="150"/>
      <c r="Q77" s="153">
        <f t="shared" si="6"/>
        <v>18.222000000000001</v>
      </c>
      <c r="R77" s="150">
        <f t="shared" si="7"/>
        <v>2.9762600000000003</v>
      </c>
      <c r="S77" s="150"/>
      <c r="T77" s="150"/>
      <c r="U77" s="225">
        <f t="shared" si="14"/>
        <v>46042</v>
      </c>
      <c r="V77" s="150">
        <v>48</v>
      </c>
      <c r="W77" s="150">
        <v>86.4</v>
      </c>
      <c r="X77" s="155">
        <f t="shared" si="18"/>
        <v>1.8</v>
      </c>
      <c r="Y77" s="149">
        <v>1221</v>
      </c>
      <c r="Z77" s="156">
        <f t="shared" si="15"/>
        <v>93.391463974300123</v>
      </c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</row>
    <row r="78" spans="1:41" ht="13.5" customHeight="1">
      <c r="A78" s="209">
        <v>2</v>
      </c>
      <c r="B78" s="209" t="s">
        <v>94</v>
      </c>
      <c r="C78" s="209">
        <v>2023</v>
      </c>
      <c r="D78" s="210">
        <v>28.83</v>
      </c>
      <c r="E78" s="150">
        <f t="shared" si="12"/>
        <v>28.83</v>
      </c>
      <c r="F78" s="225">
        <v>46030</v>
      </c>
      <c r="G78" s="226" t="s">
        <v>280</v>
      </c>
      <c r="H78" s="221">
        <v>48</v>
      </c>
      <c r="I78" s="222">
        <v>153</v>
      </c>
      <c r="J78" s="149">
        <v>199</v>
      </c>
      <c r="K78" s="149"/>
      <c r="L78" s="149">
        <f t="shared" si="16"/>
        <v>352</v>
      </c>
      <c r="M78" s="152">
        <f t="shared" si="17"/>
        <v>7.333333333333333</v>
      </c>
      <c r="N78" s="225">
        <f t="shared" si="13"/>
        <v>46032</v>
      </c>
      <c r="O78" s="153"/>
      <c r="P78" s="150"/>
      <c r="Q78" s="153">
        <f t="shared" si="6"/>
        <v>17.297999999999998</v>
      </c>
      <c r="R78" s="150">
        <f t="shared" si="7"/>
        <v>2.8253399999999997</v>
      </c>
      <c r="S78" s="150"/>
      <c r="T78" s="150"/>
      <c r="U78" s="225">
        <f t="shared" si="14"/>
        <v>46042</v>
      </c>
      <c r="V78" s="150">
        <v>48</v>
      </c>
      <c r="W78" s="150">
        <v>72</v>
      </c>
      <c r="X78" s="155">
        <f t="shared" si="18"/>
        <v>1.5</v>
      </c>
      <c r="Y78" s="149">
        <v>1186</v>
      </c>
      <c r="Z78" s="156">
        <f t="shared" si="15"/>
        <v>94.276629570747218</v>
      </c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</row>
    <row r="79" spans="1:41" ht="13.5" customHeight="1">
      <c r="A79" s="209">
        <v>2</v>
      </c>
      <c r="B79" s="209" t="s">
        <v>97</v>
      </c>
      <c r="C79" s="209">
        <v>2023</v>
      </c>
      <c r="D79" s="210">
        <v>29.51</v>
      </c>
      <c r="E79" s="150">
        <f t="shared" si="12"/>
        <v>29.51</v>
      </c>
      <c r="F79" s="225">
        <v>46031</v>
      </c>
      <c r="G79" s="226" t="s">
        <v>280</v>
      </c>
      <c r="H79" s="221">
        <v>48</v>
      </c>
      <c r="I79" s="222">
        <v>425</v>
      </c>
      <c r="J79" s="149">
        <v>266</v>
      </c>
      <c r="K79" s="149"/>
      <c r="L79" s="149">
        <f t="shared" si="16"/>
        <v>691</v>
      </c>
      <c r="M79" s="152">
        <f t="shared" si="17"/>
        <v>14.395833333333334</v>
      </c>
      <c r="N79" s="225">
        <f t="shared" si="13"/>
        <v>46033</v>
      </c>
      <c r="O79" s="153"/>
      <c r="P79" s="150"/>
      <c r="Q79" s="153">
        <f t="shared" si="6"/>
        <v>17.706</v>
      </c>
      <c r="R79" s="150">
        <f t="shared" si="7"/>
        <v>2.8919800000000002</v>
      </c>
      <c r="S79" s="150"/>
      <c r="T79" s="150"/>
      <c r="U79" s="225">
        <f t="shared" si="14"/>
        <v>46043</v>
      </c>
      <c r="V79" s="150">
        <v>48</v>
      </c>
      <c r="W79" s="150">
        <v>93.12</v>
      </c>
      <c r="X79" s="155">
        <f t="shared" si="18"/>
        <v>1.9400000000000002</v>
      </c>
      <c r="Y79" s="149">
        <v>1431</v>
      </c>
      <c r="Z79" s="156">
        <f t="shared" si="15"/>
        <v>93.890244862609251</v>
      </c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</row>
    <row r="80" spans="1:41" ht="13.5" customHeight="1">
      <c r="A80" s="209">
        <v>2</v>
      </c>
      <c r="B80" s="209" t="s">
        <v>100</v>
      </c>
      <c r="C80" s="209">
        <v>2023</v>
      </c>
      <c r="D80" s="210">
        <v>30.55</v>
      </c>
      <c r="E80" s="150">
        <f t="shared" si="12"/>
        <v>30.55</v>
      </c>
      <c r="F80" s="225">
        <v>46031</v>
      </c>
      <c r="G80" s="226" t="s">
        <v>280</v>
      </c>
      <c r="H80" s="221">
        <v>48</v>
      </c>
      <c r="I80" s="222">
        <v>381</v>
      </c>
      <c r="J80" s="149">
        <v>123</v>
      </c>
      <c r="K80" s="149"/>
      <c r="L80" s="149">
        <f t="shared" si="16"/>
        <v>504</v>
      </c>
      <c r="M80" s="152">
        <f t="shared" si="17"/>
        <v>10.5</v>
      </c>
      <c r="N80" s="225">
        <f t="shared" si="13"/>
        <v>46033</v>
      </c>
      <c r="O80" s="153"/>
      <c r="P80" s="150"/>
      <c r="Q80" s="153">
        <f t="shared" si="6"/>
        <v>18.329999999999998</v>
      </c>
      <c r="R80" s="150">
        <f t="shared" si="7"/>
        <v>2.9939</v>
      </c>
      <c r="S80" s="150"/>
      <c r="T80" s="150"/>
      <c r="U80" s="225">
        <f t="shared" si="14"/>
        <v>46043</v>
      </c>
      <c r="V80" s="150">
        <v>48</v>
      </c>
      <c r="W80" s="150">
        <v>76.800000000000011</v>
      </c>
      <c r="X80" s="155">
        <f t="shared" si="18"/>
        <v>1.6000000000000003</v>
      </c>
      <c r="Y80" s="149">
        <v>1321</v>
      </c>
      <c r="Z80" s="156">
        <f t="shared" si="15"/>
        <v>94.505651738446133</v>
      </c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</row>
    <row r="81" spans="1:41" ht="13.5" customHeight="1">
      <c r="A81" s="209">
        <v>2</v>
      </c>
      <c r="B81" s="209" t="s">
        <v>103</v>
      </c>
      <c r="C81" s="209">
        <v>2023</v>
      </c>
      <c r="D81" s="210">
        <v>30.81</v>
      </c>
      <c r="E81" s="150">
        <f t="shared" si="12"/>
        <v>30.81</v>
      </c>
      <c r="F81" s="225">
        <v>46031</v>
      </c>
      <c r="G81" s="226" t="s">
        <v>280</v>
      </c>
      <c r="H81" s="221">
        <v>48</v>
      </c>
      <c r="I81" s="222">
        <v>288</v>
      </c>
      <c r="J81" s="149">
        <v>277</v>
      </c>
      <c r="K81" s="149"/>
      <c r="L81" s="149">
        <f t="shared" si="16"/>
        <v>565</v>
      </c>
      <c r="M81" s="152">
        <f t="shared" si="17"/>
        <v>11.770833333333334</v>
      </c>
      <c r="N81" s="225">
        <f t="shared" si="13"/>
        <v>46033</v>
      </c>
      <c r="O81" s="153"/>
      <c r="P81" s="150"/>
      <c r="Q81" s="153">
        <f t="shared" si="6"/>
        <v>18.485999999999997</v>
      </c>
      <c r="R81" s="150">
        <f t="shared" si="7"/>
        <v>3.01938</v>
      </c>
      <c r="S81" s="150"/>
      <c r="T81" s="150"/>
      <c r="U81" s="225">
        <f t="shared" si="14"/>
        <v>46043</v>
      </c>
      <c r="V81" s="150">
        <v>48</v>
      </c>
      <c r="W81" s="150">
        <v>64.320000000000007</v>
      </c>
      <c r="X81" s="155">
        <f t="shared" si="18"/>
        <v>1.34</v>
      </c>
      <c r="Y81" s="149">
        <v>1231</v>
      </c>
      <c r="Z81" s="156">
        <f t="shared" si="15"/>
        <v>95.03443164623414</v>
      </c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</row>
    <row r="82" spans="1:41" ht="13.5" customHeight="1">
      <c r="A82" s="209">
        <v>2</v>
      </c>
      <c r="B82" s="209" t="s">
        <v>106</v>
      </c>
      <c r="C82" s="209">
        <v>2023</v>
      </c>
      <c r="D82" s="210">
        <v>29.79</v>
      </c>
      <c r="E82" s="150">
        <f t="shared" si="12"/>
        <v>29.79</v>
      </c>
      <c r="F82" s="225">
        <v>46031</v>
      </c>
      <c r="G82" s="226" t="s">
        <v>280</v>
      </c>
      <c r="H82" s="221">
        <v>48</v>
      </c>
      <c r="I82" s="222">
        <v>108</v>
      </c>
      <c r="J82" s="149">
        <v>70</v>
      </c>
      <c r="K82" s="149"/>
      <c r="L82" s="149">
        <f t="shared" si="16"/>
        <v>178</v>
      </c>
      <c r="M82" s="152">
        <f t="shared" si="17"/>
        <v>3.7083333333333335</v>
      </c>
      <c r="N82" s="225">
        <f t="shared" si="13"/>
        <v>46033</v>
      </c>
      <c r="O82" s="153"/>
      <c r="P82" s="150"/>
      <c r="Q82" s="153">
        <f t="shared" si="6"/>
        <v>17.873999999999999</v>
      </c>
      <c r="R82" s="150">
        <f t="shared" si="7"/>
        <v>2.9194200000000001</v>
      </c>
      <c r="S82" s="150"/>
      <c r="T82" s="150"/>
      <c r="U82" s="225">
        <f t="shared" si="14"/>
        <v>46043</v>
      </c>
      <c r="V82" s="150">
        <v>48</v>
      </c>
      <c r="W82" s="150">
        <v>62.400000000000006</v>
      </c>
      <c r="X82" s="155">
        <f t="shared" si="18"/>
        <v>1.3</v>
      </c>
      <c r="Y82" s="149">
        <v>1040</v>
      </c>
      <c r="Z82" s="156">
        <f t="shared" si="15"/>
        <v>94.339622641509422</v>
      </c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</row>
    <row r="83" spans="1:41" ht="13.5" customHeight="1">
      <c r="A83" s="209">
        <v>2</v>
      </c>
      <c r="B83" s="209" t="s">
        <v>109</v>
      </c>
      <c r="C83" s="209">
        <v>2023</v>
      </c>
      <c r="D83" s="210">
        <v>28.4</v>
      </c>
      <c r="E83" s="150"/>
      <c r="F83" s="225"/>
      <c r="G83" s="150"/>
      <c r="H83" s="221"/>
      <c r="I83" s="222"/>
      <c r="J83" s="149"/>
      <c r="K83" s="149"/>
      <c r="L83" s="149">
        <f t="shared" si="16"/>
        <v>0</v>
      </c>
      <c r="M83" s="152">
        <f t="shared" si="17"/>
        <v>0</v>
      </c>
      <c r="N83" s="225"/>
      <c r="O83" s="153"/>
      <c r="P83" s="150"/>
      <c r="Q83" s="153"/>
      <c r="R83" s="150"/>
      <c r="S83" s="150"/>
      <c r="T83" s="150"/>
      <c r="U83" s="225"/>
      <c r="V83" s="150"/>
      <c r="W83" s="150"/>
      <c r="X83" s="155">
        <f t="shared" si="18"/>
        <v>0</v>
      </c>
      <c r="Y83" s="150"/>
      <c r="Z83" s="156" t="e">
        <f t="shared" ref="Z83:Z85" si="19">((100-(X83/M83*100)))</f>
        <v>#DIV/0!</v>
      </c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</row>
    <row r="84" spans="1:41" ht="13.5" customHeight="1">
      <c r="A84" s="282" t="s">
        <v>129</v>
      </c>
      <c r="B84" s="283"/>
      <c r="C84" s="284"/>
      <c r="D84" s="211">
        <f>SUM(D46:D83)</f>
        <v>1134.3499999999999</v>
      </c>
      <c r="E84" s="150"/>
      <c r="F84" s="150"/>
      <c r="G84" s="150"/>
      <c r="H84" s="149"/>
      <c r="I84" s="149"/>
      <c r="J84" s="149"/>
      <c r="K84" s="149"/>
      <c r="L84" s="149">
        <f t="shared" si="16"/>
        <v>0</v>
      </c>
      <c r="M84" s="152">
        <f t="shared" si="17"/>
        <v>0</v>
      </c>
      <c r="N84" s="225"/>
      <c r="O84" s="153"/>
      <c r="P84" s="150"/>
      <c r="Q84" s="153"/>
      <c r="R84" s="150"/>
      <c r="S84" s="150"/>
      <c r="T84" s="150"/>
      <c r="U84" s="225"/>
      <c r="V84" s="150"/>
      <c r="W84" s="150"/>
      <c r="X84" s="155">
        <f t="shared" si="18"/>
        <v>0</v>
      </c>
      <c r="Y84" s="150"/>
      <c r="Z84" s="156" t="e">
        <f t="shared" si="19"/>
        <v>#DIV/0!</v>
      </c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</row>
    <row r="85" spans="1:41" ht="13.5" customHeight="1">
      <c r="A85" s="285" t="s">
        <v>271</v>
      </c>
      <c r="B85" s="286"/>
      <c r="C85" s="287"/>
      <c r="D85" s="212">
        <f>SUM(D84,D45)</f>
        <v>2142.62</v>
      </c>
      <c r="E85" s="150"/>
      <c r="F85" s="150"/>
      <c r="G85" s="150"/>
      <c r="H85" s="149"/>
      <c r="I85" s="149"/>
      <c r="J85" s="149"/>
      <c r="K85" s="149"/>
      <c r="L85" s="149">
        <f t="shared" si="16"/>
        <v>0</v>
      </c>
      <c r="M85" s="152">
        <f t="shared" si="17"/>
        <v>0</v>
      </c>
      <c r="N85" s="225"/>
      <c r="O85" s="153"/>
      <c r="P85" s="150"/>
      <c r="Q85" s="153"/>
      <c r="R85" s="150"/>
      <c r="S85" s="150"/>
      <c r="T85" s="150"/>
      <c r="U85" s="225"/>
      <c r="V85" s="150"/>
      <c r="W85" s="150"/>
      <c r="X85" s="155">
        <f t="shared" si="18"/>
        <v>0</v>
      </c>
      <c r="Y85" s="150"/>
      <c r="Z85" s="156" t="e">
        <f t="shared" si="19"/>
        <v>#DIV/0!</v>
      </c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</row>
    <row r="86" spans="1:41" ht="13.5" customHeight="1">
      <c r="A86" s="138"/>
      <c r="B86" s="138"/>
      <c r="C86" s="138"/>
      <c r="D86" s="139"/>
      <c r="E86" s="138"/>
      <c r="F86" s="138"/>
      <c r="G86" s="138"/>
      <c r="H86" s="139"/>
      <c r="I86" s="139"/>
      <c r="J86" s="139"/>
      <c r="K86" s="139"/>
      <c r="L86" s="139"/>
      <c r="M86" s="139"/>
      <c r="N86" s="138"/>
      <c r="O86" s="140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</row>
  </sheetData>
  <autoFilter ref="A10:AO85"/>
  <mergeCells count="27">
    <mergeCell ref="Z7:Z10"/>
    <mergeCell ref="O8:P8"/>
    <mergeCell ref="Q8:R8"/>
    <mergeCell ref="S8:T8"/>
    <mergeCell ref="E9:E10"/>
    <mergeCell ref="F9:F10"/>
    <mergeCell ref="G9:G10"/>
    <mergeCell ref="H9:H10"/>
    <mergeCell ref="I9:L9"/>
    <mergeCell ref="E7:M8"/>
    <mergeCell ref="O7:T7"/>
    <mergeCell ref="M9:M10"/>
    <mergeCell ref="V9:V10"/>
    <mergeCell ref="W9:W10"/>
    <mergeCell ref="X9:X10"/>
    <mergeCell ref="Y9:Y10"/>
    <mergeCell ref="A45:C45"/>
    <mergeCell ref="A7:A10"/>
    <mergeCell ref="B7:B10"/>
    <mergeCell ref="C7:C10"/>
    <mergeCell ref="D7:D10"/>
    <mergeCell ref="A84:C84"/>
    <mergeCell ref="A85:C85"/>
    <mergeCell ref="N7:N8"/>
    <mergeCell ref="N9:N10"/>
    <mergeCell ref="U9:U10"/>
    <mergeCell ref="U7:Y8"/>
  </mergeCells>
  <conditionalFormatting sqref="M11:M85">
    <cfRule type="cellIs" dxfId="86" priority="5" operator="equal">
      <formula>0</formula>
    </cfRule>
    <cfRule type="cellIs" dxfId="85" priority="6" operator="between">
      <formula>0.0000001</formula>
      <formula>1.999999999</formula>
    </cfRule>
    <cfRule type="cellIs" dxfId="84" priority="7" operator="between">
      <formula>2</formula>
      <formula>4.99999999998</formula>
    </cfRule>
    <cfRule type="cellIs" dxfId="83" priority="8" operator="greaterThan">
      <formula>4.999999</formula>
    </cfRule>
  </conditionalFormatting>
  <conditionalFormatting sqref="X11:X85">
    <cfRule type="cellIs" dxfId="82" priority="1" operator="equal">
      <formula>0</formula>
    </cfRule>
    <cfRule type="cellIs" dxfId="81" priority="2" operator="between">
      <formula>0.0000001</formula>
      <formula>1.999999999</formula>
    </cfRule>
    <cfRule type="cellIs" dxfId="80" priority="3" operator="between">
      <formula>2</formula>
      <formula>4.99999999998</formula>
    </cfRule>
    <cfRule type="cellIs" dxfId="79" priority="4" operator="greaterThan">
      <formula>4.999999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O86"/>
  <sheetViews>
    <sheetView tabSelected="1" topLeftCell="A3" workbookViewId="0">
      <pane xSplit="6" ySplit="8" topLeftCell="G41" activePane="bottomRight" state="frozen"/>
      <selection activeCell="A3" sqref="A3"/>
      <selection pane="topRight" activeCell="G3" sqref="G3"/>
      <selection pane="bottomLeft" activeCell="A11" sqref="A11"/>
      <selection pane="bottomRight" activeCell="G11" sqref="G11:G44"/>
    </sheetView>
  </sheetViews>
  <sheetFormatPr defaultColWidth="14.42578125" defaultRowHeight="15" customHeight="1"/>
  <cols>
    <col min="1" max="3" width="9" style="141" customWidth="1"/>
    <col min="4" max="4" width="11.28515625" style="141" customWidth="1"/>
    <col min="5" max="5" width="11.5703125" style="141" customWidth="1"/>
    <col min="6" max="6" width="14.7109375" style="141" customWidth="1"/>
    <col min="7" max="7" width="16" style="141" customWidth="1"/>
    <col min="8" max="8" width="10.140625" style="141" customWidth="1"/>
    <col min="9" max="12" width="8.85546875" style="141" customWidth="1"/>
    <col min="13" max="13" width="9.7109375" style="141" customWidth="1"/>
    <col min="14" max="14" width="13.85546875" style="141" customWidth="1"/>
    <col min="15" max="15" width="11.7109375" style="161" customWidth="1"/>
    <col min="16" max="20" width="11.7109375" style="141" customWidth="1"/>
    <col min="21" max="21" width="11.85546875" style="141" customWidth="1"/>
    <col min="22" max="22" width="11" style="141" customWidth="1"/>
    <col min="23" max="23" width="10.28515625" style="141" customWidth="1"/>
    <col min="24" max="24" width="10" style="141" customWidth="1"/>
    <col min="25" max="25" width="10.140625" style="141" customWidth="1"/>
    <col min="26" max="26" width="12" style="141" customWidth="1"/>
    <col min="27" max="41" width="8.85546875" style="141" customWidth="1"/>
    <col min="42" max="16384" width="14.42578125" style="141"/>
  </cols>
  <sheetData>
    <row r="1" spans="1:41" ht="13.5" hidden="1" customHeight="1">
      <c r="A1" s="138"/>
      <c r="B1" s="138"/>
      <c r="C1" s="138"/>
      <c r="D1" s="139"/>
      <c r="E1" s="138"/>
      <c r="F1" s="138"/>
      <c r="G1" s="138"/>
      <c r="H1" s="139"/>
      <c r="I1" s="139"/>
      <c r="J1" s="139"/>
      <c r="K1" s="139"/>
      <c r="L1" s="139"/>
      <c r="M1" s="139"/>
      <c r="N1" s="138"/>
      <c r="O1" s="140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</row>
    <row r="2" spans="1:41" ht="13.5" hidden="1" customHeight="1">
      <c r="A2" s="138"/>
      <c r="B2" s="138"/>
      <c r="C2" s="138"/>
      <c r="D2" s="139"/>
      <c r="E2" s="138"/>
      <c r="F2" s="138"/>
      <c r="G2" s="138"/>
      <c r="H2" s="139"/>
      <c r="I2" s="139"/>
      <c r="J2" s="139"/>
      <c r="K2" s="139"/>
      <c r="L2" s="139"/>
      <c r="M2" s="139"/>
      <c r="N2" s="138"/>
      <c r="O2" s="140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</row>
    <row r="3" spans="1:41" ht="13.5" customHeight="1">
      <c r="A3" s="159" t="s">
        <v>146</v>
      </c>
      <c r="B3" s="138"/>
      <c r="C3" s="138"/>
      <c r="D3" s="139"/>
      <c r="E3" s="138"/>
      <c r="F3" s="138"/>
      <c r="G3" s="138"/>
      <c r="H3" s="139"/>
      <c r="I3" s="139"/>
      <c r="J3" s="139"/>
      <c r="K3" s="139"/>
      <c r="L3" s="139"/>
      <c r="M3" s="139"/>
      <c r="N3" s="138"/>
      <c r="O3" s="140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</row>
    <row r="4" spans="1:41" ht="13.5" customHeight="1">
      <c r="A4" s="159" t="s">
        <v>272</v>
      </c>
      <c r="B4" s="138"/>
      <c r="C4" s="138"/>
      <c r="D4" s="139"/>
      <c r="E4" s="138"/>
      <c r="F4" s="138"/>
      <c r="G4" s="138"/>
      <c r="H4" s="139"/>
      <c r="I4" s="139"/>
      <c r="J4" s="139"/>
      <c r="K4" s="139"/>
      <c r="L4" s="139"/>
      <c r="M4" s="139"/>
      <c r="N4" s="138"/>
      <c r="O4" s="140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ht="13.5" customHeight="1">
      <c r="A5" s="138" t="s">
        <v>224</v>
      </c>
      <c r="B5" s="138"/>
      <c r="C5" s="138"/>
      <c r="D5" s="139"/>
      <c r="E5" s="138"/>
      <c r="F5" s="138"/>
      <c r="G5" s="138"/>
      <c r="H5" s="139"/>
      <c r="I5" s="139"/>
      <c r="J5" s="139"/>
      <c r="K5" s="139"/>
      <c r="L5" s="139"/>
      <c r="M5" s="139"/>
      <c r="N5" s="138"/>
      <c r="O5" s="140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 ht="13.5" customHeight="1">
      <c r="A6" s="138"/>
      <c r="B6" s="138"/>
      <c r="C6" s="138"/>
      <c r="D6" s="139"/>
      <c r="E6" s="138"/>
      <c r="F6" s="138"/>
      <c r="G6" s="138"/>
      <c r="H6" s="139"/>
      <c r="I6" s="139"/>
      <c r="J6" s="139"/>
      <c r="K6" s="139"/>
      <c r="L6" s="139"/>
      <c r="M6" s="139"/>
      <c r="N6" s="138"/>
      <c r="O6" s="140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 ht="14.25" customHeight="1">
      <c r="A7" s="308" t="s">
        <v>219</v>
      </c>
      <c r="B7" s="308" t="s">
        <v>142</v>
      </c>
      <c r="C7" s="302" t="s">
        <v>225</v>
      </c>
      <c r="D7" s="306" t="s">
        <v>113</v>
      </c>
      <c r="E7" s="308" t="s">
        <v>226</v>
      </c>
      <c r="F7" s="308"/>
      <c r="G7" s="308"/>
      <c r="H7" s="308"/>
      <c r="I7" s="308"/>
      <c r="J7" s="308"/>
      <c r="K7" s="308"/>
      <c r="L7" s="308"/>
      <c r="M7" s="308"/>
      <c r="N7" s="288"/>
      <c r="O7" s="302" t="s">
        <v>227</v>
      </c>
      <c r="P7" s="302"/>
      <c r="Q7" s="302"/>
      <c r="R7" s="302"/>
      <c r="S7" s="302"/>
      <c r="T7" s="302"/>
      <c r="U7" s="294" t="s">
        <v>228</v>
      </c>
      <c r="V7" s="294"/>
      <c r="W7" s="294"/>
      <c r="X7" s="294"/>
      <c r="Y7" s="294"/>
      <c r="Z7" s="295" t="s">
        <v>229</v>
      </c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 ht="44.45" customHeight="1">
      <c r="A8" s="308"/>
      <c r="B8" s="308"/>
      <c r="C8" s="302"/>
      <c r="D8" s="306"/>
      <c r="E8" s="308"/>
      <c r="F8" s="308"/>
      <c r="G8" s="308"/>
      <c r="H8" s="308"/>
      <c r="I8" s="308"/>
      <c r="J8" s="308"/>
      <c r="K8" s="308"/>
      <c r="L8" s="308"/>
      <c r="M8" s="308"/>
      <c r="N8" s="289"/>
      <c r="O8" s="298" t="s">
        <v>230</v>
      </c>
      <c r="P8" s="299"/>
      <c r="Q8" s="300" t="s">
        <v>231</v>
      </c>
      <c r="R8" s="301"/>
      <c r="S8" s="298" t="s">
        <v>232</v>
      </c>
      <c r="T8" s="299"/>
      <c r="U8" s="294"/>
      <c r="V8" s="294"/>
      <c r="W8" s="294"/>
      <c r="X8" s="294"/>
      <c r="Y8" s="294"/>
      <c r="Z8" s="296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 ht="31.9" customHeight="1">
      <c r="A9" s="308"/>
      <c r="B9" s="308"/>
      <c r="C9" s="302"/>
      <c r="D9" s="306"/>
      <c r="E9" s="302" t="s">
        <v>113</v>
      </c>
      <c r="F9" s="302" t="s">
        <v>169</v>
      </c>
      <c r="G9" s="302" t="s">
        <v>233</v>
      </c>
      <c r="H9" s="304" t="s">
        <v>234</v>
      </c>
      <c r="I9" s="306" t="s">
        <v>235</v>
      </c>
      <c r="J9" s="307"/>
      <c r="K9" s="307"/>
      <c r="L9" s="307"/>
      <c r="M9" s="311" t="s">
        <v>236</v>
      </c>
      <c r="N9" s="290" t="s">
        <v>279</v>
      </c>
      <c r="O9" s="142" t="s">
        <v>237</v>
      </c>
      <c r="P9" s="142" t="s">
        <v>238</v>
      </c>
      <c r="Q9" s="142" t="s">
        <v>237</v>
      </c>
      <c r="R9" s="142" t="s">
        <v>239</v>
      </c>
      <c r="S9" s="142" t="s">
        <v>237</v>
      </c>
      <c r="T9" s="143" t="s">
        <v>240</v>
      </c>
      <c r="U9" s="290" t="s">
        <v>241</v>
      </c>
      <c r="V9" s="290" t="s">
        <v>242</v>
      </c>
      <c r="W9" s="290" t="s">
        <v>243</v>
      </c>
      <c r="X9" s="290" t="s">
        <v>236</v>
      </c>
      <c r="Y9" s="290" t="s">
        <v>244</v>
      </c>
      <c r="Z9" s="296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 ht="13.5" customHeight="1">
      <c r="A10" s="309"/>
      <c r="B10" s="309"/>
      <c r="C10" s="303"/>
      <c r="D10" s="310"/>
      <c r="E10" s="303"/>
      <c r="F10" s="303"/>
      <c r="G10" s="303"/>
      <c r="H10" s="305"/>
      <c r="I10" s="144" t="s">
        <v>245</v>
      </c>
      <c r="J10" s="144" t="s">
        <v>246</v>
      </c>
      <c r="K10" s="144" t="s">
        <v>247</v>
      </c>
      <c r="L10" s="144" t="s">
        <v>165</v>
      </c>
      <c r="M10" s="312"/>
      <c r="N10" s="290"/>
      <c r="O10" s="145">
        <v>0.15</v>
      </c>
      <c r="P10" s="146">
        <v>2.5</v>
      </c>
      <c r="Q10" s="146">
        <v>0.6</v>
      </c>
      <c r="R10" s="146">
        <v>9.8000000000000004E-2</v>
      </c>
      <c r="S10" s="147">
        <f>435*2/1000</f>
        <v>0.87</v>
      </c>
      <c r="T10" s="148">
        <f>435*1/1000</f>
        <v>0.435</v>
      </c>
      <c r="U10" s="290"/>
      <c r="V10" s="290"/>
      <c r="W10" s="290"/>
      <c r="X10" s="290"/>
      <c r="Y10" s="290"/>
      <c r="Z10" s="297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</row>
    <row r="11" spans="1:41" ht="13.5" customHeight="1">
      <c r="A11" s="209">
        <v>1</v>
      </c>
      <c r="B11" s="209" t="s">
        <v>64</v>
      </c>
      <c r="C11" s="209">
        <v>2021</v>
      </c>
      <c r="D11" s="210">
        <v>33.26</v>
      </c>
      <c r="E11" s="150"/>
      <c r="F11" s="224">
        <v>46090</v>
      </c>
      <c r="G11" s="151" t="s">
        <v>273</v>
      </c>
      <c r="H11" s="149">
        <v>24</v>
      </c>
      <c r="I11" s="149">
        <v>1</v>
      </c>
      <c r="J11" s="149"/>
      <c r="K11" s="149"/>
      <c r="L11" s="149">
        <f t="shared" ref="L11:L74" si="0">SUM(I11:K11)</f>
        <v>1</v>
      </c>
      <c r="M11" s="152">
        <f>IFERROR(L11/H11,0)</f>
        <v>4.1666666666666664E-2</v>
      </c>
      <c r="N11" s="224"/>
      <c r="O11" s="153">
        <f t="shared" ref="O11:O42" si="1">IFERROR($O$10*$E11,0)</f>
        <v>0</v>
      </c>
      <c r="P11" s="150">
        <f t="shared" ref="P11:P42" si="2">$P$10*$E11</f>
        <v>0</v>
      </c>
      <c r="Q11" s="150"/>
      <c r="R11" s="150"/>
      <c r="S11" s="150"/>
      <c r="T11" s="154"/>
      <c r="U11" s="224"/>
      <c r="V11" s="150"/>
      <c r="W11" s="150"/>
      <c r="X11" s="155">
        <f>IFERROR(W11/V11,0)</f>
        <v>0</v>
      </c>
      <c r="Y11" s="150"/>
      <c r="Z11" s="156">
        <f t="shared" ref="Z11:Z42" si="3">((100-(X11/M11*100)))</f>
        <v>100</v>
      </c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 ht="13.5" customHeight="1">
      <c r="A12" s="209">
        <v>1</v>
      </c>
      <c r="B12" s="209" t="s">
        <v>69</v>
      </c>
      <c r="C12" s="209">
        <v>2021</v>
      </c>
      <c r="D12" s="210">
        <v>32.119999999999997</v>
      </c>
      <c r="E12" s="150"/>
      <c r="F12" s="224">
        <v>46090</v>
      </c>
      <c r="G12" s="151" t="s">
        <v>273</v>
      </c>
      <c r="H12" s="149">
        <v>24</v>
      </c>
      <c r="I12" s="149">
        <v>1</v>
      </c>
      <c r="J12" s="149">
        <v>4</v>
      </c>
      <c r="K12" s="149"/>
      <c r="L12" s="149">
        <f t="shared" si="0"/>
        <v>5</v>
      </c>
      <c r="M12" s="152">
        <f t="shared" ref="M12:M75" si="4">IFERROR(L12/H12,0)</f>
        <v>0.20833333333333334</v>
      </c>
      <c r="N12" s="224"/>
      <c r="O12" s="153">
        <f t="shared" si="1"/>
        <v>0</v>
      </c>
      <c r="P12" s="150">
        <f t="shared" si="2"/>
        <v>0</v>
      </c>
      <c r="Q12" s="149"/>
      <c r="R12" s="149"/>
      <c r="S12" s="149"/>
      <c r="T12" s="149"/>
      <c r="U12" s="224"/>
      <c r="V12" s="150"/>
      <c r="W12" s="150"/>
      <c r="X12" s="155">
        <f t="shared" ref="X12:X75" si="5">IFERROR(W12/V12,0)</f>
        <v>0</v>
      </c>
      <c r="Y12" s="150"/>
      <c r="Z12" s="156">
        <f t="shared" si="3"/>
        <v>100</v>
      </c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 ht="13.5" customHeight="1">
      <c r="A13" s="209">
        <v>1</v>
      </c>
      <c r="B13" s="209" t="s">
        <v>74</v>
      </c>
      <c r="C13" s="209">
        <v>2021</v>
      </c>
      <c r="D13" s="210">
        <v>32.72</v>
      </c>
      <c r="E13" s="150"/>
      <c r="F13" s="224">
        <v>46090</v>
      </c>
      <c r="G13" s="151" t="s">
        <v>273</v>
      </c>
      <c r="H13" s="149">
        <v>24</v>
      </c>
      <c r="I13" s="149">
        <v>3</v>
      </c>
      <c r="J13" s="149">
        <v>6</v>
      </c>
      <c r="K13" s="149"/>
      <c r="L13" s="149">
        <f t="shared" si="0"/>
        <v>9</v>
      </c>
      <c r="M13" s="152">
        <f t="shared" si="4"/>
        <v>0.375</v>
      </c>
      <c r="N13" s="224"/>
      <c r="O13" s="153">
        <f t="shared" si="1"/>
        <v>0</v>
      </c>
      <c r="P13" s="150">
        <f t="shared" si="2"/>
        <v>0</v>
      </c>
      <c r="Q13" s="149"/>
      <c r="R13" s="149"/>
      <c r="S13" s="149"/>
      <c r="T13" s="149"/>
      <c r="U13" s="224"/>
      <c r="V13" s="150"/>
      <c r="W13" s="150"/>
      <c r="X13" s="155">
        <f t="shared" si="5"/>
        <v>0</v>
      </c>
      <c r="Y13" s="150"/>
      <c r="Z13" s="156">
        <f t="shared" si="3"/>
        <v>100</v>
      </c>
      <c r="AA13" s="138"/>
      <c r="AB13" s="138"/>
      <c r="AC13" s="138"/>
      <c r="AD13" s="159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</row>
    <row r="14" spans="1:41" ht="13.5" customHeight="1">
      <c r="A14" s="209">
        <v>1</v>
      </c>
      <c r="B14" s="209" t="s">
        <v>79</v>
      </c>
      <c r="C14" s="209">
        <v>2021</v>
      </c>
      <c r="D14" s="210">
        <v>32.86</v>
      </c>
      <c r="E14" s="150">
        <f>D14</f>
        <v>32.86</v>
      </c>
      <c r="F14" s="224">
        <v>46090</v>
      </c>
      <c r="G14" s="151" t="s">
        <v>273</v>
      </c>
      <c r="H14" s="149">
        <v>24</v>
      </c>
      <c r="I14" s="149">
        <v>33</v>
      </c>
      <c r="J14" s="149">
        <v>46</v>
      </c>
      <c r="K14" s="149"/>
      <c r="L14" s="149">
        <f t="shared" si="0"/>
        <v>79</v>
      </c>
      <c r="M14" s="152">
        <f t="shared" si="4"/>
        <v>3.2916666666666665</v>
      </c>
      <c r="N14" s="224"/>
      <c r="O14" s="153">
        <f t="shared" si="1"/>
        <v>4.9289999999999994</v>
      </c>
      <c r="P14" s="150">
        <f t="shared" si="2"/>
        <v>82.15</v>
      </c>
      <c r="Q14" s="149"/>
      <c r="R14" s="149"/>
      <c r="S14" s="149"/>
      <c r="T14" s="149"/>
      <c r="U14" s="224"/>
      <c r="V14" s="150"/>
      <c r="W14" s="150"/>
      <c r="X14" s="155">
        <f t="shared" si="5"/>
        <v>0</v>
      </c>
      <c r="Y14" s="150"/>
      <c r="Z14" s="156">
        <f t="shared" si="3"/>
        <v>100</v>
      </c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 ht="13.5" customHeight="1">
      <c r="A15" s="209">
        <v>1</v>
      </c>
      <c r="B15" s="209" t="s">
        <v>84</v>
      </c>
      <c r="C15" s="209">
        <v>2021</v>
      </c>
      <c r="D15" s="210">
        <v>31.66</v>
      </c>
      <c r="E15" s="150">
        <f t="shared" ref="E15:E22" si="6">D15</f>
        <v>31.66</v>
      </c>
      <c r="F15" s="224">
        <v>46090</v>
      </c>
      <c r="G15" s="151" t="s">
        <v>273</v>
      </c>
      <c r="H15" s="149">
        <v>24</v>
      </c>
      <c r="I15" s="149">
        <v>55</v>
      </c>
      <c r="J15" s="149">
        <v>29</v>
      </c>
      <c r="K15" s="149"/>
      <c r="L15" s="149">
        <f t="shared" si="0"/>
        <v>84</v>
      </c>
      <c r="M15" s="152">
        <f t="shared" si="4"/>
        <v>3.5</v>
      </c>
      <c r="N15" s="224">
        <v>46093</v>
      </c>
      <c r="O15" s="153">
        <f t="shared" si="1"/>
        <v>4.7489999999999997</v>
      </c>
      <c r="P15" s="150">
        <f t="shared" si="2"/>
        <v>79.150000000000006</v>
      </c>
      <c r="Q15" s="149"/>
      <c r="R15" s="149"/>
      <c r="S15" s="149"/>
      <c r="T15" s="149"/>
      <c r="U15" s="225" t="s">
        <v>274</v>
      </c>
      <c r="V15" s="150">
        <v>9</v>
      </c>
      <c r="W15" s="150">
        <v>0</v>
      </c>
      <c r="X15" s="155">
        <f t="shared" si="5"/>
        <v>0</v>
      </c>
      <c r="Y15" s="150"/>
      <c r="Z15" s="156">
        <f t="shared" si="3"/>
        <v>100</v>
      </c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 ht="13.5" customHeight="1">
      <c r="A16" s="209">
        <v>1</v>
      </c>
      <c r="B16" s="209" t="s">
        <v>58</v>
      </c>
      <c r="C16" s="209">
        <v>2021</v>
      </c>
      <c r="D16" s="210">
        <v>32.42</v>
      </c>
      <c r="E16" s="150">
        <f t="shared" si="6"/>
        <v>32.42</v>
      </c>
      <c r="F16" s="224">
        <v>46090</v>
      </c>
      <c r="G16" s="151" t="s">
        <v>273</v>
      </c>
      <c r="H16" s="157">
        <v>24</v>
      </c>
      <c r="I16" s="149">
        <v>51</v>
      </c>
      <c r="J16" s="149">
        <v>20</v>
      </c>
      <c r="K16" s="149"/>
      <c r="L16" s="149">
        <f t="shared" si="0"/>
        <v>71</v>
      </c>
      <c r="M16" s="152">
        <f t="shared" si="4"/>
        <v>2.9583333333333335</v>
      </c>
      <c r="N16" s="224">
        <v>46093</v>
      </c>
      <c r="O16" s="153">
        <f t="shared" si="1"/>
        <v>4.8630000000000004</v>
      </c>
      <c r="P16" s="150">
        <f t="shared" si="2"/>
        <v>81.050000000000011</v>
      </c>
      <c r="Q16" s="149"/>
      <c r="R16" s="149"/>
      <c r="S16" s="149"/>
      <c r="T16" s="149"/>
      <c r="U16" s="225" t="s">
        <v>274</v>
      </c>
      <c r="V16" s="150">
        <v>9</v>
      </c>
      <c r="W16" s="150">
        <v>0</v>
      </c>
      <c r="X16" s="155">
        <f t="shared" si="5"/>
        <v>0</v>
      </c>
      <c r="Y16" s="150"/>
      <c r="Z16" s="156">
        <f t="shared" si="3"/>
        <v>100</v>
      </c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 ht="13.5" customHeight="1">
      <c r="A17" s="209">
        <v>1</v>
      </c>
      <c r="B17" s="209" t="s">
        <v>63</v>
      </c>
      <c r="C17" s="209">
        <v>2021</v>
      </c>
      <c r="D17" s="210">
        <v>31.52</v>
      </c>
      <c r="E17" s="150">
        <f t="shared" si="6"/>
        <v>31.52</v>
      </c>
      <c r="F17" s="224">
        <v>46089</v>
      </c>
      <c r="G17" s="151" t="s">
        <v>273</v>
      </c>
      <c r="H17" s="157">
        <v>24</v>
      </c>
      <c r="I17" s="149">
        <v>44</v>
      </c>
      <c r="J17" s="149">
        <v>37</v>
      </c>
      <c r="K17" s="149">
        <v>7</v>
      </c>
      <c r="L17" s="149">
        <f t="shared" si="0"/>
        <v>88</v>
      </c>
      <c r="M17" s="152">
        <f t="shared" si="4"/>
        <v>3.6666666666666665</v>
      </c>
      <c r="N17" s="224">
        <v>46088</v>
      </c>
      <c r="O17" s="153">
        <f t="shared" si="1"/>
        <v>4.7279999999999998</v>
      </c>
      <c r="P17" s="150">
        <f t="shared" si="2"/>
        <v>78.8</v>
      </c>
      <c r="Q17" s="149"/>
      <c r="R17" s="149"/>
      <c r="S17" s="149"/>
      <c r="T17" s="149"/>
      <c r="U17" s="225" t="s">
        <v>275</v>
      </c>
      <c r="V17" s="150">
        <v>9</v>
      </c>
      <c r="W17" s="150">
        <v>0</v>
      </c>
      <c r="X17" s="155">
        <f t="shared" si="5"/>
        <v>0</v>
      </c>
      <c r="Y17" s="150"/>
      <c r="Z17" s="156">
        <f t="shared" si="3"/>
        <v>100</v>
      </c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 ht="13.5" customHeight="1">
      <c r="A18" s="209">
        <v>1</v>
      </c>
      <c r="B18" s="209" t="s">
        <v>68</v>
      </c>
      <c r="C18" s="209">
        <v>2021</v>
      </c>
      <c r="D18" s="210">
        <v>31.54</v>
      </c>
      <c r="E18" s="150">
        <f t="shared" si="6"/>
        <v>31.54</v>
      </c>
      <c r="F18" s="224">
        <v>46089</v>
      </c>
      <c r="G18" s="151" t="s">
        <v>273</v>
      </c>
      <c r="H18" s="149">
        <v>24</v>
      </c>
      <c r="I18" s="149">
        <v>68</v>
      </c>
      <c r="J18" s="149">
        <v>37</v>
      </c>
      <c r="K18" s="149">
        <v>11</v>
      </c>
      <c r="L18" s="149">
        <f t="shared" si="0"/>
        <v>116</v>
      </c>
      <c r="M18" s="152">
        <f t="shared" si="4"/>
        <v>4.833333333333333</v>
      </c>
      <c r="N18" s="224">
        <v>46088</v>
      </c>
      <c r="O18" s="153">
        <f t="shared" si="1"/>
        <v>4.7309999999999999</v>
      </c>
      <c r="P18" s="150">
        <f t="shared" si="2"/>
        <v>78.849999999999994</v>
      </c>
      <c r="Q18" s="149"/>
      <c r="R18" s="149"/>
      <c r="S18" s="149"/>
      <c r="T18" s="149"/>
      <c r="U18" s="225" t="s">
        <v>275</v>
      </c>
      <c r="V18" s="150">
        <v>9</v>
      </c>
      <c r="W18" s="150">
        <v>0</v>
      </c>
      <c r="X18" s="155">
        <f t="shared" si="5"/>
        <v>0</v>
      </c>
      <c r="Y18" s="150"/>
      <c r="Z18" s="156">
        <f t="shared" si="3"/>
        <v>100</v>
      </c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</row>
    <row r="19" spans="1:41" ht="13.5" customHeight="1">
      <c r="A19" s="209">
        <v>1</v>
      </c>
      <c r="B19" s="209" t="s">
        <v>73</v>
      </c>
      <c r="C19" s="209">
        <v>2021</v>
      </c>
      <c r="D19" s="210">
        <v>31</v>
      </c>
      <c r="E19" s="150">
        <f t="shared" si="6"/>
        <v>31</v>
      </c>
      <c r="F19" s="224">
        <v>46089</v>
      </c>
      <c r="G19" s="151" t="s">
        <v>273</v>
      </c>
      <c r="H19" s="157">
        <v>24</v>
      </c>
      <c r="I19" s="149">
        <v>44</v>
      </c>
      <c r="J19" s="149">
        <v>9</v>
      </c>
      <c r="K19" s="149"/>
      <c r="L19" s="149">
        <f t="shared" si="0"/>
        <v>53</v>
      </c>
      <c r="M19" s="152">
        <f t="shared" si="4"/>
        <v>2.2083333333333335</v>
      </c>
      <c r="N19" s="224">
        <v>46088</v>
      </c>
      <c r="O19" s="153">
        <f t="shared" si="1"/>
        <v>4.6499999999999995</v>
      </c>
      <c r="P19" s="150">
        <f t="shared" si="2"/>
        <v>77.5</v>
      </c>
      <c r="Q19" s="149"/>
      <c r="R19" s="149"/>
      <c r="S19" s="149"/>
      <c r="T19" s="149"/>
      <c r="U19" s="225" t="s">
        <v>275</v>
      </c>
      <c r="V19" s="150">
        <v>9</v>
      </c>
      <c r="W19" s="150">
        <v>0</v>
      </c>
      <c r="X19" s="155">
        <f t="shared" si="5"/>
        <v>0</v>
      </c>
      <c r="Y19" s="150"/>
      <c r="Z19" s="156">
        <f t="shared" si="3"/>
        <v>100</v>
      </c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 ht="13.5" customHeight="1">
      <c r="A20" s="209">
        <v>1</v>
      </c>
      <c r="B20" s="209" t="s">
        <v>78</v>
      </c>
      <c r="C20" s="209">
        <v>2021</v>
      </c>
      <c r="D20" s="210">
        <v>31.24</v>
      </c>
      <c r="E20" s="150">
        <f t="shared" si="6"/>
        <v>31.24</v>
      </c>
      <c r="F20" s="224">
        <v>46089</v>
      </c>
      <c r="G20" s="151" t="s">
        <v>273</v>
      </c>
      <c r="H20" s="157">
        <v>24</v>
      </c>
      <c r="I20" s="149">
        <v>41</v>
      </c>
      <c r="J20" s="149">
        <v>19</v>
      </c>
      <c r="K20" s="149"/>
      <c r="L20" s="149">
        <f t="shared" si="0"/>
        <v>60</v>
      </c>
      <c r="M20" s="152">
        <f t="shared" si="4"/>
        <v>2.5</v>
      </c>
      <c r="N20" s="224">
        <v>46088</v>
      </c>
      <c r="O20" s="153">
        <f t="shared" si="1"/>
        <v>4.6859999999999999</v>
      </c>
      <c r="P20" s="150">
        <f t="shared" si="2"/>
        <v>78.099999999999994</v>
      </c>
      <c r="Q20" s="149"/>
      <c r="R20" s="149"/>
      <c r="S20" s="149"/>
      <c r="T20" s="149"/>
      <c r="U20" s="225" t="s">
        <v>275</v>
      </c>
      <c r="V20" s="150">
        <v>9</v>
      </c>
      <c r="W20" s="150">
        <v>0</v>
      </c>
      <c r="X20" s="155">
        <f t="shared" si="5"/>
        <v>0</v>
      </c>
      <c r="Y20" s="150"/>
      <c r="Z20" s="156">
        <f t="shared" si="3"/>
        <v>100</v>
      </c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 ht="13.5" customHeight="1">
      <c r="A21" s="209">
        <v>1</v>
      </c>
      <c r="B21" s="209" t="s">
        <v>83</v>
      </c>
      <c r="C21" s="209">
        <v>2021</v>
      </c>
      <c r="D21" s="210">
        <v>32.020000000000003</v>
      </c>
      <c r="E21" s="150">
        <f t="shared" si="6"/>
        <v>32.020000000000003</v>
      </c>
      <c r="F21" s="224">
        <v>46090</v>
      </c>
      <c r="G21" s="151" t="s">
        <v>273</v>
      </c>
      <c r="H21" s="157">
        <v>24</v>
      </c>
      <c r="I21" s="149">
        <v>18</v>
      </c>
      <c r="J21" s="149">
        <v>8</v>
      </c>
      <c r="K21" s="149"/>
      <c r="L21" s="149">
        <f t="shared" si="0"/>
        <v>26</v>
      </c>
      <c r="M21" s="152">
        <f t="shared" si="4"/>
        <v>1.0833333333333333</v>
      </c>
      <c r="N21" s="224">
        <v>46092</v>
      </c>
      <c r="O21" s="153">
        <f t="shared" si="1"/>
        <v>4.8029999999999999</v>
      </c>
      <c r="P21" s="150">
        <f t="shared" si="2"/>
        <v>80.050000000000011</v>
      </c>
      <c r="Q21" s="149"/>
      <c r="R21" s="149"/>
      <c r="S21" s="149"/>
      <c r="T21" s="149"/>
      <c r="U21" s="225" t="s">
        <v>276</v>
      </c>
      <c r="V21" s="150">
        <v>9</v>
      </c>
      <c r="W21" s="150">
        <v>0</v>
      </c>
      <c r="X21" s="155">
        <f t="shared" si="5"/>
        <v>0</v>
      </c>
      <c r="Y21" s="150"/>
      <c r="Z21" s="156">
        <f t="shared" si="3"/>
        <v>100</v>
      </c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 ht="13.5" customHeight="1">
      <c r="A22" s="209">
        <v>1</v>
      </c>
      <c r="B22" s="209" t="s">
        <v>88</v>
      </c>
      <c r="C22" s="209">
        <v>2021</v>
      </c>
      <c r="D22" s="210">
        <v>33.61</v>
      </c>
      <c r="E22" s="150">
        <f t="shared" si="6"/>
        <v>33.61</v>
      </c>
      <c r="F22" s="224">
        <v>46090</v>
      </c>
      <c r="G22" s="151" t="s">
        <v>273</v>
      </c>
      <c r="H22" s="149">
        <v>24</v>
      </c>
      <c r="I22" s="149">
        <v>22</v>
      </c>
      <c r="J22" s="149">
        <v>12</v>
      </c>
      <c r="K22" s="149"/>
      <c r="L22" s="149">
        <f t="shared" si="0"/>
        <v>34</v>
      </c>
      <c r="M22" s="152">
        <f t="shared" si="4"/>
        <v>1.4166666666666667</v>
      </c>
      <c r="N22" s="224">
        <v>46092</v>
      </c>
      <c r="O22" s="153">
        <f t="shared" si="1"/>
        <v>5.0415000000000001</v>
      </c>
      <c r="P22" s="150">
        <f t="shared" si="2"/>
        <v>84.025000000000006</v>
      </c>
      <c r="Q22" s="150"/>
      <c r="R22" s="150"/>
      <c r="S22" s="150"/>
      <c r="T22" s="150"/>
      <c r="U22" s="225" t="s">
        <v>276</v>
      </c>
      <c r="V22" s="150">
        <v>9</v>
      </c>
      <c r="W22" s="150">
        <v>0</v>
      </c>
      <c r="X22" s="155">
        <f t="shared" si="5"/>
        <v>0</v>
      </c>
      <c r="Y22" s="150"/>
      <c r="Z22" s="156">
        <f t="shared" si="3"/>
        <v>100</v>
      </c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 ht="13.5" customHeight="1">
      <c r="A23" s="209">
        <v>1</v>
      </c>
      <c r="B23" s="209" t="s">
        <v>80</v>
      </c>
      <c r="C23" s="209">
        <v>2021</v>
      </c>
      <c r="D23" s="210">
        <v>28.94</v>
      </c>
      <c r="E23" s="150">
        <f>D23</f>
        <v>28.94</v>
      </c>
      <c r="F23" s="224">
        <v>46089</v>
      </c>
      <c r="G23" s="151" t="s">
        <v>273</v>
      </c>
      <c r="H23" s="149">
        <v>24</v>
      </c>
      <c r="I23" s="149">
        <v>281</v>
      </c>
      <c r="J23" s="149">
        <v>98</v>
      </c>
      <c r="K23" s="149"/>
      <c r="L23" s="149">
        <f t="shared" si="0"/>
        <v>379</v>
      </c>
      <c r="M23" s="152">
        <f t="shared" si="4"/>
        <v>15.791666666666666</v>
      </c>
      <c r="N23" s="224">
        <v>46091</v>
      </c>
      <c r="O23" s="153">
        <f t="shared" si="1"/>
        <v>4.3410000000000002</v>
      </c>
      <c r="P23" s="150">
        <f t="shared" si="2"/>
        <v>72.350000000000009</v>
      </c>
      <c r="Q23" s="150"/>
      <c r="R23" s="150"/>
      <c r="S23" s="150"/>
      <c r="T23" s="150"/>
      <c r="U23" s="225" t="s">
        <v>277</v>
      </c>
      <c r="V23" s="150">
        <v>9</v>
      </c>
      <c r="W23" s="150">
        <v>37</v>
      </c>
      <c r="X23" s="155">
        <f t="shared" si="5"/>
        <v>4.1111111111111107</v>
      </c>
      <c r="Y23" s="150"/>
      <c r="Z23" s="156">
        <f t="shared" si="3"/>
        <v>73.966578715919084</v>
      </c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 ht="13.5" customHeight="1">
      <c r="A24" s="209">
        <v>1</v>
      </c>
      <c r="B24" s="209" t="s">
        <v>85</v>
      </c>
      <c r="C24" s="209">
        <v>2021</v>
      </c>
      <c r="D24" s="210">
        <v>29.42</v>
      </c>
      <c r="E24" s="150">
        <f t="shared" ref="E24:E27" si="7">D24</f>
        <v>29.42</v>
      </c>
      <c r="F24" s="224">
        <v>46090</v>
      </c>
      <c r="G24" s="151" t="s">
        <v>273</v>
      </c>
      <c r="H24" s="149">
        <v>24</v>
      </c>
      <c r="I24" s="149">
        <v>84</v>
      </c>
      <c r="J24" s="149">
        <v>45</v>
      </c>
      <c r="K24" s="149"/>
      <c r="L24" s="149">
        <f t="shared" si="0"/>
        <v>129</v>
      </c>
      <c r="M24" s="152">
        <f t="shared" si="4"/>
        <v>5.375</v>
      </c>
      <c r="N24" s="224">
        <v>46090</v>
      </c>
      <c r="O24" s="153">
        <f t="shared" si="1"/>
        <v>4.4130000000000003</v>
      </c>
      <c r="P24" s="150">
        <f t="shared" si="2"/>
        <v>73.550000000000011</v>
      </c>
      <c r="Q24" s="149"/>
      <c r="R24" s="149"/>
      <c r="S24" s="149"/>
      <c r="T24" s="149"/>
      <c r="U24" s="225" t="s">
        <v>278</v>
      </c>
      <c r="V24" s="150">
        <v>9</v>
      </c>
      <c r="W24" s="150">
        <v>34</v>
      </c>
      <c r="X24" s="155">
        <f t="shared" si="5"/>
        <v>3.7777777777777777</v>
      </c>
      <c r="Y24" s="150"/>
      <c r="Z24" s="156">
        <f t="shared" si="3"/>
        <v>29.715762273901817</v>
      </c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 ht="13.5" customHeight="1">
      <c r="A25" s="209">
        <v>1</v>
      </c>
      <c r="B25" s="209" t="s">
        <v>89</v>
      </c>
      <c r="C25" s="209">
        <v>2021</v>
      </c>
      <c r="D25" s="210">
        <v>28.96</v>
      </c>
      <c r="E25" s="150">
        <f t="shared" si="7"/>
        <v>28.96</v>
      </c>
      <c r="F25" s="224">
        <v>46090</v>
      </c>
      <c r="G25" s="151" t="s">
        <v>273</v>
      </c>
      <c r="H25" s="157">
        <v>24</v>
      </c>
      <c r="I25" s="149">
        <v>75</v>
      </c>
      <c r="J25" s="149">
        <v>49</v>
      </c>
      <c r="K25" s="149"/>
      <c r="L25" s="149">
        <f t="shared" si="0"/>
        <v>124</v>
      </c>
      <c r="M25" s="152">
        <f t="shared" si="4"/>
        <v>5.166666666666667</v>
      </c>
      <c r="N25" s="224">
        <v>46090</v>
      </c>
      <c r="O25" s="153">
        <f t="shared" si="1"/>
        <v>4.3440000000000003</v>
      </c>
      <c r="P25" s="150">
        <f t="shared" si="2"/>
        <v>72.400000000000006</v>
      </c>
      <c r="Q25" s="149"/>
      <c r="R25" s="149"/>
      <c r="S25" s="149"/>
      <c r="T25" s="149"/>
      <c r="U25" s="225" t="s">
        <v>278</v>
      </c>
      <c r="V25" s="150">
        <v>9</v>
      </c>
      <c r="W25" s="150">
        <v>42</v>
      </c>
      <c r="X25" s="155">
        <f t="shared" si="5"/>
        <v>4.666666666666667</v>
      </c>
      <c r="Y25" s="150"/>
      <c r="Z25" s="156">
        <f t="shared" si="3"/>
        <v>9.6774193548387188</v>
      </c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 ht="13.5" customHeight="1">
      <c r="A26" s="209">
        <v>1</v>
      </c>
      <c r="B26" s="209" t="s">
        <v>92</v>
      </c>
      <c r="C26" s="209">
        <v>2021</v>
      </c>
      <c r="D26" s="210">
        <v>27.33</v>
      </c>
      <c r="E26" s="150">
        <f t="shared" si="7"/>
        <v>27.33</v>
      </c>
      <c r="F26" s="224">
        <v>46089</v>
      </c>
      <c r="G26" s="151" t="s">
        <v>273</v>
      </c>
      <c r="H26" s="157">
        <v>24</v>
      </c>
      <c r="I26" s="149">
        <v>254</v>
      </c>
      <c r="J26" s="149">
        <v>139</v>
      </c>
      <c r="K26" s="149"/>
      <c r="L26" s="149">
        <f t="shared" si="0"/>
        <v>393</v>
      </c>
      <c r="M26" s="152">
        <f t="shared" si="4"/>
        <v>16.375</v>
      </c>
      <c r="N26" s="224">
        <v>46090</v>
      </c>
      <c r="O26" s="153">
        <f t="shared" si="1"/>
        <v>4.0994999999999999</v>
      </c>
      <c r="P26" s="150">
        <f t="shared" si="2"/>
        <v>68.324999999999989</v>
      </c>
      <c r="Q26" s="149"/>
      <c r="R26" s="149"/>
      <c r="S26" s="149"/>
      <c r="T26" s="149"/>
      <c r="U26" s="225" t="s">
        <v>278</v>
      </c>
      <c r="V26" s="150">
        <v>9</v>
      </c>
      <c r="W26" s="150">
        <v>2</v>
      </c>
      <c r="X26" s="155">
        <f t="shared" si="5"/>
        <v>0.22222222222222221</v>
      </c>
      <c r="Y26" s="150"/>
      <c r="Z26" s="156">
        <f t="shared" si="3"/>
        <v>98.642917726887191</v>
      </c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 ht="13.5" customHeight="1">
      <c r="A27" s="209">
        <v>1</v>
      </c>
      <c r="B27" s="209" t="s">
        <v>95</v>
      </c>
      <c r="C27" s="209">
        <v>2021</v>
      </c>
      <c r="D27" s="210">
        <v>29.86</v>
      </c>
      <c r="E27" s="150">
        <f t="shared" si="7"/>
        <v>29.86</v>
      </c>
      <c r="F27" s="224">
        <v>46089</v>
      </c>
      <c r="G27" s="151" t="s">
        <v>273</v>
      </c>
      <c r="H27" s="149">
        <v>24</v>
      </c>
      <c r="I27" s="149">
        <v>112</v>
      </c>
      <c r="J27" s="149">
        <v>84</v>
      </c>
      <c r="K27" s="149"/>
      <c r="L27" s="149">
        <f t="shared" si="0"/>
        <v>196</v>
      </c>
      <c r="M27" s="152">
        <f t="shared" si="4"/>
        <v>8.1666666666666661</v>
      </c>
      <c r="N27" s="224">
        <v>46090</v>
      </c>
      <c r="O27" s="153">
        <f t="shared" si="1"/>
        <v>4.4790000000000001</v>
      </c>
      <c r="P27" s="150">
        <f t="shared" si="2"/>
        <v>74.650000000000006</v>
      </c>
      <c r="Q27" s="149"/>
      <c r="R27" s="149"/>
      <c r="S27" s="149"/>
      <c r="T27" s="149"/>
      <c r="U27" s="225" t="s">
        <v>278</v>
      </c>
      <c r="V27" s="150">
        <v>9</v>
      </c>
      <c r="W27" s="150">
        <v>0</v>
      </c>
      <c r="X27" s="155">
        <f t="shared" si="5"/>
        <v>0</v>
      </c>
      <c r="Y27" s="150"/>
      <c r="Z27" s="156">
        <f t="shared" si="3"/>
        <v>100</v>
      </c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 ht="13.5" customHeight="1">
      <c r="A28" s="209">
        <v>1</v>
      </c>
      <c r="B28" s="209" t="s">
        <v>98</v>
      </c>
      <c r="C28" s="209">
        <v>2021</v>
      </c>
      <c r="D28" s="210">
        <v>29.81</v>
      </c>
      <c r="E28" s="150">
        <f t="shared" ref="E28:E30" si="8">D28</f>
        <v>29.81</v>
      </c>
      <c r="F28" s="224">
        <v>46089</v>
      </c>
      <c r="G28" s="151" t="s">
        <v>273</v>
      </c>
      <c r="H28" s="149">
        <v>24</v>
      </c>
      <c r="I28" s="149">
        <v>77</v>
      </c>
      <c r="J28" s="149">
        <v>17</v>
      </c>
      <c r="K28" s="149">
        <v>18</v>
      </c>
      <c r="L28" s="149">
        <f t="shared" si="0"/>
        <v>112</v>
      </c>
      <c r="M28" s="152">
        <f t="shared" si="4"/>
        <v>4.666666666666667</v>
      </c>
      <c r="N28" s="224">
        <v>46091</v>
      </c>
      <c r="O28" s="153">
        <f t="shared" si="1"/>
        <v>4.4714999999999998</v>
      </c>
      <c r="P28" s="150">
        <f t="shared" si="2"/>
        <v>74.524999999999991</v>
      </c>
      <c r="Q28" s="149"/>
      <c r="R28" s="149"/>
      <c r="S28" s="149"/>
      <c r="T28" s="149"/>
      <c r="U28" s="225" t="s">
        <v>277</v>
      </c>
      <c r="V28" s="150">
        <v>9</v>
      </c>
      <c r="W28" s="150">
        <v>0</v>
      </c>
      <c r="X28" s="155">
        <f t="shared" si="5"/>
        <v>0</v>
      </c>
      <c r="Y28" s="150"/>
      <c r="Z28" s="156">
        <f t="shared" si="3"/>
        <v>100</v>
      </c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</row>
    <row r="29" spans="1:41" ht="13.5" customHeight="1">
      <c r="A29" s="209">
        <v>1</v>
      </c>
      <c r="B29" s="209" t="s">
        <v>101</v>
      </c>
      <c r="C29" s="209">
        <v>2021</v>
      </c>
      <c r="D29" s="210">
        <v>29.77</v>
      </c>
      <c r="E29" s="150">
        <f t="shared" si="8"/>
        <v>29.77</v>
      </c>
      <c r="F29" s="224">
        <v>46088</v>
      </c>
      <c r="G29" s="151" t="s">
        <v>273</v>
      </c>
      <c r="H29" s="149">
        <v>24</v>
      </c>
      <c r="I29" s="149">
        <v>64</v>
      </c>
      <c r="J29" s="149">
        <v>11</v>
      </c>
      <c r="K29" s="149">
        <v>29</v>
      </c>
      <c r="L29" s="149">
        <f t="shared" si="0"/>
        <v>104</v>
      </c>
      <c r="M29" s="152">
        <f t="shared" si="4"/>
        <v>4.333333333333333</v>
      </c>
      <c r="N29" s="224">
        <v>46088</v>
      </c>
      <c r="O29" s="153">
        <f t="shared" si="1"/>
        <v>4.4654999999999996</v>
      </c>
      <c r="P29" s="150">
        <f t="shared" si="2"/>
        <v>74.424999999999997</v>
      </c>
      <c r="Q29" s="149"/>
      <c r="R29" s="149"/>
      <c r="S29" s="149"/>
      <c r="T29" s="149"/>
      <c r="U29" s="225" t="s">
        <v>277</v>
      </c>
      <c r="V29" s="150">
        <v>9</v>
      </c>
      <c r="W29" s="150">
        <v>0</v>
      </c>
      <c r="X29" s="155">
        <f t="shared" si="5"/>
        <v>0</v>
      </c>
      <c r="Y29" s="150"/>
      <c r="Z29" s="156">
        <f t="shared" si="3"/>
        <v>100</v>
      </c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</row>
    <row r="30" spans="1:41" ht="13.5" customHeight="1">
      <c r="A30" s="209">
        <v>1</v>
      </c>
      <c r="B30" s="209" t="s">
        <v>104</v>
      </c>
      <c r="C30" s="209">
        <v>2021</v>
      </c>
      <c r="D30" s="210">
        <v>29.54</v>
      </c>
      <c r="E30" s="150">
        <f t="shared" si="8"/>
        <v>29.54</v>
      </c>
      <c r="F30" s="224">
        <v>46088</v>
      </c>
      <c r="G30" s="151" t="s">
        <v>273</v>
      </c>
      <c r="H30" s="149">
        <v>24</v>
      </c>
      <c r="I30" s="149">
        <v>25</v>
      </c>
      <c r="J30" s="149">
        <v>16</v>
      </c>
      <c r="K30" s="149">
        <v>7</v>
      </c>
      <c r="L30" s="149">
        <f t="shared" si="0"/>
        <v>48</v>
      </c>
      <c r="M30" s="152">
        <f t="shared" si="4"/>
        <v>2</v>
      </c>
      <c r="N30" s="224">
        <v>46088</v>
      </c>
      <c r="O30" s="153">
        <f t="shared" si="1"/>
        <v>4.431</v>
      </c>
      <c r="P30" s="150">
        <f t="shared" si="2"/>
        <v>73.849999999999994</v>
      </c>
      <c r="Q30" s="149"/>
      <c r="R30" s="149"/>
      <c r="S30" s="149"/>
      <c r="T30" s="149"/>
      <c r="U30" s="225" t="s">
        <v>275</v>
      </c>
      <c r="V30" s="150">
        <v>9</v>
      </c>
      <c r="W30" s="150">
        <v>0</v>
      </c>
      <c r="X30" s="155">
        <f t="shared" si="5"/>
        <v>0</v>
      </c>
      <c r="Y30" s="150"/>
      <c r="Z30" s="156">
        <f t="shared" si="3"/>
        <v>100</v>
      </c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</row>
    <row r="31" spans="1:41" ht="13.5" customHeight="1">
      <c r="A31" s="209">
        <v>1</v>
      </c>
      <c r="B31" s="209" t="s">
        <v>107</v>
      </c>
      <c r="C31" s="209">
        <v>2021</v>
      </c>
      <c r="D31" s="210">
        <v>29.3</v>
      </c>
      <c r="E31" s="150">
        <f>D31</f>
        <v>29.3</v>
      </c>
      <c r="F31" s="224">
        <v>46092</v>
      </c>
      <c r="G31" s="151" t="s">
        <v>273</v>
      </c>
      <c r="H31" s="149">
        <v>24</v>
      </c>
      <c r="I31" s="149">
        <v>25</v>
      </c>
      <c r="J31" s="149">
        <v>12</v>
      </c>
      <c r="K31" s="149"/>
      <c r="L31" s="149">
        <f t="shared" si="0"/>
        <v>37</v>
      </c>
      <c r="M31" s="152">
        <f t="shared" si="4"/>
        <v>1.5416666666666667</v>
      </c>
      <c r="N31" s="224">
        <v>46092</v>
      </c>
      <c r="O31" s="153">
        <f t="shared" si="1"/>
        <v>4.3949999999999996</v>
      </c>
      <c r="P31" s="150">
        <f t="shared" si="2"/>
        <v>73.25</v>
      </c>
      <c r="Q31" s="149"/>
      <c r="R31" s="149"/>
      <c r="S31" s="149"/>
      <c r="T31" s="149"/>
      <c r="U31" s="225" t="s">
        <v>276</v>
      </c>
      <c r="V31" s="150">
        <v>9</v>
      </c>
      <c r="W31" s="150">
        <v>0</v>
      </c>
      <c r="X31" s="155">
        <f t="shared" si="5"/>
        <v>0</v>
      </c>
      <c r="Y31" s="150"/>
      <c r="Z31" s="156">
        <f t="shared" si="3"/>
        <v>100</v>
      </c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</row>
    <row r="32" spans="1:41" ht="13.5" customHeight="1">
      <c r="A32" s="209">
        <v>1</v>
      </c>
      <c r="B32" s="209" t="s">
        <v>46</v>
      </c>
      <c r="C32" s="209">
        <v>2022</v>
      </c>
      <c r="D32" s="210">
        <v>30.14</v>
      </c>
      <c r="E32" s="150"/>
      <c r="F32" s="224">
        <v>46090</v>
      </c>
      <c r="G32" s="151" t="s">
        <v>273</v>
      </c>
      <c r="H32" s="149">
        <v>24</v>
      </c>
      <c r="I32" s="149">
        <v>0</v>
      </c>
      <c r="J32" s="149">
        <v>0</v>
      </c>
      <c r="K32" s="149"/>
      <c r="L32" s="149">
        <f t="shared" si="0"/>
        <v>0</v>
      </c>
      <c r="M32" s="152">
        <f t="shared" si="4"/>
        <v>0</v>
      </c>
      <c r="N32" s="224"/>
      <c r="O32" s="153">
        <f t="shared" si="1"/>
        <v>0</v>
      </c>
      <c r="P32" s="150">
        <f t="shared" si="2"/>
        <v>0</v>
      </c>
      <c r="Q32" s="149"/>
      <c r="R32" s="149"/>
      <c r="S32" s="149"/>
      <c r="T32" s="149"/>
      <c r="U32" s="224"/>
      <c r="V32" s="150"/>
      <c r="W32" s="150"/>
      <c r="X32" s="155">
        <f t="shared" si="5"/>
        <v>0</v>
      </c>
      <c r="Y32" s="150"/>
      <c r="Z32" s="156" t="e">
        <f t="shared" si="3"/>
        <v>#DIV/0!</v>
      </c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</row>
    <row r="33" spans="1:41" ht="13.5" customHeight="1">
      <c r="A33" s="209">
        <v>1</v>
      </c>
      <c r="B33" s="209" t="s">
        <v>50</v>
      </c>
      <c r="C33" s="209">
        <v>2022</v>
      </c>
      <c r="D33" s="210">
        <v>27.99</v>
      </c>
      <c r="E33" s="150"/>
      <c r="F33" s="224">
        <v>46090</v>
      </c>
      <c r="G33" s="151" t="s">
        <v>273</v>
      </c>
      <c r="H33" s="157">
        <v>24</v>
      </c>
      <c r="I33" s="149">
        <v>0</v>
      </c>
      <c r="J33" s="149">
        <v>0</v>
      </c>
      <c r="K33" s="149"/>
      <c r="L33" s="149">
        <f t="shared" si="0"/>
        <v>0</v>
      </c>
      <c r="M33" s="152">
        <f t="shared" si="4"/>
        <v>0</v>
      </c>
      <c r="N33" s="224"/>
      <c r="O33" s="153">
        <f t="shared" si="1"/>
        <v>0</v>
      </c>
      <c r="P33" s="150">
        <f t="shared" si="2"/>
        <v>0</v>
      </c>
      <c r="Q33" s="149"/>
      <c r="R33" s="149"/>
      <c r="S33" s="149"/>
      <c r="T33" s="149"/>
      <c r="U33" s="224"/>
      <c r="V33" s="150"/>
      <c r="W33" s="150"/>
      <c r="X33" s="155">
        <f t="shared" si="5"/>
        <v>0</v>
      </c>
      <c r="Y33" s="150"/>
      <c r="Z33" s="156" t="e">
        <f t="shared" si="3"/>
        <v>#DIV/0!</v>
      </c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</row>
    <row r="34" spans="1:41" ht="13.5" customHeight="1">
      <c r="A34" s="209">
        <v>1</v>
      </c>
      <c r="B34" s="209" t="s">
        <v>54</v>
      </c>
      <c r="C34" s="209">
        <v>2022</v>
      </c>
      <c r="D34" s="210">
        <v>32.9</v>
      </c>
      <c r="E34" s="150"/>
      <c r="F34" s="224">
        <v>46090</v>
      </c>
      <c r="G34" s="151" t="s">
        <v>273</v>
      </c>
      <c r="H34" s="157">
        <v>24</v>
      </c>
      <c r="I34" s="149">
        <v>0</v>
      </c>
      <c r="J34" s="149">
        <v>0</v>
      </c>
      <c r="K34" s="149"/>
      <c r="L34" s="149">
        <f t="shared" si="0"/>
        <v>0</v>
      </c>
      <c r="M34" s="152">
        <f t="shared" si="4"/>
        <v>0</v>
      </c>
      <c r="N34" s="224"/>
      <c r="O34" s="153">
        <f t="shared" si="1"/>
        <v>0</v>
      </c>
      <c r="P34" s="150">
        <f t="shared" si="2"/>
        <v>0</v>
      </c>
      <c r="Q34" s="149"/>
      <c r="R34" s="149"/>
      <c r="S34" s="149"/>
      <c r="T34" s="149"/>
      <c r="U34" s="224"/>
      <c r="V34" s="150"/>
      <c r="W34" s="150"/>
      <c r="X34" s="155">
        <f t="shared" si="5"/>
        <v>0</v>
      </c>
      <c r="Y34" s="150"/>
      <c r="Z34" s="156" t="e">
        <f t="shared" si="3"/>
        <v>#DIV/0!</v>
      </c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</row>
    <row r="35" spans="1:41" ht="13.5" customHeight="1">
      <c r="A35" s="209">
        <v>1</v>
      </c>
      <c r="B35" s="209" t="s">
        <v>59</v>
      </c>
      <c r="C35" s="209">
        <v>2022</v>
      </c>
      <c r="D35" s="210">
        <v>33.22</v>
      </c>
      <c r="E35" s="150"/>
      <c r="F35" s="224">
        <v>46090</v>
      </c>
      <c r="G35" s="151" t="s">
        <v>273</v>
      </c>
      <c r="H35" s="149">
        <v>24</v>
      </c>
      <c r="I35" s="149">
        <v>0</v>
      </c>
      <c r="J35" s="149">
        <v>0</v>
      </c>
      <c r="K35" s="149"/>
      <c r="L35" s="149">
        <f t="shared" si="0"/>
        <v>0</v>
      </c>
      <c r="M35" s="152">
        <f t="shared" si="4"/>
        <v>0</v>
      </c>
      <c r="N35" s="224"/>
      <c r="O35" s="153">
        <f t="shared" si="1"/>
        <v>0</v>
      </c>
      <c r="P35" s="150">
        <f t="shared" si="2"/>
        <v>0</v>
      </c>
      <c r="Q35" s="149"/>
      <c r="R35" s="149"/>
      <c r="S35" s="149"/>
      <c r="T35" s="149"/>
      <c r="U35" s="224"/>
      <c r="V35" s="150"/>
      <c r="W35" s="150"/>
      <c r="X35" s="155">
        <f t="shared" si="5"/>
        <v>0</v>
      </c>
      <c r="Y35" s="150"/>
      <c r="Z35" s="156" t="e">
        <f t="shared" si="3"/>
        <v>#DIV/0!</v>
      </c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</row>
    <row r="36" spans="1:41" ht="13.5" customHeight="1">
      <c r="A36" s="209">
        <v>1</v>
      </c>
      <c r="B36" s="209" t="s">
        <v>39</v>
      </c>
      <c r="C36" s="209">
        <v>2022</v>
      </c>
      <c r="D36" s="210">
        <v>31.92</v>
      </c>
      <c r="E36" s="150"/>
      <c r="F36" s="224">
        <v>46091</v>
      </c>
      <c r="G36" s="151" t="s">
        <v>273</v>
      </c>
      <c r="H36" s="157">
        <v>24</v>
      </c>
      <c r="I36" s="149">
        <v>19</v>
      </c>
      <c r="J36" s="149">
        <v>7</v>
      </c>
      <c r="K36" s="149"/>
      <c r="L36" s="149">
        <f t="shared" si="0"/>
        <v>26</v>
      </c>
      <c r="M36" s="152">
        <f t="shared" si="4"/>
        <v>1.0833333333333333</v>
      </c>
      <c r="N36" s="224"/>
      <c r="O36" s="153">
        <f t="shared" si="1"/>
        <v>0</v>
      </c>
      <c r="P36" s="150">
        <f t="shared" si="2"/>
        <v>0</v>
      </c>
      <c r="Q36" s="149"/>
      <c r="R36" s="149"/>
      <c r="S36" s="149"/>
      <c r="T36" s="149"/>
      <c r="U36" s="224"/>
      <c r="V36" s="150"/>
      <c r="W36" s="150"/>
      <c r="X36" s="155">
        <f t="shared" si="5"/>
        <v>0</v>
      </c>
      <c r="Y36" s="150"/>
      <c r="Z36" s="156">
        <f t="shared" si="3"/>
        <v>100</v>
      </c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</row>
    <row r="37" spans="1:41" ht="13.5" customHeight="1">
      <c r="A37" s="209">
        <v>1</v>
      </c>
      <c r="B37" s="209" t="s">
        <v>42</v>
      </c>
      <c r="C37" s="209">
        <v>2022</v>
      </c>
      <c r="D37" s="210">
        <v>29.48</v>
      </c>
      <c r="E37" s="150"/>
      <c r="F37" s="224">
        <v>46091</v>
      </c>
      <c r="G37" s="151" t="s">
        <v>273</v>
      </c>
      <c r="H37" s="157">
        <v>24</v>
      </c>
      <c r="I37" s="149">
        <v>0</v>
      </c>
      <c r="J37" s="149">
        <v>0</v>
      </c>
      <c r="K37" s="149"/>
      <c r="L37" s="149">
        <f t="shared" si="0"/>
        <v>0</v>
      </c>
      <c r="M37" s="152">
        <f t="shared" si="4"/>
        <v>0</v>
      </c>
      <c r="N37" s="224"/>
      <c r="O37" s="153">
        <f t="shared" si="1"/>
        <v>0</v>
      </c>
      <c r="P37" s="150">
        <f t="shared" si="2"/>
        <v>0</v>
      </c>
      <c r="Q37" s="149"/>
      <c r="R37" s="149"/>
      <c r="S37" s="149"/>
      <c r="T37" s="149"/>
      <c r="U37" s="224"/>
      <c r="V37" s="150"/>
      <c r="W37" s="150"/>
      <c r="X37" s="155">
        <f t="shared" si="5"/>
        <v>0</v>
      </c>
      <c r="Y37" s="150"/>
      <c r="Z37" s="156" t="e">
        <f t="shared" si="3"/>
        <v>#DIV/0!</v>
      </c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</row>
    <row r="38" spans="1:41" ht="13.5" customHeight="1">
      <c r="A38" s="209">
        <v>1</v>
      </c>
      <c r="B38" s="209" t="s">
        <v>47</v>
      </c>
      <c r="C38" s="209">
        <v>2022</v>
      </c>
      <c r="D38" s="210">
        <v>27.75</v>
      </c>
      <c r="E38" s="150"/>
      <c r="F38" s="224">
        <v>46091</v>
      </c>
      <c r="G38" s="151" t="s">
        <v>273</v>
      </c>
      <c r="H38" s="157">
        <v>24</v>
      </c>
      <c r="I38" s="149">
        <v>0</v>
      </c>
      <c r="J38" s="149">
        <v>0</v>
      </c>
      <c r="K38" s="149"/>
      <c r="L38" s="149">
        <f t="shared" si="0"/>
        <v>0</v>
      </c>
      <c r="M38" s="152">
        <f t="shared" si="4"/>
        <v>0</v>
      </c>
      <c r="N38" s="224"/>
      <c r="O38" s="153">
        <f t="shared" si="1"/>
        <v>0</v>
      </c>
      <c r="P38" s="150">
        <f t="shared" si="2"/>
        <v>0</v>
      </c>
      <c r="Q38" s="149"/>
      <c r="R38" s="149"/>
      <c r="S38" s="149"/>
      <c r="T38" s="149"/>
      <c r="U38" s="224"/>
      <c r="V38" s="150"/>
      <c r="W38" s="150"/>
      <c r="X38" s="155">
        <f t="shared" si="5"/>
        <v>0</v>
      </c>
      <c r="Y38" s="150"/>
      <c r="Z38" s="156" t="e">
        <f t="shared" si="3"/>
        <v>#DIV/0!</v>
      </c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</row>
    <row r="39" spans="1:41" ht="13.5" customHeight="1">
      <c r="A39" s="209">
        <v>1</v>
      </c>
      <c r="B39" s="209" t="s">
        <v>51</v>
      </c>
      <c r="C39" s="209">
        <v>2022</v>
      </c>
      <c r="D39" s="210">
        <v>34.31</v>
      </c>
      <c r="E39" s="150"/>
      <c r="F39" s="224">
        <v>46091</v>
      </c>
      <c r="G39" s="151" t="s">
        <v>273</v>
      </c>
      <c r="H39" s="157">
        <v>24</v>
      </c>
      <c r="I39" s="149">
        <v>0</v>
      </c>
      <c r="J39" s="149">
        <v>0</v>
      </c>
      <c r="K39" s="149"/>
      <c r="L39" s="149">
        <f t="shared" si="0"/>
        <v>0</v>
      </c>
      <c r="M39" s="152">
        <f t="shared" si="4"/>
        <v>0</v>
      </c>
      <c r="N39" s="224"/>
      <c r="O39" s="153">
        <f t="shared" si="1"/>
        <v>0</v>
      </c>
      <c r="P39" s="150">
        <f t="shared" si="2"/>
        <v>0</v>
      </c>
      <c r="Q39" s="149"/>
      <c r="R39" s="149"/>
      <c r="S39" s="149"/>
      <c r="T39" s="149"/>
      <c r="U39" s="224"/>
      <c r="V39" s="150"/>
      <c r="W39" s="150"/>
      <c r="X39" s="155">
        <f t="shared" si="5"/>
        <v>0</v>
      </c>
      <c r="Y39" s="150"/>
      <c r="Z39" s="156" t="e">
        <f t="shared" si="3"/>
        <v>#DIV/0!</v>
      </c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</row>
    <row r="40" spans="1:41" ht="13.5" customHeight="1">
      <c r="A40" s="209">
        <v>1</v>
      </c>
      <c r="B40" s="209" t="s">
        <v>55</v>
      </c>
      <c r="C40" s="209">
        <v>2022</v>
      </c>
      <c r="D40" s="210">
        <v>27.6</v>
      </c>
      <c r="E40" s="150"/>
      <c r="F40" s="224">
        <v>46090</v>
      </c>
      <c r="G40" s="151" t="s">
        <v>273</v>
      </c>
      <c r="H40" s="157">
        <v>24</v>
      </c>
      <c r="I40" s="149">
        <v>0</v>
      </c>
      <c r="J40" s="149">
        <v>0</v>
      </c>
      <c r="K40" s="149"/>
      <c r="L40" s="149">
        <f t="shared" si="0"/>
        <v>0</v>
      </c>
      <c r="M40" s="152">
        <f t="shared" si="4"/>
        <v>0</v>
      </c>
      <c r="N40" s="224"/>
      <c r="O40" s="153">
        <f t="shared" si="1"/>
        <v>0</v>
      </c>
      <c r="P40" s="150">
        <f t="shared" si="2"/>
        <v>0</v>
      </c>
      <c r="Q40" s="149"/>
      <c r="R40" s="149"/>
      <c r="S40" s="149"/>
      <c r="T40" s="149"/>
      <c r="U40" s="224"/>
      <c r="V40" s="150"/>
      <c r="W40" s="150"/>
      <c r="X40" s="155">
        <f t="shared" si="5"/>
        <v>0</v>
      </c>
      <c r="Y40" s="150"/>
      <c r="Z40" s="156" t="e">
        <f t="shared" si="3"/>
        <v>#DIV/0!</v>
      </c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</row>
    <row r="41" spans="1:41" ht="13.5" customHeight="1">
      <c r="A41" s="209">
        <v>1</v>
      </c>
      <c r="B41" s="209" t="s">
        <v>60</v>
      </c>
      <c r="C41" s="209">
        <v>2022</v>
      </c>
      <c r="D41" s="210">
        <v>29.17</v>
      </c>
      <c r="E41" s="150"/>
      <c r="F41" s="224">
        <v>46089</v>
      </c>
      <c r="G41" s="151" t="s">
        <v>273</v>
      </c>
      <c r="H41" s="157">
        <v>24</v>
      </c>
      <c r="I41" s="149">
        <v>1</v>
      </c>
      <c r="J41" s="149"/>
      <c r="K41" s="149"/>
      <c r="L41" s="149">
        <f t="shared" si="0"/>
        <v>1</v>
      </c>
      <c r="M41" s="152">
        <f t="shared" si="4"/>
        <v>4.1666666666666664E-2</v>
      </c>
      <c r="N41" s="224"/>
      <c r="O41" s="153">
        <f t="shared" si="1"/>
        <v>0</v>
      </c>
      <c r="P41" s="150">
        <f t="shared" si="2"/>
        <v>0</v>
      </c>
      <c r="Q41" s="149"/>
      <c r="R41" s="149"/>
      <c r="S41" s="149"/>
      <c r="T41" s="149"/>
      <c r="U41" s="224"/>
      <c r="V41" s="150"/>
      <c r="W41" s="150"/>
      <c r="X41" s="155">
        <f t="shared" si="5"/>
        <v>0</v>
      </c>
      <c r="Y41" s="150"/>
      <c r="Z41" s="156">
        <f t="shared" si="3"/>
        <v>100</v>
      </c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</row>
    <row r="42" spans="1:41" ht="13.5" customHeight="1">
      <c r="A42" s="209">
        <v>1</v>
      </c>
      <c r="B42" s="209" t="s">
        <v>65</v>
      </c>
      <c r="C42" s="209">
        <v>2022</v>
      </c>
      <c r="D42" s="210">
        <v>29.28</v>
      </c>
      <c r="E42" s="150"/>
      <c r="F42" s="224">
        <v>46089</v>
      </c>
      <c r="G42" s="151" t="s">
        <v>273</v>
      </c>
      <c r="H42" s="157">
        <v>24</v>
      </c>
      <c r="I42" s="149">
        <v>3</v>
      </c>
      <c r="J42" s="149"/>
      <c r="K42" s="149"/>
      <c r="L42" s="149">
        <f t="shared" si="0"/>
        <v>3</v>
      </c>
      <c r="M42" s="152">
        <f t="shared" si="4"/>
        <v>0.125</v>
      </c>
      <c r="N42" s="224"/>
      <c r="O42" s="153">
        <f t="shared" si="1"/>
        <v>0</v>
      </c>
      <c r="P42" s="150">
        <f t="shared" si="2"/>
        <v>0</v>
      </c>
      <c r="Q42" s="149"/>
      <c r="R42" s="149"/>
      <c r="S42" s="149"/>
      <c r="T42" s="149"/>
      <c r="U42" s="224"/>
      <c r="V42" s="150"/>
      <c r="W42" s="150"/>
      <c r="X42" s="155">
        <f t="shared" si="5"/>
        <v>0</v>
      </c>
      <c r="Y42" s="150"/>
      <c r="Z42" s="156">
        <f t="shared" si="3"/>
        <v>100</v>
      </c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</row>
    <row r="43" spans="1:41" ht="13.5" customHeight="1">
      <c r="A43" s="209">
        <v>1</v>
      </c>
      <c r="B43" s="209" t="s">
        <v>70</v>
      </c>
      <c r="C43" s="209">
        <v>2022</v>
      </c>
      <c r="D43" s="210">
        <v>29.27</v>
      </c>
      <c r="E43" s="150"/>
      <c r="F43" s="224">
        <v>46089</v>
      </c>
      <c r="G43" s="151" t="s">
        <v>273</v>
      </c>
      <c r="H43" s="157">
        <v>24</v>
      </c>
      <c r="I43" s="149">
        <v>17</v>
      </c>
      <c r="J43" s="149"/>
      <c r="K43" s="149"/>
      <c r="L43" s="149">
        <f t="shared" si="0"/>
        <v>17</v>
      </c>
      <c r="M43" s="152">
        <f t="shared" si="4"/>
        <v>0.70833333333333337</v>
      </c>
      <c r="N43" s="224"/>
      <c r="O43" s="153">
        <f t="shared" ref="O43:O74" si="9">IFERROR($O$10*$E43,0)</f>
        <v>0</v>
      </c>
      <c r="P43" s="150">
        <f t="shared" ref="P43:P74" si="10">$P$10*$E43</f>
        <v>0</v>
      </c>
      <c r="Q43" s="149"/>
      <c r="R43" s="149"/>
      <c r="S43" s="149"/>
      <c r="T43" s="149"/>
      <c r="U43" s="224"/>
      <c r="V43" s="150"/>
      <c r="W43" s="150"/>
      <c r="X43" s="155">
        <f t="shared" si="5"/>
        <v>0</v>
      </c>
      <c r="Y43" s="150"/>
      <c r="Z43" s="156">
        <f t="shared" ref="Z43:Z74" si="11">((100-(X43/M43*100)))</f>
        <v>100</v>
      </c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</row>
    <row r="44" spans="1:41" ht="13.5" customHeight="1">
      <c r="A44" s="209">
        <v>1</v>
      </c>
      <c r="B44" s="209" t="s">
        <v>75</v>
      </c>
      <c r="C44" s="209">
        <v>2022</v>
      </c>
      <c r="D44" s="210">
        <v>29.6</v>
      </c>
      <c r="E44" s="150">
        <f>D44</f>
        <v>29.6</v>
      </c>
      <c r="F44" s="224">
        <v>46089</v>
      </c>
      <c r="G44" s="151" t="s">
        <v>273</v>
      </c>
      <c r="H44" s="157">
        <v>24</v>
      </c>
      <c r="I44" s="149">
        <v>77</v>
      </c>
      <c r="J44" s="149">
        <v>43</v>
      </c>
      <c r="K44" s="149"/>
      <c r="L44" s="149">
        <f t="shared" si="0"/>
        <v>120</v>
      </c>
      <c r="M44" s="152">
        <f t="shared" si="4"/>
        <v>5</v>
      </c>
      <c r="N44" s="224">
        <v>46091</v>
      </c>
      <c r="O44" s="153">
        <f t="shared" si="9"/>
        <v>4.4400000000000004</v>
      </c>
      <c r="P44" s="150">
        <f t="shared" si="10"/>
        <v>74</v>
      </c>
      <c r="Q44" s="149"/>
      <c r="R44" s="149"/>
      <c r="S44" s="149"/>
      <c r="T44" s="149"/>
      <c r="U44" s="225" t="s">
        <v>277</v>
      </c>
      <c r="V44" s="150">
        <v>9</v>
      </c>
      <c r="W44" s="150">
        <v>0</v>
      </c>
      <c r="X44" s="155">
        <f t="shared" si="5"/>
        <v>0</v>
      </c>
      <c r="Y44" s="150"/>
      <c r="Z44" s="156">
        <f t="shared" si="11"/>
        <v>100</v>
      </c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</row>
    <row r="45" spans="1:41" ht="13.5" customHeight="1">
      <c r="A45" s="291" t="s">
        <v>129</v>
      </c>
      <c r="B45" s="292"/>
      <c r="C45" s="293"/>
      <c r="D45" s="213">
        <f>SUM(D12:D44)</f>
        <v>1008.2699999999999</v>
      </c>
      <c r="E45" s="213">
        <f>SUM(E12:E44)</f>
        <v>580.4</v>
      </c>
      <c r="F45" s="214"/>
      <c r="G45" s="214"/>
      <c r="H45" s="215"/>
      <c r="I45" s="215"/>
      <c r="J45" s="215"/>
      <c r="K45" s="215"/>
      <c r="L45" s="215">
        <f t="shared" si="0"/>
        <v>0</v>
      </c>
      <c r="M45" s="216">
        <f t="shared" si="4"/>
        <v>0</v>
      </c>
      <c r="N45" s="218"/>
      <c r="O45" s="217">
        <f t="shared" si="9"/>
        <v>87.059999999999988</v>
      </c>
      <c r="P45" s="218">
        <f t="shared" si="10"/>
        <v>1451</v>
      </c>
      <c r="Q45" s="215"/>
      <c r="R45" s="215"/>
      <c r="S45" s="215"/>
      <c r="T45" s="215"/>
      <c r="U45" s="218"/>
      <c r="V45" s="218"/>
      <c r="W45" s="218"/>
      <c r="X45" s="219">
        <f t="shared" si="5"/>
        <v>0</v>
      </c>
      <c r="Y45" s="218"/>
      <c r="Z45" s="220" t="e">
        <f t="shared" si="11"/>
        <v>#DIV/0!</v>
      </c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</row>
    <row r="46" spans="1:41" ht="13.5" customHeight="1">
      <c r="A46" s="209">
        <v>2</v>
      </c>
      <c r="B46" s="209" t="s">
        <v>52</v>
      </c>
      <c r="C46" s="209">
        <v>2022</v>
      </c>
      <c r="D46" s="210">
        <v>39.4</v>
      </c>
      <c r="E46" s="150"/>
      <c r="F46" s="225"/>
      <c r="G46" s="160"/>
      <c r="H46" s="221"/>
      <c r="I46" s="222"/>
      <c r="J46" s="149"/>
      <c r="K46" s="149"/>
      <c r="L46" s="149">
        <f t="shared" si="0"/>
        <v>0</v>
      </c>
      <c r="M46" s="152">
        <f t="shared" si="4"/>
        <v>0</v>
      </c>
      <c r="N46" s="225"/>
      <c r="O46" s="153">
        <f t="shared" si="9"/>
        <v>0</v>
      </c>
      <c r="P46" s="150">
        <f t="shared" si="10"/>
        <v>0</v>
      </c>
      <c r="Q46" s="149"/>
      <c r="R46" s="149"/>
      <c r="S46" s="149"/>
      <c r="T46" s="149"/>
      <c r="U46" s="225"/>
      <c r="V46" s="158"/>
      <c r="W46" s="158"/>
      <c r="X46" s="155">
        <f t="shared" si="5"/>
        <v>0</v>
      </c>
      <c r="Y46" s="150"/>
      <c r="Z46" s="156" t="e">
        <f t="shared" si="11"/>
        <v>#DIV/0!</v>
      </c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</row>
    <row r="47" spans="1:41" ht="13.5" customHeight="1">
      <c r="A47" s="209">
        <v>2</v>
      </c>
      <c r="B47" s="209" t="s">
        <v>56</v>
      </c>
      <c r="C47" s="209">
        <v>2022</v>
      </c>
      <c r="D47" s="210">
        <v>28.11</v>
      </c>
      <c r="E47" s="150"/>
      <c r="F47" s="225"/>
      <c r="G47" s="160"/>
      <c r="H47" s="221"/>
      <c r="I47" s="222"/>
      <c r="J47" s="149"/>
      <c r="K47" s="149"/>
      <c r="L47" s="149">
        <f t="shared" si="0"/>
        <v>0</v>
      </c>
      <c r="M47" s="152">
        <f t="shared" si="4"/>
        <v>0</v>
      </c>
      <c r="N47" s="225"/>
      <c r="O47" s="153">
        <f t="shared" si="9"/>
        <v>0</v>
      </c>
      <c r="P47" s="150">
        <f t="shared" si="10"/>
        <v>0</v>
      </c>
      <c r="Q47" s="149"/>
      <c r="R47" s="149"/>
      <c r="S47" s="149"/>
      <c r="T47" s="149"/>
      <c r="U47" s="225"/>
      <c r="V47" s="158"/>
      <c r="W47" s="158"/>
      <c r="X47" s="155">
        <f t="shared" si="5"/>
        <v>0</v>
      </c>
      <c r="Y47" s="150"/>
      <c r="Z47" s="156" t="e">
        <f t="shared" si="11"/>
        <v>#DIV/0!</v>
      </c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</row>
    <row r="48" spans="1:41" ht="13.5" customHeight="1">
      <c r="A48" s="209">
        <v>2</v>
      </c>
      <c r="B48" s="209" t="s">
        <v>61</v>
      </c>
      <c r="C48" s="209">
        <v>2022</v>
      </c>
      <c r="D48" s="210">
        <v>29.49</v>
      </c>
      <c r="E48" s="150"/>
      <c r="F48" s="225"/>
      <c r="G48" s="160"/>
      <c r="H48" s="221"/>
      <c r="I48" s="222"/>
      <c r="J48" s="149"/>
      <c r="K48" s="149"/>
      <c r="L48" s="149">
        <f t="shared" si="0"/>
        <v>0</v>
      </c>
      <c r="M48" s="152">
        <f t="shared" si="4"/>
        <v>0</v>
      </c>
      <c r="N48" s="225"/>
      <c r="O48" s="153">
        <f t="shared" si="9"/>
        <v>0</v>
      </c>
      <c r="P48" s="150">
        <f t="shared" si="10"/>
        <v>0</v>
      </c>
      <c r="Q48" s="149"/>
      <c r="R48" s="149"/>
      <c r="S48" s="149"/>
      <c r="T48" s="149"/>
      <c r="U48" s="225"/>
      <c r="V48" s="158"/>
      <c r="W48" s="158"/>
      <c r="X48" s="155">
        <f t="shared" si="5"/>
        <v>0</v>
      </c>
      <c r="Y48" s="150"/>
      <c r="Z48" s="156" t="e">
        <f t="shared" si="11"/>
        <v>#DIV/0!</v>
      </c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</row>
    <row r="49" spans="1:41" ht="13.5" customHeight="1">
      <c r="A49" s="209">
        <v>2</v>
      </c>
      <c r="B49" s="209" t="s">
        <v>66</v>
      </c>
      <c r="C49" s="209">
        <v>2022</v>
      </c>
      <c r="D49" s="210">
        <v>28.98</v>
      </c>
      <c r="E49" s="150"/>
      <c r="F49" s="225"/>
      <c r="G49" s="150"/>
      <c r="H49" s="221"/>
      <c r="I49" s="222"/>
      <c r="J49" s="149"/>
      <c r="K49" s="149"/>
      <c r="L49" s="149">
        <f t="shared" ref="L49" si="12">SUM(I49:K49)</f>
        <v>0</v>
      </c>
      <c r="M49" s="152">
        <f t="shared" si="4"/>
        <v>0</v>
      </c>
      <c r="N49" s="225"/>
      <c r="O49" s="153">
        <f t="shared" si="9"/>
        <v>0</v>
      </c>
      <c r="P49" s="150">
        <f t="shared" si="10"/>
        <v>0</v>
      </c>
      <c r="Q49" s="150"/>
      <c r="R49" s="150"/>
      <c r="S49" s="150"/>
      <c r="T49" s="150"/>
      <c r="U49" s="225"/>
      <c r="V49" s="150"/>
      <c r="W49" s="150"/>
      <c r="X49" s="155">
        <f t="shared" si="5"/>
        <v>0</v>
      </c>
      <c r="Y49" s="150"/>
      <c r="Z49" s="156" t="e">
        <f t="shared" si="11"/>
        <v>#DIV/0!</v>
      </c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</row>
    <row r="50" spans="1:41" ht="13.5" customHeight="1">
      <c r="A50" s="209">
        <v>2</v>
      </c>
      <c r="B50" s="209" t="s">
        <v>71</v>
      </c>
      <c r="C50" s="209">
        <v>2022</v>
      </c>
      <c r="D50" s="210">
        <v>29.87</v>
      </c>
      <c r="E50" s="150"/>
      <c r="F50" s="225"/>
      <c r="G50" s="150"/>
      <c r="H50" s="221"/>
      <c r="I50" s="222"/>
      <c r="J50" s="149"/>
      <c r="K50" s="149"/>
      <c r="L50" s="149">
        <f t="shared" si="0"/>
        <v>0</v>
      </c>
      <c r="M50" s="152">
        <f t="shared" si="4"/>
        <v>0</v>
      </c>
      <c r="N50" s="225"/>
      <c r="O50" s="153">
        <f t="shared" si="9"/>
        <v>0</v>
      </c>
      <c r="P50" s="150">
        <f t="shared" si="10"/>
        <v>0</v>
      </c>
      <c r="Q50" s="150"/>
      <c r="R50" s="150"/>
      <c r="S50" s="150"/>
      <c r="T50" s="150"/>
      <c r="U50" s="225"/>
      <c r="V50" s="150"/>
      <c r="W50" s="150"/>
      <c r="X50" s="155">
        <f t="shared" si="5"/>
        <v>0</v>
      </c>
      <c r="Y50" s="150"/>
      <c r="Z50" s="156" t="e">
        <f t="shared" si="11"/>
        <v>#DIV/0!</v>
      </c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</row>
    <row r="51" spans="1:41" ht="13.5" customHeight="1">
      <c r="A51" s="209">
        <v>2</v>
      </c>
      <c r="B51" s="209" t="s">
        <v>76</v>
      </c>
      <c r="C51" s="209">
        <v>2022</v>
      </c>
      <c r="D51" s="210">
        <v>30.47</v>
      </c>
      <c r="E51" s="150"/>
      <c r="F51" s="225"/>
      <c r="G51" s="150"/>
      <c r="H51" s="221"/>
      <c r="I51" s="222"/>
      <c r="J51" s="149"/>
      <c r="K51" s="149"/>
      <c r="L51" s="149">
        <f t="shared" si="0"/>
        <v>0</v>
      </c>
      <c r="M51" s="152">
        <f t="shared" si="4"/>
        <v>0</v>
      </c>
      <c r="N51" s="225"/>
      <c r="O51" s="153">
        <f t="shared" si="9"/>
        <v>0</v>
      </c>
      <c r="P51" s="150">
        <f t="shared" si="10"/>
        <v>0</v>
      </c>
      <c r="Q51" s="150"/>
      <c r="R51" s="150"/>
      <c r="S51" s="150"/>
      <c r="T51" s="150"/>
      <c r="U51" s="225"/>
      <c r="V51" s="150"/>
      <c r="W51" s="150"/>
      <c r="X51" s="155">
        <f t="shared" si="5"/>
        <v>0</v>
      </c>
      <c r="Y51" s="150"/>
      <c r="Z51" s="156" t="e">
        <f t="shared" si="11"/>
        <v>#DIV/0!</v>
      </c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</row>
    <row r="52" spans="1:41" ht="13.5" customHeight="1">
      <c r="A52" s="209">
        <v>2</v>
      </c>
      <c r="B52" s="209" t="s">
        <v>81</v>
      </c>
      <c r="C52" s="209">
        <v>2022</v>
      </c>
      <c r="D52" s="210">
        <v>29.15</v>
      </c>
      <c r="E52" s="150">
        <f>D52</f>
        <v>29.15</v>
      </c>
      <c r="F52" s="225">
        <v>46085</v>
      </c>
      <c r="G52" s="151" t="s">
        <v>273</v>
      </c>
      <c r="H52" s="221">
        <v>48</v>
      </c>
      <c r="I52" s="222">
        <v>512</v>
      </c>
      <c r="J52" s="149"/>
      <c r="K52" s="149"/>
      <c r="L52" s="149">
        <f t="shared" si="0"/>
        <v>512</v>
      </c>
      <c r="M52" s="152">
        <f t="shared" si="4"/>
        <v>10.666666666666666</v>
      </c>
      <c r="N52" s="225">
        <v>46085</v>
      </c>
      <c r="O52" s="153">
        <f t="shared" si="9"/>
        <v>4.3724999999999996</v>
      </c>
      <c r="P52" s="150">
        <f t="shared" si="10"/>
        <v>72.875</v>
      </c>
      <c r="Q52" s="150"/>
      <c r="R52" s="150"/>
      <c r="S52" s="150"/>
      <c r="T52" s="150"/>
      <c r="U52" s="225">
        <f>N52+7</f>
        <v>46092</v>
      </c>
      <c r="V52" s="150">
        <v>24</v>
      </c>
      <c r="W52" s="150">
        <v>12</v>
      </c>
      <c r="X52" s="155">
        <f t="shared" si="5"/>
        <v>0.5</v>
      </c>
      <c r="Y52" s="150"/>
      <c r="Z52" s="156">
        <f t="shared" si="11"/>
        <v>95.3125</v>
      </c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</row>
    <row r="53" spans="1:41" ht="13.5" customHeight="1">
      <c r="A53" s="209">
        <v>2</v>
      </c>
      <c r="B53" s="209" t="s">
        <v>86</v>
      </c>
      <c r="C53" s="209">
        <v>2022</v>
      </c>
      <c r="D53" s="210">
        <v>30.03</v>
      </c>
      <c r="E53" s="150">
        <f t="shared" ref="E53:E56" si="13">D53</f>
        <v>30.03</v>
      </c>
      <c r="F53" s="225">
        <v>46085</v>
      </c>
      <c r="G53" s="151" t="s">
        <v>273</v>
      </c>
      <c r="H53" s="221">
        <v>48</v>
      </c>
      <c r="I53" s="223">
        <v>425</v>
      </c>
      <c r="J53" s="149"/>
      <c r="K53" s="149"/>
      <c r="L53" s="149">
        <f t="shared" si="0"/>
        <v>425</v>
      </c>
      <c r="M53" s="152">
        <f t="shared" si="4"/>
        <v>8.8541666666666661</v>
      </c>
      <c r="N53" s="225">
        <v>46086</v>
      </c>
      <c r="O53" s="153">
        <f t="shared" si="9"/>
        <v>4.5045000000000002</v>
      </c>
      <c r="P53" s="150">
        <f t="shared" si="10"/>
        <v>75.075000000000003</v>
      </c>
      <c r="Q53" s="150"/>
      <c r="R53" s="150"/>
      <c r="S53" s="150"/>
      <c r="T53" s="150"/>
      <c r="U53" s="225">
        <f t="shared" ref="U53:U56" si="14">N53+7</f>
        <v>46093</v>
      </c>
      <c r="V53" s="150">
        <v>24</v>
      </c>
      <c r="W53" s="150">
        <v>22</v>
      </c>
      <c r="X53" s="155">
        <f t="shared" si="5"/>
        <v>0.91666666666666663</v>
      </c>
      <c r="Y53" s="150"/>
      <c r="Z53" s="156">
        <f t="shared" si="11"/>
        <v>89.647058823529406</v>
      </c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1:41" ht="13.5" customHeight="1">
      <c r="A54" s="209">
        <v>2</v>
      </c>
      <c r="B54" s="209" t="s">
        <v>90</v>
      </c>
      <c r="C54" s="209">
        <v>2022</v>
      </c>
      <c r="D54" s="210">
        <v>29.64</v>
      </c>
      <c r="E54" s="150">
        <f t="shared" si="13"/>
        <v>29.64</v>
      </c>
      <c r="F54" s="225">
        <v>46085</v>
      </c>
      <c r="G54" s="151" t="s">
        <v>273</v>
      </c>
      <c r="H54" s="221">
        <v>48</v>
      </c>
      <c r="I54" s="222">
        <v>471</v>
      </c>
      <c r="J54" s="149"/>
      <c r="K54" s="149"/>
      <c r="L54" s="149">
        <f t="shared" si="0"/>
        <v>471</v>
      </c>
      <c r="M54" s="152">
        <f t="shared" si="4"/>
        <v>9.8125</v>
      </c>
      <c r="N54" s="225">
        <v>46087</v>
      </c>
      <c r="O54" s="153">
        <f t="shared" si="9"/>
        <v>4.4459999999999997</v>
      </c>
      <c r="P54" s="150">
        <f t="shared" si="10"/>
        <v>74.099999999999994</v>
      </c>
      <c r="Q54" s="150"/>
      <c r="R54" s="150"/>
      <c r="S54" s="150"/>
      <c r="T54" s="150"/>
      <c r="U54" s="225">
        <f t="shared" si="14"/>
        <v>46094</v>
      </c>
      <c r="V54" s="150">
        <v>24</v>
      </c>
      <c r="W54" s="150">
        <v>0</v>
      </c>
      <c r="X54" s="155">
        <f t="shared" si="5"/>
        <v>0</v>
      </c>
      <c r="Y54" s="150"/>
      <c r="Z54" s="156">
        <f t="shared" si="11"/>
        <v>100</v>
      </c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</row>
    <row r="55" spans="1:41" ht="13.5" customHeight="1">
      <c r="A55" s="209">
        <v>2</v>
      </c>
      <c r="B55" s="209" t="s">
        <v>93</v>
      </c>
      <c r="C55" s="209">
        <v>2022</v>
      </c>
      <c r="D55" s="210">
        <v>27.76</v>
      </c>
      <c r="E55" s="150">
        <f t="shared" si="13"/>
        <v>27.76</v>
      </c>
      <c r="F55" s="225">
        <v>46084</v>
      </c>
      <c r="G55" s="151" t="s">
        <v>273</v>
      </c>
      <c r="H55" s="221">
        <v>48</v>
      </c>
      <c r="I55" s="222">
        <v>388</v>
      </c>
      <c r="J55" s="149"/>
      <c r="K55" s="149"/>
      <c r="L55" s="149">
        <f t="shared" si="0"/>
        <v>388</v>
      </c>
      <c r="M55" s="152">
        <f t="shared" si="4"/>
        <v>8.0833333333333339</v>
      </c>
      <c r="N55" s="225">
        <v>46088</v>
      </c>
      <c r="O55" s="153">
        <f t="shared" si="9"/>
        <v>4.1639999999999997</v>
      </c>
      <c r="P55" s="150">
        <f t="shared" si="10"/>
        <v>69.400000000000006</v>
      </c>
      <c r="Q55" s="150"/>
      <c r="R55" s="150"/>
      <c r="S55" s="150"/>
      <c r="T55" s="150"/>
      <c r="U55" s="225">
        <f t="shared" si="14"/>
        <v>46095</v>
      </c>
      <c r="V55" s="150">
        <v>24</v>
      </c>
      <c r="W55" s="150">
        <v>0</v>
      </c>
      <c r="X55" s="155">
        <f t="shared" si="5"/>
        <v>0</v>
      </c>
      <c r="Y55" s="150"/>
      <c r="Z55" s="156">
        <f t="shared" si="11"/>
        <v>100</v>
      </c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</row>
    <row r="56" spans="1:41" ht="13.5" customHeight="1">
      <c r="A56" s="209">
        <v>2</v>
      </c>
      <c r="B56" s="209" t="s">
        <v>96</v>
      </c>
      <c r="C56" s="209">
        <v>2022</v>
      </c>
      <c r="D56" s="210">
        <v>30.14</v>
      </c>
      <c r="E56" s="150">
        <f t="shared" si="13"/>
        <v>30.14</v>
      </c>
      <c r="F56" s="225">
        <v>46085</v>
      </c>
      <c r="G56" s="151" t="s">
        <v>273</v>
      </c>
      <c r="H56" s="221">
        <v>48</v>
      </c>
      <c r="I56" s="222">
        <v>402</v>
      </c>
      <c r="J56" s="149"/>
      <c r="K56" s="149"/>
      <c r="L56" s="149">
        <f t="shared" si="0"/>
        <v>402</v>
      </c>
      <c r="M56" s="152">
        <f t="shared" si="4"/>
        <v>8.375</v>
      </c>
      <c r="N56" s="225">
        <v>46089</v>
      </c>
      <c r="O56" s="153">
        <f t="shared" si="9"/>
        <v>4.5209999999999999</v>
      </c>
      <c r="P56" s="150">
        <f t="shared" si="10"/>
        <v>75.349999999999994</v>
      </c>
      <c r="Q56" s="150"/>
      <c r="R56" s="150"/>
      <c r="S56" s="150"/>
      <c r="T56" s="150"/>
      <c r="U56" s="225">
        <f t="shared" si="14"/>
        <v>46096</v>
      </c>
      <c r="V56" s="150">
        <v>24</v>
      </c>
      <c r="W56" s="150">
        <v>0</v>
      </c>
      <c r="X56" s="155">
        <f t="shared" si="5"/>
        <v>0</v>
      </c>
      <c r="Y56" s="150"/>
      <c r="Z56" s="156">
        <f t="shared" si="11"/>
        <v>100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</row>
    <row r="57" spans="1:41" ht="13.5" customHeight="1">
      <c r="A57" s="209">
        <v>2</v>
      </c>
      <c r="B57" s="209" t="s">
        <v>111</v>
      </c>
      <c r="C57" s="209">
        <v>2023</v>
      </c>
      <c r="D57" s="210">
        <v>19.75</v>
      </c>
      <c r="E57" s="150"/>
      <c r="F57" s="225"/>
      <c r="G57" s="150"/>
      <c r="H57" s="221"/>
      <c r="I57" s="222"/>
      <c r="J57" s="149"/>
      <c r="K57" s="149"/>
      <c r="L57" s="149">
        <f t="shared" si="0"/>
        <v>0</v>
      </c>
      <c r="M57" s="152">
        <f t="shared" si="4"/>
        <v>0</v>
      </c>
      <c r="N57" s="225"/>
      <c r="O57" s="153">
        <f t="shared" si="9"/>
        <v>0</v>
      </c>
      <c r="P57" s="150">
        <f t="shared" si="10"/>
        <v>0</v>
      </c>
      <c r="Q57" s="150"/>
      <c r="R57" s="150"/>
      <c r="S57" s="150"/>
      <c r="T57" s="150"/>
      <c r="U57" s="225"/>
      <c r="V57" s="150"/>
      <c r="W57" s="150"/>
      <c r="X57" s="155">
        <f t="shared" si="5"/>
        <v>0</v>
      </c>
      <c r="Y57" s="150"/>
      <c r="Z57" s="156" t="e">
        <f t="shared" si="11"/>
        <v>#DIV/0!</v>
      </c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</row>
    <row r="58" spans="1:41" ht="13.5" customHeight="1">
      <c r="A58" s="209">
        <v>2</v>
      </c>
      <c r="B58" s="209" t="s">
        <v>40</v>
      </c>
      <c r="C58" s="209">
        <v>2023</v>
      </c>
      <c r="D58" s="210">
        <v>29.05</v>
      </c>
      <c r="E58" s="150"/>
      <c r="F58" s="225"/>
      <c r="G58" s="150"/>
      <c r="H58" s="221"/>
      <c r="I58" s="222"/>
      <c r="J58" s="149"/>
      <c r="K58" s="149"/>
      <c r="L58" s="149">
        <f t="shared" si="0"/>
        <v>0</v>
      </c>
      <c r="M58" s="152">
        <f t="shared" si="4"/>
        <v>0</v>
      </c>
      <c r="N58" s="225"/>
      <c r="O58" s="153">
        <f t="shared" si="9"/>
        <v>0</v>
      </c>
      <c r="P58" s="150">
        <f t="shared" si="10"/>
        <v>0</v>
      </c>
      <c r="Q58" s="150"/>
      <c r="R58" s="150"/>
      <c r="S58" s="150"/>
      <c r="T58" s="150"/>
      <c r="U58" s="225"/>
      <c r="V58" s="150"/>
      <c r="W58" s="150"/>
      <c r="X58" s="155">
        <f t="shared" si="5"/>
        <v>0</v>
      </c>
      <c r="Y58" s="150"/>
      <c r="Z58" s="156" t="e">
        <f t="shared" si="11"/>
        <v>#DIV/0!</v>
      </c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</row>
    <row r="59" spans="1:41" ht="13.5" customHeight="1">
      <c r="A59" s="209">
        <v>2</v>
      </c>
      <c r="B59" s="209" t="s">
        <v>43</v>
      </c>
      <c r="C59" s="209">
        <v>2023</v>
      </c>
      <c r="D59" s="210">
        <v>29.71</v>
      </c>
      <c r="E59" s="150"/>
      <c r="F59" s="225"/>
      <c r="G59" s="150"/>
      <c r="H59" s="221"/>
      <c r="I59" s="222"/>
      <c r="J59" s="149"/>
      <c r="K59" s="149"/>
      <c r="L59" s="149">
        <f t="shared" si="0"/>
        <v>0</v>
      </c>
      <c r="M59" s="152">
        <f t="shared" si="4"/>
        <v>0</v>
      </c>
      <c r="N59" s="225"/>
      <c r="O59" s="153">
        <f t="shared" si="9"/>
        <v>0</v>
      </c>
      <c r="P59" s="150">
        <f t="shared" si="10"/>
        <v>0</v>
      </c>
      <c r="Q59" s="150"/>
      <c r="R59" s="150"/>
      <c r="S59" s="150"/>
      <c r="T59" s="150"/>
      <c r="U59" s="225"/>
      <c r="V59" s="150"/>
      <c r="W59" s="150"/>
      <c r="X59" s="155">
        <f t="shared" si="5"/>
        <v>0</v>
      </c>
      <c r="Y59" s="150"/>
      <c r="Z59" s="156" t="e">
        <f t="shared" si="11"/>
        <v>#DIV/0!</v>
      </c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</row>
    <row r="60" spans="1:41" ht="13.5" customHeight="1">
      <c r="A60" s="209">
        <v>2</v>
      </c>
      <c r="B60" s="209" t="s">
        <v>48</v>
      </c>
      <c r="C60" s="209">
        <v>2023</v>
      </c>
      <c r="D60" s="210">
        <v>29.54</v>
      </c>
      <c r="E60" s="150"/>
      <c r="F60" s="225"/>
      <c r="G60" s="150"/>
      <c r="H60" s="221"/>
      <c r="I60" s="222"/>
      <c r="J60" s="149"/>
      <c r="K60" s="149"/>
      <c r="L60" s="149">
        <f t="shared" si="0"/>
        <v>0</v>
      </c>
      <c r="M60" s="152">
        <f t="shared" si="4"/>
        <v>0</v>
      </c>
      <c r="N60" s="225"/>
      <c r="O60" s="153">
        <f t="shared" si="9"/>
        <v>0</v>
      </c>
      <c r="P60" s="150">
        <f t="shared" si="10"/>
        <v>0</v>
      </c>
      <c r="Q60" s="150"/>
      <c r="R60" s="150"/>
      <c r="S60" s="150"/>
      <c r="T60" s="150"/>
      <c r="U60" s="225"/>
      <c r="V60" s="150"/>
      <c r="W60" s="150"/>
      <c r="X60" s="155">
        <f t="shared" si="5"/>
        <v>0</v>
      </c>
      <c r="Y60" s="150"/>
      <c r="Z60" s="156" t="e">
        <f t="shared" si="11"/>
        <v>#DIV/0!</v>
      </c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</row>
    <row r="61" spans="1:41" ht="13.5" customHeight="1">
      <c r="A61" s="209">
        <v>2</v>
      </c>
      <c r="B61" s="209" t="s">
        <v>99</v>
      </c>
      <c r="C61" s="209">
        <v>2023</v>
      </c>
      <c r="D61" s="210">
        <v>30.27</v>
      </c>
      <c r="E61" s="150">
        <f t="shared" ref="E61:E62" si="15">D61</f>
        <v>30.27</v>
      </c>
      <c r="F61" s="225">
        <v>46087</v>
      </c>
      <c r="G61" s="151" t="s">
        <v>273</v>
      </c>
      <c r="H61" s="221">
        <v>48</v>
      </c>
      <c r="I61" s="222">
        <v>308</v>
      </c>
      <c r="J61" s="149"/>
      <c r="K61" s="149"/>
      <c r="L61" s="149">
        <f t="shared" si="0"/>
        <v>308</v>
      </c>
      <c r="M61" s="152">
        <f t="shared" si="4"/>
        <v>6.416666666666667</v>
      </c>
      <c r="N61" s="225">
        <v>46089</v>
      </c>
      <c r="O61" s="153">
        <f t="shared" si="9"/>
        <v>4.5404999999999998</v>
      </c>
      <c r="P61" s="150">
        <f t="shared" si="10"/>
        <v>75.674999999999997</v>
      </c>
      <c r="Q61" s="150"/>
      <c r="R61" s="150"/>
      <c r="S61" s="150"/>
      <c r="T61" s="150"/>
      <c r="U61" s="225">
        <f t="shared" ref="U61:U62" si="16">N61+7</f>
        <v>46096</v>
      </c>
      <c r="V61" s="150">
        <v>24</v>
      </c>
      <c r="W61" s="150">
        <v>0</v>
      </c>
      <c r="X61" s="155">
        <f t="shared" si="5"/>
        <v>0</v>
      </c>
      <c r="Y61" s="150"/>
      <c r="Z61" s="156">
        <f t="shared" si="11"/>
        <v>100</v>
      </c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</row>
    <row r="62" spans="1:41" ht="13.5" customHeight="1">
      <c r="A62" s="209">
        <v>2</v>
      </c>
      <c r="B62" s="209" t="s">
        <v>102</v>
      </c>
      <c r="C62" s="209">
        <v>2023</v>
      </c>
      <c r="D62" s="210">
        <v>30.78</v>
      </c>
      <c r="E62" s="150">
        <f t="shared" si="15"/>
        <v>30.78</v>
      </c>
      <c r="F62" s="225">
        <v>46087</v>
      </c>
      <c r="G62" s="151" t="s">
        <v>273</v>
      </c>
      <c r="H62" s="221">
        <v>48</v>
      </c>
      <c r="I62" s="222">
        <v>321</v>
      </c>
      <c r="J62" s="149"/>
      <c r="K62" s="149"/>
      <c r="L62" s="149">
        <f t="shared" si="0"/>
        <v>321</v>
      </c>
      <c r="M62" s="152">
        <f t="shared" si="4"/>
        <v>6.6875</v>
      </c>
      <c r="N62" s="225">
        <v>46089</v>
      </c>
      <c r="O62" s="153">
        <f t="shared" si="9"/>
        <v>4.617</v>
      </c>
      <c r="P62" s="150">
        <f t="shared" si="10"/>
        <v>76.95</v>
      </c>
      <c r="Q62" s="150"/>
      <c r="R62" s="150"/>
      <c r="S62" s="150"/>
      <c r="T62" s="150"/>
      <c r="U62" s="225">
        <f t="shared" si="16"/>
        <v>46096</v>
      </c>
      <c r="V62" s="150">
        <v>24</v>
      </c>
      <c r="W62" s="150">
        <v>0</v>
      </c>
      <c r="X62" s="155">
        <f t="shared" si="5"/>
        <v>0</v>
      </c>
      <c r="Y62" s="150"/>
      <c r="Z62" s="156">
        <f t="shared" si="11"/>
        <v>100</v>
      </c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</row>
    <row r="63" spans="1:41" ht="13.5" customHeight="1">
      <c r="A63" s="209">
        <v>2</v>
      </c>
      <c r="B63" s="209" t="s">
        <v>105</v>
      </c>
      <c r="C63" s="209">
        <v>2023</v>
      </c>
      <c r="D63" s="210">
        <v>29.56</v>
      </c>
      <c r="E63" s="150"/>
      <c r="F63" s="225"/>
      <c r="G63" s="150"/>
      <c r="H63" s="221"/>
      <c r="I63" s="222"/>
      <c r="J63" s="149"/>
      <c r="K63" s="149"/>
      <c r="L63" s="149">
        <f t="shared" si="0"/>
        <v>0</v>
      </c>
      <c r="M63" s="152">
        <f t="shared" si="4"/>
        <v>0</v>
      </c>
      <c r="N63" s="225"/>
      <c r="O63" s="153">
        <f t="shared" si="9"/>
        <v>0</v>
      </c>
      <c r="P63" s="150">
        <f t="shared" si="10"/>
        <v>0</v>
      </c>
      <c r="Q63" s="150"/>
      <c r="R63" s="150"/>
      <c r="S63" s="150"/>
      <c r="T63" s="150"/>
      <c r="U63" s="225"/>
      <c r="V63" s="150"/>
      <c r="W63" s="150"/>
      <c r="X63" s="155">
        <f t="shared" si="5"/>
        <v>0</v>
      </c>
      <c r="Y63" s="150"/>
      <c r="Z63" s="156" t="e">
        <f t="shared" si="11"/>
        <v>#DIV/0!</v>
      </c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</row>
    <row r="64" spans="1:41" ht="13.5" customHeight="1">
      <c r="A64" s="209">
        <v>2</v>
      </c>
      <c r="B64" s="209" t="s">
        <v>108</v>
      </c>
      <c r="C64" s="209">
        <v>2023</v>
      </c>
      <c r="D64" s="210">
        <v>29.7</v>
      </c>
      <c r="E64" s="150"/>
      <c r="F64" s="225"/>
      <c r="G64" s="150"/>
      <c r="H64" s="221"/>
      <c r="I64" s="222"/>
      <c r="J64" s="149"/>
      <c r="K64" s="149"/>
      <c r="L64" s="149">
        <f t="shared" si="0"/>
        <v>0</v>
      </c>
      <c r="M64" s="152">
        <f t="shared" si="4"/>
        <v>0</v>
      </c>
      <c r="N64" s="225"/>
      <c r="O64" s="153">
        <f t="shared" si="9"/>
        <v>0</v>
      </c>
      <c r="P64" s="150">
        <f t="shared" si="10"/>
        <v>0</v>
      </c>
      <c r="Q64" s="150"/>
      <c r="R64" s="150"/>
      <c r="S64" s="150"/>
      <c r="T64" s="150"/>
      <c r="U64" s="225"/>
      <c r="V64" s="150"/>
      <c r="W64" s="150"/>
      <c r="X64" s="155">
        <f t="shared" si="5"/>
        <v>0</v>
      </c>
      <c r="Y64" s="150"/>
      <c r="Z64" s="156" t="e">
        <f t="shared" si="11"/>
        <v>#DIV/0!</v>
      </c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</row>
    <row r="65" spans="1:41" ht="13.5" customHeight="1">
      <c r="A65" s="209">
        <v>2</v>
      </c>
      <c r="B65" s="209" t="s">
        <v>37</v>
      </c>
      <c r="C65" s="209">
        <v>2023</v>
      </c>
      <c r="D65" s="210">
        <v>22.29</v>
      </c>
      <c r="E65" s="150"/>
      <c r="F65" s="225"/>
      <c r="G65" s="150"/>
      <c r="H65" s="221"/>
      <c r="I65" s="222"/>
      <c r="J65" s="149"/>
      <c r="K65" s="149"/>
      <c r="L65" s="149">
        <f t="shared" si="0"/>
        <v>0</v>
      </c>
      <c r="M65" s="152">
        <f t="shared" si="4"/>
        <v>0</v>
      </c>
      <c r="N65" s="225"/>
      <c r="O65" s="153">
        <f t="shared" si="9"/>
        <v>0</v>
      </c>
      <c r="P65" s="150">
        <f t="shared" si="10"/>
        <v>0</v>
      </c>
      <c r="Q65" s="150"/>
      <c r="R65" s="150"/>
      <c r="S65" s="150"/>
      <c r="T65" s="150"/>
      <c r="U65" s="225"/>
      <c r="V65" s="150"/>
      <c r="W65" s="150"/>
      <c r="X65" s="155">
        <f t="shared" si="5"/>
        <v>0</v>
      </c>
      <c r="Y65" s="150"/>
      <c r="Z65" s="156" t="e">
        <f t="shared" si="11"/>
        <v>#DIV/0!</v>
      </c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</row>
    <row r="66" spans="1:41" ht="13.5" customHeight="1">
      <c r="A66" s="209">
        <v>2</v>
      </c>
      <c r="B66" s="209" t="s">
        <v>41</v>
      </c>
      <c r="C66" s="209">
        <v>2023</v>
      </c>
      <c r="D66" s="210">
        <v>30.01</v>
      </c>
      <c r="E66" s="150"/>
      <c r="F66" s="225"/>
      <c r="G66" s="150"/>
      <c r="H66" s="221"/>
      <c r="I66" s="222"/>
      <c r="J66" s="149"/>
      <c r="K66" s="149"/>
      <c r="L66" s="149">
        <f t="shared" si="0"/>
        <v>0</v>
      </c>
      <c r="M66" s="152">
        <f t="shared" si="4"/>
        <v>0</v>
      </c>
      <c r="N66" s="225"/>
      <c r="O66" s="153">
        <f t="shared" si="9"/>
        <v>0</v>
      </c>
      <c r="P66" s="150">
        <f t="shared" si="10"/>
        <v>0</v>
      </c>
      <c r="Q66" s="150"/>
      <c r="R66" s="150"/>
      <c r="S66" s="150"/>
      <c r="T66" s="150"/>
      <c r="U66" s="225"/>
      <c r="V66" s="150"/>
      <c r="W66" s="150"/>
      <c r="X66" s="155">
        <f t="shared" si="5"/>
        <v>0</v>
      </c>
      <c r="Y66" s="150"/>
      <c r="Z66" s="156" t="e">
        <f t="shared" si="11"/>
        <v>#DIV/0!</v>
      </c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</row>
    <row r="67" spans="1:41" ht="13.5" customHeight="1">
      <c r="A67" s="209">
        <v>2</v>
      </c>
      <c r="B67" s="209" t="s">
        <v>44</v>
      </c>
      <c r="C67" s="209">
        <v>2023</v>
      </c>
      <c r="D67" s="210">
        <v>31.55</v>
      </c>
      <c r="E67" s="150"/>
      <c r="F67" s="225"/>
      <c r="G67" s="150"/>
      <c r="H67" s="221"/>
      <c r="I67" s="222"/>
      <c r="J67" s="149"/>
      <c r="K67" s="149"/>
      <c r="L67" s="149">
        <f t="shared" si="0"/>
        <v>0</v>
      </c>
      <c r="M67" s="152">
        <f t="shared" si="4"/>
        <v>0</v>
      </c>
      <c r="N67" s="225"/>
      <c r="O67" s="153">
        <f t="shared" si="9"/>
        <v>0</v>
      </c>
      <c r="P67" s="150">
        <f t="shared" si="10"/>
        <v>0</v>
      </c>
      <c r="Q67" s="150"/>
      <c r="R67" s="150"/>
      <c r="S67" s="150"/>
      <c r="T67" s="150"/>
      <c r="U67" s="225"/>
      <c r="V67" s="150"/>
      <c r="W67" s="150"/>
      <c r="X67" s="155">
        <f t="shared" si="5"/>
        <v>0</v>
      </c>
      <c r="Y67" s="150"/>
      <c r="Z67" s="156" t="e">
        <f t="shared" si="11"/>
        <v>#DIV/0!</v>
      </c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</row>
    <row r="68" spans="1:41" ht="13.5" customHeight="1">
      <c r="A68" s="209">
        <v>2</v>
      </c>
      <c r="B68" s="209" t="s">
        <v>49</v>
      </c>
      <c r="C68" s="209">
        <v>2023</v>
      </c>
      <c r="D68" s="210">
        <v>30.57</v>
      </c>
      <c r="E68" s="150"/>
      <c r="F68" s="225"/>
      <c r="G68" s="150"/>
      <c r="H68" s="221"/>
      <c r="I68" s="222"/>
      <c r="J68" s="149"/>
      <c r="K68" s="149"/>
      <c r="L68" s="149">
        <f t="shared" si="0"/>
        <v>0</v>
      </c>
      <c r="M68" s="152">
        <f t="shared" si="4"/>
        <v>0</v>
      </c>
      <c r="N68" s="225"/>
      <c r="O68" s="153">
        <f t="shared" si="9"/>
        <v>0</v>
      </c>
      <c r="P68" s="150">
        <f t="shared" si="10"/>
        <v>0</v>
      </c>
      <c r="Q68" s="150"/>
      <c r="R68" s="150"/>
      <c r="S68" s="150"/>
      <c r="T68" s="150"/>
      <c r="U68" s="225"/>
      <c r="V68" s="150"/>
      <c r="W68" s="150"/>
      <c r="X68" s="155">
        <f t="shared" si="5"/>
        <v>0</v>
      </c>
      <c r="Y68" s="150"/>
      <c r="Z68" s="156" t="e">
        <f t="shared" si="11"/>
        <v>#DIV/0!</v>
      </c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</row>
    <row r="69" spans="1:41" ht="13.5" customHeight="1">
      <c r="A69" s="209">
        <v>2</v>
      </c>
      <c r="B69" s="209" t="s">
        <v>53</v>
      </c>
      <c r="C69" s="209">
        <v>2023</v>
      </c>
      <c r="D69" s="210">
        <v>39.99</v>
      </c>
      <c r="E69" s="150"/>
      <c r="F69" s="225"/>
      <c r="G69" s="150"/>
      <c r="H69" s="221"/>
      <c r="I69" s="222"/>
      <c r="J69" s="149"/>
      <c r="K69" s="149"/>
      <c r="L69" s="149">
        <f t="shared" si="0"/>
        <v>0</v>
      </c>
      <c r="M69" s="152">
        <f t="shared" si="4"/>
        <v>0</v>
      </c>
      <c r="N69" s="225"/>
      <c r="O69" s="153">
        <f t="shared" si="9"/>
        <v>0</v>
      </c>
      <c r="P69" s="150">
        <f t="shared" si="10"/>
        <v>0</v>
      </c>
      <c r="Q69" s="150"/>
      <c r="R69" s="150"/>
      <c r="S69" s="150"/>
      <c r="T69" s="150"/>
      <c r="U69" s="225"/>
      <c r="V69" s="150"/>
      <c r="W69" s="150"/>
      <c r="X69" s="155">
        <f t="shared" si="5"/>
        <v>0</v>
      </c>
      <c r="Y69" s="150"/>
      <c r="Z69" s="156" t="e">
        <f t="shared" si="11"/>
        <v>#DIV/0!</v>
      </c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</row>
    <row r="70" spans="1:41" ht="13.5" customHeight="1">
      <c r="A70" s="209">
        <v>2</v>
      </c>
      <c r="B70" s="209" t="s">
        <v>57</v>
      </c>
      <c r="C70" s="209">
        <v>2023</v>
      </c>
      <c r="D70" s="210">
        <v>29.84</v>
      </c>
      <c r="E70" s="150"/>
      <c r="F70" s="225"/>
      <c r="G70" s="150"/>
      <c r="H70" s="221"/>
      <c r="I70" s="222"/>
      <c r="J70" s="149"/>
      <c r="K70" s="149"/>
      <c r="L70" s="149">
        <f t="shared" si="0"/>
        <v>0</v>
      </c>
      <c r="M70" s="152">
        <f t="shared" si="4"/>
        <v>0</v>
      </c>
      <c r="N70" s="225"/>
      <c r="O70" s="153">
        <f t="shared" si="9"/>
        <v>0</v>
      </c>
      <c r="P70" s="150">
        <f t="shared" si="10"/>
        <v>0</v>
      </c>
      <c r="Q70" s="150"/>
      <c r="R70" s="150"/>
      <c r="S70" s="150"/>
      <c r="T70" s="150"/>
      <c r="U70" s="225"/>
      <c r="V70" s="150"/>
      <c r="W70" s="150"/>
      <c r="X70" s="155">
        <f t="shared" si="5"/>
        <v>0</v>
      </c>
      <c r="Y70" s="150"/>
      <c r="Z70" s="156" t="e">
        <f t="shared" si="11"/>
        <v>#DIV/0!</v>
      </c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</row>
    <row r="71" spans="1:41" ht="13.5" customHeight="1">
      <c r="A71" s="209">
        <v>2</v>
      </c>
      <c r="B71" s="209" t="s">
        <v>62</v>
      </c>
      <c r="C71" s="209">
        <v>2023</v>
      </c>
      <c r="D71" s="210">
        <v>31.48</v>
      </c>
      <c r="E71" s="150"/>
      <c r="F71" s="225"/>
      <c r="G71" s="150"/>
      <c r="H71" s="221"/>
      <c r="I71" s="222"/>
      <c r="J71" s="149"/>
      <c r="K71" s="149"/>
      <c r="L71" s="149">
        <f t="shared" si="0"/>
        <v>0</v>
      </c>
      <c r="M71" s="152">
        <f t="shared" si="4"/>
        <v>0</v>
      </c>
      <c r="N71" s="225"/>
      <c r="O71" s="153">
        <f t="shared" si="9"/>
        <v>0</v>
      </c>
      <c r="P71" s="150">
        <f t="shared" si="10"/>
        <v>0</v>
      </c>
      <c r="Q71" s="150"/>
      <c r="R71" s="150"/>
      <c r="S71" s="150"/>
      <c r="T71" s="150"/>
      <c r="U71" s="225"/>
      <c r="V71" s="150"/>
      <c r="W71" s="150"/>
      <c r="X71" s="155">
        <f t="shared" si="5"/>
        <v>0</v>
      </c>
      <c r="Y71" s="150"/>
      <c r="Z71" s="156" t="e">
        <f t="shared" si="11"/>
        <v>#DIV/0!</v>
      </c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</row>
    <row r="72" spans="1:41" ht="13.5" customHeight="1">
      <c r="A72" s="209">
        <v>2</v>
      </c>
      <c r="B72" s="209" t="s">
        <v>67</v>
      </c>
      <c r="C72" s="209">
        <v>2023</v>
      </c>
      <c r="D72" s="210">
        <v>29.88</v>
      </c>
      <c r="E72" s="150"/>
      <c r="F72" s="225"/>
      <c r="G72" s="150"/>
      <c r="H72" s="221"/>
      <c r="I72" s="222"/>
      <c r="J72" s="149"/>
      <c r="K72" s="149"/>
      <c r="L72" s="149">
        <f t="shared" si="0"/>
        <v>0</v>
      </c>
      <c r="M72" s="152">
        <f t="shared" si="4"/>
        <v>0</v>
      </c>
      <c r="N72" s="225"/>
      <c r="O72" s="153">
        <f t="shared" si="9"/>
        <v>0</v>
      </c>
      <c r="P72" s="150">
        <f t="shared" si="10"/>
        <v>0</v>
      </c>
      <c r="Q72" s="150"/>
      <c r="R72" s="150"/>
      <c r="S72" s="150"/>
      <c r="T72" s="150"/>
      <c r="U72" s="225"/>
      <c r="V72" s="150"/>
      <c r="W72" s="150"/>
      <c r="X72" s="155">
        <f t="shared" si="5"/>
        <v>0</v>
      </c>
      <c r="Y72" s="150"/>
      <c r="Z72" s="156" t="e">
        <f t="shared" si="11"/>
        <v>#DIV/0!</v>
      </c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</row>
    <row r="73" spans="1:41" ht="13.5" customHeight="1">
      <c r="A73" s="209">
        <v>2</v>
      </c>
      <c r="B73" s="209" t="s">
        <v>72</v>
      </c>
      <c r="C73" s="209">
        <v>2023</v>
      </c>
      <c r="D73" s="210">
        <v>30.43</v>
      </c>
      <c r="E73" s="150"/>
      <c r="F73" s="225"/>
      <c r="G73" s="150"/>
      <c r="H73" s="221"/>
      <c r="I73" s="222"/>
      <c r="J73" s="149"/>
      <c r="K73" s="149"/>
      <c r="L73" s="149">
        <f t="shared" si="0"/>
        <v>0</v>
      </c>
      <c r="M73" s="152">
        <f t="shared" si="4"/>
        <v>0</v>
      </c>
      <c r="N73" s="225"/>
      <c r="O73" s="153">
        <f t="shared" si="9"/>
        <v>0</v>
      </c>
      <c r="P73" s="150">
        <f t="shared" si="10"/>
        <v>0</v>
      </c>
      <c r="Q73" s="150"/>
      <c r="R73" s="150"/>
      <c r="S73" s="150"/>
      <c r="T73" s="150"/>
      <c r="U73" s="225"/>
      <c r="V73" s="150"/>
      <c r="W73" s="150"/>
      <c r="X73" s="155">
        <f t="shared" si="5"/>
        <v>0</v>
      </c>
      <c r="Y73" s="150"/>
      <c r="Z73" s="156" t="e">
        <f t="shared" si="11"/>
        <v>#DIV/0!</v>
      </c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</row>
    <row r="74" spans="1:41" ht="13.5" customHeight="1">
      <c r="A74" s="209">
        <v>2</v>
      </c>
      <c r="B74" s="209" t="s">
        <v>77</v>
      </c>
      <c r="C74" s="209">
        <v>2023</v>
      </c>
      <c r="D74" s="210">
        <v>30.64</v>
      </c>
      <c r="E74" s="150"/>
      <c r="F74" s="225"/>
      <c r="G74" s="150"/>
      <c r="H74" s="221"/>
      <c r="I74" s="222"/>
      <c r="J74" s="149"/>
      <c r="K74" s="149"/>
      <c r="L74" s="149">
        <f t="shared" si="0"/>
        <v>0</v>
      </c>
      <c r="M74" s="152">
        <f t="shared" si="4"/>
        <v>0</v>
      </c>
      <c r="N74" s="225"/>
      <c r="O74" s="153">
        <f t="shared" si="9"/>
        <v>0</v>
      </c>
      <c r="P74" s="150">
        <f t="shared" si="10"/>
        <v>0</v>
      </c>
      <c r="Q74" s="150"/>
      <c r="R74" s="150"/>
      <c r="S74" s="150"/>
      <c r="T74" s="150"/>
      <c r="U74" s="225"/>
      <c r="V74" s="150"/>
      <c r="W74" s="150"/>
      <c r="X74" s="155">
        <f t="shared" si="5"/>
        <v>0</v>
      </c>
      <c r="Y74" s="150"/>
      <c r="Z74" s="156" t="e">
        <f t="shared" si="11"/>
        <v>#DIV/0!</v>
      </c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</row>
    <row r="75" spans="1:41" ht="13.5" customHeight="1">
      <c r="A75" s="209">
        <v>2</v>
      </c>
      <c r="B75" s="209" t="s">
        <v>82</v>
      </c>
      <c r="C75" s="209">
        <v>2023</v>
      </c>
      <c r="D75" s="210">
        <v>26.84</v>
      </c>
      <c r="E75" s="150"/>
      <c r="F75" s="225"/>
      <c r="G75" s="150"/>
      <c r="H75" s="221"/>
      <c r="I75" s="222"/>
      <c r="J75" s="149"/>
      <c r="K75" s="149"/>
      <c r="L75" s="149">
        <f t="shared" ref="L75:L85" si="17">SUM(I75:K75)</f>
        <v>0</v>
      </c>
      <c r="M75" s="152">
        <f t="shared" si="4"/>
        <v>0</v>
      </c>
      <c r="N75" s="225"/>
      <c r="O75" s="153">
        <f t="shared" ref="O75:O85" si="18">IFERROR($O$10*$E75,0)</f>
        <v>0</v>
      </c>
      <c r="P75" s="150">
        <f t="shared" ref="P75:P85" si="19">$P$10*$E75</f>
        <v>0</v>
      </c>
      <c r="Q75" s="150"/>
      <c r="R75" s="150"/>
      <c r="S75" s="150"/>
      <c r="T75" s="150"/>
      <c r="U75" s="225"/>
      <c r="V75" s="150"/>
      <c r="W75" s="150"/>
      <c r="X75" s="155">
        <f t="shared" si="5"/>
        <v>0</v>
      </c>
      <c r="Y75" s="150"/>
      <c r="Z75" s="156" t="e">
        <f t="shared" ref="Z75:Z85" si="20">((100-(X75/M75*100)))</f>
        <v>#DIV/0!</v>
      </c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</row>
    <row r="76" spans="1:41" ht="13.5" customHeight="1">
      <c r="A76" s="209">
        <v>2</v>
      </c>
      <c r="B76" s="209" t="s">
        <v>87</v>
      </c>
      <c r="C76" s="209">
        <v>2023</v>
      </c>
      <c r="D76" s="210">
        <v>31.17</v>
      </c>
      <c r="E76" s="150"/>
      <c r="F76" s="225"/>
      <c r="G76" s="150"/>
      <c r="H76" s="221"/>
      <c r="I76" s="222"/>
      <c r="J76" s="149"/>
      <c r="K76" s="149"/>
      <c r="L76" s="149">
        <f t="shared" si="17"/>
        <v>0</v>
      </c>
      <c r="M76" s="152">
        <f t="shared" ref="M76:M85" si="21">IFERROR(L76/H76,0)</f>
        <v>0</v>
      </c>
      <c r="N76" s="225"/>
      <c r="O76" s="153">
        <f t="shared" si="18"/>
        <v>0</v>
      </c>
      <c r="P76" s="150">
        <f t="shared" si="19"/>
        <v>0</v>
      </c>
      <c r="Q76" s="150"/>
      <c r="R76" s="150"/>
      <c r="S76" s="150"/>
      <c r="T76" s="150"/>
      <c r="U76" s="225"/>
      <c r="V76" s="150"/>
      <c r="W76" s="150"/>
      <c r="X76" s="155">
        <f t="shared" ref="X76:X85" si="22">IFERROR(W76/V76,0)</f>
        <v>0</v>
      </c>
      <c r="Y76" s="150"/>
      <c r="Z76" s="156" t="e">
        <f t="shared" si="20"/>
        <v>#DIV/0!</v>
      </c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</row>
    <row r="77" spans="1:41" ht="13.5" customHeight="1">
      <c r="A77" s="209">
        <v>2</v>
      </c>
      <c r="B77" s="209" t="s">
        <v>91</v>
      </c>
      <c r="C77" s="209">
        <v>2023</v>
      </c>
      <c r="D77" s="210">
        <v>30.37</v>
      </c>
      <c r="E77" s="150"/>
      <c r="F77" s="225"/>
      <c r="G77" s="150"/>
      <c r="H77" s="221"/>
      <c r="I77" s="222"/>
      <c r="J77" s="149"/>
      <c r="K77" s="149"/>
      <c r="L77" s="149">
        <f t="shared" si="17"/>
        <v>0</v>
      </c>
      <c r="M77" s="152">
        <f t="shared" si="21"/>
        <v>0</v>
      </c>
      <c r="N77" s="225"/>
      <c r="O77" s="153">
        <f t="shared" si="18"/>
        <v>0</v>
      </c>
      <c r="P77" s="150">
        <f t="shared" si="19"/>
        <v>0</v>
      </c>
      <c r="Q77" s="150"/>
      <c r="R77" s="150"/>
      <c r="S77" s="150"/>
      <c r="T77" s="150"/>
      <c r="U77" s="225"/>
      <c r="V77" s="150"/>
      <c r="W77" s="150"/>
      <c r="X77" s="155">
        <f t="shared" si="22"/>
        <v>0</v>
      </c>
      <c r="Y77" s="150"/>
      <c r="Z77" s="156" t="e">
        <f t="shared" si="20"/>
        <v>#DIV/0!</v>
      </c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</row>
    <row r="78" spans="1:41" ht="13.5" customHeight="1">
      <c r="A78" s="209">
        <v>2</v>
      </c>
      <c r="B78" s="209" t="s">
        <v>94</v>
      </c>
      <c r="C78" s="209">
        <v>2023</v>
      </c>
      <c r="D78" s="210">
        <v>28.83</v>
      </c>
      <c r="E78" s="150"/>
      <c r="F78" s="225"/>
      <c r="G78" s="150"/>
      <c r="H78" s="221"/>
      <c r="I78" s="222"/>
      <c r="J78" s="149"/>
      <c r="K78" s="149"/>
      <c r="L78" s="149">
        <f t="shared" si="17"/>
        <v>0</v>
      </c>
      <c r="M78" s="152">
        <f t="shared" si="21"/>
        <v>0</v>
      </c>
      <c r="N78" s="225"/>
      <c r="O78" s="153">
        <f t="shared" si="18"/>
        <v>0</v>
      </c>
      <c r="P78" s="150">
        <f t="shared" si="19"/>
        <v>0</v>
      </c>
      <c r="Q78" s="150"/>
      <c r="R78" s="150"/>
      <c r="S78" s="150"/>
      <c r="T78" s="150"/>
      <c r="U78" s="225"/>
      <c r="V78" s="150"/>
      <c r="W78" s="150"/>
      <c r="X78" s="155">
        <f t="shared" si="22"/>
        <v>0</v>
      </c>
      <c r="Y78" s="150"/>
      <c r="Z78" s="156" t="e">
        <f t="shared" si="20"/>
        <v>#DIV/0!</v>
      </c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</row>
    <row r="79" spans="1:41" ht="13.5" customHeight="1">
      <c r="A79" s="209">
        <v>2</v>
      </c>
      <c r="B79" s="209" t="s">
        <v>97</v>
      </c>
      <c r="C79" s="209">
        <v>2023</v>
      </c>
      <c r="D79" s="210">
        <v>29.51</v>
      </c>
      <c r="E79" s="150"/>
      <c r="F79" s="225"/>
      <c r="G79" s="150"/>
      <c r="H79" s="221"/>
      <c r="I79" s="222"/>
      <c r="J79" s="149"/>
      <c r="K79" s="149"/>
      <c r="L79" s="149">
        <f t="shared" si="17"/>
        <v>0</v>
      </c>
      <c r="M79" s="152">
        <f t="shared" si="21"/>
        <v>0</v>
      </c>
      <c r="N79" s="225"/>
      <c r="O79" s="153">
        <f t="shared" si="18"/>
        <v>0</v>
      </c>
      <c r="P79" s="150">
        <f t="shared" si="19"/>
        <v>0</v>
      </c>
      <c r="Q79" s="150"/>
      <c r="R79" s="150"/>
      <c r="S79" s="150"/>
      <c r="T79" s="150"/>
      <c r="U79" s="225"/>
      <c r="V79" s="150"/>
      <c r="W79" s="150"/>
      <c r="X79" s="155">
        <f t="shared" si="22"/>
        <v>0</v>
      </c>
      <c r="Y79" s="150"/>
      <c r="Z79" s="156" t="e">
        <f t="shared" si="20"/>
        <v>#DIV/0!</v>
      </c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</row>
    <row r="80" spans="1:41" ht="13.5" customHeight="1">
      <c r="A80" s="209">
        <v>2</v>
      </c>
      <c r="B80" s="209" t="s">
        <v>100</v>
      </c>
      <c r="C80" s="209">
        <v>2023</v>
      </c>
      <c r="D80" s="210">
        <v>30.55</v>
      </c>
      <c r="E80" s="150"/>
      <c r="F80" s="225"/>
      <c r="G80" s="150"/>
      <c r="H80" s="221"/>
      <c r="I80" s="222"/>
      <c r="J80" s="149"/>
      <c r="K80" s="149"/>
      <c r="L80" s="149">
        <f t="shared" si="17"/>
        <v>0</v>
      </c>
      <c r="M80" s="152">
        <f t="shared" si="21"/>
        <v>0</v>
      </c>
      <c r="N80" s="225"/>
      <c r="O80" s="153">
        <f t="shared" si="18"/>
        <v>0</v>
      </c>
      <c r="P80" s="150">
        <f t="shared" si="19"/>
        <v>0</v>
      </c>
      <c r="Q80" s="150"/>
      <c r="R80" s="150"/>
      <c r="S80" s="150"/>
      <c r="T80" s="150"/>
      <c r="U80" s="225"/>
      <c r="V80" s="150"/>
      <c r="W80" s="150"/>
      <c r="X80" s="155">
        <f t="shared" si="22"/>
        <v>0</v>
      </c>
      <c r="Y80" s="150"/>
      <c r="Z80" s="156" t="e">
        <f t="shared" si="20"/>
        <v>#DIV/0!</v>
      </c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</row>
    <row r="81" spans="1:41" ht="13.5" customHeight="1">
      <c r="A81" s="209">
        <v>2</v>
      </c>
      <c r="B81" s="209" t="s">
        <v>103</v>
      </c>
      <c r="C81" s="209">
        <v>2023</v>
      </c>
      <c r="D81" s="210">
        <v>30.81</v>
      </c>
      <c r="E81" s="150"/>
      <c r="F81" s="225"/>
      <c r="G81" s="150"/>
      <c r="H81" s="221"/>
      <c r="I81" s="222"/>
      <c r="J81" s="149"/>
      <c r="K81" s="149"/>
      <c r="L81" s="149">
        <f t="shared" si="17"/>
        <v>0</v>
      </c>
      <c r="M81" s="152">
        <f t="shared" si="21"/>
        <v>0</v>
      </c>
      <c r="N81" s="225"/>
      <c r="O81" s="153">
        <f t="shared" si="18"/>
        <v>0</v>
      </c>
      <c r="P81" s="150">
        <f t="shared" si="19"/>
        <v>0</v>
      </c>
      <c r="Q81" s="150"/>
      <c r="R81" s="150"/>
      <c r="S81" s="150"/>
      <c r="T81" s="150"/>
      <c r="U81" s="225"/>
      <c r="V81" s="150"/>
      <c r="W81" s="150"/>
      <c r="X81" s="155">
        <f t="shared" si="22"/>
        <v>0</v>
      </c>
      <c r="Y81" s="150"/>
      <c r="Z81" s="156" t="e">
        <f t="shared" si="20"/>
        <v>#DIV/0!</v>
      </c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</row>
    <row r="82" spans="1:41" ht="13.5" customHeight="1">
      <c r="A82" s="209">
        <v>2</v>
      </c>
      <c r="B82" s="209" t="s">
        <v>106</v>
      </c>
      <c r="C82" s="209">
        <v>2023</v>
      </c>
      <c r="D82" s="210">
        <v>29.79</v>
      </c>
      <c r="E82" s="150"/>
      <c r="F82" s="225"/>
      <c r="G82" s="150"/>
      <c r="H82" s="221"/>
      <c r="I82" s="222"/>
      <c r="J82" s="149"/>
      <c r="K82" s="149"/>
      <c r="L82" s="149">
        <f t="shared" si="17"/>
        <v>0</v>
      </c>
      <c r="M82" s="152">
        <f t="shared" si="21"/>
        <v>0</v>
      </c>
      <c r="N82" s="225"/>
      <c r="O82" s="153">
        <f t="shared" si="18"/>
        <v>0</v>
      </c>
      <c r="P82" s="150">
        <f t="shared" si="19"/>
        <v>0</v>
      </c>
      <c r="Q82" s="150"/>
      <c r="R82" s="150"/>
      <c r="S82" s="150"/>
      <c r="T82" s="150"/>
      <c r="U82" s="225"/>
      <c r="V82" s="150"/>
      <c r="W82" s="150"/>
      <c r="X82" s="155">
        <f t="shared" si="22"/>
        <v>0</v>
      </c>
      <c r="Y82" s="150"/>
      <c r="Z82" s="156" t="e">
        <f t="shared" si="20"/>
        <v>#DIV/0!</v>
      </c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</row>
    <row r="83" spans="1:41" ht="13.5" customHeight="1">
      <c r="A83" s="209">
        <v>2</v>
      </c>
      <c r="B83" s="209" t="s">
        <v>109</v>
      </c>
      <c r="C83" s="209">
        <v>2023</v>
      </c>
      <c r="D83" s="210">
        <v>28.4</v>
      </c>
      <c r="E83" s="150"/>
      <c r="F83" s="225"/>
      <c r="G83" s="150"/>
      <c r="H83" s="221"/>
      <c r="I83" s="222"/>
      <c r="J83" s="149"/>
      <c r="K83" s="149"/>
      <c r="L83" s="149">
        <f t="shared" si="17"/>
        <v>0</v>
      </c>
      <c r="M83" s="152">
        <f t="shared" si="21"/>
        <v>0</v>
      </c>
      <c r="N83" s="225"/>
      <c r="O83" s="153">
        <f t="shared" si="18"/>
        <v>0</v>
      </c>
      <c r="P83" s="150">
        <f t="shared" si="19"/>
        <v>0</v>
      </c>
      <c r="Q83" s="150"/>
      <c r="R83" s="150"/>
      <c r="S83" s="150"/>
      <c r="T83" s="150"/>
      <c r="U83" s="225"/>
      <c r="V83" s="150"/>
      <c r="W83" s="150"/>
      <c r="X83" s="155">
        <f t="shared" si="22"/>
        <v>0</v>
      </c>
      <c r="Y83" s="150"/>
      <c r="Z83" s="156" t="e">
        <f t="shared" si="20"/>
        <v>#DIV/0!</v>
      </c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</row>
    <row r="84" spans="1:41" ht="13.5" customHeight="1">
      <c r="A84" s="282" t="s">
        <v>129</v>
      </c>
      <c r="B84" s="283"/>
      <c r="C84" s="284"/>
      <c r="D84" s="211">
        <f>SUM(D46:D83)</f>
        <v>1134.3499999999999</v>
      </c>
      <c r="E84" s="150"/>
      <c r="F84" s="150"/>
      <c r="G84" s="150"/>
      <c r="H84" s="149"/>
      <c r="I84" s="149"/>
      <c r="J84" s="149"/>
      <c r="K84" s="149"/>
      <c r="L84" s="149">
        <f t="shared" si="17"/>
        <v>0</v>
      </c>
      <c r="M84" s="152">
        <f t="shared" si="21"/>
        <v>0</v>
      </c>
      <c r="N84" s="225"/>
      <c r="O84" s="153">
        <f t="shared" si="18"/>
        <v>0</v>
      </c>
      <c r="P84" s="150">
        <f t="shared" si="19"/>
        <v>0</v>
      </c>
      <c r="Q84" s="150"/>
      <c r="R84" s="150"/>
      <c r="S84" s="150"/>
      <c r="T84" s="150"/>
      <c r="U84" s="225"/>
      <c r="V84" s="150"/>
      <c r="W84" s="150"/>
      <c r="X84" s="155">
        <f t="shared" si="22"/>
        <v>0</v>
      </c>
      <c r="Y84" s="150"/>
      <c r="Z84" s="156" t="e">
        <f t="shared" si="20"/>
        <v>#DIV/0!</v>
      </c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</row>
    <row r="85" spans="1:41" ht="13.5" customHeight="1">
      <c r="A85" s="285" t="s">
        <v>271</v>
      </c>
      <c r="B85" s="286"/>
      <c r="C85" s="287"/>
      <c r="D85" s="212">
        <f>SUM(D84,D45)</f>
        <v>2142.62</v>
      </c>
      <c r="E85" s="150"/>
      <c r="F85" s="150"/>
      <c r="G85" s="150"/>
      <c r="H85" s="149"/>
      <c r="I85" s="149"/>
      <c r="J85" s="149"/>
      <c r="K85" s="149"/>
      <c r="L85" s="149">
        <f t="shared" si="17"/>
        <v>0</v>
      </c>
      <c r="M85" s="152">
        <f t="shared" si="21"/>
        <v>0</v>
      </c>
      <c r="N85" s="225"/>
      <c r="O85" s="153">
        <f t="shared" si="18"/>
        <v>0</v>
      </c>
      <c r="P85" s="150">
        <f t="shared" si="19"/>
        <v>0</v>
      </c>
      <c r="Q85" s="150"/>
      <c r="R85" s="150"/>
      <c r="S85" s="150"/>
      <c r="T85" s="150"/>
      <c r="U85" s="225"/>
      <c r="V85" s="150"/>
      <c r="W85" s="150"/>
      <c r="X85" s="155">
        <f t="shared" si="22"/>
        <v>0</v>
      </c>
      <c r="Y85" s="150"/>
      <c r="Z85" s="156" t="e">
        <f t="shared" si="20"/>
        <v>#DIV/0!</v>
      </c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</row>
    <row r="86" spans="1:41" ht="13.5" customHeight="1">
      <c r="A86" s="138"/>
      <c r="B86" s="138"/>
      <c r="C86" s="138"/>
      <c r="D86" s="139"/>
      <c r="E86" s="138"/>
      <c r="F86" s="138"/>
      <c r="G86" s="138"/>
      <c r="H86" s="139"/>
      <c r="I86" s="139"/>
      <c r="J86" s="139"/>
      <c r="K86" s="139"/>
      <c r="L86" s="139"/>
      <c r="M86" s="139"/>
      <c r="N86" s="138"/>
      <c r="O86" s="140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</row>
  </sheetData>
  <autoFilter ref="A10:AO85"/>
  <mergeCells count="27">
    <mergeCell ref="A45:C45"/>
    <mergeCell ref="A84:C84"/>
    <mergeCell ref="A85:C85"/>
    <mergeCell ref="X9:X10"/>
    <mergeCell ref="N9:N10"/>
    <mergeCell ref="N7:N8"/>
    <mergeCell ref="Y9:Y10"/>
    <mergeCell ref="H9:H10"/>
    <mergeCell ref="I9:L9"/>
    <mergeCell ref="M9:M10"/>
    <mergeCell ref="U9:U10"/>
    <mergeCell ref="V9:V10"/>
    <mergeCell ref="W9:W10"/>
    <mergeCell ref="O7:T7"/>
    <mergeCell ref="U7:Y8"/>
    <mergeCell ref="Z7:Z10"/>
    <mergeCell ref="O8:P8"/>
    <mergeCell ref="Q8:R8"/>
    <mergeCell ref="S8:T8"/>
    <mergeCell ref="A7:A10"/>
    <mergeCell ref="B7:B10"/>
    <mergeCell ref="C7:C10"/>
    <mergeCell ref="D7:D10"/>
    <mergeCell ref="E7:M8"/>
    <mergeCell ref="E9:E10"/>
    <mergeCell ref="F9:F10"/>
    <mergeCell ref="G9:G10"/>
  </mergeCells>
  <conditionalFormatting sqref="M11:M85">
    <cfRule type="cellIs" dxfId="78" priority="5" operator="equal">
      <formula>0</formula>
    </cfRule>
    <cfRule type="cellIs" dxfId="77" priority="6" operator="between">
      <formula>0.0000001</formula>
      <formula>1.999999999</formula>
    </cfRule>
    <cfRule type="cellIs" dxfId="76" priority="7" operator="between">
      <formula>2</formula>
      <formula>4.99999999998</formula>
    </cfRule>
    <cfRule type="cellIs" dxfId="75" priority="8" operator="greaterThan">
      <formula>4.999999</formula>
    </cfRule>
  </conditionalFormatting>
  <conditionalFormatting sqref="X11:X85">
    <cfRule type="cellIs" dxfId="74" priority="1" operator="equal">
      <formula>0</formula>
    </cfRule>
    <cfRule type="cellIs" dxfId="73" priority="2" operator="between">
      <formula>0.0000001</formula>
      <formula>1.999999999</formula>
    </cfRule>
    <cfRule type="cellIs" dxfId="72" priority="3" operator="between">
      <formula>2</formula>
      <formula>4.99999999998</formula>
    </cfRule>
    <cfRule type="cellIs" dxfId="71" priority="4" operator="greaterThan">
      <formula>4.999999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AF88"/>
  <sheetViews>
    <sheetView zoomScale="80" zoomScaleNormal="80" workbookViewId="0">
      <selection activeCell="E8" sqref="E8:E88"/>
    </sheetView>
  </sheetViews>
  <sheetFormatPr defaultColWidth="9" defaultRowHeight="15"/>
  <cols>
    <col min="4" max="4" width="10.140625" bestFit="1" customWidth="1"/>
  </cols>
  <sheetData>
    <row r="1" spans="1:32">
      <c r="A1" s="270" t="s">
        <v>130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</row>
    <row r="2" spans="1:32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</row>
    <row r="3" spans="1:32">
      <c r="A3" s="8" t="s">
        <v>1</v>
      </c>
      <c r="B3" s="9" t="s">
        <v>2</v>
      </c>
      <c r="C3" s="9" t="s">
        <v>3</v>
      </c>
      <c r="D3" s="9"/>
      <c r="E3" s="9"/>
      <c r="F3" s="9"/>
      <c r="G3" s="67"/>
      <c r="H3" s="68">
        <v>0</v>
      </c>
      <c r="I3" s="69"/>
      <c r="J3" s="70"/>
      <c r="K3" s="71" t="s">
        <v>172</v>
      </c>
      <c r="M3" s="63"/>
      <c r="N3" s="61" t="s">
        <v>173</v>
      </c>
      <c r="O3" s="69"/>
      <c r="P3" s="72"/>
      <c r="Q3" s="69" t="s">
        <v>6</v>
      </c>
      <c r="R3" s="9"/>
    </row>
    <row r="4" spans="1:3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32">
      <c r="A5" s="271" t="s">
        <v>7</v>
      </c>
      <c r="B5" s="271" t="s">
        <v>8</v>
      </c>
      <c r="C5" s="272" t="s">
        <v>9</v>
      </c>
      <c r="D5" s="271" t="s">
        <v>10</v>
      </c>
      <c r="E5" s="313" t="s">
        <v>149</v>
      </c>
      <c r="F5" s="271" t="s">
        <v>131</v>
      </c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</row>
    <row r="6" spans="1:32">
      <c r="A6" s="271"/>
      <c r="B6" s="271"/>
      <c r="C6" s="273"/>
      <c r="D6" s="271"/>
      <c r="E6" s="273"/>
      <c r="F6" s="4">
        <v>2025</v>
      </c>
      <c r="G6" s="271" t="s">
        <v>15</v>
      </c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T6" s="264" t="s">
        <v>132</v>
      </c>
      <c r="U6" s="265"/>
      <c r="V6" s="265"/>
      <c r="W6" s="265"/>
      <c r="X6" s="265"/>
      <c r="Y6" s="266"/>
      <c r="AA6" s="264" t="s">
        <v>133</v>
      </c>
      <c r="AB6" s="265"/>
      <c r="AC6" s="265"/>
      <c r="AD6" s="265"/>
      <c r="AE6" s="265"/>
      <c r="AF6" s="266"/>
    </row>
    <row r="7" spans="1:32">
      <c r="A7" s="271"/>
      <c r="B7" s="271"/>
      <c r="C7" s="274"/>
      <c r="D7" s="271"/>
      <c r="E7" s="274"/>
      <c r="F7" s="10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  <c r="T7" s="267"/>
      <c r="U7" s="268"/>
      <c r="V7" s="268"/>
      <c r="W7" s="268"/>
      <c r="X7" s="268"/>
      <c r="Y7" s="269"/>
      <c r="AA7" s="267"/>
      <c r="AB7" s="268"/>
      <c r="AC7" s="268"/>
      <c r="AD7" s="268"/>
      <c r="AE7" s="268"/>
      <c r="AF7" s="269"/>
    </row>
    <row r="8" spans="1:32">
      <c r="A8" s="11">
        <v>1</v>
      </c>
      <c r="B8" s="11" t="s">
        <v>29</v>
      </c>
      <c r="C8" s="11" t="s">
        <v>30</v>
      </c>
      <c r="D8" s="12">
        <v>30.76</v>
      </c>
      <c r="E8" s="12">
        <v>2000</v>
      </c>
      <c r="F8" s="73"/>
      <c r="G8" s="73"/>
      <c r="H8" s="73"/>
      <c r="I8" s="73"/>
      <c r="J8" s="230">
        <v>0</v>
      </c>
      <c r="K8" s="230">
        <v>0</v>
      </c>
      <c r="L8" s="230">
        <v>0</v>
      </c>
      <c r="M8" s="230">
        <v>0</v>
      </c>
      <c r="N8" s="230"/>
      <c r="O8" s="230"/>
      <c r="P8" s="230"/>
      <c r="Q8" s="230"/>
      <c r="R8" s="230"/>
      <c r="T8" s="267"/>
      <c r="U8" s="268"/>
      <c r="V8" s="268"/>
      <c r="W8" s="268"/>
      <c r="X8" s="268"/>
      <c r="Y8" s="269"/>
      <c r="AA8" s="267"/>
      <c r="AB8" s="268"/>
      <c r="AC8" s="268"/>
      <c r="AD8" s="268"/>
      <c r="AE8" s="268"/>
      <c r="AF8" s="269"/>
    </row>
    <row r="9" spans="1:32" ht="33">
      <c r="A9" s="11">
        <v>1</v>
      </c>
      <c r="B9" s="11" t="s">
        <v>34</v>
      </c>
      <c r="C9" s="11" t="s">
        <v>30</v>
      </c>
      <c r="D9" s="12">
        <v>32.72</v>
      </c>
      <c r="E9" s="12">
        <v>1999</v>
      </c>
      <c r="F9" s="73"/>
      <c r="G9" s="73"/>
      <c r="H9" s="73"/>
      <c r="I9" s="73"/>
      <c r="J9" s="230">
        <v>0</v>
      </c>
      <c r="K9" s="230">
        <v>0</v>
      </c>
      <c r="L9" s="230">
        <v>0</v>
      </c>
      <c r="M9" s="230">
        <v>0</v>
      </c>
      <c r="N9" s="230"/>
      <c r="O9" s="230"/>
      <c r="P9" s="230"/>
      <c r="Q9" s="230"/>
      <c r="R9" s="230"/>
      <c r="T9" s="15"/>
      <c r="U9" s="1"/>
      <c r="V9" s="34" t="s">
        <v>31</v>
      </c>
      <c r="W9" s="34" t="s">
        <v>32</v>
      </c>
      <c r="X9" s="34" t="s">
        <v>33</v>
      </c>
      <c r="Y9" s="17"/>
      <c r="AA9" s="38"/>
      <c r="AB9" s="1"/>
      <c r="AC9" s="34" t="s">
        <v>31</v>
      </c>
      <c r="AD9" s="34" t="s">
        <v>32</v>
      </c>
      <c r="AE9" s="34" t="s">
        <v>33</v>
      </c>
      <c r="AF9" s="39"/>
    </row>
    <row r="10" spans="1:32" ht="16.5">
      <c r="A10" s="11">
        <v>1</v>
      </c>
      <c r="B10" s="11" t="s">
        <v>38</v>
      </c>
      <c r="C10" s="11" t="s">
        <v>30</v>
      </c>
      <c r="D10" s="12">
        <v>23.27</v>
      </c>
      <c r="E10" s="12">
        <v>1994</v>
      </c>
      <c r="F10" s="73"/>
      <c r="G10" s="73"/>
      <c r="H10" s="73"/>
      <c r="I10" s="73"/>
      <c r="J10" s="230">
        <v>0</v>
      </c>
      <c r="K10" s="230">
        <v>0</v>
      </c>
      <c r="L10" s="230">
        <v>0</v>
      </c>
      <c r="M10" s="230">
        <v>0</v>
      </c>
      <c r="N10" s="230"/>
      <c r="O10" s="230"/>
      <c r="P10" s="230"/>
      <c r="Q10" s="230"/>
      <c r="R10" s="230"/>
      <c r="T10" s="15"/>
      <c r="U10" s="16" t="s">
        <v>29</v>
      </c>
      <c r="V10" s="16" t="s">
        <v>35</v>
      </c>
      <c r="W10" s="16" t="s">
        <v>36</v>
      </c>
      <c r="X10" s="16" t="s">
        <v>37</v>
      </c>
      <c r="Y10" s="17"/>
      <c r="AA10" s="38"/>
      <c r="AB10" s="16" t="s">
        <v>29</v>
      </c>
      <c r="AC10" s="16" t="s">
        <v>35</v>
      </c>
      <c r="AD10" s="16" t="s">
        <v>36</v>
      </c>
      <c r="AE10" s="16" t="s">
        <v>37</v>
      </c>
      <c r="AF10" s="39"/>
    </row>
    <row r="11" spans="1:32" ht="16.5">
      <c r="A11" s="11">
        <v>1</v>
      </c>
      <c r="B11" s="11" t="s">
        <v>31</v>
      </c>
      <c r="C11" s="11" t="s">
        <v>30</v>
      </c>
      <c r="D11" s="12">
        <v>21.79</v>
      </c>
      <c r="E11" s="12">
        <v>1999</v>
      </c>
      <c r="F11" s="73"/>
      <c r="G11" s="73"/>
      <c r="H11" s="73"/>
      <c r="I11" s="73"/>
      <c r="J11" s="230">
        <v>0</v>
      </c>
      <c r="K11" s="230">
        <v>0</v>
      </c>
      <c r="L11" s="230">
        <v>0</v>
      </c>
      <c r="M11" s="230">
        <v>0</v>
      </c>
      <c r="N11" s="230"/>
      <c r="O11" s="230"/>
      <c r="P11" s="230"/>
      <c r="Q11" s="230"/>
      <c r="R11" s="230"/>
      <c r="T11" s="15"/>
      <c r="U11" s="16" t="s">
        <v>34</v>
      </c>
      <c r="V11" s="16" t="s">
        <v>39</v>
      </c>
      <c r="W11" s="16" t="s">
        <v>40</v>
      </c>
      <c r="X11" s="16" t="s">
        <v>41</v>
      </c>
      <c r="Y11" s="17"/>
      <c r="AA11" s="38"/>
      <c r="AB11" s="16" t="s">
        <v>34</v>
      </c>
      <c r="AC11" s="16" t="s">
        <v>39</v>
      </c>
      <c r="AD11" s="16" t="s">
        <v>40</v>
      </c>
      <c r="AE11" s="16" t="s">
        <v>41</v>
      </c>
      <c r="AF11" s="39"/>
    </row>
    <row r="12" spans="1:32" ht="16.5">
      <c r="A12" s="11">
        <v>1</v>
      </c>
      <c r="B12" s="11" t="s">
        <v>45</v>
      </c>
      <c r="C12" s="11" t="s">
        <v>30</v>
      </c>
      <c r="D12" s="12">
        <v>35.35</v>
      </c>
      <c r="E12" s="12">
        <v>2004</v>
      </c>
      <c r="F12" s="73"/>
      <c r="G12" s="73"/>
      <c r="H12" s="73"/>
      <c r="I12" s="73"/>
      <c r="J12" s="230">
        <v>0</v>
      </c>
      <c r="K12" s="230">
        <v>0</v>
      </c>
      <c r="L12" s="230">
        <v>0</v>
      </c>
      <c r="M12" s="230">
        <v>0</v>
      </c>
      <c r="N12" s="230"/>
      <c r="O12" s="230"/>
      <c r="P12" s="230"/>
      <c r="Q12" s="230"/>
      <c r="R12" s="230"/>
      <c r="T12" s="15"/>
      <c r="U12" s="16" t="s">
        <v>38</v>
      </c>
      <c r="V12" s="16" t="s">
        <v>42</v>
      </c>
      <c r="W12" s="16" t="s">
        <v>43</v>
      </c>
      <c r="X12" s="16" t="s">
        <v>44</v>
      </c>
      <c r="Y12" s="17"/>
      <c r="AA12" s="38"/>
      <c r="AB12" s="16" t="s">
        <v>38</v>
      </c>
      <c r="AC12" s="16" t="s">
        <v>42</v>
      </c>
      <c r="AD12" s="16" t="s">
        <v>43</v>
      </c>
      <c r="AE12" s="16" t="s">
        <v>44</v>
      </c>
      <c r="AF12" s="39"/>
    </row>
    <row r="13" spans="1:32" ht="16.5">
      <c r="A13" s="11">
        <v>1</v>
      </c>
      <c r="B13" s="11" t="s">
        <v>36</v>
      </c>
      <c r="C13" s="11" t="s">
        <v>30</v>
      </c>
      <c r="D13" s="12">
        <v>22.49</v>
      </c>
      <c r="E13" s="12">
        <v>2002</v>
      </c>
      <c r="F13" s="73"/>
      <c r="G13" s="73"/>
      <c r="H13" s="73"/>
      <c r="I13" s="73"/>
      <c r="J13" s="230">
        <v>0</v>
      </c>
      <c r="K13" s="230">
        <v>0</v>
      </c>
      <c r="L13" s="230">
        <v>0</v>
      </c>
      <c r="M13" s="230">
        <v>0</v>
      </c>
      <c r="N13" s="230"/>
      <c r="O13" s="230"/>
      <c r="P13" s="230"/>
      <c r="Q13" s="230"/>
      <c r="R13" s="230"/>
      <c r="T13" s="15"/>
      <c r="U13" s="16" t="s">
        <v>46</v>
      </c>
      <c r="V13" s="16" t="s">
        <v>47</v>
      </c>
      <c r="W13" s="16" t="s">
        <v>48</v>
      </c>
      <c r="X13" s="16" t="s">
        <v>49</v>
      </c>
      <c r="Y13" s="17"/>
      <c r="AA13" s="38"/>
      <c r="AB13" s="16" t="s">
        <v>46</v>
      </c>
      <c r="AC13" s="16" t="s">
        <v>47</v>
      </c>
      <c r="AD13" s="16" t="s">
        <v>48</v>
      </c>
      <c r="AE13" s="16" t="s">
        <v>49</v>
      </c>
      <c r="AF13" s="39"/>
    </row>
    <row r="14" spans="1:32" ht="16.5">
      <c r="A14" s="11">
        <v>1</v>
      </c>
      <c r="B14" s="11" t="s">
        <v>33</v>
      </c>
      <c r="C14" s="11" t="s">
        <v>30</v>
      </c>
      <c r="D14" s="12">
        <v>38.58</v>
      </c>
      <c r="E14" s="12">
        <v>2004</v>
      </c>
      <c r="F14" s="73"/>
      <c r="G14" s="73"/>
      <c r="H14" s="73"/>
      <c r="I14" s="73"/>
      <c r="J14" s="230">
        <v>0</v>
      </c>
      <c r="K14" s="230">
        <v>0</v>
      </c>
      <c r="L14" s="230">
        <v>0</v>
      </c>
      <c r="M14" s="230">
        <v>0</v>
      </c>
      <c r="N14" s="230"/>
      <c r="O14" s="230"/>
      <c r="P14" s="230"/>
      <c r="Q14" s="230"/>
      <c r="R14" s="230"/>
      <c r="T14" s="15"/>
      <c r="U14" s="16" t="s">
        <v>50</v>
      </c>
      <c r="V14" s="16" t="s">
        <v>51</v>
      </c>
      <c r="W14" s="16" t="s">
        <v>52</v>
      </c>
      <c r="X14" s="16" t="s">
        <v>53</v>
      </c>
      <c r="Y14" s="17"/>
      <c r="AA14" s="38"/>
      <c r="AB14" s="16" t="s">
        <v>50</v>
      </c>
      <c r="AC14" s="16" t="s">
        <v>51</v>
      </c>
      <c r="AD14" s="16" t="s">
        <v>52</v>
      </c>
      <c r="AE14" s="16" t="s">
        <v>53</v>
      </c>
      <c r="AF14" s="39"/>
    </row>
    <row r="15" spans="1:32" ht="16.5">
      <c r="A15" s="11">
        <v>1</v>
      </c>
      <c r="B15" s="11" t="s">
        <v>58</v>
      </c>
      <c r="C15" s="11" t="s">
        <v>30</v>
      </c>
      <c r="D15" s="12">
        <v>32.11</v>
      </c>
      <c r="E15" s="12">
        <v>2021</v>
      </c>
      <c r="F15" s="73"/>
      <c r="G15" s="73"/>
      <c r="H15" s="73"/>
      <c r="I15" s="73"/>
      <c r="J15" s="230">
        <v>0</v>
      </c>
      <c r="K15" s="230">
        <v>0</v>
      </c>
      <c r="L15" s="230">
        <v>0</v>
      </c>
      <c r="M15" s="230">
        <v>0.38</v>
      </c>
      <c r="N15" s="230"/>
      <c r="O15" s="230"/>
      <c r="P15" s="230"/>
      <c r="Q15" s="230"/>
      <c r="R15" s="230"/>
      <c r="T15" s="15"/>
      <c r="U15" s="18" t="s">
        <v>54</v>
      </c>
      <c r="V15" s="18" t="s">
        <v>55</v>
      </c>
      <c r="W15" s="18" t="s">
        <v>56</v>
      </c>
      <c r="X15" s="16" t="s">
        <v>57</v>
      </c>
      <c r="Y15" s="17"/>
      <c r="AA15" s="38"/>
      <c r="AB15" s="18" t="s">
        <v>54</v>
      </c>
      <c r="AC15" s="18" t="s">
        <v>55</v>
      </c>
      <c r="AD15" s="18" t="s">
        <v>56</v>
      </c>
      <c r="AE15" s="16" t="s">
        <v>57</v>
      </c>
      <c r="AF15" s="39"/>
    </row>
    <row r="16" spans="1:32" ht="16.5">
      <c r="A16" s="11">
        <v>1</v>
      </c>
      <c r="B16" s="11" t="s">
        <v>63</v>
      </c>
      <c r="C16" s="11" t="s">
        <v>30</v>
      </c>
      <c r="D16" s="12">
        <v>31.12</v>
      </c>
      <c r="E16" s="12">
        <v>2021</v>
      </c>
      <c r="F16" s="73"/>
      <c r="G16" s="73"/>
      <c r="H16" s="73"/>
      <c r="I16" s="73"/>
      <c r="J16" s="230">
        <v>0</v>
      </c>
      <c r="K16" s="230">
        <v>0</v>
      </c>
      <c r="L16" s="230">
        <v>0</v>
      </c>
      <c r="M16" s="230">
        <v>0.48</v>
      </c>
      <c r="N16" s="230"/>
      <c r="O16" s="230"/>
      <c r="P16" s="230"/>
      <c r="Q16" s="230"/>
      <c r="R16" s="230"/>
      <c r="T16" s="15"/>
      <c r="U16" s="16" t="s">
        <v>59</v>
      </c>
      <c r="V16" s="16" t="s">
        <v>60</v>
      </c>
      <c r="W16" s="16" t="s">
        <v>61</v>
      </c>
      <c r="X16" s="16" t="s">
        <v>62</v>
      </c>
      <c r="Y16" s="17"/>
      <c r="AA16" s="38"/>
      <c r="AB16" s="16" t="s">
        <v>59</v>
      </c>
      <c r="AC16" s="16" t="s">
        <v>60</v>
      </c>
      <c r="AD16" s="16" t="s">
        <v>61</v>
      </c>
      <c r="AE16" s="16" t="s">
        <v>62</v>
      </c>
      <c r="AF16" s="39"/>
    </row>
    <row r="17" spans="1:32" ht="16.5">
      <c r="A17" s="11">
        <v>1</v>
      </c>
      <c r="B17" s="11" t="s">
        <v>68</v>
      </c>
      <c r="C17" s="11" t="s">
        <v>30</v>
      </c>
      <c r="D17" s="12">
        <v>31.65</v>
      </c>
      <c r="E17" s="12">
        <v>2021</v>
      </c>
      <c r="F17" s="73"/>
      <c r="G17" s="73"/>
      <c r="H17" s="73"/>
      <c r="I17" s="73"/>
      <c r="J17" s="230">
        <v>0</v>
      </c>
      <c r="K17" s="230">
        <v>0</v>
      </c>
      <c r="L17" s="230">
        <v>0</v>
      </c>
      <c r="M17" s="230">
        <v>0</v>
      </c>
      <c r="N17" s="230"/>
      <c r="O17" s="230"/>
      <c r="P17" s="230"/>
      <c r="Q17" s="230"/>
      <c r="R17" s="230"/>
      <c r="T17" s="15"/>
      <c r="U17" s="16" t="s">
        <v>64</v>
      </c>
      <c r="V17" s="16" t="s">
        <v>65</v>
      </c>
      <c r="W17" s="16" t="s">
        <v>66</v>
      </c>
      <c r="X17" s="16" t="s">
        <v>67</v>
      </c>
      <c r="Y17" s="17"/>
      <c r="AA17" s="38"/>
      <c r="AB17" s="16" t="s">
        <v>64</v>
      </c>
      <c r="AC17" s="16" t="s">
        <v>65</v>
      </c>
      <c r="AD17" s="16" t="s">
        <v>66</v>
      </c>
      <c r="AE17" s="16" t="s">
        <v>67</v>
      </c>
      <c r="AF17" s="39"/>
    </row>
    <row r="18" spans="1:32" ht="16.5">
      <c r="A18" s="11">
        <v>1</v>
      </c>
      <c r="B18" s="11" t="s">
        <v>73</v>
      </c>
      <c r="C18" s="11" t="s">
        <v>30</v>
      </c>
      <c r="D18" s="12">
        <v>30.7</v>
      </c>
      <c r="E18" s="12">
        <v>2021</v>
      </c>
      <c r="F18" s="73"/>
      <c r="G18" s="73"/>
      <c r="H18" s="73"/>
      <c r="I18" s="73"/>
      <c r="J18" s="230">
        <v>0</v>
      </c>
      <c r="K18" s="230">
        <v>0</v>
      </c>
      <c r="L18" s="230">
        <v>0</v>
      </c>
      <c r="M18" s="230">
        <v>0.15</v>
      </c>
      <c r="N18" s="230"/>
      <c r="O18" s="230"/>
      <c r="P18" s="230"/>
      <c r="Q18" s="230"/>
      <c r="R18" s="230"/>
      <c r="T18" s="15"/>
      <c r="U18" s="16" t="s">
        <v>69</v>
      </c>
      <c r="V18" s="16" t="s">
        <v>70</v>
      </c>
      <c r="W18" s="16" t="s">
        <v>71</v>
      </c>
      <c r="X18" s="16" t="s">
        <v>72</v>
      </c>
      <c r="Y18" s="17"/>
      <c r="AA18" s="38"/>
      <c r="AB18" s="16" t="s">
        <v>69</v>
      </c>
      <c r="AC18" s="16" t="s">
        <v>70</v>
      </c>
      <c r="AD18" s="16" t="s">
        <v>71</v>
      </c>
      <c r="AE18" s="16" t="s">
        <v>72</v>
      </c>
      <c r="AF18" s="39"/>
    </row>
    <row r="19" spans="1:32" ht="16.5">
      <c r="A19" s="11">
        <v>1</v>
      </c>
      <c r="B19" s="11" t="s">
        <v>78</v>
      </c>
      <c r="C19" s="11" t="s">
        <v>30</v>
      </c>
      <c r="D19" s="12">
        <v>30.91</v>
      </c>
      <c r="E19" s="12">
        <v>2021</v>
      </c>
      <c r="F19" s="73"/>
      <c r="G19" s="73"/>
      <c r="H19" s="73"/>
      <c r="I19" s="73"/>
      <c r="J19" s="230">
        <v>0</v>
      </c>
      <c r="K19" s="230">
        <v>0</v>
      </c>
      <c r="L19" s="230">
        <v>0</v>
      </c>
      <c r="M19" s="230">
        <v>1.74</v>
      </c>
      <c r="N19" s="230"/>
      <c r="O19" s="230"/>
      <c r="P19" s="230"/>
      <c r="Q19" s="230"/>
      <c r="R19" s="230"/>
      <c r="T19" s="15"/>
      <c r="U19" s="16" t="s">
        <v>74</v>
      </c>
      <c r="V19" s="16" t="s">
        <v>75</v>
      </c>
      <c r="W19" s="16" t="s">
        <v>76</v>
      </c>
      <c r="X19" s="16" t="s">
        <v>77</v>
      </c>
      <c r="Y19" s="17"/>
      <c r="AA19" s="38"/>
      <c r="AB19" s="16" t="s">
        <v>74</v>
      </c>
      <c r="AC19" s="16" t="s">
        <v>75</v>
      </c>
      <c r="AD19" s="74" t="s">
        <v>76</v>
      </c>
      <c r="AE19" s="16" t="s">
        <v>77</v>
      </c>
      <c r="AF19" s="39"/>
    </row>
    <row r="20" spans="1:32" ht="16.5">
      <c r="A20" s="11">
        <v>1</v>
      </c>
      <c r="B20" s="11" t="s">
        <v>83</v>
      </c>
      <c r="C20" s="11" t="s">
        <v>30</v>
      </c>
      <c r="D20" s="12">
        <v>32.15</v>
      </c>
      <c r="E20" s="12">
        <v>2021</v>
      </c>
      <c r="F20" s="73"/>
      <c r="G20" s="73"/>
      <c r="H20" s="73"/>
      <c r="I20" s="73"/>
      <c r="J20" s="230">
        <v>0</v>
      </c>
      <c r="K20" s="230">
        <v>0</v>
      </c>
      <c r="L20" s="230">
        <v>0</v>
      </c>
      <c r="M20" s="230">
        <v>2.1</v>
      </c>
      <c r="N20" s="230"/>
      <c r="O20" s="230"/>
      <c r="P20" s="230"/>
      <c r="Q20" s="230"/>
      <c r="R20" s="230"/>
      <c r="T20" s="15"/>
      <c r="U20" s="16" t="s">
        <v>79</v>
      </c>
      <c r="V20" s="16" t="s">
        <v>80</v>
      </c>
      <c r="W20" s="16" t="s">
        <v>81</v>
      </c>
      <c r="X20" s="16" t="s">
        <v>82</v>
      </c>
      <c r="Y20" s="17"/>
      <c r="AA20" s="38"/>
      <c r="AB20" s="16" t="s">
        <v>79</v>
      </c>
      <c r="AC20" s="16" t="s">
        <v>80</v>
      </c>
      <c r="AD20" s="40" t="s">
        <v>81</v>
      </c>
      <c r="AE20" s="16" t="s">
        <v>82</v>
      </c>
      <c r="AF20" s="39"/>
    </row>
    <row r="21" spans="1:32" ht="16.5">
      <c r="A21" s="11">
        <v>1</v>
      </c>
      <c r="B21" s="11" t="s">
        <v>88</v>
      </c>
      <c r="C21" s="11" t="s">
        <v>30</v>
      </c>
      <c r="D21" s="12">
        <v>34.74</v>
      </c>
      <c r="E21" s="12">
        <v>2021</v>
      </c>
      <c r="F21" s="73"/>
      <c r="G21" s="73"/>
      <c r="H21" s="73"/>
      <c r="I21" s="73"/>
      <c r="J21" s="230">
        <v>0</v>
      </c>
      <c r="K21" s="230">
        <v>0</v>
      </c>
      <c r="L21" s="230">
        <v>0</v>
      </c>
      <c r="M21" s="230">
        <v>0.3</v>
      </c>
      <c r="N21" s="230"/>
      <c r="O21" s="230"/>
      <c r="P21" s="230"/>
      <c r="Q21" s="230"/>
      <c r="R21" s="230"/>
      <c r="T21" s="15"/>
      <c r="U21" s="16" t="s">
        <v>84</v>
      </c>
      <c r="V21" s="16" t="s">
        <v>85</v>
      </c>
      <c r="W21" s="16" t="s">
        <v>86</v>
      </c>
      <c r="X21" s="16" t="s">
        <v>87</v>
      </c>
      <c r="Y21" s="17"/>
      <c r="AA21" s="38"/>
      <c r="AB21" s="16" t="s">
        <v>84</v>
      </c>
      <c r="AC21" s="16" t="s">
        <v>85</v>
      </c>
      <c r="AD21" s="40" t="s">
        <v>86</v>
      </c>
      <c r="AE21" s="16" t="s">
        <v>87</v>
      </c>
      <c r="AF21" s="39"/>
    </row>
    <row r="22" spans="1:32" ht="16.5">
      <c r="A22" s="11">
        <v>1</v>
      </c>
      <c r="B22" s="11" t="s">
        <v>92</v>
      </c>
      <c r="C22" s="11" t="s">
        <v>30</v>
      </c>
      <c r="D22" s="12">
        <v>26.85</v>
      </c>
      <c r="E22" s="12">
        <v>2021</v>
      </c>
      <c r="F22" s="73"/>
      <c r="G22" s="73"/>
      <c r="H22" s="73"/>
      <c r="I22" s="73"/>
      <c r="J22" s="230">
        <v>0</v>
      </c>
      <c r="K22" s="230">
        <v>0</v>
      </c>
      <c r="L22" s="230">
        <v>0</v>
      </c>
      <c r="M22" s="230">
        <v>0</v>
      </c>
      <c r="N22" s="230"/>
      <c r="O22" s="230"/>
      <c r="P22" s="230"/>
      <c r="Q22" s="230"/>
      <c r="R22" s="230"/>
      <c r="T22" s="15"/>
      <c r="U22" s="16" t="s">
        <v>58</v>
      </c>
      <c r="V22" s="16" t="s">
        <v>89</v>
      </c>
      <c r="W22" s="16" t="s">
        <v>90</v>
      </c>
      <c r="X22" s="16" t="s">
        <v>91</v>
      </c>
      <c r="Y22" s="17"/>
      <c r="AA22" s="38"/>
      <c r="AB22" s="16" t="s">
        <v>58</v>
      </c>
      <c r="AC22" s="16" t="s">
        <v>89</v>
      </c>
      <c r="AD22" s="16" t="s">
        <v>90</v>
      </c>
      <c r="AE22" s="16" t="s">
        <v>91</v>
      </c>
      <c r="AF22" s="39"/>
    </row>
    <row r="23" spans="1:32" ht="16.5">
      <c r="A23" s="11">
        <v>1</v>
      </c>
      <c r="B23" s="11" t="s">
        <v>95</v>
      </c>
      <c r="C23" s="11" t="s">
        <v>30</v>
      </c>
      <c r="D23" s="12">
        <v>29.81</v>
      </c>
      <c r="E23" s="12">
        <v>2021</v>
      </c>
      <c r="F23" s="73"/>
      <c r="G23" s="73"/>
      <c r="H23" s="73"/>
      <c r="I23" s="73"/>
      <c r="J23" s="230">
        <v>0</v>
      </c>
      <c r="K23" s="230">
        <v>0</v>
      </c>
      <c r="L23" s="230">
        <v>0</v>
      </c>
      <c r="M23" s="230">
        <v>0</v>
      </c>
      <c r="N23" s="230"/>
      <c r="O23" s="230"/>
      <c r="P23" s="230"/>
      <c r="Q23" s="230"/>
      <c r="R23" s="230"/>
      <c r="T23" s="15"/>
      <c r="U23" s="16" t="s">
        <v>63</v>
      </c>
      <c r="V23" s="16" t="s">
        <v>92</v>
      </c>
      <c r="W23" s="16" t="s">
        <v>93</v>
      </c>
      <c r="X23" s="16" t="s">
        <v>94</v>
      </c>
      <c r="Y23" s="17"/>
      <c r="AA23" s="38"/>
      <c r="AB23" s="16" t="s">
        <v>63</v>
      </c>
      <c r="AC23" s="16" t="s">
        <v>92</v>
      </c>
      <c r="AD23" s="16" t="s">
        <v>93</v>
      </c>
      <c r="AE23" s="16" t="s">
        <v>94</v>
      </c>
      <c r="AF23" s="39"/>
    </row>
    <row r="24" spans="1:32" ht="16.5">
      <c r="A24" s="11">
        <v>1</v>
      </c>
      <c r="B24" s="11" t="s">
        <v>98</v>
      </c>
      <c r="C24" s="11" t="s">
        <v>30</v>
      </c>
      <c r="D24" s="12">
        <v>29.63</v>
      </c>
      <c r="E24" s="12">
        <v>2021</v>
      </c>
      <c r="F24" s="73"/>
      <c r="G24" s="73"/>
      <c r="H24" s="73"/>
      <c r="I24" s="73"/>
      <c r="J24" s="230">
        <v>0</v>
      </c>
      <c r="K24" s="230">
        <v>0</v>
      </c>
      <c r="L24" s="230">
        <v>0</v>
      </c>
      <c r="M24" s="230">
        <v>0</v>
      </c>
      <c r="N24" s="230"/>
      <c r="O24" s="230"/>
      <c r="P24" s="230"/>
      <c r="Q24" s="230"/>
      <c r="R24" s="230"/>
      <c r="T24" s="15"/>
      <c r="U24" s="16" t="s">
        <v>68</v>
      </c>
      <c r="V24" s="16" t="s">
        <v>95</v>
      </c>
      <c r="W24" s="16" t="s">
        <v>96</v>
      </c>
      <c r="X24" s="16" t="s">
        <v>97</v>
      </c>
      <c r="Y24" s="17"/>
      <c r="AA24" s="38"/>
      <c r="AB24" s="16" t="s">
        <v>68</v>
      </c>
      <c r="AC24" s="16" t="s">
        <v>95</v>
      </c>
      <c r="AD24" s="16" t="s">
        <v>96</v>
      </c>
      <c r="AE24" s="16" t="s">
        <v>97</v>
      </c>
      <c r="AF24" s="39"/>
    </row>
    <row r="25" spans="1:32" ht="16.5">
      <c r="A25" s="11">
        <v>1</v>
      </c>
      <c r="B25" s="11" t="s">
        <v>101</v>
      </c>
      <c r="C25" s="11" t="s">
        <v>30</v>
      </c>
      <c r="D25" s="12">
        <v>29.53</v>
      </c>
      <c r="E25" s="12">
        <v>2021</v>
      </c>
      <c r="F25" s="73"/>
      <c r="G25" s="73"/>
      <c r="H25" s="73"/>
      <c r="I25" s="73"/>
      <c r="J25" s="230">
        <v>0</v>
      </c>
      <c r="K25" s="230">
        <v>0</v>
      </c>
      <c r="L25" s="230">
        <v>0</v>
      </c>
      <c r="M25" s="230">
        <v>0</v>
      </c>
      <c r="N25" s="230"/>
      <c r="O25" s="230"/>
      <c r="P25" s="230"/>
      <c r="Q25" s="230"/>
      <c r="R25" s="230"/>
      <c r="T25" s="15"/>
      <c r="U25" s="16" t="s">
        <v>73</v>
      </c>
      <c r="V25" s="16" t="s">
        <v>98</v>
      </c>
      <c r="W25" s="16" t="s">
        <v>99</v>
      </c>
      <c r="X25" s="16" t="s">
        <v>100</v>
      </c>
      <c r="Y25" s="17"/>
      <c r="AA25" s="38"/>
      <c r="AB25" s="16" t="s">
        <v>73</v>
      </c>
      <c r="AC25" s="16" t="s">
        <v>98</v>
      </c>
      <c r="AD25" s="16" t="s">
        <v>99</v>
      </c>
      <c r="AE25" s="16" t="s">
        <v>100</v>
      </c>
      <c r="AF25" s="39"/>
    </row>
    <row r="26" spans="1:32" ht="16.5">
      <c r="A26" s="11">
        <v>1</v>
      </c>
      <c r="B26" s="11" t="s">
        <v>104</v>
      </c>
      <c r="C26" s="11" t="s">
        <v>30</v>
      </c>
      <c r="D26" s="12">
        <v>29.61</v>
      </c>
      <c r="E26" s="12">
        <v>2021</v>
      </c>
      <c r="F26" s="73"/>
      <c r="G26" s="73"/>
      <c r="H26" s="73"/>
      <c r="I26" s="73"/>
      <c r="J26" s="230">
        <v>0</v>
      </c>
      <c r="K26" s="230">
        <v>0</v>
      </c>
      <c r="L26" s="230">
        <v>0</v>
      </c>
      <c r="M26" s="230">
        <v>0</v>
      </c>
      <c r="N26" s="230"/>
      <c r="O26" s="230"/>
      <c r="P26" s="230"/>
      <c r="Q26" s="230"/>
      <c r="R26" s="230"/>
      <c r="T26" s="15"/>
      <c r="U26" s="16" t="s">
        <v>78</v>
      </c>
      <c r="V26" s="16" t="s">
        <v>101</v>
      </c>
      <c r="W26" s="16" t="s">
        <v>102</v>
      </c>
      <c r="X26" s="16" t="s">
        <v>103</v>
      </c>
      <c r="Y26" s="17"/>
      <c r="AA26" s="38"/>
      <c r="AB26" s="16" t="s">
        <v>78</v>
      </c>
      <c r="AC26" s="16" t="s">
        <v>101</v>
      </c>
      <c r="AD26" s="16" t="s">
        <v>102</v>
      </c>
      <c r="AE26" s="16" t="s">
        <v>103</v>
      </c>
      <c r="AF26" s="39"/>
    </row>
    <row r="27" spans="1:32" ht="16.5">
      <c r="A27" s="11">
        <v>1</v>
      </c>
      <c r="B27" s="11" t="s">
        <v>107</v>
      </c>
      <c r="C27" s="11" t="s">
        <v>30</v>
      </c>
      <c r="D27" s="12">
        <v>31.33</v>
      </c>
      <c r="E27" s="12">
        <v>2021</v>
      </c>
      <c r="F27" s="73"/>
      <c r="G27" s="73"/>
      <c r="H27" s="73"/>
      <c r="I27" s="73"/>
      <c r="J27" s="230">
        <v>0</v>
      </c>
      <c r="K27" s="230">
        <v>0</v>
      </c>
      <c r="L27" s="230">
        <v>0</v>
      </c>
      <c r="M27" s="230">
        <v>0</v>
      </c>
      <c r="N27" s="230"/>
      <c r="O27" s="230"/>
      <c r="P27" s="230"/>
      <c r="Q27" s="230"/>
      <c r="R27" s="230"/>
      <c r="T27" s="15"/>
      <c r="U27" s="16" t="s">
        <v>83</v>
      </c>
      <c r="V27" s="16" t="s">
        <v>104</v>
      </c>
      <c r="W27" s="16" t="s">
        <v>105</v>
      </c>
      <c r="X27" s="16" t="s">
        <v>106</v>
      </c>
      <c r="Y27" s="17"/>
      <c r="AA27" s="38"/>
      <c r="AB27" s="16" t="s">
        <v>83</v>
      </c>
      <c r="AC27" s="16" t="s">
        <v>104</v>
      </c>
      <c r="AD27" s="16" t="s">
        <v>105</v>
      </c>
      <c r="AE27" s="16" t="s">
        <v>106</v>
      </c>
      <c r="AF27" s="39"/>
    </row>
    <row r="28" spans="1:32" ht="16.5">
      <c r="A28" s="11">
        <v>1</v>
      </c>
      <c r="B28" s="11" t="s">
        <v>64</v>
      </c>
      <c r="C28" s="11" t="s">
        <v>30</v>
      </c>
      <c r="D28" s="12">
        <v>32.590000000000003</v>
      </c>
      <c r="E28" s="12">
        <v>2021</v>
      </c>
      <c r="F28" s="73"/>
      <c r="G28" s="73"/>
      <c r="H28" s="73"/>
      <c r="I28" s="73"/>
      <c r="J28" s="230">
        <v>0</v>
      </c>
      <c r="K28" s="230">
        <v>0</v>
      </c>
      <c r="L28" s="230">
        <v>0</v>
      </c>
      <c r="M28" s="230">
        <v>0</v>
      </c>
      <c r="N28" s="230"/>
      <c r="O28" s="230"/>
      <c r="P28" s="230"/>
      <c r="Q28" s="230"/>
      <c r="R28" s="230"/>
      <c r="T28" s="15"/>
      <c r="U28" s="16" t="s">
        <v>88</v>
      </c>
      <c r="V28" s="16" t="s">
        <v>107</v>
      </c>
      <c r="W28" s="16" t="s">
        <v>108</v>
      </c>
      <c r="X28" s="16" t="s">
        <v>109</v>
      </c>
      <c r="Y28" s="17"/>
      <c r="AA28" s="38"/>
      <c r="AB28" s="16" t="s">
        <v>88</v>
      </c>
      <c r="AC28" s="16" t="s">
        <v>107</v>
      </c>
      <c r="AD28" s="16" t="s">
        <v>108</v>
      </c>
      <c r="AE28" s="16" t="s">
        <v>109</v>
      </c>
      <c r="AF28" s="39"/>
    </row>
    <row r="29" spans="1:32">
      <c r="A29" s="11">
        <v>1</v>
      </c>
      <c r="B29" s="11" t="s">
        <v>69</v>
      </c>
      <c r="C29" s="11" t="s">
        <v>30</v>
      </c>
      <c r="D29" s="12">
        <v>32.35</v>
      </c>
      <c r="E29" s="12">
        <v>2021</v>
      </c>
      <c r="F29" s="73"/>
      <c r="G29" s="73"/>
      <c r="H29" s="73"/>
      <c r="I29" s="73"/>
      <c r="J29" s="230">
        <v>0</v>
      </c>
      <c r="K29" s="230">
        <v>0</v>
      </c>
      <c r="L29" s="230">
        <v>0</v>
      </c>
      <c r="M29" s="230">
        <v>0</v>
      </c>
      <c r="N29" s="230"/>
      <c r="O29" s="230"/>
      <c r="P29" s="230"/>
      <c r="Q29" s="230"/>
      <c r="R29" s="230"/>
      <c r="T29" s="15"/>
      <c r="V29" s="19"/>
      <c r="W29" s="19"/>
      <c r="Y29" s="20"/>
      <c r="AA29" s="38"/>
      <c r="AF29" s="39"/>
    </row>
    <row r="30" spans="1:32">
      <c r="A30" s="11">
        <v>1</v>
      </c>
      <c r="B30" s="11" t="s">
        <v>74</v>
      </c>
      <c r="C30" s="11" t="s">
        <v>30</v>
      </c>
      <c r="D30" s="12">
        <v>31.9</v>
      </c>
      <c r="E30" s="12">
        <v>2021</v>
      </c>
      <c r="F30" s="73"/>
      <c r="G30" s="73"/>
      <c r="H30" s="73"/>
      <c r="I30" s="73"/>
      <c r="J30" s="230">
        <v>0</v>
      </c>
      <c r="K30" s="230">
        <v>0</v>
      </c>
      <c r="L30" s="230">
        <v>0</v>
      </c>
      <c r="M30" s="230">
        <v>1.37</v>
      </c>
      <c r="N30" s="230"/>
      <c r="O30" s="230"/>
      <c r="P30" s="230"/>
      <c r="Q30" s="230"/>
      <c r="R30" s="230"/>
      <c r="T30" s="15"/>
      <c r="V30" s="19"/>
      <c r="W30" s="19"/>
      <c r="Y30" s="20"/>
      <c r="AA30" s="38"/>
      <c r="AF30" s="39"/>
    </row>
    <row r="31" spans="1:32">
      <c r="A31" s="11">
        <v>1</v>
      </c>
      <c r="B31" s="11" t="s">
        <v>79</v>
      </c>
      <c r="C31" s="11" t="s">
        <v>30</v>
      </c>
      <c r="D31" s="12">
        <v>32.619999999999997</v>
      </c>
      <c r="E31" s="12">
        <v>2021</v>
      </c>
      <c r="F31" s="73"/>
      <c r="G31" s="73"/>
      <c r="H31" s="73"/>
      <c r="I31" s="73"/>
      <c r="J31" s="230">
        <v>0</v>
      </c>
      <c r="K31" s="230">
        <v>0</v>
      </c>
      <c r="L31" s="230">
        <v>0</v>
      </c>
      <c r="M31" s="230">
        <v>2.99</v>
      </c>
      <c r="N31" s="230"/>
      <c r="O31" s="230"/>
      <c r="P31" s="230"/>
      <c r="Q31" s="230"/>
      <c r="R31" s="230"/>
      <c r="T31" s="15"/>
      <c r="U31" s="35"/>
      <c r="V31" s="22">
        <v>0</v>
      </c>
      <c r="Y31" s="20"/>
      <c r="AA31" s="38"/>
      <c r="AB31" s="35"/>
      <c r="AC31" s="22">
        <v>0</v>
      </c>
      <c r="AF31" s="39"/>
    </row>
    <row r="32" spans="1:32">
      <c r="A32" s="11">
        <v>1</v>
      </c>
      <c r="B32" s="11" t="s">
        <v>84</v>
      </c>
      <c r="C32" s="11" t="s">
        <v>30</v>
      </c>
      <c r="D32" s="12">
        <v>31.79</v>
      </c>
      <c r="E32" s="12">
        <v>2021</v>
      </c>
      <c r="F32" s="73"/>
      <c r="G32" s="73"/>
      <c r="H32" s="73"/>
      <c r="I32" s="73"/>
      <c r="J32" s="230">
        <v>0</v>
      </c>
      <c r="K32" s="230">
        <v>0</v>
      </c>
      <c r="L32" s="230">
        <v>0</v>
      </c>
      <c r="M32" s="230">
        <v>0</v>
      </c>
      <c r="N32" s="230"/>
      <c r="O32" s="230"/>
      <c r="P32" s="230"/>
      <c r="Q32" s="230"/>
      <c r="R32" s="230"/>
      <c r="T32" s="15"/>
      <c r="U32" s="36"/>
      <c r="V32" s="60" t="s">
        <v>4</v>
      </c>
      <c r="Y32" s="20"/>
      <c r="AA32" s="38"/>
      <c r="AB32" s="36"/>
      <c r="AC32" s="60" t="s">
        <v>4</v>
      </c>
      <c r="AF32" s="39"/>
    </row>
    <row r="33" spans="1:32">
      <c r="A33" s="11">
        <v>1</v>
      </c>
      <c r="B33" s="11" t="s">
        <v>80</v>
      </c>
      <c r="C33" s="11" t="s">
        <v>30</v>
      </c>
      <c r="D33" s="12">
        <v>28.8</v>
      </c>
      <c r="E33" s="12">
        <v>2021</v>
      </c>
      <c r="F33" s="73"/>
      <c r="G33" s="73"/>
      <c r="H33" s="73"/>
      <c r="I33" s="73"/>
      <c r="J33" s="230">
        <v>0</v>
      </c>
      <c r="K33" s="230">
        <v>0</v>
      </c>
      <c r="L33" s="230">
        <v>0</v>
      </c>
      <c r="M33" s="230">
        <v>0</v>
      </c>
      <c r="N33" s="230"/>
      <c r="O33" s="230"/>
      <c r="P33" s="230"/>
      <c r="Q33" s="230"/>
      <c r="R33" s="230"/>
      <c r="T33" s="15"/>
      <c r="U33" s="6"/>
      <c r="V33" s="62" t="s">
        <v>5</v>
      </c>
      <c r="Y33" s="20"/>
      <c r="AA33" s="38"/>
      <c r="AB33" s="6"/>
      <c r="AC33" s="62" t="s">
        <v>5</v>
      </c>
      <c r="AF33" s="39"/>
    </row>
    <row r="34" spans="1:32">
      <c r="A34" s="11">
        <v>1</v>
      </c>
      <c r="B34" s="11" t="s">
        <v>85</v>
      </c>
      <c r="C34" s="11" t="s">
        <v>30</v>
      </c>
      <c r="D34" s="12">
        <v>29.38</v>
      </c>
      <c r="E34" s="12">
        <v>2021</v>
      </c>
      <c r="F34" s="73"/>
      <c r="G34" s="73"/>
      <c r="H34" s="73"/>
      <c r="I34" s="73"/>
      <c r="J34" s="230">
        <v>0</v>
      </c>
      <c r="K34" s="230">
        <v>0</v>
      </c>
      <c r="L34" s="230">
        <v>0</v>
      </c>
      <c r="M34" s="230">
        <v>0</v>
      </c>
      <c r="N34" s="230"/>
      <c r="O34" s="230"/>
      <c r="P34" s="230"/>
      <c r="Q34" s="230"/>
      <c r="R34" s="230"/>
      <c r="T34" s="15"/>
      <c r="U34" s="37"/>
      <c r="V34" s="9" t="s">
        <v>6</v>
      </c>
      <c r="Y34" s="20"/>
      <c r="AA34" s="38"/>
      <c r="AB34" s="37"/>
      <c r="AC34" s="9" t="s">
        <v>6</v>
      </c>
      <c r="AF34" s="39"/>
    </row>
    <row r="35" spans="1:32">
      <c r="A35" s="11">
        <v>1</v>
      </c>
      <c r="B35" s="11" t="s">
        <v>89</v>
      </c>
      <c r="C35" s="11" t="s">
        <v>30</v>
      </c>
      <c r="D35" s="12">
        <v>29.07</v>
      </c>
      <c r="E35" s="12">
        <v>2021</v>
      </c>
      <c r="F35" s="73"/>
      <c r="G35" s="73"/>
      <c r="H35" s="73"/>
      <c r="I35" s="73"/>
      <c r="J35" s="230">
        <v>0</v>
      </c>
      <c r="K35" s="230">
        <v>0</v>
      </c>
      <c r="L35" s="230">
        <v>0</v>
      </c>
      <c r="M35" s="230">
        <v>0</v>
      </c>
      <c r="N35" s="230"/>
      <c r="O35" s="230"/>
      <c r="P35" s="230"/>
      <c r="Q35" s="230"/>
      <c r="R35" s="230"/>
      <c r="T35" s="26"/>
      <c r="U35" s="27"/>
      <c r="V35" s="27"/>
      <c r="W35" s="27"/>
      <c r="X35" s="27"/>
      <c r="Y35" s="28"/>
      <c r="AA35" s="41"/>
      <c r="AB35" s="42"/>
      <c r="AC35" s="42"/>
      <c r="AD35" s="42"/>
      <c r="AE35" s="42"/>
      <c r="AF35" s="43"/>
    </row>
    <row r="36" spans="1:32">
      <c r="A36" s="11">
        <v>1</v>
      </c>
      <c r="B36" s="11" t="s">
        <v>59</v>
      </c>
      <c r="C36" s="11" t="s">
        <v>30</v>
      </c>
      <c r="D36" s="12">
        <v>33.020000000000003</v>
      </c>
      <c r="E36" s="12">
        <v>2022</v>
      </c>
      <c r="F36" s="73"/>
      <c r="G36" s="73"/>
      <c r="H36" s="73"/>
      <c r="I36" s="73"/>
      <c r="J36" s="230">
        <v>0</v>
      </c>
      <c r="K36" s="230">
        <v>0</v>
      </c>
      <c r="L36" s="230">
        <v>0</v>
      </c>
      <c r="M36" s="230">
        <v>0</v>
      </c>
      <c r="N36" s="230"/>
      <c r="O36" s="230"/>
      <c r="P36" s="230"/>
      <c r="Q36" s="230"/>
      <c r="R36" s="230"/>
    </row>
    <row r="37" spans="1:32">
      <c r="A37" s="11">
        <v>1</v>
      </c>
      <c r="B37" s="11" t="s">
        <v>47</v>
      </c>
      <c r="C37" s="11" t="s">
        <v>30</v>
      </c>
      <c r="D37" s="12">
        <v>27.68</v>
      </c>
      <c r="E37" s="12">
        <v>2022</v>
      </c>
      <c r="F37" s="73"/>
      <c r="G37" s="73"/>
      <c r="H37" s="73"/>
      <c r="I37" s="73"/>
      <c r="J37" s="230">
        <v>0</v>
      </c>
      <c r="K37" s="230">
        <v>0</v>
      </c>
      <c r="L37" s="230">
        <v>0</v>
      </c>
      <c r="M37" s="230">
        <v>0</v>
      </c>
      <c r="N37" s="230"/>
      <c r="O37" s="230"/>
      <c r="P37" s="230"/>
      <c r="Q37" s="230"/>
      <c r="R37" s="230"/>
    </row>
    <row r="38" spans="1:32">
      <c r="A38" s="11">
        <v>1</v>
      </c>
      <c r="B38" s="11" t="s">
        <v>51</v>
      </c>
      <c r="C38" s="11" t="s">
        <v>30</v>
      </c>
      <c r="D38" s="12">
        <v>33.92</v>
      </c>
      <c r="E38" s="12">
        <v>2022</v>
      </c>
      <c r="F38" s="73"/>
      <c r="G38" s="73"/>
      <c r="H38" s="73"/>
      <c r="I38" s="73"/>
      <c r="J38" s="230">
        <v>0</v>
      </c>
      <c r="K38" s="230">
        <v>0</v>
      </c>
      <c r="L38" s="230">
        <v>0</v>
      </c>
      <c r="M38" s="230">
        <v>0</v>
      </c>
      <c r="N38" s="230"/>
      <c r="O38" s="230"/>
      <c r="P38" s="230"/>
      <c r="Q38" s="230"/>
      <c r="R38" s="230"/>
    </row>
    <row r="39" spans="1:32">
      <c r="A39" s="11">
        <v>1</v>
      </c>
      <c r="B39" s="11" t="s">
        <v>55</v>
      </c>
      <c r="C39" s="11" t="s">
        <v>30</v>
      </c>
      <c r="D39" s="12">
        <v>27.16</v>
      </c>
      <c r="E39" s="12">
        <v>2022</v>
      </c>
      <c r="F39" s="73"/>
      <c r="G39" s="73"/>
      <c r="H39" s="73"/>
      <c r="I39" s="73"/>
      <c r="J39" s="230">
        <v>0</v>
      </c>
      <c r="K39" s="230">
        <v>0</v>
      </c>
      <c r="L39" s="230">
        <v>0</v>
      </c>
      <c r="M39" s="230">
        <v>0</v>
      </c>
      <c r="N39" s="230"/>
      <c r="O39" s="230"/>
      <c r="P39" s="230"/>
      <c r="Q39" s="230"/>
      <c r="R39" s="230"/>
    </row>
    <row r="40" spans="1:32">
      <c r="A40" s="11">
        <v>1</v>
      </c>
      <c r="B40" s="11" t="s">
        <v>60</v>
      </c>
      <c r="C40" s="11" t="s">
        <v>30</v>
      </c>
      <c r="D40" s="12">
        <v>29.41</v>
      </c>
      <c r="E40" s="12">
        <v>2022</v>
      </c>
      <c r="F40" s="73"/>
      <c r="G40" s="73"/>
      <c r="H40" s="73"/>
      <c r="I40" s="73"/>
      <c r="J40" s="230">
        <v>0</v>
      </c>
      <c r="K40" s="230">
        <v>0</v>
      </c>
      <c r="L40" s="230">
        <v>0</v>
      </c>
      <c r="M40" s="230">
        <v>0</v>
      </c>
      <c r="N40" s="230"/>
      <c r="O40" s="230"/>
      <c r="P40" s="230"/>
      <c r="Q40" s="230"/>
      <c r="R40" s="230"/>
    </row>
    <row r="41" spans="1:32">
      <c r="A41" s="11">
        <v>1</v>
      </c>
      <c r="B41" s="11" t="s">
        <v>65</v>
      </c>
      <c r="C41" s="11" t="s">
        <v>30</v>
      </c>
      <c r="D41" s="12">
        <v>28.82</v>
      </c>
      <c r="E41" s="12">
        <v>2022</v>
      </c>
      <c r="F41" s="73"/>
      <c r="G41" s="73"/>
      <c r="H41" s="73"/>
      <c r="I41" s="73"/>
      <c r="J41" s="230">
        <v>0</v>
      </c>
      <c r="K41" s="230">
        <v>0</v>
      </c>
      <c r="L41" s="230">
        <v>0</v>
      </c>
      <c r="M41" s="230">
        <v>0</v>
      </c>
      <c r="N41" s="230"/>
      <c r="O41" s="230"/>
      <c r="P41" s="230"/>
      <c r="Q41" s="230"/>
      <c r="R41" s="230"/>
    </row>
    <row r="42" spans="1:32">
      <c r="A42" s="11">
        <v>1</v>
      </c>
      <c r="B42" s="11" t="s">
        <v>70</v>
      </c>
      <c r="C42" s="11" t="s">
        <v>30</v>
      </c>
      <c r="D42" s="12">
        <v>29.28</v>
      </c>
      <c r="E42" s="12">
        <v>2022</v>
      </c>
      <c r="F42" s="73"/>
      <c r="G42" s="73"/>
      <c r="H42" s="73"/>
      <c r="I42" s="73"/>
      <c r="J42" s="230">
        <v>0</v>
      </c>
      <c r="K42" s="230">
        <v>0</v>
      </c>
      <c r="L42" s="230">
        <v>0</v>
      </c>
      <c r="M42" s="230">
        <v>0</v>
      </c>
      <c r="N42" s="230"/>
      <c r="O42" s="230"/>
      <c r="P42" s="230"/>
      <c r="Q42" s="230"/>
      <c r="R42" s="230"/>
    </row>
    <row r="43" spans="1:32">
      <c r="A43" s="11">
        <v>1</v>
      </c>
      <c r="B43" s="11" t="s">
        <v>75</v>
      </c>
      <c r="C43" s="11" t="s">
        <v>30</v>
      </c>
      <c r="D43" s="12">
        <v>29.28</v>
      </c>
      <c r="E43" s="12">
        <v>2022</v>
      </c>
      <c r="F43" s="73"/>
      <c r="G43" s="73"/>
      <c r="H43" s="73"/>
      <c r="I43" s="73"/>
      <c r="J43" s="230">
        <v>0</v>
      </c>
      <c r="K43" s="230">
        <v>0</v>
      </c>
      <c r="L43" s="230">
        <v>0</v>
      </c>
      <c r="M43" s="230">
        <v>0</v>
      </c>
      <c r="N43" s="230"/>
      <c r="O43" s="230"/>
      <c r="P43" s="230"/>
      <c r="Q43" s="230"/>
      <c r="R43" s="230"/>
    </row>
    <row r="44" spans="1:32">
      <c r="A44" s="11">
        <v>1</v>
      </c>
      <c r="B44" s="11" t="s">
        <v>46</v>
      </c>
      <c r="C44" s="11" t="s">
        <v>30</v>
      </c>
      <c r="D44" s="12">
        <v>30.01</v>
      </c>
      <c r="E44" s="12">
        <v>2022</v>
      </c>
      <c r="F44" s="73"/>
      <c r="G44" s="73"/>
      <c r="H44" s="73"/>
      <c r="I44" s="73"/>
      <c r="J44" s="230">
        <v>0</v>
      </c>
      <c r="K44" s="230">
        <v>0</v>
      </c>
      <c r="L44" s="230">
        <v>0</v>
      </c>
      <c r="M44" s="230">
        <v>0</v>
      </c>
      <c r="N44" s="230"/>
      <c r="O44" s="230"/>
      <c r="P44" s="230"/>
      <c r="Q44" s="230"/>
      <c r="R44" s="230"/>
    </row>
    <row r="45" spans="1:32">
      <c r="A45" s="11">
        <v>1</v>
      </c>
      <c r="B45" s="11" t="s">
        <v>50</v>
      </c>
      <c r="C45" s="11" t="s">
        <v>30</v>
      </c>
      <c r="D45" s="12">
        <v>27.86</v>
      </c>
      <c r="E45" s="12">
        <v>2022</v>
      </c>
      <c r="F45" s="73"/>
      <c r="G45" s="73"/>
      <c r="H45" s="73"/>
      <c r="I45" s="73"/>
      <c r="J45" s="230">
        <v>0</v>
      </c>
      <c r="K45" s="230">
        <v>0</v>
      </c>
      <c r="L45" s="230">
        <v>0</v>
      </c>
      <c r="M45" s="230">
        <v>0</v>
      </c>
      <c r="N45" s="230"/>
      <c r="O45" s="230"/>
      <c r="P45" s="230"/>
      <c r="Q45" s="230"/>
      <c r="R45" s="230"/>
    </row>
    <row r="46" spans="1:32">
      <c r="A46" s="11">
        <v>1</v>
      </c>
      <c r="B46" s="11" t="s">
        <v>54</v>
      </c>
      <c r="C46" s="11" t="s">
        <v>30</v>
      </c>
      <c r="D46" s="12">
        <v>32.96</v>
      </c>
      <c r="E46" s="12">
        <v>2022</v>
      </c>
      <c r="F46" s="73"/>
      <c r="G46" s="73"/>
      <c r="H46" s="73"/>
      <c r="I46" s="73"/>
      <c r="J46" s="230">
        <v>0</v>
      </c>
      <c r="K46" s="230">
        <v>0</v>
      </c>
      <c r="L46" s="230">
        <v>0</v>
      </c>
      <c r="M46" s="230">
        <v>0</v>
      </c>
      <c r="N46" s="230"/>
      <c r="O46" s="230"/>
      <c r="P46" s="230"/>
      <c r="Q46" s="230"/>
      <c r="R46" s="230"/>
    </row>
    <row r="47" spans="1:32">
      <c r="A47" s="11">
        <v>1</v>
      </c>
      <c r="B47" s="11" t="s">
        <v>39</v>
      </c>
      <c r="C47" s="11" t="s">
        <v>30</v>
      </c>
      <c r="D47" s="12">
        <v>31.73</v>
      </c>
      <c r="E47" s="12">
        <v>2022</v>
      </c>
      <c r="F47" s="73"/>
      <c r="G47" s="73"/>
      <c r="H47" s="73"/>
      <c r="I47" s="73"/>
      <c r="J47" s="230">
        <v>0</v>
      </c>
      <c r="K47" s="230">
        <v>0</v>
      </c>
      <c r="L47" s="230">
        <v>0</v>
      </c>
      <c r="M47" s="230">
        <v>0</v>
      </c>
      <c r="N47" s="230"/>
      <c r="O47" s="230"/>
      <c r="P47" s="230"/>
      <c r="Q47" s="230"/>
      <c r="R47" s="230"/>
    </row>
    <row r="48" spans="1:32">
      <c r="A48" s="11">
        <v>1</v>
      </c>
      <c r="B48" s="11" t="s">
        <v>42</v>
      </c>
      <c r="C48" s="11" t="s">
        <v>30</v>
      </c>
      <c r="D48" s="12">
        <v>29.24</v>
      </c>
      <c r="E48" s="12">
        <v>2022</v>
      </c>
      <c r="F48" s="73"/>
      <c r="G48" s="73"/>
      <c r="H48" s="73"/>
      <c r="I48" s="73"/>
      <c r="J48" s="230">
        <v>0</v>
      </c>
      <c r="K48" s="230">
        <v>0</v>
      </c>
      <c r="L48" s="230">
        <v>0</v>
      </c>
      <c r="M48" s="230">
        <v>0</v>
      </c>
      <c r="N48" s="230"/>
      <c r="O48" s="230"/>
      <c r="P48" s="230"/>
      <c r="Q48" s="230"/>
      <c r="R48" s="230"/>
    </row>
    <row r="49" spans="1:18">
      <c r="A49" s="314" t="s">
        <v>110</v>
      </c>
      <c r="B49" s="315"/>
      <c r="C49" s="316"/>
      <c r="D49" s="13">
        <v>1157.22</v>
      </c>
      <c r="E49" s="13"/>
      <c r="F49" s="73"/>
      <c r="G49" s="73"/>
      <c r="H49" s="73"/>
      <c r="I49" s="73"/>
      <c r="J49" s="230"/>
      <c r="K49" s="230"/>
      <c r="L49" s="230"/>
      <c r="M49" s="230"/>
      <c r="N49" s="230"/>
      <c r="O49" s="230"/>
      <c r="P49" s="230"/>
      <c r="Q49" s="230"/>
      <c r="R49" s="230"/>
    </row>
    <row r="50" spans="1:18">
      <c r="A50" s="11">
        <v>2</v>
      </c>
      <c r="B50" s="11" t="s">
        <v>52</v>
      </c>
      <c r="C50" s="11" t="s">
        <v>30</v>
      </c>
      <c r="D50" s="229">
        <v>38.94</v>
      </c>
      <c r="E50" s="12">
        <v>2022</v>
      </c>
      <c r="F50" s="73"/>
      <c r="G50" s="73"/>
      <c r="H50" s="73"/>
      <c r="I50" s="73"/>
      <c r="J50" s="230">
        <v>0</v>
      </c>
      <c r="K50" s="230">
        <v>0</v>
      </c>
      <c r="L50" s="230">
        <v>0</v>
      </c>
      <c r="M50" s="230">
        <v>2.6</v>
      </c>
      <c r="N50" s="230"/>
      <c r="O50" s="230"/>
      <c r="P50" s="230"/>
      <c r="Q50" s="230"/>
      <c r="R50" s="230"/>
    </row>
    <row r="51" spans="1:18">
      <c r="A51" s="11">
        <v>2</v>
      </c>
      <c r="B51" s="11" t="s">
        <v>56</v>
      </c>
      <c r="C51" s="11" t="s">
        <v>30</v>
      </c>
      <c r="D51" s="229">
        <v>27.25</v>
      </c>
      <c r="E51" s="12">
        <v>2022</v>
      </c>
      <c r="F51" s="73"/>
      <c r="G51" s="73"/>
      <c r="H51" s="73"/>
      <c r="I51" s="73"/>
      <c r="J51" s="230">
        <v>0</v>
      </c>
      <c r="K51" s="230">
        <v>0</v>
      </c>
      <c r="L51" s="230">
        <v>0</v>
      </c>
      <c r="M51" s="230">
        <v>3.3</v>
      </c>
      <c r="N51" s="230"/>
      <c r="O51" s="230"/>
      <c r="P51" s="230"/>
      <c r="Q51" s="230"/>
      <c r="R51" s="230"/>
    </row>
    <row r="52" spans="1:18">
      <c r="A52" s="11">
        <v>2</v>
      </c>
      <c r="B52" s="11" t="s">
        <v>61</v>
      </c>
      <c r="C52" s="11" t="s">
        <v>30</v>
      </c>
      <c r="D52" s="229">
        <v>29.49</v>
      </c>
      <c r="E52" s="12">
        <v>2022</v>
      </c>
      <c r="F52" s="73"/>
      <c r="G52" s="73"/>
      <c r="H52" s="73"/>
      <c r="I52" s="73"/>
      <c r="J52" s="230">
        <v>0</v>
      </c>
      <c r="K52" s="230">
        <v>0</v>
      </c>
      <c r="L52" s="230">
        <v>0</v>
      </c>
      <c r="M52" s="230">
        <v>4</v>
      </c>
      <c r="N52" s="230"/>
      <c r="O52" s="230"/>
      <c r="P52" s="230"/>
      <c r="Q52" s="230"/>
      <c r="R52" s="230"/>
    </row>
    <row r="53" spans="1:18">
      <c r="A53" s="11">
        <v>2</v>
      </c>
      <c r="B53" s="11" t="s">
        <v>66</v>
      </c>
      <c r="C53" s="11" t="s">
        <v>30</v>
      </c>
      <c r="D53" s="229">
        <v>28.82</v>
      </c>
      <c r="E53" s="12">
        <v>2022</v>
      </c>
      <c r="F53" s="73"/>
      <c r="G53" s="73"/>
      <c r="H53" s="73"/>
      <c r="I53" s="73"/>
      <c r="J53" s="230">
        <v>0</v>
      </c>
      <c r="K53" s="230">
        <v>0</v>
      </c>
      <c r="L53" s="230">
        <v>0</v>
      </c>
      <c r="M53" s="230">
        <v>1.5</v>
      </c>
      <c r="N53" s="230"/>
      <c r="O53" s="230"/>
      <c r="P53" s="230"/>
      <c r="Q53" s="230"/>
      <c r="R53" s="230"/>
    </row>
    <row r="54" spans="1:18">
      <c r="A54" s="11">
        <v>2</v>
      </c>
      <c r="B54" s="11" t="s">
        <v>71</v>
      </c>
      <c r="C54" s="11" t="s">
        <v>30</v>
      </c>
      <c r="D54" s="229">
        <v>23.51</v>
      </c>
      <c r="E54" s="12">
        <v>2022</v>
      </c>
      <c r="F54" s="73"/>
      <c r="G54" s="73"/>
      <c r="H54" s="73"/>
      <c r="I54" s="73"/>
      <c r="J54" s="230">
        <v>0</v>
      </c>
      <c r="K54" s="230">
        <v>0</v>
      </c>
      <c r="L54" s="230">
        <v>0</v>
      </c>
      <c r="M54" s="230">
        <v>0</v>
      </c>
      <c r="N54" s="230"/>
      <c r="O54" s="230"/>
      <c r="P54" s="230"/>
      <c r="Q54" s="230"/>
      <c r="R54" s="230"/>
    </row>
    <row r="55" spans="1:18">
      <c r="A55" s="11">
        <v>2</v>
      </c>
      <c r="B55" s="11" t="s">
        <v>76</v>
      </c>
      <c r="C55" s="11" t="s">
        <v>30</v>
      </c>
      <c r="D55" s="229">
        <v>30.16</v>
      </c>
      <c r="E55" s="12">
        <v>2022</v>
      </c>
      <c r="F55" s="73"/>
      <c r="G55" s="73"/>
      <c r="H55" s="73"/>
      <c r="I55" s="73"/>
      <c r="J55" s="230">
        <v>0</v>
      </c>
      <c r="K55" s="230">
        <v>39.47</v>
      </c>
      <c r="L55" s="230">
        <v>2.9850746268656714</v>
      </c>
      <c r="M55" s="230">
        <v>4.5999999999999996</v>
      </c>
      <c r="N55" s="230"/>
      <c r="O55" s="230"/>
      <c r="P55" s="230"/>
      <c r="Q55" s="230"/>
      <c r="R55" s="230"/>
    </row>
    <row r="56" spans="1:18">
      <c r="A56" s="11">
        <v>2</v>
      </c>
      <c r="B56" s="11" t="s">
        <v>81</v>
      </c>
      <c r="C56" s="11" t="s">
        <v>30</v>
      </c>
      <c r="D56" s="229">
        <v>28.71</v>
      </c>
      <c r="E56" s="12">
        <v>2022</v>
      </c>
      <c r="F56" s="73"/>
      <c r="G56" s="73"/>
      <c r="H56" s="73"/>
      <c r="I56" s="73"/>
      <c r="J56" s="230">
        <v>0</v>
      </c>
      <c r="K56" s="230">
        <v>19.510000000000002</v>
      </c>
      <c r="L56" s="230">
        <v>3.1007751937984493</v>
      </c>
      <c r="M56" s="230">
        <v>6</v>
      </c>
      <c r="N56" s="230"/>
      <c r="O56" s="230"/>
      <c r="P56" s="230"/>
      <c r="Q56" s="230"/>
      <c r="R56" s="230"/>
    </row>
    <row r="57" spans="1:18">
      <c r="A57" s="11">
        <v>2</v>
      </c>
      <c r="B57" s="11" t="s">
        <v>86</v>
      </c>
      <c r="C57" s="11" t="s">
        <v>30</v>
      </c>
      <c r="D57" s="229">
        <v>29.5</v>
      </c>
      <c r="E57" s="12">
        <v>2022</v>
      </c>
      <c r="F57" s="73"/>
      <c r="G57" s="73"/>
      <c r="H57" s="73"/>
      <c r="I57" s="73"/>
      <c r="J57" s="230">
        <v>0</v>
      </c>
      <c r="K57" s="230">
        <v>21.74</v>
      </c>
      <c r="L57" s="230">
        <v>3.7313432835820892</v>
      </c>
      <c r="M57" s="230">
        <v>4.2</v>
      </c>
      <c r="N57" s="230"/>
      <c r="O57" s="230"/>
      <c r="P57" s="230"/>
      <c r="Q57" s="230"/>
      <c r="R57" s="230"/>
    </row>
    <row r="58" spans="1:18">
      <c r="A58" s="11">
        <v>2</v>
      </c>
      <c r="B58" s="11" t="s">
        <v>90</v>
      </c>
      <c r="C58" s="11" t="s">
        <v>30</v>
      </c>
      <c r="D58" s="229">
        <v>29.13</v>
      </c>
      <c r="E58" s="12">
        <v>2022</v>
      </c>
      <c r="F58" s="73"/>
      <c r="G58" s="73"/>
      <c r="H58" s="73"/>
      <c r="I58" s="73"/>
      <c r="J58" s="230">
        <v>0</v>
      </c>
      <c r="K58" s="230">
        <v>0</v>
      </c>
      <c r="L58" s="230">
        <v>0</v>
      </c>
      <c r="M58" s="230">
        <v>2.2000000000000002</v>
      </c>
      <c r="N58" s="230"/>
      <c r="O58" s="230"/>
      <c r="P58" s="230"/>
      <c r="Q58" s="230"/>
      <c r="R58" s="230"/>
    </row>
    <row r="59" spans="1:18">
      <c r="A59" s="11">
        <v>2</v>
      </c>
      <c r="B59" s="11" t="s">
        <v>93</v>
      </c>
      <c r="C59" s="11" t="s">
        <v>30</v>
      </c>
      <c r="D59" s="229">
        <v>27.72</v>
      </c>
      <c r="E59" s="12">
        <v>2022</v>
      </c>
      <c r="F59" s="73"/>
      <c r="G59" s="73"/>
      <c r="H59" s="73"/>
      <c r="I59" s="73"/>
      <c r="J59" s="230">
        <v>0</v>
      </c>
      <c r="K59" s="230">
        <v>0</v>
      </c>
      <c r="L59" s="230">
        <v>0</v>
      </c>
      <c r="M59" s="230">
        <v>1.4</v>
      </c>
      <c r="N59" s="230"/>
      <c r="O59" s="230"/>
      <c r="P59" s="230"/>
      <c r="Q59" s="230"/>
      <c r="R59" s="230"/>
    </row>
    <row r="60" spans="1:18">
      <c r="A60" s="11">
        <v>2</v>
      </c>
      <c r="B60" s="11" t="s">
        <v>96</v>
      </c>
      <c r="C60" s="11" t="s">
        <v>30</v>
      </c>
      <c r="D60" s="229">
        <v>29.68</v>
      </c>
      <c r="E60" s="12">
        <v>2022</v>
      </c>
      <c r="F60" s="73"/>
      <c r="G60" s="73"/>
      <c r="H60" s="73"/>
      <c r="I60" s="73"/>
      <c r="J60" s="230">
        <v>0</v>
      </c>
      <c r="K60" s="230">
        <v>0</v>
      </c>
      <c r="L60" s="230">
        <v>0</v>
      </c>
      <c r="M60" s="230">
        <v>1.7</v>
      </c>
      <c r="N60" s="230"/>
      <c r="O60" s="230"/>
      <c r="P60" s="230"/>
      <c r="Q60" s="230"/>
      <c r="R60" s="230"/>
    </row>
    <row r="61" spans="1:18">
      <c r="A61" s="11">
        <v>2</v>
      </c>
      <c r="B61" s="11" t="s">
        <v>53</v>
      </c>
      <c r="C61" s="11" t="s">
        <v>30</v>
      </c>
      <c r="D61" s="229">
        <v>39.67</v>
      </c>
      <c r="E61" s="12">
        <v>2023</v>
      </c>
      <c r="F61" s="73"/>
      <c r="G61" s="73"/>
      <c r="H61" s="73"/>
      <c r="I61" s="73"/>
      <c r="J61" s="230">
        <v>0</v>
      </c>
      <c r="K61" s="230">
        <v>0</v>
      </c>
      <c r="L61" s="230">
        <v>0</v>
      </c>
      <c r="M61" s="230">
        <v>0</v>
      </c>
      <c r="N61" s="230"/>
      <c r="O61" s="230"/>
      <c r="P61" s="230"/>
      <c r="Q61" s="230"/>
      <c r="R61" s="230"/>
    </row>
    <row r="62" spans="1:18">
      <c r="A62" s="11">
        <v>2</v>
      </c>
      <c r="B62" s="11" t="s">
        <v>57</v>
      </c>
      <c r="C62" s="11" t="s">
        <v>30</v>
      </c>
      <c r="D62" s="229">
        <v>29.21</v>
      </c>
      <c r="E62" s="12">
        <v>2023</v>
      </c>
      <c r="F62" s="73"/>
      <c r="G62" s="73"/>
      <c r="H62" s="73"/>
      <c r="I62" s="73"/>
      <c r="J62" s="230">
        <v>0</v>
      </c>
      <c r="K62" s="230">
        <v>0</v>
      </c>
      <c r="L62" s="230">
        <v>0</v>
      </c>
      <c r="M62" s="230">
        <v>0</v>
      </c>
      <c r="N62" s="230"/>
      <c r="O62" s="230"/>
      <c r="P62" s="230"/>
      <c r="Q62" s="230"/>
      <c r="R62" s="230"/>
    </row>
    <row r="63" spans="1:18">
      <c r="A63" s="11">
        <v>2</v>
      </c>
      <c r="B63" s="11" t="s">
        <v>62</v>
      </c>
      <c r="C63" s="11" t="s">
        <v>30</v>
      </c>
      <c r="D63" s="229">
        <v>30.96</v>
      </c>
      <c r="E63" s="12">
        <v>2023</v>
      </c>
      <c r="F63" s="73"/>
      <c r="G63" s="73"/>
      <c r="H63" s="73"/>
      <c r="I63" s="73"/>
      <c r="J63" s="230">
        <v>0</v>
      </c>
      <c r="K63" s="230">
        <v>0</v>
      </c>
      <c r="L63" s="230">
        <v>0</v>
      </c>
      <c r="M63" s="230">
        <v>0</v>
      </c>
      <c r="N63" s="230"/>
      <c r="O63" s="230"/>
      <c r="P63" s="230"/>
      <c r="Q63" s="230"/>
      <c r="R63" s="230"/>
    </row>
    <row r="64" spans="1:18">
      <c r="A64" s="11">
        <v>2</v>
      </c>
      <c r="B64" s="11" t="s">
        <v>67</v>
      </c>
      <c r="C64" s="11" t="s">
        <v>30</v>
      </c>
      <c r="D64" s="229">
        <v>29.71</v>
      </c>
      <c r="E64" s="12">
        <v>2023</v>
      </c>
      <c r="F64" s="73"/>
      <c r="G64" s="73"/>
      <c r="H64" s="73"/>
      <c r="I64" s="73"/>
      <c r="J64" s="230">
        <v>0</v>
      </c>
      <c r="K64" s="230">
        <v>0</v>
      </c>
      <c r="L64" s="230">
        <v>0</v>
      </c>
      <c r="M64" s="230">
        <v>0</v>
      </c>
      <c r="N64" s="230"/>
      <c r="O64" s="230"/>
      <c r="P64" s="230"/>
      <c r="Q64" s="230"/>
      <c r="R64" s="230"/>
    </row>
    <row r="65" spans="1:18">
      <c r="A65" s="11">
        <v>2</v>
      </c>
      <c r="B65" s="11" t="s">
        <v>72</v>
      </c>
      <c r="C65" s="11" t="s">
        <v>30</v>
      </c>
      <c r="D65" s="229">
        <v>29.96</v>
      </c>
      <c r="E65" s="12">
        <v>2023</v>
      </c>
      <c r="F65" s="73"/>
      <c r="G65" s="73"/>
      <c r="H65" s="73"/>
      <c r="I65" s="73"/>
      <c r="J65" s="230">
        <v>0</v>
      </c>
      <c r="K65" s="230">
        <v>0</v>
      </c>
      <c r="L65" s="230">
        <v>0</v>
      </c>
      <c r="M65" s="230">
        <v>0</v>
      </c>
      <c r="N65" s="230"/>
      <c r="O65" s="230"/>
      <c r="P65" s="230"/>
      <c r="Q65" s="230"/>
      <c r="R65" s="230"/>
    </row>
    <row r="66" spans="1:18">
      <c r="A66" s="11">
        <v>2</v>
      </c>
      <c r="B66" s="11" t="s">
        <v>77</v>
      </c>
      <c r="C66" s="11" t="s">
        <v>30</v>
      </c>
      <c r="D66" s="229">
        <v>30.56</v>
      </c>
      <c r="E66" s="12">
        <v>2023</v>
      </c>
      <c r="F66" s="73"/>
      <c r="G66" s="73"/>
      <c r="H66" s="73"/>
      <c r="I66" s="73"/>
      <c r="J66" s="230">
        <v>0</v>
      </c>
      <c r="K66" s="230">
        <v>0</v>
      </c>
      <c r="L66" s="230">
        <v>0</v>
      </c>
      <c r="M66" s="230">
        <v>0</v>
      </c>
      <c r="N66" s="230"/>
      <c r="O66" s="230"/>
      <c r="P66" s="230"/>
      <c r="Q66" s="230"/>
      <c r="R66" s="230"/>
    </row>
    <row r="67" spans="1:18">
      <c r="A67" s="11">
        <v>2</v>
      </c>
      <c r="B67" s="11" t="s">
        <v>82</v>
      </c>
      <c r="C67" s="11" t="s">
        <v>30</v>
      </c>
      <c r="D67" s="229">
        <v>25.5</v>
      </c>
      <c r="E67" s="12">
        <v>2023</v>
      </c>
      <c r="F67" s="73"/>
      <c r="G67" s="73"/>
      <c r="H67" s="73"/>
      <c r="I67" s="73"/>
      <c r="J67" s="230">
        <v>0</v>
      </c>
      <c r="K67" s="230">
        <v>0</v>
      </c>
      <c r="L67" s="230">
        <v>0</v>
      </c>
      <c r="M67" s="230">
        <v>0</v>
      </c>
      <c r="N67" s="230"/>
      <c r="O67" s="230"/>
      <c r="P67" s="230"/>
      <c r="Q67" s="230"/>
      <c r="R67" s="230"/>
    </row>
    <row r="68" spans="1:18">
      <c r="A68" s="11">
        <v>2</v>
      </c>
      <c r="B68" s="11" t="s">
        <v>87</v>
      </c>
      <c r="C68" s="11" t="s">
        <v>30</v>
      </c>
      <c r="D68" s="229">
        <v>33.090000000000003</v>
      </c>
      <c r="E68" s="12">
        <v>2023</v>
      </c>
      <c r="F68" s="73"/>
      <c r="G68" s="73"/>
      <c r="H68" s="73"/>
      <c r="I68" s="73"/>
      <c r="J68" s="230">
        <v>0</v>
      </c>
      <c r="K68" s="230">
        <v>0</v>
      </c>
      <c r="L68" s="230">
        <v>0</v>
      </c>
      <c r="M68" s="230">
        <v>0</v>
      </c>
      <c r="N68" s="230"/>
      <c r="O68" s="230"/>
      <c r="P68" s="230"/>
      <c r="Q68" s="230"/>
      <c r="R68" s="230"/>
    </row>
    <row r="69" spans="1:18">
      <c r="A69" s="11">
        <v>2</v>
      </c>
      <c r="B69" s="11" t="s">
        <v>91</v>
      </c>
      <c r="C69" s="11" t="s">
        <v>30</v>
      </c>
      <c r="D69" s="229">
        <v>30.47</v>
      </c>
      <c r="E69" s="12">
        <v>2023</v>
      </c>
      <c r="F69" s="73"/>
      <c r="G69" s="73"/>
      <c r="H69" s="73"/>
      <c r="I69" s="73"/>
      <c r="J69" s="230">
        <v>0</v>
      </c>
      <c r="K69" s="230">
        <v>0</v>
      </c>
      <c r="L69" s="230">
        <v>0</v>
      </c>
      <c r="M69" s="230">
        <v>0</v>
      </c>
      <c r="N69" s="230"/>
      <c r="O69" s="230"/>
      <c r="P69" s="230"/>
      <c r="Q69" s="230"/>
      <c r="R69" s="230"/>
    </row>
    <row r="70" spans="1:18">
      <c r="A70" s="11">
        <v>2</v>
      </c>
      <c r="B70" s="11" t="s">
        <v>94</v>
      </c>
      <c r="C70" s="11" t="s">
        <v>30</v>
      </c>
      <c r="D70" s="229">
        <v>29.01</v>
      </c>
      <c r="E70" s="12">
        <v>2023</v>
      </c>
      <c r="F70" s="73"/>
      <c r="G70" s="73"/>
      <c r="H70" s="73"/>
      <c r="I70" s="73"/>
      <c r="J70" s="230">
        <v>0</v>
      </c>
      <c r="K70" s="230">
        <v>0</v>
      </c>
      <c r="L70" s="230">
        <v>0</v>
      </c>
      <c r="M70" s="230">
        <v>0</v>
      </c>
      <c r="N70" s="230"/>
      <c r="O70" s="230"/>
      <c r="P70" s="230"/>
      <c r="Q70" s="230"/>
      <c r="R70" s="230"/>
    </row>
    <row r="71" spans="1:18">
      <c r="A71" s="11">
        <v>2</v>
      </c>
      <c r="B71" s="11" t="s">
        <v>97</v>
      </c>
      <c r="C71" s="11" t="s">
        <v>30</v>
      </c>
      <c r="D71" s="229">
        <v>29.76</v>
      </c>
      <c r="E71" s="12">
        <v>2023</v>
      </c>
      <c r="F71" s="73"/>
      <c r="G71" s="73"/>
      <c r="H71" s="73"/>
      <c r="I71" s="73"/>
      <c r="J71" s="230">
        <v>0</v>
      </c>
      <c r="K71" s="230">
        <v>0</v>
      </c>
      <c r="L71" s="230">
        <v>0</v>
      </c>
      <c r="M71" s="230">
        <v>0</v>
      </c>
      <c r="N71" s="230"/>
      <c r="O71" s="230"/>
      <c r="P71" s="230"/>
      <c r="Q71" s="230"/>
      <c r="R71" s="230"/>
    </row>
    <row r="72" spans="1:18">
      <c r="A72" s="11">
        <v>2</v>
      </c>
      <c r="B72" s="11" t="s">
        <v>100</v>
      </c>
      <c r="C72" s="11" t="s">
        <v>30</v>
      </c>
      <c r="D72" s="229">
        <v>31.15</v>
      </c>
      <c r="E72" s="12">
        <v>2023</v>
      </c>
      <c r="F72" s="73"/>
      <c r="G72" s="73"/>
      <c r="H72" s="73"/>
      <c r="I72" s="73"/>
      <c r="J72" s="230">
        <v>0</v>
      </c>
      <c r="K72" s="230">
        <v>0</v>
      </c>
      <c r="L72" s="230">
        <v>0</v>
      </c>
      <c r="M72" s="230">
        <v>0</v>
      </c>
      <c r="N72" s="230"/>
      <c r="O72" s="230"/>
      <c r="P72" s="230"/>
      <c r="Q72" s="230"/>
      <c r="R72" s="230"/>
    </row>
    <row r="73" spans="1:18">
      <c r="A73" s="11">
        <v>2</v>
      </c>
      <c r="B73" s="11" t="s">
        <v>103</v>
      </c>
      <c r="C73" s="11" t="s">
        <v>30</v>
      </c>
      <c r="D73" s="229">
        <v>31.06</v>
      </c>
      <c r="E73" s="12">
        <v>2023</v>
      </c>
      <c r="F73" s="73"/>
      <c r="G73" s="73"/>
      <c r="H73" s="73"/>
      <c r="I73" s="73"/>
      <c r="J73" s="230">
        <v>0</v>
      </c>
      <c r="K73" s="230">
        <v>0</v>
      </c>
      <c r="L73" s="230">
        <v>0</v>
      </c>
      <c r="M73" s="230">
        <v>0</v>
      </c>
      <c r="N73" s="230"/>
      <c r="O73" s="230"/>
      <c r="P73" s="230"/>
      <c r="Q73" s="230"/>
      <c r="R73" s="230"/>
    </row>
    <row r="74" spans="1:18">
      <c r="A74" s="11">
        <v>2</v>
      </c>
      <c r="B74" s="11" t="s">
        <v>106</v>
      </c>
      <c r="C74" s="11" t="s">
        <v>30</v>
      </c>
      <c r="D74" s="229">
        <v>29.72</v>
      </c>
      <c r="E74" s="12">
        <v>2023</v>
      </c>
      <c r="F74" s="73"/>
      <c r="G74" s="73"/>
      <c r="H74" s="73"/>
      <c r="I74" s="73"/>
      <c r="J74" s="230">
        <v>0</v>
      </c>
      <c r="K74" s="230">
        <v>0</v>
      </c>
      <c r="L74" s="230">
        <v>0</v>
      </c>
      <c r="M74" s="230">
        <v>0</v>
      </c>
      <c r="N74" s="230"/>
      <c r="O74" s="230"/>
      <c r="P74" s="230"/>
      <c r="Q74" s="230"/>
      <c r="R74" s="230"/>
    </row>
    <row r="75" spans="1:18">
      <c r="A75" s="11">
        <v>2</v>
      </c>
      <c r="B75" s="11" t="s">
        <v>109</v>
      </c>
      <c r="C75" s="11" t="s">
        <v>30</v>
      </c>
      <c r="D75" s="229">
        <v>28.38</v>
      </c>
      <c r="E75" s="12">
        <v>2023</v>
      </c>
      <c r="F75" s="73"/>
      <c r="G75" s="73"/>
      <c r="H75" s="73"/>
      <c r="I75" s="73"/>
      <c r="J75" s="230">
        <v>0</v>
      </c>
      <c r="K75" s="230">
        <v>0</v>
      </c>
      <c r="L75" s="230">
        <v>0</v>
      </c>
      <c r="M75" s="230">
        <v>0</v>
      </c>
      <c r="N75" s="230"/>
      <c r="O75" s="230"/>
      <c r="P75" s="230"/>
      <c r="Q75" s="230"/>
      <c r="R75" s="230"/>
    </row>
    <row r="76" spans="1:18">
      <c r="A76" s="11">
        <v>2</v>
      </c>
      <c r="B76" s="11" t="s">
        <v>99</v>
      </c>
      <c r="C76" s="11" t="s">
        <v>30</v>
      </c>
      <c r="D76" s="229">
        <v>29.8</v>
      </c>
      <c r="E76" s="12">
        <v>2023</v>
      </c>
      <c r="F76" s="73"/>
      <c r="G76" s="73"/>
      <c r="H76" s="73"/>
      <c r="I76" s="73"/>
      <c r="J76" s="230">
        <v>0</v>
      </c>
      <c r="K76" s="230">
        <v>0</v>
      </c>
      <c r="L76" s="230">
        <v>0</v>
      </c>
      <c r="M76" s="230">
        <v>0</v>
      </c>
      <c r="N76" s="230"/>
      <c r="O76" s="230"/>
      <c r="P76" s="230"/>
      <c r="Q76" s="230"/>
      <c r="R76" s="230"/>
    </row>
    <row r="77" spans="1:18">
      <c r="A77" s="11">
        <v>2</v>
      </c>
      <c r="B77" s="11" t="s">
        <v>102</v>
      </c>
      <c r="C77" s="11" t="s">
        <v>30</v>
      </c>
      <c r="D77" s="229">
        <v>30.15</v>
      </c>
      <c r="E77" s="12">
        <v>2023</v>
      </c>
      <c r="F77" s="73"/>
      <c r="G77" s="73"/>
      <c r="H77" s="73"/>
      <c r="I77" s="73"/>
      <c r="J77" s="230">
        <v>0</v>
      </c>
      <c r="K77" s="230">
        <v>0</v>
      </c>
      <c r="L77" s="230">
        <v>0</v>
      </c>
      <c r="M77" s="230">
        <v>0</v>
      </c>
      <c r="N77" s="230"/>
      <c r="O77" s="230"/>
      <c r="P77" s="230"/>
      <c r="Q77" s="230"/>
      <c r="R77" s="230"/>
    </row>
    <row r="78" spans="1:18">
      <c r="A78" s="11">
        <v>2</v>
      </c>
      <c r="B78" s="11" t="s">
        <v>105</v>
      </c>
      <c r="C78" s="11" t="s">
        <v>30</v>
      </c>
      <c r="D78" s="229">
        <v>29.17</v>
      </c>
      <c r="E78" s="12">
        <v>2023</v>
      </c>
      <c r="F78" s="73"/>
      <c r="G78" s="73"/>
      <c r="H78" s="73"/>
      <c r="I78" s="73"/>
      <c r="J78" s="230">
        <v>0</v>
      </c>
      <c r="K78" s="230">
        <v>0</v>
      </c>
      <c r="L78" s="230">
        <v>0</v>
      </c>
      <c r="M78" s="230">
        <v>0</v>
      </c>
      <c r="N78" s="230"/>
      <c r="O78" s="230"/>
      <c r="P78" s="230"/>
      <c r="Q78" s="230"/>
      <c r="R78" s="230"/>
    </row>
    <row r="79" spans="1:18">
      <c r="A79" s="11">
        <v>2</v>
      </c>
      <c r="B79" s="11" t="s">
        <v>108</v>
      </c>
      <c r="C79" s="11" t="s">
        <v>30</v>
      </c>
      <c r="D79" s="229">
        <v>28.75</v>
      </c>
      <c r="E79" s="12">
        <v>2023</v>
      </c>
      <c r="F79" s="73"/>
      <c r="G79" s="73"/>
      <c r="H79" s="73"/>
      <c r="I79" s="73"/>
      <c r="J79" s="230">
        <v>0</v>
      </c>
      <c r="K79" s="230">
        <v>0</v>
      </c>
      <c r="L79" s="230">
        <v>0</v>
      </c>
      <c r="M79" s="230">
        <v>0</v>
      </c>
      <c r="N79" s="230"/>
      <c r="O79" s="230"/>
      <c r="P79" s="230"/>
      <c r="Q79" s="230"/>
      <c r="R79" s="230"/>
    </row>
    <row r="80" spans="1:18">
      <c r="A80" s="11">
        <v>2</v>
      </c>
      <c r="B80" s="11" t="s">
        <v>49</v>
      </c>
      <c r="C80" s="11" t="s">
        <v>30</v>
      </c>
      <c r="D80" s="229">
        <v>29.84</v>
      </c>
      <c r="E80" s="12">
        <v>2023</v>
      </c>
      <c r="F80" s="73"/>
      <c r="G80" s="73"/>
      <c r="H80" s="73"/>
      <c r="I80" s="73"/>
      <c r="J80" s="230">
        <v>0</v>
      </c>
      <c r="K80" s="230">
        <v>0</v>
      </c>
      <c r="L80" s="230">
        <v>0</v>
      </c>
      <c r="M80" s="230">
        <v>0</v>
      </c>
      <c r="N80" s="230"/>
      <c r="O80" s="230"/>
      <c r="P80" s="230"/>
      <c r="Q80" s="230"/>
      <c r="R80" s="230"/>
    </row>
    <row r="81" spans="1:18">
      <c r="A81" s="11">
        <v>2</v>
      </c>
      <c r="B81" s="11" t="s">
        <v>40</v>
      </c>
      <c r="C81" s="11" t="s">
        <v>30</v>
      </c>
      <c r="D81" s="229">
        <v>28.45</v>
      </c>
      <c r="E81" s="12">
        <v>2023</v>
      </c>
      <c r="F81" s="73"/>
      <c r="G81" s="73"/>
      <c r="H81" s="73"/>
      <c r="I81" s="73"/>
      <c r="J81" s="230">
        <v>0</v>
      </c>
      <c r="K81" s="230">
        <v>0</v>
      </c>
      <c r="L81" s="230">
        <v>0</v>
      </c>
      <c r="M81" s="230">
        <v>0</v>
      </c>
      <c r="N81" s="230"/>
      <c r="O81" s="230"/>
      <c r="P81" s="230"/>
      <c r="Q81" s="230"/>
      <c r="R81" s="230"/>
    </row>
    <row r="82" spans="1:18">
      <c r="A82" s="11">
        <v>2</v>
      </c>
      <c r="B82" s="11" t="s">
        <v>43</v>
      </c>
      <c r="C82" s="11" t="s">
        <v>30</v>
      </c>
      <c r="D82" s="229">
        <v>29.62</v>
      </c>
      <c r="E82" s="12">
        <v>2023</v>
      </c>
      <c r="F82" s="73"/>
      <c r="G82" s="73"/>
      <c r="H82" s="73"/>
      <c r="I82" s="73"/>
      <c r="J82" s="230">
        <v>0</v>
      </c>
      <c r="K82" s="230">
        <v>0</v>
      </c>
      <c r="L82" s="230">
        <v>0</v>
      </c>
      <c r="M82" s="230">
        <v>0</v>
      </c>
      <c r="N82" s="230"/>
      <c r="O82" s="230"/>
      <c r="P82" s="230"/>
      <c r="Q82" s="230"/>
      <c r="R82" s="230"/>
    </row>
    <row r="83" spans="1:18">
      <c r="A83" s="11">
        <v>2</v>
      </c>
      <c r="B83" s="11" t="s">
        <v>48</v>
      </c>
      <c r="C83" s="11" t="s">
        <v>30</v>
      </c>
      <c r="D83" s="229">
        <v>28.76</v>
      </c>
      <c r="E83" s="12">
        <v>2023</v>
      </c>
      <c r="F83" s="73"/>
      <c r="G83" s="73"/>
      <c r="H83" s="73"/>
      <c r="I83" s="73"/>
      <c r="J83" s="230">
        <v>0</v>
      </c>
      <c r="K83" s="230">
        <v>0</v>
      </c>
      <c r="L83" s="230">
        <v>0</v>
      </c>
      <c r="M83" s="230">
        <v>0</v>
      </c>
      <c r="N83" s="230"/>
      <c r="O83" s="230"/>
      <c r="P83" s="230"/>
      <c r="Q83" s="230"/>
      <c r="R83" s="230"/>
    </row>
    <row r="84" spans="1:18">
      <c r="A84" s="11">
        <v>2</v>
      </c>
      <c r="B84" s="11" t="s">
        <v>41</v>
      </c>
      <c r="C84" s="11" t="s">
        <v>30</v>
      </c>
      <c r="D84" s="229">
        <v>29.59</v>
      </c>
      <c r="E84" s="12">
        <v>2023</v>
      </c>
      <c r="F84" s="73"/>
      <c r="G84" s="73"/>
      <c r="H84" s="73"/>
      <c r="I84" s="73"/>
      <c r="J84" s="230">
        <v>0</v>
      </c>
      <c r="K84" s="230">
        <v>0</v>
      </c>
      <c r="L84" s="230">
        <v>0</v>
      </c>
      <c r="M84" s="230">
        <v>0</v>
      </c>
      <c r="N84" s="230"/>
      <c r="O84" s="230"/>
      <c r="P84" s="230"/>
      <c r="Q84" s="230"/>
      <c r="R84" s="230"/>
    </row>
    <row r="85" spans="1:18">
      <c r="A85" s="11">
        <v>2</v>
      </c>
      <c r="B85" s="11" t="s">
        <v>44</v>
      </c>
      <c r="C85" s="11" t="s">
        <v>30</v>
      </c>
      <c r="D85" s="229">
        <v>31.02</v>
      </c>
      <c r="E85" s="12">
        <v>2023</v>
      </c>
      <c r="F85" s="73"/>
      <c r="G85" s="73"/>
      <c r="H85" s="73"/>
      <c r="I85" s="73"/>
      <c r="J85" s="230">
        <v>0</v>
      </c>
      <c r="K85" s="230">
        <v>0</v>
      </c>
      <c r="L85" s="230">
        <v>0</v>
      </c>
      <c r="M85" s="230">
        <v>0</v>
      </c>
      <c r="N85" s="230"/>
      <c r="O85" s="230"/>
      <c r="P85" s="230"/>
      <c r="Q85" s="230"/>
      <c r="R85" s="230"/>
    </row>
    <row r="86" spans="1:18">
      <c r="A86" s="11">
        <v>2</v>
      </c>
      <c r="B86" s="11" t="s">
        <v>37</v>
      </c>
      <c r="C86" s="11" t="s">
        <v>30</v>
      </c>
      <c r="D86" s="229">
        <v>22.54</v>
      </c>
      <c r="E86" s="12">
        <v>2023</v>
      </c>
      <c r="F86" s="73"/>
      <c r="G86" s="73"/>
      <c r="H86" s="73"/>
      <c r="I86" s="73"/>
      <c r="J86" s="230">
        <v>0</v>
      </c>
      <c r="K86" s="230">
        <v>0</v>
      </c>
      <c r="L86" s="230">
        <v>0</v>
      </c>
      <c r="M86" s="230">
        <v>0</v>
      </c>
      <c r="N86" s="230"/>
      <c r="O86" s="230"/>
      <c r="P86" s="230"/>
      <c r="Q86" s="230"/>
      <c r="R86" s="230"/>
    </row>
    <row r="87" spans="1:18">
      <c r="A87" s="11">
        <v>2</v>
      </c>
      <c r="B87" s="11" t="s">
        <v>111</v>
      </c>
      <c r="C87" s="11" t="s">
        <v>30</v>
      </c>
      <c r="D87" s="229">
        <v>19.96</v>
      </c>
      <c r="E87" s="12">
        <v>2023</v>
      </c>
      <c r="F87" s="73"/>
      <c r="G87" s="73"/>
      <c r="H87" s="73"/>
      <c r="I87" s="73"/>
      <c r="J87" s="230">
        <v>0</v>
      </c>
      <c r="K87" s="230">
        <v>0</v>
      </c>
      <c r="L87" s="230">
        <v>0</v>
      </c>
      <c r="M87" s="230">
        <v>0</v>
      </c>
      <c r="N87" s="230"/>
      <c r="O87" s="230"/>
      <c r="P87" s="230"/>
      <c r="Q87" s="230"/>
      <c r="R87" s="230"/>
    </row>
    <row r="88" spans="1:18">
      <c r="A88" s="314" t="s">
        <v>110</v>
      </c>
      <c r="B88" s="315"/>
      <c r="C88" s="316"/>
      <c r="D88" s="13">
        <v>1118.77</v>
      </c>
      <c r="E88" s="1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</sheetData>
  <autoFilter ref="A7:AF88">
    <filterColumn colId="19" showButton="0"/>
    <filterColumn colId="20" showButton="0"/>
    <filterColumn colId="21" showButton="0"/>
    <filterColumn colId="22" showButton="0"/>
    <filterColumn colId="23" showButton="0"/>
    <filterColumn colId="26" showButton="0"/>
    <filterColumn colId="27" showButton="0"/>
    <filterColumn colId="28" showButton="0"/>
    <filterColumn colId="29" showButton="0"/>
    <filterColumn colId="30" showButton="0"/>
  </autoFilter>
  <mergeCells count="12">
    <mergeCell ref="A49:C49"/>
    <mergeCell ref="A88:C88"/>
    <mergeCell ref="A5:A7"/>
    <mergeCell ref="B5:B7"/>
    <mergeCell ref="C5:C7"/>
    <mergeCell ref="T6:Y8"/>
    <mergeCell ref="A1:R2"/>
    <mergeCell ref="AA6:AF8"/>
    <mergeCell ref="F5:R5"/>
    <mergeCell ref="G6:R6"/>
    <mergeCell ref="D5:D7"/>
    <mergeCell ref="E5:E7"/>
  </mergeCells>
  <conditionalFormatting sqref="U10:U28">
    <cfRule type="expression" dxfId="70" priority="24">
      <formula>#REF!&lt;1</formula>
    </cfRule>
    <cfRule type="expression" dxfId="69" priority="25">
      <formula>#REF!&lt;=85</formula>
    </cfRule>
    <cfRule type="expression" dxfId="68" priority="26">
      <formula>#REF!&lt;=95</formula>
    </cfRule>
    <cfRule type="expression" dxfId="67" priority="27">
      <formula>#REF!&lt;=105</formula>
    </cfRule>
    <cfRule type="expression" dxfId="66" priority="28">
      <formula>#REF!&lt;=110</formula>
    </cfRule>
    <cfRule type="expression" dxfId="65" priority="29">
      <formula>#REF!&gt;110</formula>
    </cfRule>
  </conditionalFormatting>
  <conditionalFormatting sqref="V9:X28">
    <cfRule type="expression" dxfId="64" priority="30">
      <formula>#REF!&lt;1</formula>
    </cfRule>
    <cfRule type="expression" dxfId="63" priority="31">
      <formula>#REF!&lt;=85</formula>
    </cfRule>
    <cfRule type="expression" dxfId="62" priority="32">
      <formula>#REF!&lt;=95</formula>
    </cfRule>
    <cfRule type="expression" dxfId="61" priority="33">
      <formula>#REF!&lt;=105</formula>
    </cfRule>
    <cfRule type="expression" dxfId="60" priority="34">
      <formula>#REF!&lt;=110</formula>
    </cfRule>
    <cfRule type="expression" dxfId="59" priority="35">
      <formula>#REF!&gt;110</formula>
    </cfRule>
  </conditionalFormatting>
  <conditionalFormatting sqref="AB10:AB28">
    <cfRule type="expression" dxfId="58" priority="6">
      <formula>#REF!&lt;1</formula>
    </cfRule>
    <cfRule type="expression" dxfId="57" priority="7">
      <formula>#REF!&lt;=85</formula>
    </cfRule>
    <cfRule type="expression" dxfId="56" priority="8">
      <formula>#REF!&lt;=95</formula>
    </cfRule>
    <cfRule type="expression" dxfId="55" priority="9">
      <formula>#REF!&lt;=105</formula>
    </cfRule>
    <cfRule type="expression" dxfId="54" priority="10">
      <formula>#REF!&lt;=110</formula>
    </cfRule>
    <cfRule type="expression" dxfId="53" priority="11">
      <formula>#REF!&gt;110</formula>
    </cfRule>
  </conditionalFormatting>
  <conditionalFormatting sqref="AC9:AE28">
    <cfRule type="expression" dxfId="52" priority="12">
      <formula>#REF!&lt;1</formula>
    </cfRule>
    <cfRule type="expression" dxfId="51" priority="13">
      <formula>#REF!&lt;=85</formula>
    </cfRule>
    <cfRule type="expression" dxfId="50" priority="14">
      <formula>#REF!&lt;=95</formula>
    </cfRule>
    <cfRule type="expression" dxfId="49" priority="15">
      <formula>#REF!&lt;=105</formula>
    </cfRule>
    <cfRule type="expression" dxfId="48" priority="16">
      <formula>#REF!&lt;=110</formula>
    </cfRule>
    <cfRule type="expression" dxfId="47" priority="17">
      <formula>#REF!&gt;110</formula>
    </cfRule>
  </conditionalFormatting>
  <conditionalFormatting sqref="F8:R88">
    <cfRule type="containsBlanks" priority="1" stopIfTrue="1">
      <formula>LEN(TRIM(F8))=0</formula>
    </cfRule>
    <cfRule type="cellIs" dxfId="46" priority="2" stopIfTrue="1" operator="greaterThanOrEqual">
      <formula>5</formula>
    </cfRule>
    <cfRule type="cellIs" dxfId="45" priority="3" stopIfTrue="1" operator="between">
      <formula>2</formula>
      <formula>4.99</formula>
    </cfRule>
    <cfRule type="cellIs" dxfId="44" priority="4" stopIfTrue="1" operator="between">
      <formula>0.01</formula>
      <formula>1.99</formula>
    </cfRule>
    <cfRule type="cellIs" dxfId="43" priority="5" stopIfTrue="1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6"/>
  <sheetViews>
    <sheetView workbookViewId="0">
      <selection activeCell="C3" sqref="C1:J1048576"/>
    </sheetView>
  </sheetViews>
  <sheetFormatPr defaultColWidth="10" defaultRowHeight="15" outlineLevelCol="1"/>
  <cols>
    <col min="1" max="2" width="10" style="87"/>
    <col min="3" max="10" width="0" style="87" hidden="1" customWidth="1" outlineLevel="1"/>
    <col min="11" max="11" width="10" style="87" collapsed="1"/>
    <col min="12" max="16384" width="10" style="87"/>
  </cols>
  <sheetData>
    <row r="1" spans="1:28">
      <c r="A1" s="319" t="s">
        <v>130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</row>
    <row r="2" spans="1:28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</row>
    <row r="3" spans="1:28">
      <c r="A3" s="94" t="s">
        <v>1</v>
      </c>
      <c r="B3" s="94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</row>
    <row r="4" spans="1:28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</row>
    <row r="5" spans="1:28">
      <c r="A5" s="317" t="s">
        <v>7</v>
      </c>
      <c r="B5" s="318" t="s">
        <v>175</v>
      </c>
      <c r="C5" s="317" t="s">
        <v>131</v>
      </c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</row>
    <row r="6" spans="1:28" ht="15" customHeight="1">
      <c r="A6" s="317"/>
      <c r="B6" s="318"/>
      <c r="C6" s="317">
        <v>2025</v>
      </c>
      <c r="D6" s="317"/>
      <c r="E6" s="317" t="s">
        <v>15</v>
      </c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</row>
    <row r="7" spans="1:28">
      <c r="A7" s="317"/>
      <c r="B7" s="318"/>
      <c r="C7" s="318" t="s">
        <v>16</v>
      </c>
      <c r="D7" s="318"/>
      <c r="E7" s="317" t="s">
        <v>17</v>
      </c>
      <c r="F7" s="317"/>
      <c r="G7" s="317" t="s">
        <v>18</v>
      </c>
      <c r="H7" s="317"/>
      <c r="I7" s="317" t="s">
        <v>19</v>
      </c>
      <c r="J7" s="317"/>
      <c r="K7" s="317" t="s">
        <v>20</v>
      </c>
      <c r="L7" s="317"/>
      <c r="M7" s="317" t="s">
        <v>21</v>
      </c>
      <c r="N7" s="317"/>
      <c r="O7" s="317" t="s">
        <v>22</v>
      </c>
      <c r="P7" s="317"/>
      <c r="Q7" s="317" t="s">
        <v>23</v>
      </c>
      <c r="R7" s="317"/>
      <c r="S7" s="317" t="s">
        <v>24</v>
      </c>
      <c r="T7" s="317"/>
      <c r="U7" s="317" t="s">
        <v>25</v>
      </c>
      <c r="V7" s="317"/>
      <c r="W7" s="317" t="s">
        <v>26</v>
      </c>
      <c r="X7" s="317"/>
      <c r="Y7" s="317" t="s">
        <v>27</v>
      </c>
      <c r="Z7" s="317"/>
      <c r="AA7" s="317" t="s">
        <v>28</v>
      </c>
      <c r="AB7" s="317"/>
    </row>
    <row r="8" spans="1:28" ht="45">
      <c r="A8" s="317"/>
      <c r="B8" s="318"/>
      <c r="C8" s="92" t="s">
        <v>10</v>
      </c>
      <c r="D8" s="92" t="s">
        <v>180</v>
      </c>
      <c r="E8" s="92" t="s">
        <v>10</v>
      </c>
      <c r="F8" s="92" t="s">
        <v>180</v>
      </c>
      <c r="G8" s="92" t="s">
        <v>10</v>
      </c>
      <c r="H8" s="92" t="s">
        <v>180</v>
      </c>
      <c r="I8" s="92" t="s">
        <v>10</v>
      </c>
      <c r="J8" s="92" t="s">
        <v>180</v>
      </c>
      <c r="K8" s="92" t="s">
        <v>10</v>
      </c>
      <c r="L8" s="92" t="s">
        <v>180</v>
      </c>
      <c r="M8" s="92" t="s">
        <v>10</v>
      </c>
      <c r="N8" s="92" t="s">
        <v>180</v>
      </c>
      <c r="O8" s="92" t="s">
        <v>10</v>
      </c>
      <c r="P8" s="92" t="s">
        <v>180</v>
      </c>
      <c r="Q8" s="92" t="s">
        <v>10</v>
      </c>
      <c r="R8" s="92" t="s">
        <v>180</v>
      </c>
      <c r="S8" s="92" t="s">
        <v>10</v>
      </c>
      <c r="T8" s="92" t="s">
        <v>180</v>
      </c>
      <c r="U8" s="92" t="s">
        <v>10</v>
      </c>
      <c r="V8" s="92" t="s">
        <v>180</v>
      </c>
      <c r="W8" s="92" t="s">
        <v>10</v>
      </c>
      <c r="X8" s="92" t="s">
        <v>180</v>
      </c>
      <c r="Y8" s="92" t="s">
        <v>10</v>
      </c>
      <c r="Z8" s="92" t="s">
        <v>180</v>
      </c>
      <c r="AA8" s="92" t="s">
        <v>10</v>
      </c>
      <c r="AB8" s="92" t="s">
        <v>180</v>
      </c>
    </row>
    <row r="9" spans="1:28">
      <c r="A9" s="320">
        <v>1</v>
      </c>
      <c r="B9" s="91">
        <v>0</v>
      </c>
      <c r="C9" s="228"/>
      <c r="D9" s="228"/>
      <c r="E9" s="228"/>
      <c r="F9" s="227"/>
      <c r="G9" s="227"/>
      <c r="H9" s="227"/>
      <c r="I9" s="227"/>
      <c r="J9" s="227"/>
      <c r="K9" s="227">
        <v>1243.97</v>
      </c>
      <c r="L9" s="227">
        <v>0</v>
      </c>
      <c r="M9" s="227">
        <v>1243.97</v>
      </c>
      <c r="N9" s="227">
        <v>0</v>
      </c>
      <c r="O9" s="227">
        <v>1243.97</v>
      </c>
      <c r="P9" s="227">
        <v>0</v>
      </c>
      <c r="Q9" s="227">
        <v>987.72</v>
      </c>
      <c r="R9" s="227">
        <v>0</v>
      </c>
      <c r="S9" s="227"/>
      <c r="T9" s="227"/>
      <c r="U9" s="227"/>
      <c r="V9" s="227"/>
      <c r="W9" s="227"/>
      <c r="X9" s="227"/>
      <c r="Y9" s="227"/>
      <c r="Z9" s="227"/>
      <c r="AA9" s="227"/>
      <c r="AB9" s="227"/>
    </row>
    <row r="10" spans="1:28">
      <c r="A10" s="320"/>
      <c r="B10" s="90" t="s">
        <v>181</v>
      </c>
      <c r="C10" s="228"/>
      <c r="D10" s="228"/>
      <c r="E10" s="228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>
        <v>191.48</v>
      </c>
      <c r="R10" s="227">
        <v>0.74</v>
      </c>
      <c r="S10" s="227"/>
      <c r="T10" s="227"/>
      <c r="U10" s="227"/>
      <c r="V10" s="227"/>
      <c r="W10" s="227"/>
      <c r="X10" s="227"/>
      <c r="Y10" s="227"/>
      <c r="Z10" s="227"/>
      <c r="AA10" s="227"/>
      <c r="AB10" s="227"/>
    </row>
    <row r="11" spans="1:28">
      <c r="A11" s="320"/>
      <c r="B11" s="89" t="s">
        <v>177</v>
      </c>
      <c r="C11" s="228"/>
      <c r="D11" s="228"/>
      <c r="E11" s="228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v>64.77</v>
      </c>
      <c r="R11" s="227">
        <v>2.5499999999999998</v>
      </c>
      <c r="S11" s="227"/>
      <c r="T11" s="227"/>
      <c r="U11" s="227"/>
      <c r="V11" s="227"/>
      <c r="W11" s="227"/>
      <c r="X11" s="227"/>
      <c r="Y11" s="227"/>
      <c r="Z11" s="227"/>
      <c r="AA11" s="227"/>
      <c r="AB11" s="227"/>
    </row>
    <row r="12" spans="1:28">
      <c r="A12" s="320"/>
      <c r="B12" s="88" t="s">
        <v>178</v>
      </c>
      <c r="C12" s="228"/>
      <c r="D12" s="228"/>
      <c r="E12" s="228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</row>
    <row r="13" spans="1:28">
      <c r="A13" s="320">
        <v>2</v>
      </c>
      <c r="B13" s="91">
        <v>0</v>
      </c>
      <c r="C13" s="228"/>
      <c r="D13" s="228"/>
      <c r="E13" s="228"/>
      <c r="F13" s="227"/>
      <c r="G13" s="227"/>
      <c r="H13" s="227"/>
      <c r="I13" s="227"/>
      <c r="J13" s="227"/>
      <c r="K13" s="227">
        <v>1118.77</v>
      </c>
      <c r="L13" s="227">
        <v>0</v>
      </c>
      <c r="M13" s="227">
        <v>1030.4000000000001</v>
      </c>
      <c r="N13" s="227">
        <v>0</v>
      </c>
      <c r="O13" s="227">
        <v>1030.4000000000001</v>
      </c>
      <c r="P13" s="227">
        <v>0</v>
      </c>
      <c r="Q13" s="227">
        <v>819.37</v>
      </c>
      <c r="R13" s="227">
        <v>0</v>
      </c>
      <c r="S13" s="227"/>
      <c r="T13" s="227"/>
      <c r="U13" s="227"/>
      <c r="V13" s="227"/>
      <c r="W13" s="227"/>
      <c r="X13" s="227"/>
      <c r="Y13" s="227"/>
      <c r="Z13" s="227"/>
      <c r="AA13" s="227"/>
      <c r="AB13" s="227"/>
    </row>
    <row r="14" spans="1:28">
      <c r="A14" s="320"/>
      <c r="B14" s="90" t="s">
        <v>176</v>
      </c>
      <c r="C14" s="228"/>
      <c r="D14" s="228"/>
      <c r="E14" s="228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>
        <v>86.22</v>
      </c>
      <c r="R14" s="227">
        <v>1.53</v>
      </c>
      <c r="S14" s="227"/>
      <c r="T14" s="227"/>
      <c r="U14" s="227"/>
      <c r="V14" s="227"/>
      <c r="W14" s="227"/>
      <c r="X14" s="227"/>
      <c r="Y14" s="227"/>
      <c r="Z14" s="227"/>
      <c r="AA14" s="227"/>
      <c r="AB14" s="227"/>
    </row>
    <row r="15" spans="1:28">
      <c r="A15" s="320"/>
      <c r="B15" s="89" t="s">
        <v>179</v>
      </c>
      <c r="C15" s="228"/>
      <c r="D15" s="228"/>
      <c r="E15" s="228"/>
      <c r="F15" s="227"/>
      <c r="G15" s="227"/>
      <c r="H15" s="227"/>
      <c r="I15" s="227"/>
      <c r="J15" s="227"/>
      <c r="K15" s="227"/>
      <c r="L15" s="227"/>
      <c r="M15" s="227"/>
      <c r="N15" s="227"/>
      <c r="O15" s="227">
        <v>88.37</v>
      </c>
      <c r="P15" s="227">
        <v>3.27</v>
      </c>
      <c r="Q15" s="227">
        <v>184.47</v>
      </c>
      <c r="R15" s="227">
        <v>3.48</v>
      </c>
      <c r="S15" s="227"/>
      <c r="T15" s="227"/>
      <c r="U15" s="227"/>
      <c r="V15" s="227"/>
      <c r="W15" s="227"/>
      <c r="X15" s="227"/>
      <c r="Y15" s="227"/>
      <c r="Z15" s="227"/>
      <c r="AA15" s="227"/>
      <c r="AB15" s="227"/>
    </row>
    <row r="16" spans="1:28">
      <c r="A16" s="320"/>
      <c r="B16" s="88" t="s">
        <v>178</v>
      </c>
      <c r="C16" s="228"/>
      <c r="D16" s="228"/>
      <c r="E16" s="228"/>
      <c r="F16" s="227"/>
      <c r="G16" s="227"/>
      <c r="H16" s="227"/>
      <c r="I16" s="227"/>
      <c r="J16" s="227"/>
      <c r="K16" s="227"/>
      <c r="L16" s="227"/>
      <c r="M16" s="227">
        <v>88.37</v>
      </c>
      <c r="N16" s="227">
        <v>26.9</v>
      </c>
      <c r="O16" s="227"/>
      <c r="P16" s="227"/>
      <c r="Q16" s="227">
        <v>28.74</v>
      </c>
      <c r="R16" s="227">
        <v>6</v>
      </c>
      <c r="S16" s="227"/>
      <c r="T16" s="227"/>
      <c r="U16" s="227"/>
      <c r="V16" s="227"/>
      <c r="W16" s="227"/>
      <c r="X16" s="227"/>
      <c r="Y16" s="227"/>
      <c r="Z16" s="227"/>
      <c r="AA16" s="227"/>
      <c r="AB16" s="227"/>
    </row>
  </sheetData>
  <mergeCells count="21">
    <mergeCell ref="B5:B8"/>
    <mergeCell ref="A1:AA2"/>
    <mergeCell ref="A5:A8"/>
    <mergeCell ref="A9:A12"/>
    <mergeCell ref="A13:A16"/>
    <mergeCell ref="O7:P7"/>
    <mergeCell ref="Q7:R7"/>
    <mergeCell ref="S7:T7"/>
    <mergeCell ref="U7:V7"/>
    <mergeCell ref="W7:X7"/>
    <mergeCell ref="Y7:Z7"/>
    <mergeCell ref="AA7:AB7"/>
    <mergeCell ref="C5:AB5"/>
    <mergeCell ref="C6:D6"/>
    <mergeCell ref="E6:AB6"/>
    <mergeCell ref="C7:D7"/>
    <mergeCell ref="E7:F7"/>
    <mergeCell ref="G7:H7"/>
    <mergeCell ref="I7:J7"/>
    <mergeCell ref="K7:L7"/>
    <mergeCell ref="M7:N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AD89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I93" sqref="I93"/>
    </sheetView>
  </sheetViews>
  <sheetFormatPr defaultColWidth="8.85546875" defaultRowHeight="15"/>
  <cols>
    <col min="1" max="1" width="8.28515625" style="167" customWidth="1"/>
    <col min="2" max="2" width="8.85546875" style="167"/>
    <col min="3" max="3" width="9.5703125" style="167" bestFit="1" customWidth="1"/>
    <col min="4" max="4" width="10.28515625" style="167" bestFit="1" customWidth="1"/>
    <col min="5" max="5" width="9.85546875" style="167" customWidth="1"/>
    <col min="6" max="6" width="15.140625" style="167" customWidth="1"/>
    <col min="7" max="7" width="10.7109375" style="167" customWidth="1"/>
    <col min="8" max="8" width="9.5703125" style="167" customWidth="1"/>
    <col min="9" max="9" width="13.85546875" style="167" customWidth="1"/>
    <col min="10" max="11" width="8.85546875" style="167"/>
    <col min="12" max="12" width="12.140625" style="167" customWidth="1"/>
    <col min="13" max="14" width="8.85546875" style="167"/>
    <col min="15" max="15" width="13" style="167" hidden="1" customWidth="1"/>
    <col min="16" max="18" width="0" style="167" hidden="1" customWidth="1"/>
    <col min="19" max="19" width="13.7109375" style="167" hidden="1" customWidth="1"/>
    <col min="20" max="22" width="0" style="167" hidden="1" customWidth="1"/>
    <col min="23" max="23" width="11.42578125" style="167" customWidth="1"/>
    <col min="24" max="24" width="10.85546875" style="167" customWidth="1"/>
    <col min="25" max="26" width="8.85546875" style="167"/>
    <col min="27" max="27" width="10.28515625" style="167" customWidth="1"/>
    <col min="28" max="28" width="8.85546875" style="167"/>
    <col min="29" max="29" width="11.28515625" style="167" customWidth="1"/>
    <col min="30" max="30" width="1.85546875" style="162" customWidth="1"/>
    <col min="31" max="16384" width="8.85546875" style="167"/>
  </cols>
  <sheetData>
    <row r="1" spans="1:29" ht="14.45" customHeight="1">
      <c r="A1" s="321"/>
      <c r="B1" s="322" t="s">
        <v>248</v>
      </c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4"/>
      <c r="Z1" s="331" t="s">
        <v>151</v>
      </c>
      <c r="AA1" s="331"/>
      <c r="AB1" s="331" t="s">
        <v>152</v>
      </c>
      <c r="AC1" s="331"/>
    </row>
    <row r="2" spans="1:29" ht="14.45" customHeight="1">
      <c r="A2" s="321"/>
      <c r="B2" s="325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7"/>
      <c r="Z2" s="331" t="s">
        <v>153</v>
      </c>
      <c r="AA2" s="331"/>
      <c r="AB2" s="332" t="s">
        <v>154</v>
      </c>
      <c r="AC2" s="332"/>
    </row>
    <row r="3" spans="1:29" ht="14.45" customHeight="1">
      <c r="A3" s="321"/>
      <c r="B3" s="32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7"/>
      <c r="Z3" s="331" t="s">
        <v>155</v>
      </c>
      <c r="AA3" s="331"/>
      <c r="AB3" s="333" t="s">
        <v>156</v>
      </c>
      <c r="AC3" s="333"/>
    </row>
    <row r="4" spans="1:29" ht="14.45" customHeight="1">
      <c r="A4" s="321"/>
      <c r="B4" s="328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30"/>
      <c r="Z4" s="331" t="s">
        <v>157</v>
      </c>
      <c r="AA4" s="331"/>
      <c r="AB4" s="331" t="s">
        <v>158</v>
      </c>
      <c r="AC4" s="331"/>
    </row>
    <row r="5" spans="1:29" ht="10.5" customHeight="1">
      <c r="A5" s="162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</row>
    <row r="6" spans="1:29" ht="14.45" customHeight="1">
      <c r="A6" s="162" t="s">
        <v>249</v>
      </c>
      <c r="B6" s="162" t="s">
        <v>3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</row>
    <row r="7" spans="1:29" ht="30" customHeight="1">
      <c r="A7" s="337" t="s">
        <v>219</v>
      </c>
      <c r="B7" s="337" t="s">
        <v>142</v>
      </c>
      <c r="C7" s="338" t="s">
        <v>113</v>
      </c>
      <c r="D7" s="335" t="s">
        <v>226</v>
      </c>
      <c r="E7" s="336"/>
      <c r="F7" s="334" t="s">
        <v>144</v>
      </c>
      <c r="G7" s="334"/>
      <c r="H7" s="334"/>
      <c r="I7" s="334" t="s">
        <v>145</v>
      </c>
      <c r="J7" s="334"/>
      <c r="K7" s="334"/>
      <c r="L7" s="334" t="s">
        <v>167</v>
      </c>
      <c r="M7" s="334"/>
      <c r="N7" s="334"/>
      <c r="O7" s="334" t="s">
        <v>250</v>
      </c>
      <c r="P7" s="334"/>
      <c r="Q7" s="334"/>
      <c r="R7" s="334"/>
      <c r="S7" s="334" t="s">
        <v>251</v>
      </c>
      <c r="T7" s="334"/>
      <c r="U7" s="334"/>
      <c r="V7" s="334"/>
      <c r="W7" s="335" t="s">
        <v>252</v>
      </c>
      <c r="X7" s="336"/>
      <c r="Y7" s="334" t="s">
        <v>250</v>
      </c>
      <c r="Z7" s="334"/>
      <c r="AA7" s="334"/>
      <c r="AB7" s="335" t="s">
        <v>252</v>
      </c>
      <c r="AC7" s="336"/>
    </row>
    <row r="8" spans="1:29" ht="33" customHeight="1">
      <c r="A8" s="337"/>
      <c r="B8" s="337"/>
      <c r="C8" s="339"/>
      <c r="D8" s="163" t="s">
        <v>143</v>
      </c>
      <c r="E8" s="163" t="s">
        <v>253</v>
      </c>
      <c r="F8" s="164" t="s">
        <v>143</v>
      </c>
      <c r="G8" s="163" t="s">
        <v>254</v>
      </c>
      <c r="H8" s="164" t="s">
        <v>255</v>
      </c>
      <c r="I8" s="164" t="s">
        <v>143</v>
      </c>
      <c r="J8" s="163" t="s">
        <v>254</v>
      </c>
      <c r="K8" s="164" t="s">
        <v>255</v>
      </c>
      <c r="L8" s="164" t="s">
        <v>143</v>
      </c>
      <c r="M8" s="163" t="s">
        <v>254</v>
      </c>
      <c r="N8" s="164" t="s">
        <v>255</v>
      </c>
      <c r="O8" s="164" t="s">
        <v>143</v>
      </c>
      <c r="P8" s="164" t="s">
        <v>256</v>
      </c>
      <c r="Q8" s="164" t="s">
        <v>168</v>
      </c>
      <c r="R8" s="163" t="s">
        <v>254</v>
      </c>
      <c r="S8" s="164" t="s">
        <v>143</v>
      </c>
      <c r="T8" s="164" t="s">
        <v>256</v>
      </c>
      <c r="U8" s="164" t="s">
        <v>168</v>
      </c>
      <c r="V8" s="163" t="s">
        <v>254</v>
      </c>
      <c r="W8" s="163" t="s">
        <v>143</v>
      </c>
      <c r="X8" s="163" t="s">
        <v>253</v>
      </c>
      <c r="Y8" s="164" t="s">
        <v>143</v>
      </c>
      <c r="Z8" s="163" t="s">
        <v>254</v>
      </c>
      <c r="AA8" s="164" t="s">
        <v>255</v>
      </c>
      <c r="AB8" s="163" t="s">
        <v>143</v>
      </c>
      <c r="AC8" s="163" t="s">
        <v>253</v>
      </c>
    </row>
    <row r="9" spans="1:29" ht="17.25" hidden="1" customHeight="1">
      <c r="A9" s="234">
        <v>1</v>
      </c>
      <c r="B9" s="234" t="s">
        <v>29</v>
      </c>
      <c r="C9" s="235">
        <v>30.76</v>
      </c>
      <c r="D9" s="166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29" ht="17.25" hidden="1" customHeight="1">
      <c r="A10" s="234">
        <v>1</v>
      </c>
      <c r="B10" s="234" t="s">
        <v>34</v>
      </c>
      <c r="C10" s="235">
        <v>32.72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</row>
    <row r="11" spans="1:29" ht="17.25" hidden="1" customHeight="1">
      <c r="A11" s="234">
        <v>1</v>
      </c>
      <c r="B11" s="234" t="s">
        <v>38</v>
      </c>
      <c r="C11" s="235">
        <v>23.27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</row>
    <row r="12" spans="1:29" ht="17.25" hidden="1" customHeight="1">
      <c r="A12" s="234">
        <v>1</v>
      </c>
      <c r="B12" s="234" t="s">
        <v>31</v>
      </c>
      <c r="C12" s="235">
        <v>21.79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</row>
    <row r="13" spans="1:29" ht="17.25" hidden="1" customHeight="1">
      <c r="A13" s="234">
        <v>1</v>
      </c>
      <c r="B13" s="234" t="s">
        <v>45</v>
      </c>
      <c r="C13" s="235">
        <v>35.35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</row>
    <row r="14" spans="1:29" ht="17.25" hidden="1" customHeight="1">
      <c r="A14" s="234">
        <v>1</v>
      </c>
      <c r="B14" s="234" t="s">
        <v>36</v>
      </c>
      <c r="C14" s="235">
        <v>22.49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 ht="17.25" hidden="1" customHeight="1">
      <c r="A15" s="234">
        <v>1</v>
      </c>
      <c r="B15" s="234" t="s">
        <v>33</v>
      </c>
      <c r="C15" s="235">
        <v>38.58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</row>
    <row r="16" spans="1:29" ht="17.25" hidden="1" customHeight="1">
      <c r="A16" s="234">
        <v>1</v>
      </c>
      <c r="B16" s="234" t="s">
        <v>58</v>
      </c>
      <c r="C16" s="235">
        <v>32.11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</row>
    <row r="17" spans="1:29" ht="17.25" hidden="1" customHeight="1">
      <c r="A17" s="234">
        <v>1</v>
      </c>
      <c r="B17" s="234" t="s">
        <v>63</v>
      </c>
      <c r="C17" s="235">
        <v>31.12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</row>
    <row r="18" spans="1:29" ht="17.25" hidden="1" customHeight="1">
      <c r="A18" s="234">
        <v>1</v>
      </c>
      <c r="B18" s="234" t="s">
        <v>68</v>
      </c>
      <c r="C18" s="235">
        <v>31.65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</row>
    <row r="19" spans="1:29" ht="17.25" hidden="1" customHeight="1">
      <c r="A19" s="234">
        <v>1</v>
      </c>
      <c r="B19" s="234" t="s">
        <v>73</v>
      </c>
      <c r="C19" s="235">
        <v>30.7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</row>
    <row r="20" spans="1:29" ht="17.25" hidden="1" customHeight="1">
      <c r="A20" s="234">
        <v>1</v>
      </c>
      <c r="B20" s="234" t="s">
        <v>78</v>
      </c>
      <c r="C20" s="235">
        <v>30.91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spans="1:29" ht="17.25" hidden="1" customHeight="1">
      <c r="A21" s="234">
        <v>1</v>
      </c>
      <c r="B21" s="234" t="s">
        <v>83</v>
      </c>
      <c r="C21" s="235">
        <v>32.15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</row>
    <row r="22" spans="1:29" ht="17.25" hidden="1" customHeight="1">
      <c r="A22" s="234">
        <v>1</v>
      </c>
      <c r="B22" s="234" t="s">
        <v>88</v>
      </c>
      <c r="C22" s="235">
        <v>34.74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</row>
    <row r="23" spans="1:29" ht="17.25" hidden="1" customHeight="1">
      <c r="A23" s="234">
        <v>1</v>
      </c>
      <c r="B23" s="234" t="s">
        <v>92</v>
      </c>
      <c r="C23" s="235">
        <v>26.85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</row>
    <row r="24" spans="1:29" ht="17.25" hidden="1" customHeight="1">
      <c r="A24" s="234">
        <v>1</v>
      </c>
      <c r="B24" s="234" t="s">
        <v>95</v>
      </c>
      <c r="C24" s="235">
        <v>29.81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</row>
    <row r="25" spans="1:29" ht="17.25" hidden="1" customHeight="1">
      <c r="A25" s="234">
        <v>1</v>
      </c>
      <c r="B25" s="234" t="s">
        <v>98</v>
      </c>
      <c r="C25" s="235">
        <v>29.63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</row>
    <row r="26" spans="1:29" ht="17.25" hidden="1" customHeight="1">
      <c r="A26" s="234">
        <v>1</v>
      </c>
      <c r="B26" s="234" t="s">
        <v>101</v>
      </c>
      <c r="C26" s="235">
        <v>29.53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</row>
    <row r="27" spans="1:29" ht="17.25" hidden="1" customHeight="1">
      <c r="A27" s="234">
        <v>1</v>
      </c>
      <c r="B27" s="234" t="s">
        <v>104</v>
      </c>
      <c r="C27" s="235">
        <v>29.61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</row>
    <row r="28" spans="1:29" ht="17.25" hidden="1" customHeight="1">
      <c r="A28" s="234">
        <v>1</v>
      </c>
      <c r="B28" s="234" t="s">
        <v>107</v>
      </c>
      <c r="C28" s="235">
        <v>31.33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</row>
    <row r="29" spans="1:29" ht="17.25" hidden="1" customHeight="1">
      <c r="A29" s="234">
        <v>1</v>
      </c>
      <c r="B29" s="234" t="s">
        <v>64</v>
      </c>
      <c r="C29" s="235">
        <v>32.590000000000003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</row>
    <row r="30" spans="1:29" ht="17.25" hidden="1" customHeight="1">
      <c r="A30" s="234">
        <v>1</v>
      </c>
      <c r="B30" s="234" t="s">
        <v>69</v>
      </c>
      <c r="C30" s="235">
        <v>32.35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</row>
    <row r="31" spans="1:29" ht="17.25" hidden="1" customHeight="1">
      <c r="A31" s="234">
        <v>1</v>
      </c>
      <c r="B31" s="234" t="s">
        <v>74</v>
      </c>
      <c r="C31" s="235">
        <v>31.9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</row>
    <row r="32" spans="1:29" ht="17.25" hidden="1" customHeight="1">
      <c r="A32" s="234">
        <v>1</v>
      </c>
      <c r="B32" s="234" t="s">
        <v>79</v>
      </c>
      <c r="C32" s="235">
        <v>32.619999999999997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</row>
    <row r="33" spans="1:29" ht="17.25" hidden="1" customHeight="1">
      <c r="A33" s="234">
        <v>1</v>
      </c>
      <c r="B33" s="234" t="s">
        <v>84</v>
      </c>
      <c r="C33" s="235">
        <v>31.79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</row>
    <row r="34" spans="1:29" ht="17.25" hidden="1" customHeight="1">
      <c r="A34" s="234">
        <v>1</v>
      </c>
      <c r="B34" s="234" t="s">
        <v>80</v>
      </c>
      <c r="C34" s="235">
        <v>28.8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</row>
    <row r="35" spans="1:29" ht="17.25" hidden="1" customHeight="1">
      <c r="A35" s="234">
        <v>1</v>
      </c>
      <c r="B35" s="234" t="s">
        <v>85</v>
      </c>
      <c r="C35" s="235">
        <v>29.38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</row>
    <row r="36" spans="1:29" ht="17.25" hidden="1" customHeight="1">
      <c r="A36" s="234">
        <v>1</v>
      </c>
      <c r="B36" s="234" t="s">
        <v>89</v>
      </c>
      <c r="C36" s="235">
        <v>29.07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</row>
    <row r="37" spans="1:29" hidden="1">
      <c r="A37" s="234">
        <v>1</v>
      </c>
      <c r="B37" s="234" t="s">
        <v>59</v>
      </c>
      <c r="C37" s="235">
        <v>33.020000000000003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</row>
    <row r="38" spans="1:29" s="162" customFormat="1" hidden="1">
      <c r="A38" s="234">
        <v>1</v>
      </c>
      <c r="B38" s="234" t="s">
        <v>47</v>
      </c>
      <c r="C38" s="235">
        <v>27.68</v>
      </c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</row>
    <row r="39" spans="1:29" hidden="1">
      <c r="A39" s="234">
        <v>1</v>
      </c>
      <c r="B39" s="234" t="s">
        <v>51</v>
      </c>
      <c r="C39" s="235">
        <v>33.92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</row>
    <row r="40" spans="1:29" hidden="1">
      <c r="A40" s="234">
        <v>1</v>
      </c>
      <c r="B40" s="234" t="s">
        <v>55</v>
      </c>
      <c r="C40" s="235">
        <v>27.16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</row>
    <row r="41" spans="1:29" hidden="1">
      <c r="A41" s="234">
        <v>1</v>
      </c>
      <c r="B41" s="234" t="s">
        <v>60</v>
      </c>
      <c r="C41" s="235">
        <v>29.41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</row>
    <row r="42" spans="1:29" hidden="1">
      <c r="A42" s="234">
        <v>1</v>
      </c>
      <c r="B42" s="234" t="s">
        <v>65</v>
      </c>
      <c r="C42" s="235">
        <v>28.82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</row>
    <row r="43" spans="1:29" hidden="1">
      <c r="A43" s="234">
        <v>1</v>
      </c>
      <c r="B43" s="234" t="s">
        <v>70</v>
      </c>
      <c r="C43" s="235">
        <v>29.28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</row>
    <row r="44" spans="1:29" hidden="1">
      <c r="A44" s="234">
        <v>1</v>
      </c>
      <c r="B44" s="234" t="s">
        <v>75</v>
      </c>
      <c r="C44" s="235">
        <v>29.28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</row>
    <row r="45" spans="1:29" hidden="1">
      <c r="A45" s="234">
        <v>1</v>
      </c>
      <c r="B45" s="234" t="s">
        <v>46</v>
      </c>
      <c r="C45" s="235">
        <v>30.01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</row>
    <row r="46" spans="1:29" hidden="1">
      <c r="A46" s="234">
        <v>1</v>
      </c>
      <c r="B46" s="234" t="s">
        <v>50</v>
      </c>
      <c r="C46" s="235">
        <v>27.86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</row>
    <row r="47" spans="1:29" hidden="1">
      <c r="A47" s="234">
        <v>1</v>
      </c>
      <c r="B47" s="234" t="s">
        <v>54</v>
      </c>
      <c r="C47" s="235">
        <v>32.96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</row>
    <row r="48" spans="1:29" hidden="1">
      <c r="A48" s="234">
        <v>1</v>
      </c>
      <c r="B48" s="234" t="s">
        <v>39</v>
      </c>
      <c r="C48" s="235">
        <v>31.73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</row>
    <row r="49" spans="1:29" hidden="1">
      <c r="A49" s="234">
        <v>1</v>
      </c>
      <c r="B49" s="234" t="s">
        <v>42</v>
      </c>
      <c r="C49" s="235">
        <v>29.24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</row>
    <row r="50" spans="1:29" hidden="1">
      <c r="A50" s="237" t="s">
        <v>110</v>
      </c>
      <c r="B50" s="237"/>
      <c r="C50" s="238">
        <f>SUM(C12:C49)</f>
        <v>1157.2199999999998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</row>
    <row r="51" spans="1:29" hidden="1">
      <c r="A51" s="234">
        <v>2</v>
      </c>
      <c r="B51" s="234" t="s">
        <v>52</v>
      </c>
      <c r="C51" s="235">
        <v>38.94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</row>
    <row r="52" spans="1:29" hidden="1">
      <c r="A52" s="234">
        <v>2</v>
      </c>
      <c r="B52" s="234" t="s">
        <v>56</v>
      </c>
      <c r="C52" s="235">
        <v>27.25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</row>
    <row r="53" spans="1:29" hidden="1">
      <c r="A53" s="234">
        <v>2</v>
      </c>
      <c r="B53" s="234" t="s">
        <v>61</v>
      </c>
      <c r="C53" s="235">
        <v>29.49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</row>
    <row r="54" spans="1:29" hidden="1">
      <c r="A54" s="234">
        <v>2</v>
      </c>
      <c r="B54" s="234" t="s">
        <v>66</v>
      </c>
      <c r="C54" s="235">
        <v>28.82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</row>
    <row r="55" spans="1:29" hidden="1">
      <c r="A55" s="234">
        <v>2</v>
      </c>
      <c r="B55" s="234" t="s">
        <v>71</v>
      </c>
      <c r="C55" s="235">
        <v>23.51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</row>
    <row r="56" spans="1:29">
      <c r="A56" s="234">
        <v>2</v>
      </c>
      <c r="B56" s="234" t="s">
        <v>76</v>
      </c>
      <c r="C56" s="235">
        <v>30.16</v>
      </c>
      <c r="D56" s="243">
        <f>F56-3</f>
        <v>46154</v>
      </c>
      <c r="E56" s="239">
        <v>39.268292682926834</v>
      </c>
      <c r="F56" s="243">
        <v>46157</v>
      </c>
      <c r="G56" s="165">
        <v>15.25</v>
      </c>
      <c r="H56" s="242">
        <v>1</v>
      </c>
      <c r="I56" s="243">
        <v>46163</v>
      </c>
      <c r="J56" s="165">
        <v>6.8</v>
      </c>
      <c r="K56" s="241">
        <f>J56/G56</f>
        <v>0.4459016393442623</v>
      </c>
      <c r="L56" s="243">
        <v>46170</v>
      </c>
      <c r="M56" s="240">
        <v>5.1100000000000003</v>
      </c>
      <c r="N56" s="241">
        <f>M56/G56</f>
        <v>0.33508196721311478</v>
      </c>
      <c r="O56" s="165"/>
      <c r="P56" s="165"/>
      <c r="Q56" s="165"/>
      <c r="R56" s="165"/>
      <c r="S56" s="165"/>
      <c r="T56" s="165"/>
      <c r="U56" s="165"/>
      <c r="V56" s="165"/>
      <c r="W56" s="243">
        <v>46171</v>
      </c>
      <c r="X56" s="230">
        <v>2.9850746268656714</v>
      </c>
      <c r="Y56" s="165"/>
      <c r="Z56" s="165"/>
      <c r="AA56" s="165"/>
      <c r="AB56" s="165"/>
      <c r="AC56" s="165"/>
    </row>
    <row r="57" spans="1:29">
      <c r="A57" s="234">
        <v>2</v>
      </c>
      <c r="B57" s="234" t="s">
        <v>81</v>
      </c>
      <c r="C57" s="235">
        <v>28.71</v>
      </c>
      <c r="D57" s="243">
        <f>F57-3</f>
        <v>46154</v>
      </c>
      <c r="E57" s="239">
        <v>19.512195121951223</v>
      </c>
      <c r="F57" s="243">
        <v>46157</v>
      </c>
      <c r="G57" s="165">
        <v>14.44</v>
      </c>
      <c r="H57" s="242">
        <v>1</v>
      </c>
      <c r="I57" s="243"/>
      <c r="J57" s="165"/>
      <c r="K57" s="239"/>
      <c r="L57" s="243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243">
        <v>46171</v>
      </c>
      <c r="X57" s="230">
        <v>3.1007751937984493</v>
      </c>
      <c r="Y57" s="165"/>
      <c r="Z57" s="165"/>
      <c r="AA57" s="165"/>
      <c r="AB57" s="165"/>
      <c r="AC57" s="165"/>
    </row>
    <row r="58" spans="1:29">
      <c r="A58" s="234">
        <v>2</v>
      </c>
      <c r="B58" s="234" t="s">
        <v>86</v>
      </c>
      <c r="C58" s="235">
        <v>29.5</v>
      </c>
      <c r="D58" s="243">
        <f>F58-3</f>
        <v>46154</v>
      </c>
      <c r="E58" s="239">
        <v>21.748400852878461</v>
      </c>
      <c r="F58" s="243">
        <v>46157</v>
      </c>
      <c r="G58" s="165">
        <v>14.41</v>
      </c>
      <c r="H58" s="242">
        <v>1</v>
      </c>
      <c r="I58" s="243">
        <v>46160</v>
      </c>
      <c r="J58" s="165">
        <v>10.375999999999999</v>
      </c>
      <c r="K58" s="241">
        <f>J58/G58</f>
        <v>0.72005551700208181</v>
      </c>
      <c r="L58" s="243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243">
        <v>46171</v>
      </c>
      <c r="X58" s="230">
        <v>3.7313432835820892</v>
      </c>
      <c r="Y58" s="165"/>
      <c r="Z58" s="165"/>
      <c r="AA58" s="165"/>
      <c r="AB58" s="165"/>
      <c r="AC58" s="165"/>
    </row>
    <row r="59" spans="1:29" hidden="1">
      <c r="A59" s="234">
        <v>2</v>
      </c>
      <c r="B59" s="234" t="s">
        <v>90</v>
      </c>
      <c r="C59" s="235">
        <v>29.13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</row>
    <row r="60" spans="1:29" hidden="1">
      <c r="A60" s="234">
        <v>2</v>
      </c>
      <c r="B60" s="234" t="s">
        <v>93</v>
      </c>
      <c r="C60" s="235">
        <v>27.72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</row>
    <row r="61" spans="1:29" hidden="1">
      <c r="A61" s="234">
        <v>2</v>
      </c>
      <c r="B61" s="234" t="s">
        <v>96</v>
      </c>
      <c r="C61" s="235">
        <v>29.68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</row>
    <row r="62" spans="1:29" hidden="1">
      <c r="A62" s="234">
        <v>2</v>
      </c>
      <c r="B62" s="234" t="s">
        <v>53</v>
      </c>
      <c r="C62" s="235">
        <v>39.67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</row>
    <row r="63" spans="1:29" hidden="1">
      <c r="A63" s="234">
        <v>2</v>
      </c>
      <c r="B63" s="234" t="s">
        <v>57</v>
      </c>
      <c r="C63" s="235">
        <v>29.21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</row>
    <row r="64" spans="1:29" hidden="1">
      <c r="A64" s="234">
        <v>2</v>
      </c>
      <c r="B64" s="234" t="s">
        <v>62</v>
      </c>
      <c r="C64" s="235">
        <v>30.96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</row>
    <row r="65" spans="1:29" hidden="1">
      <c r="A65" s="234">
        <v>2</v>
      </c>
      <c r="B65" s="234" t="s">
        <v>67</v>
      </c>
      <c r="C65" s="235">
        <v>29.71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</row>
    <row r="66" spans="1:29" hidden="1">
      <c r="A66" s="234">
        <v>2</v>
      </c>
      <c r="B66" s="234" t="s">
        <v>72</v>
      </c>
      <c r="C66" s="235">
        <v>29.96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</row>
    <row r="67" spans="1:29" hidden="1">
      <c r="A67" s="234">
        <v>2</v>
      </c>
      <c r="B67" s="234" t="s">
        <v>77</v>
      </c>
      <c r="C67" s="235">
        <v>30.56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</row>
    <row r="68" spans="1:29" hidden="1">
      <c r="A68" s="234">
        <v>2</v>
      </c>
      <c r="B68" s="234" t="s">
        <v>82</v>
      </c>
      <c r="C68" s="235">
        <v>25.5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</row>
    <row r="69" spans="1:29" hidden="1">
      <c r="A69" s="234">
        <v>2</v>
      </c>
      <c r="B69" s="234" t="s">
        <v>87</v>
      </c>
      <c r="C69" s="235">
        <v>33.090000000000003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</row>
    <row r="70" spans="1:29" hidden="1">
      <c r="A70" s="234">
        <v>2</v>
      </c>
      <c r="B70" s="234" t="s">
        <v>91</v>
      </c>
      <c r="C70" s="235">
        <v>30.47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</row>
    <row r="71" spans="1:29" hidden="1">
      <c r="A71" s="234">
        <v>2</v>
      </c>
      <c r="B71" s="234" t="s">
        <v>94</v>
      </c>
      <c r="C71" s="235">
        <v>29.01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</row>
    <row r="72" spans="1:29" hidden="1">
      <c r="A72" s="234">
        <v>2</v>
      </c>
      <c r="B72" s="234" t="s">
        <v>97</v>
      </c>
      <c r="C72" s="235">
        <v>29.76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</row>
    <row r="73" spans="1:29" hidden="1">
      <c r="A73" s="234">
        <v>2</v>
      </c>
      <c r="B73" s="234" t="s">
        <v>100</v>
      </c>
      <c r="C73" s="235">
        <v>31.15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</row>
    <row r="74" spans="1:29" hidden="1">
      <c r="A74" s="234">
        <v>2</v>
      </c>
      <c r="B74" s="234" t="s">
        <v>103</v>
      </c>
      <c r="C74" s="235">
        <v>31.06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</row>
    <row r="75" spans="1:29" hidden="1">
      <c r="A75" s="234">
        <v>2</v>
      </c>
      <c r="B75" s="234" t="s">
        <v>106</v>
      </c>
      <c r="C75" s="235">
        <v>29.72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</row>
    <row r="76" spans="1:29" hidden="1">
      <c r="A76" s="234">
        <v>2</v>
      </c>
      <c r="B76" s="234" t="s">
        <v>109</v>
      </c>
      <c r="C76" s="235">
        <v>28.38</v>
      </c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</row>
    <row r="77" spans="1:29" hidden="1">
      <c r="A77" s="234">
        <v>2</v>
      </c>
      <c r="B77" s="234" t="s">
        <v>99</v>
      </c>
      <c r="C77" s="235">
        <v>29.8</v>
      </c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</row>
    <row r="78" spans="1:29" hidden="1">
      <c r="A78" s="234">
        <v>2</v>
      </c>
      <c r="B78" s="234" t="s">
        <v>102</v>
      </c>
      <c r="C78" s="235">
        <v>30.15</v>
      </c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</row>
    <row r="79" spans="1:29" hidden="1">
      <c r="A79" s="234">
        <v>2</v>
      </c>
      <c r="B79" s="234" t="s">
        <v>105</v>
      </c>
      <c r="C79" s="235">
        <v>29.17</v>
      </c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</row>
    <row r="80" spans="1:29" hidden="1">
      <c r="A80" s="234">
        <v>2</v>
      </c>
      <c r="B80" s="234" t="s">
        <v>108</v>
      </c>
      <c r="C80" s="235">
        <v>28.75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</row>
    <row r="81" spans="1:29" hidden="1">
      <c r="A81" s="234">
        <v>2</v>
      </c>
      <c r="B81" s="234" t="s">
        <v>49</v>
      </c>
      <c r="C81" s="235">
        <v>29.84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</row>
    <row r="82" spans="1:29" hidden="1">
      <c r="A82" s="234">
        <v>2</v>
      </c>
      <c r="B82" s="234" t="s">
        <v>40</v>
      </c>
      <c r="C82" s="235">
        <v>28.45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</row>
    <row r="83" spans="1:29" hidden="1">
      <c r="A83" s="234">
        <v>2</v>
      </c>
      <c r="B83" s="234" t="s">
        <v>43</v>
      </c>
      <c r="C83" s="235">
        <v>29.62</v>
      </c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</row>
    <row r="84" spans="1:29" hidden="1">
      <c r="A84" s="234">
        <v>2</v>
      </c>
      <c r="B84" s="234" t="s">
        <v>48</v>
      </c>
      <c r="C84" s="235">
        <v>28.76</v>
      </c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</row>
    <row r="85" spans="1:29" hidden="1">
      <c r="A85" s="234">
        <v>2</v>
      </c>
      <c r="B85" s="234" t="s">
        <v>41</v>
      </c>
      <c r="C85" s="235">
        <v>29.59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</row>
    <row r="86" spans="1:29" hidden="1">
      <c r="A86" s="234">
        <v>2</v>
      </c>
      <c r="B86" s="234" t="s">
        <v>44</v>
      </c>
      <c r="C86" s="235">
        <v>31.02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</row>
    <row r="87" spans="1:29" hidden="1">
      <c r="A87" s="234">
        <v>2</v>
      </c>
      <c r="B87" s="234" t="s">
        <v>37</v>
      </c>
      <c r="C87" s="235">
        <v>22.54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</row>
    <row r="88" spans="1:29" hidden="1">
      <c r="A88" s="234">
        <v>2</v>
      </c>
      <c r="B88" s="234" t="s">
        <v>111</v>
      </c>
      <c r="C88" s="235">
        <v>19.96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</row>
    <row r="89" spans="1:29" hidden="1">
      <c r="A89" s="237" t="s">
        <v>110</v>
      </c>
      <c r="B89" s="237"/>
      <c r="C89" s="238">
        <f>SUM(C51:C88)</f>
        <v>1118.7699999999998</v>
      </c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</row>
  </sheetData>
  <autoFilter ref="A8:AD89">
    <filterColumn colId="4">
      <customFilters>
        <customFilter operator="notEqual" val=" "/>
      </customFilters>
    </filterColumn>
  </autoFilter>
  <mergeCells count="22">
    <mergeCell ref="Y7:AA7"/>
    <mergeCell ref="AB7:AC7"/>
    <mergeCell ref="A7:A8"/>
    <mergeCell ref="B7:B8"/>
    <mergeCell ref="C7:C8"/>
    <mergeCell ref="D7:E7"/>
    <mergeCell ref="F7:H7"/>
    <mergeCell ref="I7:K7"/>
    <mergeCell ref="L7:N7"/>
    <mergeCell ref="O7:R7"/>
    <mergeCell ref="S7:V7"/>
    <mergeCell ref="W7:X7"/>
    <mergeCell ref="A1:A4"/>
    <mergeCell ref="B1:Y4"/>
    <mergeCell ref="Z1:AA1"/>
    <mergeCell ref="AB1:AC1"/>
    <mergeCell ref="Z2:AA2"/>
    <mergeCell ref="AB2:AC2"/>
    <mergeCell ref="Z3:AA3"/>
    <mergeCell ref="AB3:AC3"/>
    <mergeCell ref="Z4:AA4"/>
    <mergeCell ref="AB4:AC4"/>
  </mergeCells>
  <conditionalFormatting sqref="X56:X58">
    <cfRule type="containsBlanks" priority="1" stopIfTrue="1">
      <formula>LEN(TRIM(X56))=0</formula>
    </cfRule>
    <cfRule type="cellIs" dxfId="42" priority="2" stopIfTrue="1" operator="greaterThanOrEqual">
      <formula>5</formula>
    </cfRule>
    <cfRule type="cellIs" dxfId="41" priority="3" stopIfTrue="1" operator="between">
      <formula>2</formula>
      <formula>4.99</formula>
    </cfRule>
    <cfRule type="cellIs" dxfId="40" priority="4" stopIfTrue="1" operator="between">
      <formula>0.01</formula>
      <formula>1.99</formula>
    </cfRule>
    <cfRule type="cellIs" dxfId="39" priority="5" stopIfTrue="1" operator="equal">
      <formula>0</formula>
    </cfRule>
  </conditionalFormatting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WK91"/>
  <sheetViews>
    <sheetView topLeftCell="B1" zoomScale="80" zoomScaleNormal="80" workbookViewId="0">
      <pane xSplit="10" ySplit="9" topLeftCell="L73" activePane="bottomRight" state="frozen"/>
      <selection pane="topRight"/>
      <selection pane="bottomLeft"/>
      <selection pane="bottomRight" activeCell="V51" sqref="V51"/>
    </sheetView>
  </sheetViews>
  <sheetFormatPr defaultColWidth="9" defaultRowHeight="15"/>
  <cols>
    <col min="1" max="1" width="7.5703125" style="107" customWidth="1"/>
    <col min="2" max="2" width="5.5703125" style="107" customWidth="1"/>
    <col min="3" max="3" width="10.42578125" style="107" customWidth="1"/>
    <col min="4" max="4" width="9.85546875" style="107" bestFit="1" customWidth="1"/>
    <col min="5" max="5" width="6.28515625" style="107" customWidth="1"/>
    <col min="6" max="6" width="5.85546875" style="107" hidden="1" customWidth="1"/>
    <col min="7" max="7" width="8.140625" style="107" hidden="1" customWidth="1"/>
    <col min="8" max="8" width="5.5703125" style="107" hidden="1" customWidth="1"/>
    <col min="9" max="9" width="6" style="107" hidden="1" customWidth="1"/>
    <col min="10" max="10" width="11.85546875" style="107" hidden="1" customWidth="1"/>
    <col min="11" max="11" width="3.85546875" style="107" hidden="1" customWidth="1"/>
    <col min="12" max="12" width="6.5703125" style="107" customWidth="1"/>
    <col min="13" max="13" width="8.140625" style="107" customWidth="1"/>
    <col min="14" max="14" width="5.5703125" style="107" customWidth="1"/>
    <col min="15" max="15" width="6" style="107" customWidth="1"/>
    <col min="16" max="16" width="11.5703125" style="107" customWidth="1"/>
    <col min="17" max="17" width="7" style="107" customWidth="1"/>
    <col min="18" max="18" width="6.5703125" style="107" customWidth="1"/>
    <col min="19" max="19" width="8.140625" style="107" customWidth="1"/>
    <col min="20" max="20" width="5.5703125" style="107" customWidth="1"/>
    <col min="21" max="21" width="6" style="107" customWidth="1"/>
    <col min="22" max="22" width="11.85546875" style="107" customWidth="1"/>
    <col min="23" max="23" width="4.28515625" style="107" bestFit="1" customWidth="1"/>
    <col min="24" max="24" width="6.42578125" style="107" customWidth="1"/>
    <col min="25" max="25" width="8.140625" style="107" customWidth="1"/>
    <col min="26" max="26" width="5.5703125" style="107" customWidth="1"/>
    <col min="27" max="27" width="6" style="107" customWidth="1"/>
    <col min="28" max="28" width="11.85546875" style="107" customWidth="1"/>
    <col min="29" max="29" width="4.28515625" style="107" bestFit="1" customWidth="1"/>
    <col min="30" max="30" width="8.7109375" style="107" customWidth="1"/>
    <col min="31" max="32" width="9" style="108"/>
    <col min="33" max="33" width="9.85546875" style="108" customWidth="1"/>
    <col min="34" max="259" width="9" style="108"/>
    <col min="260" max="261" width="9.5703125" style="108" customWidth="1"/>
    <col min="262" max="267" width="9" style="108" hidden="1" customWidth="1"/>
    <col min="268" max="268" width="8.28515625" style="108" customWidth="1"/>
    <col min="269" max="271" width="9" style="108"/>
    <col min="272" max="272" width="11.7109375" style="108" customWidth="1"/>
    <col min="273" max="273" width="9" style="108"/>
    <col min="274" max="285" width="9" style="108" hidden="1" customWidth="1"/>
    <col min="286" max="515" width="9" style="108"/>
    <col min="516" max="517" width="9.5703125" style="108" customWidth="1"/>
    <col min="518" max="523" width="9" style="108" hidden="1" customWidth="1"/>
    <col min="524" max="524" width="8.28515625" style="108" customWidth="1"/>
    <col min="525" max="527" width="9" style="108"/>
    <col min="528" max="528" width="11.7109375" style="108" customWidth="1"/>
    <col min="529" max="529" width="9" style="108"/>
    <col min="530" max="541" width="9" style="108" hidden="1" customWidth="1"/>
    <col min="542" max="771" width="9" style="108"/>
    <col min="772" max="773" width="9.5703125" style="108" customWidth="1"/>
    <col min="774" max="779" width="9" style="108" hidden="1" customWidth="1"/>
    <col min="780" max="780" width="8.28515625" style="108" customWidth="1"/>
    <col min="781" max="783" width="9" style="108"/>
    <col min="784" max="784" width="11.7109375" style="108" customWidth="1"/>
    <col min="785" max="785" width="9" style="108"/>
    <col min="786" max="797" width="9" style="108" hidden="1" customWidth="1"/>
    <col min="798" max="1027" width="9" style="108"/>
    <col min="1028" max="1029" width="9.5703125" style="108" customWidth="1"/>
    <col min="1030" max="1035" width="9" style="108" hidden="1" customWidth="1"/>
    <col min="1036" max="1036" width="8.28515625" style="108" customWidth="1"/>
    <col min="1037" max="1039" width="9" style="108"/>
    <col min="1040" max="1040" width="11.7109375" style="108" customWidth="1"/>
    <col min="1041" max="1041" width="9" style="108"/>
    <col min="1042" max="1053" width="9" style="108" hidden="1" customWidth="1"/>
    <col min="1054" max="1283" width="9" style="108"/>
    <col min="1284" max="1285" width="9.5703125" style="108" customWidth="1"/>
    <col min="1286" max="1291" width="9" style="108" hidden="1" customWidth="1"/>
    <col min="1292" max="1292" width="8.28515625" style="108" customWidth="1"/>
    <col min="1293" max="1295" width="9" style="108"/>
    <col min="1296" max="1296" width="11.7109375" style="108" customWidth="1"/>
    <col min="1297" max="1297" width="9" style="108"/>
    <col min="1298" max="1309" width="9" style="108" hidden="1" customWidth="1"/>
    <col min="1310" max="1539" width="9" style="108"/>
    <col min="1540" max="1541" width="9.5703125" style="108" customWidth="1"/>
    <col min="1542" max="1547" width="9" style="108" hidden="1" customWidth="1"/>
    <col min="1548" max="1548" width="8.28515625" style="108" customWidth="1"/>
    <col min="1549" max="1551" width="9" style="108"/>
    <col min="1552" max="1552" width="11.7109375" style="108" customWidth="1"/>
    <col min="1553" max="1553" width="9" style="108"/>
    <col min="1554" max="1565" width="9" style="108" hidden="1" customWidth="1"/>
    <col min="1566" max="1795" width="9" style="108"/>
    <col min="1796" max="1797" width="9.5703125" style="108" customWidth="1"/>
    <col min="1798" max="1803" width="9" style="108" hidden="1" customWidth="1"/>
    <col min="1804" max="1804" width="8.28515625" style="108" customWidth="1"/>
    <col min="1805" max="1807" width="9" style="108"/>
    <col min="1808" max="1808" width="11.7109375" style="108" customWidth="1"/>
    <col min="1809" max="1809" width="9" style="108"/>
    <col min="1810" max="1821" width="9" style="108" hidden="1" customWidth="1"/>
    <col min="1822" max="2051" width="9" style="108"/>
    <col min="2052" max="2053" width="9.5703125" style="108" customWidth="1"/>
    <col min="2054" max="2059" width="9" style="108" hidden="1" customWidth="1"/>
    <col min="2060" max="2060" width="8.28515625" style="108" customWidth="1"/>
    <col min="2061" max="2063" width="9" style="108"/>
    <col min="2064" max="2064" width="11.7109375" style="108" customWidth="1"/>
    <col min="2065" max="2065" width="9" style="108"/>
    <col min="2066" max="2077" width="9" style="108" hidden="1" customWidth="1"/>
    <col min="2078" max="2307" width="9" style="108"/>
    <col min="2308" max="2309" width="9.5703125" style="108" customWidth="1"/>
    <col min="2310" max="2315" width="9" style="108" hidden="1" customWidth="1"/>
    <col min="2316" max="2316" width="8.28515625" style="108" customWidth="1"/>
    <col min="2317" max="2319" width="9" style="108"/>
    <col min="2320" max="2320" width="11.7109375" style="108" customWidth="1"/>
    <col min="2321" max="2321" width="9" style="108"/>
    <col min="2322" max="2333" width="9" style="108" hidden="1" customWidth="1"/>
    <col min="2334" max="2563" width="9" style="108"/>
    <col min="2564" max="2565" width="9.5703125" style="108" customWidth="1"/>
    <col min="2566" max="2571" width="9" style="108" hidden="1" customWidth="1"/>
    <col min="2572" max="2572" width="8.28515625" style="108" customWidth="1"/>
    <col min="2573" max="2575" width="9" style="108"/>
    <col min="2576" max="2576" width="11.7109375" style="108" customWidth="1"/>
    <col min="2577" max="2577" width="9" style="108"/>
    <col min="2578" max="2589" width="9" style="108" hidden="1" customWidth="1"/>
    <col min="2590" max="2819" width="9" style="108"/>
    <col min="2820" max="2821" width="9.5703125" style="108" customWidth="1"/>
    <col min="2822" max="2827" width="9" style="108" hidden="1" customWidth="1"/>
    <col min="2828" max="2828" width="8.28515625" style="108" customWidth="1"/>
    <col min="2829" max="2831" width="9" style="108"/>
    <col min="2832" max="2832" width="11.7109375" style="108" customWidth="1"/>
    <col min="2833" max="2833" width="9" style="108"/>
    <col min="2834" max="2845" width="9" style="108" hidden="1" customWidth="1"/>
    <col min="2846" max="3075" width="9" style="108"/>
    <col min="3076" max="3077" width="9.5703125" style="108" customWidth="1"/>
    <col min="3078" max="3083" width="9" style="108" hidden="1" customWidth="1"/>
    <col min="3084" max="3084" width="8.28515625" style="108" customWidth="1"/>
    <col min="3085" max="3087" width="9" style="108"/>
    <col min="3088" max="3088" width="11.7109375" style="108" customWidth="1"/>
    <col min="3089" max="3089" width="9" style="108"/>
    <col min="3090" max="3101" width="9" style="108" hidden="1" customWidth="1"/>
    <col min="3102" max="3331" width="9" style="108"/>
    <col min="3332" max="3333" width="9.5703125" style="108" customWidth="1"/>
    <col min="3334" max="3339" width="9" style="108" hidden="1" customWidth="1"/>
    <col min="3340" max="3340" width="8.28515625" style="108" customWidth="1"/>
    <col min="3341" max="3343" width="9" style="108"/>
    <col min="3344" max="3344" width="11.7109375" style="108" customWidth="1"/>
    <col min="3345" max="3345" width="9" style="108"/>
    <col min="3346" max="3357" width="9" style="108" hidden="1" customWidth="1"/>
    <col min="3358" max="3587" width="9" style="108"/>
    <col min="3588" max="3589" width="9.5703125" style="108" customWidth="1"/>
    <col min="3590" max="3595" width="9" style="108" hidden="1" customWidth="1"/>
    <col min="3596" max="3596" width="8.28515625" style="108" customWidth="1"/>
    <col min="3597" max="3599" width="9" style="108"/>
    <col min="3600" max="3600" width="11.7109375" style="108" customWidth="1"/>
    <col min="3601" max="3601" width="9" style="108"/>
    <col min="3602" max="3613" width="9" style="108" hidden="1" customWidth="1"/>
    <col min="3614" max="3843" width="9" style="108"/>
    <col min="3844" max="3845" width="9.5703125" style="108" customWidth="1"/>
    <col min="3846" max="3851" width="9" style="108" hidden="1" customWidth="1"/>
    <col min="3852" max="3852" width="8.28515625" style="108" customWidth="1"/>
    <col min="3853" max="3855" width="9" style="108"/>
    <col min="3856" max="3856" width="11.7109375" style="108" customWidth="1"/>
    <col min="3857" max="3857" width="9" style="108"/>
    <col min="3858" max="3869" width="9" style="108" hidden="1" customWidth="1"/>
    <col min="3870" max="4099" width="9" style="108"/>
    <col min="4100" max="4101" width="9.5703125" style="108" customWidth="1"/>
    <col min="4102" max="4107" width="9" style="108" hidden="1" customWidth="1"/>
    <col min="4108" max="4108" width="8.28515625" style="108" customWidth="1"/>
    <col min="4109" max="4111" width="9" style="108"/>
    <col min="4112" max="4112" width="11.7109375" style="108" customWidth="1"/>
    <col min="4113" max="4113" width="9" style="108"/>
    <col min="4114" max="4125" width="9" style="108" hidden="1" customWidth="1"/>
    <col min="4126" max="4355" width="9" style="108"/>
    <col min="4356" max="4357" width="9.5703125" style="108" customWidth="1"/>
    <col min="4358" max="4363" width="9" style="108" hidden="1" customWidth="1"/>
    <col min="4364" max="4364" width="8.28515625" style="108" customWidth="1"/>
    <col min="4365" max="4367" width="9" style="108"/>
    <col min="4368" max="4368" width="11.7109375" style="108" customWidth="1"/>
    <col min="4369" max="4369" width="9" style="108"/>
    <col min="4370" max="4381" width="9" style="108" hidden="1" customWidth="1"/>
    <col min="4382" max="4611" width="9" style="108"/>
    <col min="4612" max="4613" width="9.5703125" style="108" customWidth="1"/>
    <col min="4614" max="4619" width="9" style="108" hidden="1" customWidth="1"/>
    <col min="4620" max="4620" width="8.28515625" style="108" customWidth="1"/>
    <col min="4621" max="4623" width="9" style="108"/>
    <col min="4624" max="4624" width="11.7109375" style="108" customWidth="1"/>
    <col min="4625" max="4625" width="9" style="108"/>
    <col min="4626" max="4637" width="9" style="108" hidden="1" customWidth="1"/>
    <col min="4638" max="4867" width="9" style="108"/>
    <col min="4868" max="4869" width="9.5703125" style="108" customWidth="1"/>
    <col min="4870" max="4875" width="9" style="108" hidden="1" customWidth="1"/>
    <col min="4876" max="4876" width="8.28515625" style="108" customWidth="1"/>
    <col min="4877" max="4879" width="9" style="108"/>
    <col min="4880" max="4880" width="11.7109375" style="108" customWidth="1"/>
    <col min="4881" max="4881" width="9" style="108"/>
    <col min="4882" max="4893" width="9" style="108" hidden="1" customWidth="1"/>
    <col min="4894" max="5123" width="9" style="108"/>
    <col min="5124" max="5125" width="9.5703125" style="108" customWidth="1"/>
    <col min="5126" max="5131" width="9" style="108" hidden="1" customWidth="1"/>
    <col min="5132" max="5132" width="8.28515625" style="108" customWidth="1"/>
    <col min="5133" max="5135" width="9" style="108"/>
    <col min="5136" max="5136" width="11.7109375" style="108" customWidth="1"/>
    <col min="5137" max="5137" width="9" style="108"/>
    <col min="5138" max="5149" width="9" style="108" hidden="1" customWidth="1"/>
    <col min="5150" max="5379" width="9" style="108"/>
    <col min="5380" max="5381" width="9.5703125" style="108" customWidth="1"/>
    <col min="5382" max="5387" width="9" style="108" hidden="1" customWidth="1"/>
    <col min="5388" max="5388" width="8.28515625" style="108" customWidth="1"/>
    <col min="5389" max="5391" width="9" style="108"/>
    <col min="5392" max="5392" width="11.7109375" style="108" customWidth="1"/>
    <col min="5393" max="5393" width="9" style="108"/>
    <col min="5394" max="5405" width="9" style="108" hidden="1" customWidth="1"/>
    <col min="5406" max="5635" width="9" style="108"/>
    <col min="5636" max="5637" width="9.5703125" style="108" customWidth="1"/>
    <col min="5638" max="5643" width="9" style="108" hidden="1" customWidth="1"/>
    <col min="5644" max="5644" width="8.28515625" style="108" customWidth="1"/>
    <col min="5645" max="5647" width="9" style="108"/>
    <col min="5648" max="5648" width="11.7109375" style="108" customWidth="1"/>
    <col min="5649" max="5649" width="9" style="108"/>
    <col min="5650" max="5661" width="9" style="108" hidden="1" customWidth="1"/>
    <col min="5662" max="5891" width="9" style="108"/>
    <col min="5892" max="5893" width="9.5703125" style="108" customWidth="1"/>
    <col min="5894" max="5899" width="9" style="108" hidden="1" customWidth="1"/>
    <col min="5900" max="5900" width="8.28515625" style="108" customWidth="1"/>
    <col min="5901" max="5903" width="9" style="108"/>
    <col min="5904" max="5904" width="11.7109375" style="108" customWidth="1"/>
    <col min="5905" max="5905" width="9" style="108"/>
    <col min="5906" max="5917" width="9" style="108" hidden="1" customWidth="1"/>
    <col min="5918" max="6147" width="9" style="108"/>
    <col min="6148" max="6149" width="9.5703125" style="108" customWidth="1"/>
    <col min="6150" max="6155" width="9" style="108" hidden="1" customWidth="1"/>
    <col min="6156" max="6156" width="8.28515625" style="108" customWidth="1"/>
    <col min="6157" max="6159" width="9" style="108"/>
    <col min="6160" max="6160" width="11.7109375" style="108" customWidth="1"/>
    <col min="6161" max="6161" width="9" style="108"/>
    <col min="6162" max="6173" width="9" style="108" hidden="1" customWidth="1"/>
    <col min="6174" max="6403" width="9" style="108"/>
    <col min="6404" max="6405" width="9.5703125" style="108" customWidth="1"/>
    <col min="6406" max="6411" width="9" style="108" hidden="1" customWidth="1"/>
    <col min="6412" max="6412" width="8.28515625" style="108" customWidth="1"/>
    <col min="6413" max="6415" width="9" style="108"/>
    <col min="6416" max="6416" width="11.7109375" style="108" customWidth="1"/>
    <col min="6417" max="6417" width="9" style="108"/>
    <col min="6418" max="6429" width="9" style="108" hidden="1" customWidth="1"/>
    <col min="6430" max="6659" width="9" style="108"/>
    <col min="6660" max="6661" width="9.5703125" style="108" customWidth="1"/>
    <col min="6662" max="6667" width="9" style="108" hidden="1" customWidth="1"/>
    <col min="6668" max="6668" width="8.28515625" style="108" customWidth="1"/>
    <col min="6669" max="6671" width="9" style="108"/>
    <col min="6672" max="6672" width="11.7109375" style="108" customWidth="1"/>
    <col min="6673" max="6673" width="9" style="108"/>
    <col min="6674" max="6685" width="9" style="108" hidden="1" customWidth="1"/>
    <col min="6686" max="6915" width="9" style="108"/>
    <col min="6916" max="6917" width="9.5703125" style="108" customWidth="1"/>
    <col min="6918" max="6923" width="9" style="108" hidden="1" customWidth="1"/>
    <col min="6924" max="6924" width="8.28515625" style="108" customWidth="1"/>
    <col min="6925" max="6927" width="9" style="108"/>
    <col min="6928" max="6928" width="11.7109375" style="108" customWidth="1"/>
    <col min="6929" max="6929" width="9" style="108"/>
    <col min="6930" max="6941" width="9" style="108" hidden="1" customWidth="1"/>
    <col min="6942" max="7171" width="9" style="108"/>
    <col min="7172" max="7173" width="9.5703125" style="108" customWidth="1"/>
    <col min="7174" max="7179" width="9" style="108" hidden="1" customWidth="1"/>
    <col min="7180" max="7180" width="8.28515625" style="108" customWidth="1"/>
    <col min="7181" max="7183" width="9" style="108"/>
    <col min="7184" max="7184" width="11.7109375" style="108" customWidth="1"/>
    <col min="7185" max="7185" width="9" style="108"/>
    <col min="7186" max="7197" width="9" style="108" hidden="1" customWidth="1"/>
    <col min="7198" max="7427" width="9" style="108"/>
    <col min="7428" max="7429" width="9.5703125" style="108" customWidth="1"/>
    <col min="7430" max="7435" width="9" style="108" hidden="1" customWidth="1"/>
    <col min="7436" max="7436" width="8.28515625" style="108" customWidth="1"/>
    <col min="7437" max="7439" width="9" style="108"/>
    <col min="7440" max="7440" width="11.7109375" style="108" customWidth="1"/>
    <col min="7441" max="7441" width="9" style="108"/>
    <col min="7442" max="7453" width="9" style="108" hidden="1" customWidth="1"/>
    <col min="7454" max="7683" width="9" style="108"/>
    <col min="7684" max="7685" width="9.5703125" style="108" customWidth="1"/>
    <col min="7686" max="7691" width="9" style="108" hidden="1" customWidth="1"/>
    <col min="7692" max="7692" width="8.28515625" style="108" customWidth="1"/>
    <col min="7693" max="7695" width="9" style="108"/>
    <col min="7696" max="7696" width="11.7109375" style="108" customWidth="1"/>
    <col min="7697" max="7697" width="9" style="108"/>
    <col min="7698" max="7709" width="9" style="108" hidden="1" customWidth="1"/>
    <col min="7710" max="7939" width="9" style="108"/>
    <col min="7940" max="7941" width="9.5703125" style="108" customWidth="1"/>
    <col min="7942" max="7947" width="9" style="108" hidden="1" customWidth="1"/>
    <col min="7948" max="7948" width="8.28515625" style="108" customWidth="1"/>
    <col min="7949" max="7951" width="9" style="108"/>
    <col min="7952" max="7952" width="11.7109375" style="108" customWidth="1"/>
    <col min="7953" max="7953" width="9" style="108"/>
    <col min="7954" max="7965" width="9" style="108" hidden="1" customWidth="1"/>
    <col min="7966" max="8195" width="9" style="108"/>
    <col min="8196" max="8197" width="9.5703125" style="108" customWidth="1"/>
    <col min="8198" max="8203" width="9" style="108" hidden="1" customWidth="1"/>
    <col min="8204" max="8204" width="8.28515625" style="108" customWidth="1"/>
    <col min="8205" max="8207" width="9" style="108"/>
    <col min="8208" max="8208" width="11.7109375" style="108" customWidth="1"/>
    <col min="8209" max="8209" width="9" style="108"/>
    <col min="8210" max="8221" width="9" style="108" hidden="1" customWidth="1"/>
    <col min="8222" max="8451" width="9" style="108"/>
    <col min="8452" max="8453" width="9.5703125" style="108" customWidth="1"/>
    <col min="8454" max="8459" width="9" style="108" hidden="1" customWidth="1"/>
    <col min="8460" max="8460" width="8.28515625" style="108" customWidth="1"/>
    <col min="8461" max="8463" width="9" style="108"/>
    <col min="8464" max="8464" width="11.7109375" style="108" customWidth="1"/>
    <col min="8465" max="8465" width="9" style="108"/>
    <col min="8466" max="8477" width="9" style="108" hidden="1" customWidth="1"/>
    <col min="8478" max="8707" width="9" style="108"/>
    <col min="8708" max="8709" width="9.5703125" style="108" customWidth="1"/>
    <col min="8710" max="8715" width="9" style="108" hidden="1" customWidth="1"/>
    <col min="8716" max="8716" width="8.28515625" style="108" customWidth="1"/>
    <col min="8717" max="8719" width="9" style="108"/>
    <col min="8720" max="8720" width="11.7109375" style="108" customWidth="1"/>
    <col min="8721" max="8721" width="9" style="108"/>
    <col min="8722" max="8733" width="9" style="108" hidden="1" customWidth="1"/>
    <col min="8734" max="8963" width="9" style="108"/>
    <col min="8964" max="8965" width="9.5703125" style="108" customWidth="1"/>
    <col min="8966" max="8971" width="9" style="108" hidden="1" customWidth="1"/>
    <col min="8972" max="8972" width="8.28515625" style="108" customWidth="1"/>
    <col min="8973" max="8975" width="9" style="108"/>
    <col min="8976" max="8976" width="11.7109375" style="108" customWidth="1"/>
    <col min="8977" max="8977" width="9" style="108"/>
    <col min="8978" max="8989" width="9" style="108" hidden="1" customWidth="1"/>
    <col min="8990" max="9219" width="9" style="108"/>
    <col min="9220" max="9221" width="9.5703125" style="108" customWidth="1"/>
    <col min="9222" max="9227" width="9" style="108" hidden="1" customWidth="1"/>
    <col min="9228" max="9228" width="8.28515625" style="108" customWidth="1"/>
    <col min="9229" max="9231" width="9" style="108"/>
    <col min="9232" max="9232" width="11.7109375" style="108" customWidth="1"/>
    <col min="9233" max="9233" width="9" style="108"/>
    <col min="9234" max="9245" width="9" style="108" hidden="1" customWidth="1"/>
    <col min="9246" max="9475" width="9" style="108"/>
    <col min="9476" max="9477" width="9.5703125" style="108" customWidth="1"/>
    <col min="9478" max="9483" width="9" style="108" hidden="1" customWidth="1"/>
    <col min="9484" max="9484" width="8.28515625" style="108" customWidth="1"/>
    <col min="9485" max="9487" width="9" style="108"/>
    <col min="9488" max="9488" width="11.7109375" style="108" customWidth="1"/>
    <col min="9489" max="9489" width="9" style="108"/>
    <col min="9490" max="9501" width="9" style="108" hidden="1" customWidth="1"/>
    <col min="9502" max="9731" width="9" style="108"/>
    <col min="9732" max="9733" width="9.5703125" style="108" customWidth="1"/>
    <col min="9734" max="9739" width="9" style="108" hidden="1" customWidth="1"/>
    <col min="9740" max="9740" width="8.28515625" style="108" customWidth="1"/>
    <col min="9741" max="9743" width="9" style="108"/>
    <col min="9744" max="9744" width="11.7109375" style="108" customWidth="1"/>
    <col min="9745" max="9745" width="9" style="108"/>
    <col min="9746" max="9757" width="9" style="108" hidden="1" customWidth="1"/>
    <col min="9758" max="9987" width="9" style="108"/>
    <col min="9988" max="9989" width="9.5703125" style="108" customWidth="1"/>
    <col min="9990" max="9995" width="9" style="108" hidden="1" customWidth="1"/>
    <col min="9996" max="9996" width="8.28515625" style="108" customWidth="1"/>
    <col min="9997" max="9999" width="9" style="108"/>
    <col min="10000" max="10000" width="11.7109375" style="108" customWidth="1"/>
    <col min="10001" max="10001" width="9" style="108"/>
    <col min="10002" max="10013" width="9" style="108" hidden="1" customWidth="1"/>
    <col min="10014" max="10243" width="9" style="108"/>
    <col min="10244" max="10245" width="9.5703125" style="108" customWidth="1"/>
    <col min="10246" max="10251" width="9" style="108" hidden="1" customWidth="1"/>
    <col min="10252" max="10252" width="8.28515625" style="108" customWidth="1"/>
    <col min="10253" max="10255" width="9" style="108"/>
    <col min="10256" max="10256" width="11.7109375" style="108" customWidth="1"/>
    <col min="10257" max="10257" width="9" style="108"/>
    <col min="10258" max="10269" width="9" style="108" hidden="1" customWidth="1"/>
    <col min="10270" max="10499" width="9" style="108"/>
    <col min="10500" max="10501" width="9.5703125" style="108" customWidth="1"/>
    <col min="10502" max="10507" width="9" style="108" hidden="1" customWidth="1"/>
    <col min="10508" max="10508" width="8.28515625" style="108" customWidth="1"/>
    <col min="10509" max="10511" width="9" style="108"/>
    <col min="10512" max="10512" width="11.7109375" style="108" customWidth="1"/>
    <col min="10513" max="10513" width="9" style="108"/>
    <col min="10514" max="10525" width="9" style="108" hidden="1" customWidth="1"/>
    <col min="10526" max="10755" width="9" style="108"/>
    <col min="10756" max="10757" width="9.5703125" style="108" customWidth="1"/>
    <col min="10758" max="10763" width="9" style="108" hidden="1" customWidth="1"/>
    <col min="10764" max="10764" width="8.28515625" style="108" customWidth="1"/>
    <col min="10765" max="10767" width="9" style="108"/>
    <col min="10768" max="10768" width="11.7109375" style="108" customWidth="1"/>
    <col min="10769" max="10769" width="9" style="108"/>
    <col min="10770" max="10781" width="9" style="108" hidden="1" customWidth="1"/>
    <col min="10782" max="11011" width="9" style="108"/>
    <col min="11012" max="11013" width="9.5703125" style="108" customWidth="1"/>
    <col min="11014" max="11019" width="9" style="108" hidden="1" customWidth="1"/>
    <col min="11020" max="11020" width="8.28515625" style="108" customWidth="1"/>
    <col min="11021" max="11023" width="9" style="108"/>
    <col min="11024" max="11024" width="11.7109375" style="108" customWidth="1"/>
    <col min="11025" max="11025" width="9" style="108"/>
    <col min="11026" max="11037" width="9" style="108" hidden="1" customWidth="1"/>
    <col min="11038" max="11267" width="9" style="108"/>
    <col min="11268" max="11269" width="9.5703125" style="108" customWidth="1"/>
    <col min="11270" max="11275" width="9" style="108" hidden="1" customWidth="1"/>
    <col min="11276" max="11276" width="8.28515625" style="108" customWidth="1"/>
    <col min="11277" max="11279" width="9" style="108"/>
    <col min="11280" max="11280" width="11.7109375" style="108" customWidth="1"/>
    <col min="11281" max="11281" width="9" style="108"/>
    <col min="11282" max="11293" width="9" style="108" hidden="1" customWidth="1"/>
    <col min="11294" max="11523" width="9" style="108"/>
    <col min="11524" max="11525" width="9.5703125" style="108" customWidth="1"/>
    <col min="11526" max="11531" width="9" style="108" hidden="1" customWidth="1"/>
    <col min="11532" max="11532" width="8.28515625" style="108" customWidth="1"/>
    <col min="11533" max="11535" width="9" style="108"/>
    <col min="11536" max="11536" width="11.7109375" style="108" customWidth="1"/>
    <col min="11537" max="11537" width="9" style="108"/>
    <col min="11538" max="11549" width="9" style="108" hidden="1" customWidth="1"/>
    <col min="11550" max="11779" width="9" style="108"/>
    <col min="11780" max="11781" width="9.5703125" style="108" customWidth="1"/>
    <col min="11782" max="11787" width="9" style="108" hidden="1" customWidth="1"/>
    <col min="11788" max="11788" width="8.28515625" style="108" customWidth="1"/>
    <col min="11789" max="11791" width="9" style="108"/>
    <col min="11792" max="11792" width="11.7109375" style="108" customWidth="1"/>
    <col min="11793" max="11793" width="9" style="108"/>
    <col min="11794" max="11805" width="9" style="108" hidden="1" customWidth="1"/>
    <col min="11806" max="12035" width="9" style="108"/>
    <col min="12036" max="12037" width="9.5703125" style="108" customWidth="1"/>
    <col min="12038" max="12043" width="9" style="108" hidden="1" customWidth="1"/>
    <col min="12044" max="12044" width="8.28515625" style="108" customWidth="1"/>
    <col min="12045" max="12047" width="9" style="108"/>
    <col min="12048" max="12048" width="11.7109375" style="108" customWidth="1"/>
    <col min="12049" max="12049" width="9" style="108"/>
    <col min="12050" max="12061" width="9" style="108" hidden="1" customWidth="1"/>
    <col min="12062" max="12291" width="9" style="108"/>
    <col min="12292" max="12293" width="9.5703125" style="108" customWidth="1"/>
    <col min="12294" max="12299" width="9" style="108" hidden="1" customWidth="1"/>
    <col min="12300" max="12300" width="8.28515625" style="108" customWidth="1"/>
    <col min="12301" max="12303" width="9" style="108"/>
    <col min="12304" max="12304" width="11.7109375" style="108" customWidth="1"/>
    <col min="12305" max="12305" width="9" style="108"/>
    <col min="12306" max="12317" width="9" style="108" hidden="1" customWidth="1"/>
    <col min="12318" max="12547" width="9" style="108"/>
    <col min="12548" max="12549" width="9.5703125" style="108" customWidth="1"/>
    <col min="12550" max="12555" width="9" style="108" hidden="1" customWidth="1"/>
    <col min="12556" max="12556" width="8.28515625" style="108" customWidth="1"/>
    <col min="12557" max="12559" width="9" style="108"/>
    <col min="12560" max="12560" width="11.7109375" style="108" customWidth="1"/>
    <col min="12561" max="12561" width="9" style="108"/>
    <col min="12562" max="12573" width="9" style="108" hidden="1" customWidth="1"/>
    <col min="12574" max="12803" width="9" style="108"/>
    <col min="12804" max="12805" width="9.5703125" style="108" customWidth="1"/>
    <col min="12806" max="12811" width="9" style="108" hidden="1" customWidth="1"/>
    <col min="12812" max="12812" width="8.28515625" style="108" customWidth="1"/>
    <col min="12813" max="12815" width="9" style="108"/>
    <col min="12816" max="12816" width="11.7109375" style="108" customWidth="1"/>
    <col min="12817" max="12817" width="9" style="108"/>
    <col min="12818" max="12829" width="9" style="108" hidden="1" customWidth="1"/>
    <col min="12830" max="13059" width="9" style="108"/>
    <col min="13060" max="13061" width="9.5703125" style="108" customWidth="1"/>
    <col min="13062" max="13067" width="9" style="108" hidden="1" customWidth="1"/>
    <col min="13068" max="13068" width="8.28515625" style="108" customWidth="1"/>
    <col min="13069" max="13071" width="9" style="108"/>
    <col min="13072" max="13072" width="11.7109375" style="108" customWidth="1"/>
    <col min="13073" max="13073" width="9" style="108"/>
    <col min="13074" max="13085" width="9" style="108" hidden="1" customWidth="1"/>
    <col min="13086" max="13315" width="9" style="108"/>
    <col min="13316" max="13317" width="9.5703125" style="108" customWidth="1"/>
    <col min="13318" max="13323" width="9" style="108" hidden="1" customWidth="1"/>
    <col min="13324" max="13324" width="8.28515625" style="108" customWidth="1"/>
    <col min="13325" max="13327" width="9" style="108"/>
    <col min="13328" max="13328" width="11.7109375" style="108" customWidth="1"/>
    <col min="13329" max="13329" width="9" style="108"/>
    <col min="13330" max="13341" width="9" style="108" hidden="1" customWidth="1"/>
    <col min="13342" max="13571" width="9" style="108"/>
    <col min="13572" max="13573" width="9.5703125" style="108" customWidth="1"/>
    <col min="13574" max="13579" width="9" style="108" hidden="1" customWidth="1"/>
    <col min="13580" max="13580" width="8.28515625" style="108" customWidth="1"/>
    <col min="13581" max="13583" width="9" style="108"/>
    <col min="13584" max="13584" width="11.7109375" style="108" customWidth="1"/>
    <col min="13585" max="13585" width="9" style="108"/>
    <col min="13586" max="13597" width="9" style="108" hidden="1" customWidth="1"/>
    <col min="13598" max="13827" width="9" style="108"/>
    <col min="13828" max="13829" width="9.5703125" style="108" customWidth="1"/>
    <col min="13830" max="13835" width="9" style="108" hidden="1" customWidth="1"/>
    <col min="13836" max="13836" width="8.28515625" style="108" customWidth="1"/>
    <col min="13837" max="13839" width="9" style="108"/>
    <col min="13840" max="13840" width="11.7109375" style="108" customWidth="1"/>
    <col min="13841" max="13841" width="9" style="108"/>
    <col min="13842" max="13853" width="9" style="108" hidden="1" customWidth="1"/>
    <col min="13854" max="14083" width="9" style="108"/>
    <col min="14084" max="14085" width="9.5703125" style="108" customWidth="1"/>
    <col min="14086" max="14091" width="9" style="108" hidden="1" customWidth="1"/>
    <col min="14092" max="14092" width="8.28515625" style="108" customWidth="1"/>
    <col min="14093" max="14095" width="9" style="108"/>
    <col min="14096" max="14096" width="11.7109375" style="108" customWidth="1"/>
    <col min="14097" max="14097" width="9" style="108"/>
    <col min="14098" max="14109" width="9" style="108" hidden="1" customWidth="1"/>
    <col min="14110" max="14339" width="9" style="108"/>
    <col min="14340" max="14341" width="9.5703125" style="108" customWidth="1"/>
    <col min="14342" max="14347" width="9" style="108" hidden="1" customWidth="1"/>
    <col min="14348" max="14348" width="8.28515625" style="108" customWidth="1"/>
    <col min="14349" max="14351" width="9" style="108"/>
    <col min="14352" max="14352" width="11.7109375" style="108" customWidth="1"/>
    <col min="14353" max="14353" width="9" style="108"/>
    <col min="14354" max="14365" width="9" style="108" hidden="1" customWidth="1"/>
    <col min="14366" max="14595" width="9" style="108"/>
    <col min="14596" max="14597" width="9.5703125" style="108" customWidth="1"/>
    <col min="14598" max="14603" width="9" style="108" hidden="1" customWidth="1"/>
    <col min="14604" max="14604" width="8.28515625" style="108" customWidth="1"/>
    <col min="14605" max="14607" width="9" style="108"/>
    <col min="14608" max="14608" width="11.7109375" style="108" customWidth="1"/>
    <col min="14609" max="14609" width="9" style="108"/>
    <col min="14610" max="14621" width="9" style="108" hidden="1" customWidth="1"/>
    <col min="14622" max="14851" width="9" style="108"/>
    <col min="14852" max="14853" width="9.5703125" style="108" customWidth="1"/>
    <col min="14854" max="14859" width="9" style="108" hidden="1" customWidth="1"/>
    <col min="14860" max="14860" width="8.28515625" style="108" customWidth="1"/>
    <col min="14861" max="14863" width="9" style="108"/>
    <col min="14864" max="14864" width="11.7109375" style="108" customWidth="1"/>
    <col min="14865" max="14865" width="9" style="108"/>
    <col min="14866" max="14877" width="9" style="108" hidden="1" customWidth="1"/>
    <col min="14878" max="15107" width="9" style="108"/>
    <col min="15108" max="15109" width="9.5703125" style="108" customWidth="1"/>
    <col min="15110" max="15115" width="9" style="108" hidden="1" customWidth="1"/>
    <col min="15116" max="15116" width="8.28515625" style="108" customWidth="1"/>
    <col min="15117" max="15119" width="9" style="108"/>
    <col min="15120" max="15120" width="11.7109375" style="108" customWidth="1"/>
    <col min="15121" max="15121" width="9" style="108"/>
    <col min="15122" max="15133" width="9" style="108" hidden="1" customWidth="1"/>
    <col min="15134" max="15363" width="9" style="108"/>
    <col min="15364" max="15365" width="9.5703125" style="108" customWidth="1"/>
    <col min="15366" max="15371" width="9" style="108" hidden="1" customWidth="1"/>
    <col min="15372" max="15372" width="8.28515625" style="108" customWidth="1"/>
    <col min="15373" max="15375" width="9" style="108"/>
    <col min="15376" max="15376" width="11.7109375" style="108" customWidth="1"/>
    <col min="15377" max="15377" width="9" style="108"/>
    <col min="15378" max="15389" width="9" style="108" hidden="1" customWidth="1"/>
    <col min="15390" max="15619" width="9" style="108"/>
    <col min="15620" max="15621" width="9.5703125" style="108" customWidth="1"/>
    <col min="15622" max="15627" width="9" style="108" hidden="1" customWidth="1"/>
    <col min="15628" max="15628" width="8.28515625" style="108" customWidth="1"/>
    <col min="15629" max="15631" width="9" style="108"/>
    <col min="15632" max="15632" width="11.7109375" style="108" customWidth="1"/>
    <col min="15633" max="15633" width="9" style="108"/>
    <col min="15634" max="15645" width="9" style="108" hidden="1" customWidth="1"/>
    <col min="15646" max="15875" width="9" style="108"/>
    <col min="15876" max="15877" width="9.5703125" style="108" customWidth="1"/>
    <col min="15878" max="15883" width="9" style="108" hidden="1" customWidth="1"/>
    <col min="15884" max="15884" width="8.28515625" style="108" customWidth="1"/>
    <col min="15885" max="15887" width="9" style="108"/>
    <col min="15888" max="15888" width="11.7109375" style="108" customWidth="1"/>
    <col min="15889" max="15889" width="9" style="108"/>
    <col min="15890" max="15901" width="9" style="108" hidden="1" customWidth="1"/>
    <col min="15902" max="16131" width="9" style="108"/>
    <col min="16132" max="16133" width="9.5703125" style="108" customWidth="1"/>
    <col min="16134" max="16139" width="9" style="108" hidden="1" customWidth="1"/>
    <col min="16140" max="16140" width="8.28515625" style="108" customWidth="1"/>
    <col min="16141" max="16143" width="9" style="108"/>
    <col min="16144" max="16144" width="11.7109375" style="108" customWidth="1"/>
    <col min="16145" max="16145" width="9" style="108"/>
    <col min="16146" max="16157" width="9" style="108" hidden="1" customWidth="1"/>
    <col min="16158" max="16384" width="9" style="108"/>
  </cols>
  <sheetData>
    <row r="1" spans="1:36">
      <c r="A1" s="352" t="s">
        <v>112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</row>
    <row r="2" spans="1:36">
      <c r="A2" s="352"/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</row>
    <row r="3" spans="1:36">
      <c r="A3" s="109" t="s">
        <v>1</v>
      </c>
      <c r="B3" s="110" t="s">
        <v>2</v>
      </c>
      <c r="C3" s="110" t="s">
        <v>3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spans="1:36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</row>
    <row r="5" spans="1:36">
      <c r="A5" s="353" t="s">
        <v>7</v>
      </c>
      <c r="B5" s="353" t="s">
        <v>8</v>
      </c>
      <c r="C5" s="353" t="s">
        <v>9</v>
      </c>
      <c r="D5" s="353" t="s">
        <v>113</v>
      </c>
      <c r="E5" s="353" t="s">
        <v>11</v>
      </c>
      <c r="F5" s="345" t="s">
        <v>114</v>
      </c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</row>
    <row r="6" spans="1:36" ht="15.75" thickBot="1">
      <c r="A6" s="354"/>
      <c r="B6" s="354"/>
      <c r="C6" s="354"/>
      <c r="D6" s="354"/>
      <c r="E6" s="354"/>
      <c r="F6" s="345" t="s">
        <v>115</v>
      </c>
      <c r="G6" s="345"/>
      <c r="H6" s="345"/>
      <c r="I6" s="345"/>
      <c r="J6" s="345"/>
      <c r="K6" s="345"/>
      <c r="L6" s="345" t="s">
        <v>15</v>
      </c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</row>
    <row r="7" spans="1:36" ht="12" customHeight="1">
      <c r="A7" s="354"/>
      <c r="B7" s="354"/>
      <c r="C7" s="354"/>
      <c r="D7" s="354"/>
      <c r="E7" s="354"/>
      <c r="F7" s="345" t="s">
        <v>116</v>
      </c>
      <c r="G7" s="345" t="s">
        <v>117</v>
      </c>
      <c r="H7" s="345"/>
      <c r="I7" s="345"/>
      <c r="J7" s="345"/>
      <c r="K7" s="345" t="s">
        <v>118</v>
      </c>
      <c r="L7" s="345" t="s">
        <v>119</v>
      </c>
      <c r="M7" s="345"/>
      <c r="N7" s="345"/>
      <c r="O7" s="345"/>
      <c r="P7" s="345"/>
      <c r="Q7" s="345"/>
      <c r="R7" s="345" t="s">
        <v>120</v>
      </c>
      <c r="S7" s="345"/>
      <c r="T7" s="345"/>
      <c r="U7" s="345"/>
      <c r="V7" s="345"/>
      <c r="W7" s="345"/>
      <c r="X7" s="345" t="s">
        <v>121</v>
      </c>
      <c r="Y7" s="345"/>
      <c r="Z7" s="345"/>
      <c r="AA7" s="345"/>
      <c r="AB7" s="345"/>
      <c r="AC7" s="345"/>
      <c r="AE7" s="346" t="s">
        <v>122</v>
      </c>
      <c r="AF7" s="347"/>
      <c r="AG7" s="347"/>
      <c r="AH7" s="347"/>
      <c r="AI7" s="347"/>
      <c r="AJ7" s="348"/>
    </row>
    <row r="8" spans="1:36" s="111" customFormat="1" ht="18.600000000000001" customHeight="1">
      <c r="A8" s="354"/>
      <c r="B8" s="354"/>
      <c r="C8" s="354"/>
      <c r="D8" s="354"/>
      <c r="E8" s="354"/>
      <c r="F8" s="345"/>
      <c r="G8" s="345"/>
      <c r="H8" s="345"/>
      <c r="I8" s="345"/>
      <c r="J8" s="345"/>
      <c r="K8" s="345"/>
      <c r="L8" s="345" t="s">
        <v>116</v>
      </c>
      <c r="M8" s="345" t="s">
        <v>117</v>
      </c>
      <c r="N8" s="345"/>
      <c r="O8" s="345"/>
      <c r="P8" s="345"/>
      <c r="Q8" s="345" t="s">
        <v>123</v>
      </c>
      <c r="R8" s="345" t="s">
        <v>116</v>
      </c>
      <c r="S8" s="345" t="s">
        <v>117</v>
      </c>
      <c r="T8" s="345"/>
      <c r="U8" s="345"/>
      <c r="V8" s="345"/>
      <c r="W8" s="345" t="s">
        <v>123</v>
      </c>
      <c r="X8" s="345" t="s">
        <v>116</v>
      </c>
      <c r="Y8" s="345" t="s">
        <v>117</v>
      </c>
      <c r="Z8" s="345"/>
      <c r="AA8" s="345"/>
      <c r="AB8" s="345"/>
      <c r="AC8" s="345" t="s">
        <v>123</v>
      </c>
      <c r="AE8" s="349"/>
      <c r="AF8" s="350"/>
      <c r="AG8" s="350"/>
      <c r="AH8" s="350"/>
      <c r="AI8" s="350"/>
      <c r="AJ8" s="351"/>
    </row>
    <row r="9" spans="1:36" ht="25.5" customHeight="1">
      <c r="A9" s="355"/>
      <c r="B9" s="355"/>
      <c r="C9" s="355"/>
      <c r="D9" s="355"/>
      <c r="E9" s="355"/>
      <c r="F9" s="345"/>
      <c r="G9" s="112" t="s">
        <v>124</v>
      </c>
      <c r="H9" s="112" t="s">
        <v>125</v>
      </c>
      <c r="I9" s="112" t="s">
        <v>126</v>
      </c>
      <c r="J9" s="112" t="s">
        <v>127</v>
      </c>
      <c r="K9" s="345"/>
      <c r="L9" s="345"/>
      <c r="M9" s="112" t="s">
        <v>124</v>
      </c>
      <c r="N9" s="112" t="s">
        <v>125</v>
      </c>
      <c r="O9" s="112" t="s">
        <v>126</v>
      </c>
      <c r="P9" s="112" t="s">
        <v>127</v>
      </c>
      <c r="Q9" s="345"/>
      <c r="R9" s="345"/>
      <c r="S9" s="112" t="s">
        <v>124</v>
      </c>
      <c r="T9" s="112" t="s">
        <v>125</v>
      </c>
      <c r="U9" s="112" t="s">
        <v>126</v>
      </c>
      <c r="V9" s="112" t="s">
        <v>127</v>
      </c>
      <c r="W9" s="345"/>
      <c r="X9" s="345"/>
      <c r="Y9" s="112" t="s">
        <v>124</v>
      </c>
      <c r="Z9" s="112" t="s">
        <v>125</v>
      </c>
      <c r="AA9" s="112" t="s">
        <v>126</v>
      </c>
      <c r="AB9" s="112" t="s">
        <v>127</v>
      </c>
      <c r="AC9" s="345"/>
      <c r="AE9" s="349"/>
      <c r="AF9" s="350"/>
      <c r="AG9" s="350"/>
      <c r="AH9" s="350"/>
      <c r="AI9" s="350"/>
      <c r="AJ9" s="351"/>
    </row>
    <row r="10" spans="1:36" ht="33">
      <c r="A10" s="113">
        <v>1</v>
      </c>
      <c r="B10" s="113" t="s">
        <v>29</v>
      </c>
      <c r="C10" s="113" t="s">
        <v>30</v>
      </c>
      <c r="D10" s="113">
        <v>30.76</v>
      </c>
      <c r="E10" s="113">
        <v>2000</v>
      </c>
      <c r="F10" s="114"/>
      <c r="G10" s="114"/>
      <c r="H10" s="114">
        <v>2</v>
      </c>
      <c r="I10" s="114">
        <v>7</v>
      </c>
      <c r="J10" s="114"/>
      <c r="K10" s="114"/>
      <c r="L10" s="114"/>
      <c r="M10" s="114"/>
      <c r="N10" s="114"/>
      <c r="O10" s="114"/>
      <c r="P10" s="114">
        <v>1</v>
      </c>
      <c r="Q10" s="114"/>
      <c r="R10" s="114"/>
      <c r="S10" s="114"/>
      <c r="T10" s="114"/>
      <c r="U10" s="114"/>
      <c r="V10" s="114">
        <v>1</v>
      </c>
      <c r="W10" s="114"/>
      <c r="X10" s="114"/>
      <c r="Y10" s="114"/>
      <c r="Z10" s="114"/>
      <c r="AA10" s="114"/>
      <c r="AB10" s="114">
        <v>1</v>
      </c>
      <c r="AC10" s="114"/>
      <c r="AE10" s="115"/>
      <c r="AF10" s="116"/>
      <c r="AG10" s="117" t="s">
        <v>31</v>
      </c>
      <c r="AH10" s="117" t="s">
        <v>32</v>
      </c>
      <c r="AI10" s="117" t="s">
        <v>33</v>
      </c>
      <c r="AJ10" s="118"/>
    </row>
    <row r="11" spans="1:36" ht="16.5">
      <c r="A11" s="113">
        <v>1</v>
      </c>
      <c r="B11" s="113" t="s">
        <v>34</v>
      </c>
      <c r="C11" s="113" t="s">
        <v>30</v>
      </c>
      <c r="D11" s="113">
        <v>32.72</v>
      </c>
      <c r="E11" s="113">
        <v>1999</v>
      </c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>
        <v>1</v>
      </c>
      <c r="Q11" s="114"/>
      <c r="R11" s="114"/>
      <c r="S11" s="114"/>
      <c r="T11" s="114"/>
      <c r="U11" s="114"/>
      <c r="V11" s="114">
        <v>1</v>
      </c>
      <c r="W11" s="114"/>
      <c r="X11" s="114"/>
      <c r="Y11" s="114"/>
      <c r="Z11" s="114"/>
      <c r="AA11" s="114"/>
      <c r="AB11" s="114">
        <v>1</v>
      </c>
      <c r="AC11" s="114"/>
      <c r="AE11" s="115"/>
      <c r="AF11" s="117" t="s">
        <v>29</v>
      </c>
      <c r="AG11" s="119" t="s">
        <v>35</v>
      </c>
      <c r="AH11" s="117" t="s">
        <v>36</v>
      </c>
      <c r="AI11" s="117" t="s">
        <v>37</v>
      </c>
      <c r="AJ11" s="118"/>
    </row>
    <row r="12" spans="1:36" ht="16.5">
      <c r="A12" s="113">
        <v>1</v>
      </c>
      <c r="B12" s="113" t="s">
        <v>38</v>
      </c>
      <c r="C12" s="113" t="s">
        <v>30</v>
      </c>
      <c r="D12" s="113">
        <v>23.27</v>
      </c>
      <c r="E12" s="113">
        <v>1994</v>
      </c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>
        <v>1</v>
      </c>
      <c r="Q12" s="114"/>
      <c r="R12" s="114"/>
      <c r="S12" s="114"/>
      <c r="T12" s="114"/>
      <c r="U12" s="114"/>
      <c r="V12" s="114">
        <v>1</v>
      </c>
      <c r="W12" s="114"/>
      <c r="X12" s="114"/>
      <c r="Y12" s="114"/>
      <c r="Z12" s="114"/>
      <c r="AA12" s="114"/>
      <c r="AB12" s="114">
        <v>1</v>
      </c>
      <c r="AC12" s="114"/>
      <c r="AE12" s="115"/>
      <c r="AF12" s="117" t="s">
        <v>34</v>
      </c>
      <c r="AG12" s="117" t="s">
        <v>39</v>
      </c>
      <c r="AH12" s="117" t="s">
        <v>40</v>
      </c>
      <c r="AI12" s="119" t="s">
        <v>41</v>
      </c>
      <c r="AJ12" s="118"/>
    </row>
    <row r="13" spans="1:36" ht="16.5">
      <c r="A13" s="113">
        <v>1</v>
      </c>
      <c r="B13" s="113" t="s">
        <v>31</v>
      </c>
      <c r="C13" s="113" t="s">
        <v>30</v>
      </c>
      <c r="D13" s="113">
        <v>21.79</v>
      </c>
      <c r="E13" s="113">
        <v>1999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>
        <v>1</v>
      </c>
      <c r="Q13" s="114"/>
      <c r="R13" s="114"/>
      <c r="S13" s="114"/>
      <c r="T13" s="114"/>
      <c r="U13" s="114"/>
      <c r="V13" s="114">
        <v>1</v>
      </c>
      <c r="W13" s="114"/>
      <c r="X13" s="114"/>
      <c r="Y13" s="114"/>
      <c r="Z13" s="114"/>
      <c r="AA13" s="114"/>
      <c r="AB13" s="114">
        <v>1</v>
      </c>
      <c r="AC13" s="114"/>
      <c r="AE13" s="115"/>
      <c r="AF13" s="117" t="s">
        <v>38</v>
      </c>
      <c r="AG13" s="119" t="s">
        <v>42</v>
      </c>
      <c r="AH13" s="117" t="s">
        <v>43</v>
      </c>
      <c r="AI13" s="117" t="s">
        <v>44</v>
      </c>
      <c r="AJ13" s="118"/>
    </row>
    <row r="14" spans="1:36" ht="16.5">
      <c r="A14" s="113">
        <v>1</v>
      </c>
      <c r="B14" s="113" t="s">
        <v>45</v>
      </c>
      <c r="C14" s="113" t="s">
        <v>30</v>
      </c>
      <c r="D14" s="113">
        <v>35.35</v>
      </c>
      <c r="E14" s="113">
        <v>2004</v>
      </c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>
        <v>1</v>
      </c>
      <c r="Q14" s="114"/>
      <c r="R14" s="114"/>
      <c r="S14" s="114"/>
      <c r="T14" s="114"/>
      <c r="U14" s="114"/>
      <c r="V14" s="114">
        <v>1</v>
      </c>
      <c r="W14" s="114"/>
      <c r="X14" s="114"/>
      <c r="Y14" s="114"/>
      <c r="Z14" s="114"/>
      <c r="AA14" s="114"/>
      <c r="AB14" s="114">
        <v>1</v>
      </c>
      <c r="AC14" s="114"/>
      <c r="AE14" s="115"/>
      <c r="AF14" s="117" t="s">
        <v>46</v>
      </c>
      <c r="AG14" s="119" t="s">
        <v>47</v>
      </c>
      <c r="AH14" s="117" t="s">
        <v>48</v>
      </c>
      <c r="AI14" s="117" t="s">
        <v>49</v>
      </c>
      <c r="AJ14" s="118"/>
    </row>
    <row r="15" spans="1:36" ht="16.5">
      <c r="A15" s="113">
        <v>1</v>
      </c>
      <c r="B15" s="113" t="s">
        <v>36</v>
      </c>
      <c r="C15" s="113" t="s">
        <v>30</v>
      </c>
      <c r="D15" s="113">
        <v>22.49</v>
      </c>
      <c r="E15" s="113">
        <v>2002</v>
      </c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>
        <v>1</v>
      </c>
      <c r="Q15" s="114"/>
      <c r="R15" s="114"/>
      <c r="S15" s="114"/>
      <c r="T15" s="114"/>
      <c r="U15" s="114"/>
      <c r="V15" s="114">
        <v>1</v>
      </c>
      <c r="W15" s="114"/>
      <c r="X15" s="114"/>
      <c r="Y15" s="114"/>
      <c r="Z15" s="114"/>
      <c r="AA15" s="114"/>
      <c r="AB15" s="114">
        <v>1</v>
      </c>
      <c r="AC15" s="114"/>
      <c r="AE15" s="115"/>
      <c r="AF15" s="117" t="s">
        <v>50</v>
      </c>
      <c r="AG15" s="117" t="s">
        <v>51</v>
      </c>
      <c r="AH15" s="117" t="s">
        <v>52</v>
      </c>
      <c r="AI15" s="117" t="s">
        <v>53</v>
      </c>
      <c r="AJ15" s="118"/>
    </row>
    <row r="16" spans="1:36" ht="16.5">
      <c r="A16" s="113">
        <v>1</v>
      </c>
      <c r="B16" s="113" t="s">
        <v>33</v>
      </c>
      <c r="C16" s="113" t="s">
        <v>30</v>
      </c>
      <c r="D16" s="113">
        <v>38.58</v>
      </c>
      <c r="E16" s="113">
        <v>2004</v>
      </c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>
        <v>1</v>
      </c>
      <c r="Q16" s="114"/>
      <c r="R16" s="114"/>
      <c r="S16" s="114"/>
      <c r="T16" s="114"/>
      <c r="U16" s="114"/>
      <c r="V16" s="114">
        <v>1</v>
      </c>
      <c r="W16" s="114"/>
      <c r="X16" s="114"/>
      <c r="Y16" s="114"/>
      <c r="Z16" s="114"/>
      <c r="AA16" s="114"/>
      <c r="AB16" s="114">
        <v>1</v>
      </c>
      <c r="AC16" s="114"/>
      <c r="AE16" s="115"/>
      <c r="AF16" s="120" t="s">
        <v>54</v>
      </c>
      <c r="AG16" s="120" t="s">
        <v>55</v>
      </c>
      <c r="AH16" s="121" t="s">
        <v>56</v>
      </c>
      <c r="AI16" s="117" t="s">
        <v>57</v>
      </c>
      <c r="AJ16" s="118"/>
    </row>
    <row r="17" spans="1:36" ht="25.5">
      <c r="A17" s="113">
        <v>1</v>
      </c>
      <c r="B17" s="113" t="s">
        <v>58</v>
      </c>
      <c r="C17" s="113" t="s">
        <v>30</v>
      </c>
      <c r="D17" s="113">
        <v>32.11</v>
      </c>
      <c r="E17" s="113">
        <v>2021</v>
      </c>
      <c r="F17" s="114"/>
      <c r="G17" s="114"/>
      <c r="H17" s="114"/>
      <c r="I17" s="114"/>
      <c r="J17" s="114"/>
      <c r="K17" s="114"/>
      <c r="L17" s="114">
        <v>1</v>
      </c>
      <c r="M17" s="114"/>
      <c r="N17" s="114"/>
      <c r="O17" s="114"/>
      <c r="P17" s="114"/>
      <c r="Q17" s="114"/>
      <c r="R17" s="114">
        <v>1</v>
      </c>
      <c r="S17" s="114"/>
      <c r="T17" s="114"/>
      <c r="U17" s="114"/>
      <c r="V17" s="114"/>
      <c r="W17" s="114"/>
      <c r="X17" s="114">
        <v>1</v>
      </c>
      <c r="Y17" s="114"/>
      <c r="Z17" s="114"/>
      <c r="AA17" s="114"/>
      <c r="AB17" s="114"/>
      <c r="AC17" s="114"/>
      <c r="AE17" s="115"/>
      <c r="AF17" s="117" t="s">
        <v>59</v>
      </c>
      <c r="AG17" s="117" t="s">
        <v>60</v>
      </c>
      <c r="AH17" s="117" t="s">
        <v>61</v>
      </c>
      <c r="AI17" s="117" t="s">
        <v>62</v>
      </c>
      <c r="AJ17" s="118"/>
    </row>
    <row r="18" spans="1:36" ht="25.5">
      <c r="A18" s="113">
        <v>1</v>
      </c>
      <c r="B18" s="113" t="s">
        <v>63</v>
      </c>
      <c r="C18" s="113" t="s">
        <v>30</v>
      </c>
      <c r="D18" s="113">
        <v>31.12</v>
      </c>
      <c r="E18" s="113">
        <v>2021</v>
      </c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>
        <v>1</v>
      </c>
      <c r="Q18" s="114"/>
      <c r="R18" s="114"/>
      <c r="S18" s="114"/>
      <c r="T18" s="114"/>
      <c r="U18" s="114"/>
      <c r="V18" s="114">
        <v>1</v>
      </c>
      <c r="W18" s="114"/>
      <c r="X18" s="114"/>
      <c r="Y18" s="114"/>
      <c r="Z18" s="114"/>
      <c r="AA18" s="114"/>
      <c r="AB18" s="114">
        <v>1</v>
      </c>
      <c r="AC18" s="114"/>
      <c r="AE18" s="115"/>
      <c r="AF18" s="117" t="s">
        <v>64</v>
      </c>
      <c r="AG18" s="117" t="s">
        <v>65</v>
      </c>
      <c r="AH18" s="119" t="s">
        <v>66</v>
      </c>
      <c r="AI18" s="117" t="s">
        <v>67</v>
      </c>
      <c r="AJ18" s="118"/>
    </row>
    <row r="19" spans="1:36" ht="25.5">
      <c r="A19" s="113">
        <v>1</v>
      </c>
      <c r="B19" s="113" t="s">
        <v>68</v>
      </c>
      <c r="C19" s="113" t="s">
        <v>30</v>
      </c>
      <c r="D19" s="113">
        <v>31.65</v>
      </c>
      <c r="E19" s="113">
        <v>2021</v>
      </c>
      <c r="F19" s="114"/>
      <c r="G19" s="114"/>
      <c r="H19" s="114"/>
      <c r="I19" s="114"/>
      <c r="J19" s="114"/>
      <c r="K19" s="114"/>
      <c r="L19" s="114">
        <v>1</v>
      </c>
      <c r="M19" s="114"/>
      <c r="N19" s="114"/>
      <c r="O19" s="114"/>
      <c r="P19" s="114"/>
      <c r="Q19" s="114"/>
      <c r="R19" s="114">
        <v>1</v>
      </c>
      <c r="S19" s="114"/>
      <c r="T19" s="114"/>
      <c r="U19" s="114"/>
      <c r="V19" s="114"/>
      <c r="W19" s="114"/>
      <c r="X19" s="114">
        <v>1</v>
      </c>
      <c r="Y19" s="114"/>
      <c r="Z19" s="114"/>
      <c r="AA19" s="114"/>
      <c r="AB19" s="114"/>
      <c r="AC19" s="114"/>
      <c r="AE19" s="115"/>
      <c r="AF19" s="117" t="s">
        <v>69</v>
      </c>
      <c r="AG19" s="117" t="s">
        <v>70</v>
      </c>
      <c r="AH19" s="117" t="s">
        <v>71</v>
      </c>
      <c r="AI19" s="117" t="s">
        <v>72</v>
      </c>
      <c r="AJ19" s="118"/>
    </row>
    <row r="20" spans="1:36" ht="25.5">
      <c r="A20" s="113">
        <v>1</v>
      </c>
      <c r="B20" s="113" t="s">
        <v>73</v>
      </c>
      <c r="C20" s="113" t="s">
        <v>30</v>
      </c>
      <c r="D20" s="113">
        <v>30.7</v>
      </c>
      <c r="E20" s="113">
        <v>2021</v>
      </c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>
        <v>1</v>
      </c>
      <c r="Q20" s="114"/>
      <c r="R20" s="114"/>
      <c r="S20" s="114"/>
      <c r="T20" s="114"/>
      <c r="U20" s="114"/>
      <c r="V20" s="114">
        <v>1</v>
      </c>
      <c r="W20" s="114"/>
      <c r="X20" s="114"/>
      <c r="Y20" s="114"/>
      <c r="Z20" s="114"/>
      <c r="AA20" s="114"/>
      <c r="AB20" s="114">
        <v>1</v>
      </c>
      <c r="AC20" s="114"/>
      <c r="AE20" s="115"/>
      <c r="AF20" s="117" t="s">
        <v>74</v>
      </c>
      <c r="AG20" s="119" t="s">
        <v>75</v>
      </c>
      <c r="AH20" s="117" t="s">
        <v>76</v>
      </c>
      <c r="AI20" s="117" t="s">
        <v>77</v>
      </c>
      <c r="AJ20" s="118"/>
    </row>
    <row r="21" spans="1:36" ht="25.5">
      <c r="A21" s="113">
        <v>1</v>
      </c>
      <c r="B21" s="113" t="s">
        <v>78</v>
      </c>
      <c r="C21" s="113" t="s">
        <v>30</v>
      </c>
      <c r="D21" s="113">
        <v>30.91</v>
      </c>
      <c r="E21" s="113">
        <v>2021</v>
      </c>
      <c r="F21" s="114"/>
      <c r="G21" s="114"/>
      <c r="H21" s="114"/>
      <c r="I21" s="114"/>
      <c r="J21" s="114"/>
      <c r="K21" s="114"/>
      <c r="L21" s="114"/>
      <c r="M21" s="114"/>
      <c r="N21" s="114"/>
      <c r="O21" s="114">
        <v>2</v>
      </c>
      <c r="P21" s="114">
        <v>1</v>
      </c>
      <c r="Q21" s="114"/>
      <c r="R21" s="114"/>
      <c r="S21" s="114"/>
      <c r="T21" s="114"/>
      <c r="U21" s="114">
        <v>2</v>
      </c>
      <c r="V21" s="114">
        <v>1</v>
      </c>
      <c r="W21" s="114"/>
      <c r="X21" s="114"/>
      <c r="Y21" s="114"/>
      <c r="Z21" s="114"/>
      <c r="AA21" s="114">
        <v>2</v>
      </c>
      <c r="AB21" s="114">
        <v>1</v>
      </c>
      <c r="AC21" s="114"/>
      <c r="AE21" s="115"/>
      <c r="AF21" s="117" t="s">
        <v>79</v>
      </c>
      <c r="AG21" s="117" t="s">
        <v>80</v>
      </c>
      <c r="AH21" s="117" t="s">
        <v>81</v>
      </c>
      <c r="AI21" s="117" t="s">
        <v>82</v>
      </c>
      <c r="AJ21" s="118"/>
    </row>
    <row r="22" spans="1:36" ht="25.5">
      <c r="A22" s="113">
        <v>1</v>
      </c>
      <c r="B22" s="113" t="s">
        <v>83</v>
      </c>
      <c r="C22" s="113" t="s">
        <v>30</v>
      </c>
      <c r="D22" s="113">
        <v>32.15</v>
      </c>
      <c r="E22" s="113">
        <v>2021</v>
      </c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>
        <v>1</v>
      </c>
      <c r="Q22" s="114"/>
      <c r="R22" s="114"/>
      <c r="S22" s="114"/>
      <c r="T22" s="114"/>
      <c r="U22" s="114"/>
      <c r="V22" s="114">
        <v>1</v>
      </c>
      <c r="W22" s="114"/>
      <c r="X22" s="114"/>
      <c r="Y22" s="114"/>
      <c r="Z22" s="114"/>
      <c r="AA22" s="114"/>
      <c r="AB22" s="114">
        <v>1</v>
      </c>
      <c r="AC22" s="114"/>
      <c r="AE22" s="115"/>
      <c r="AF22" s="117" t="s">
        <v>84</v>
      </c>
      <c r="AG22" s="117" t="s">
        <v>85</v>
      </c>
      <c r="AH22" s="117" t="s">
        <v>86</v>
      </c>
      <c r="AI22" s="117" t="s">
        <v>87</v>
      </c>
      <c r="AJ22" s="118"/>
    </row>
    <row r="23" spans="1:36" ht="25.5">
      <c r="A23" s="113">
        <v>1</v>
      </c>
      <c r="B23" s="113" t="s">
        <v>88</v>
      </c>
      <c r="C23" s="113" t="s">
        <v>30</v>
      </c>
      <c r="D23" s="113">
        <v>34.74</v>
      </c>
      <c r="E23" s="113">
        <v>2021</v>
      </c>
      <c r="F23" s="114"/>
      <c r="G23" s="114"/>
      <c r="H23" s="114"/>
      <c r="I23" s="114"/>
      <c r="J23" s="114"/>
      <c r="K23" s="114"/>
      <c r="L23" s="114">
        <v>1</v>
      </c>
      <c r="M23" s="114"/>
      <c r="N23" s="114"/>
      <c r="O23" s="114"/>
      <c r="P23" s="114"/>
      <c r="Q23" s="114"/>
      <c r="R23" s="114">
        <v>1</v>
      </c>
      <c r="S23" s="114"/>
      <c r="T23" s="114"/>
      <c r="U23" s="114"/>
      <c r="V23" s="114"/>
      <c r="W23" s="114"/>
      <c r="X23" s="114">
        <v>1</v>
      </c>
      <c r="Y23" s="114"/>
      <c r="Z23" s="114"/>
      <c r="AA23" s="114"/>
      <c r="AB23" s="114"/>
      <c r="AC23" s="114"/>
      <c r="AE23" s="115"/>
      <c r="AF23" s="119" t="s">
        <v>58</v>
      </c>
      <c r="AG23" s="117" t="s">
        <v>89</v>
      </c>
      <c r="AH23" s="117" t="s">
        <v>90</v>
      </c>
      <c r="AI23" s="117" t="s">
        <v>91</v>
      </c>
      <c r="AJ23" s="118"/>
    </row>
    <row r="24" spans="1:36" ht="25.5">
      <c r="A24" s="113">
        <v>1</v>
      </c>
      <c r="B24" s="113" t="s">
        <v>92</v>
      </c>
      <c r="C24" s="113" t="s">
        <v>30</v>
      </c>
      <c r="D24" s="113">
        <v>26.85</v>
      </c>
      <c r="E24" s="113">
        <v>2021</v>
      </c>
      <c r="F24" s="114"/>
      <c r="G24" s="114"/>
      <c r="H24" s="114"/>
      <c r="I24" s="114"/>
      <c r="J24" s="114"/>
      <c r="K24" s="114"/>
      <c r="L24" s="114">
        <v>1</v>
      </c>
      <c r="M24" s="114"/>
      <c r="N24" s="114"/>
      <c r="O24" s="114"/>
      <c r="P24" s="114"/>
      <c r="Q24" s="114"/>
      <c r="R24" s="114">
        <v>1</v>
      </c>
      <c r="S24" s="114"/>
      <c r="T24" s="114"/>
      <c r="U24" s="114"/>
      <c r="V24" s="114"/>
      <c r="W24" s="114"/>
      <c r="X24" s="114">
        <v>1</v>
      </c>
      <c r="Y24" s="114"/>
      <c r="Z24" s="114"/>
      <c r="AA24" s="114"/>
      <c r="AB24" s="114"/>
      <c r="AC24" s="114"/>
      <c r="AE24" s="115"/>
      <c r="AF24" s="117" t="s">
        <v>63</v>
      </c>
      <c r="AG24" s="119" t="s">
        <v>92</v>
      </c>
      <c r="AH24" s="117" t="s">
        <v>93</v>
      </c>
      <c r="AI24" s="117" t="s">
        <v>94</v>
      </c>
      <c r="AJ24" s="118"/>
    </row>
    <row r="25" spans="1:36" ht="25.5">
      <c r="A25" s="113">
        <v>1</v>
      </c>
      <c r="B25" s="113" t="s">
        <v>95</v>
      </c>
      <c r="C25" s="113" t="s">
        <v>30</v>
      </c>
      <c r="D25" s="113">
        <v>29.81</v>
      </c>
      <c r="E25" s="113">
        <v>2021</v>
      </c>
      <c r="F25" s="114"/>
      <c r="G25" s="114"/>
      <c r="H25" s="114"/>
      <c r="I25" s="114"/>
      <c r="J25" s="114"/>
      <c r="K25" s="114"/>
      <c r="L25" s="114">
        <v>1</v>
      </c>
      <c r="M25" s="114"/>
      <c r="N25" s="114"/>
      <c r="O25" s="114"/>
      <c r="P25" s="114"/>
      <c r="Q25" s="114"/>
      <c r="R25" s="114">
        <v>1</v>
      </c>
      <c r="S25" s="114"/>
      <c r="T25" s="114"/>
      <c r="U25" s="114"/>
      <c r="V25" s="114"/>
      <c r="W25" s="114"/>
      <c r="X25" s="114">
        <v>1</v>
      </c>
      <c r="Y25" s="114"/>
      <c r="Z25" s="114"/>
      <c r="AA25" s="114"/>
      <c r="AB25" s="114"/>
      <c r="AC25" s="114"/>
      <c r="AE25" s="115"/>
      <c r="AF25" s="119" t="s">
        <v>68</v>
      </c>
      <c r="AG25" s="119" t="s">
        <v>95</v>
      </c>
      <c r="AH25" s="117" t="s">
        <v>96</v>
      </c>
      <c r="AI25" s="117" t="s">
        <v>97</v>
      </c>
      <c r="AJ25" s="118"/>
    </row>
    <row r="26" spans="1:36" ht="25.5">
      <c r="A26" s="113">
        <v>1</v>
      </c>
      <c r="B26" s="113" t="s">
        <v>98</v>
      </c>
      <c r="C26" s="113" t="s">
        <v>30</v>
      </c>
      <c r="D26" s="113">
        <v>29.63</v>
      </c>
      <c r="E26" s="113">
        <v>2021</v>
      </c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>
        <v>1</v>
      </c>
      <c r="Q26" s="114"/>
      <c r="R26" s="114"/>
      <c r="S26" s="114"/>
      <c r="T26" s="114"/>
      <c r="U26" s="114"/>
      <c r="V26" s="114">
        <v>1</v>
      </c>
      <c r="W26" s="114"/>
      <c r="X26" s="114"/>
      <c r="Y26" s="114"/>
      <c r="Z26" s="114"/>
      <c r="AA26" s="114"/>
      <c r="AB26" s="114">
        <v>1</v>
      </c>
      <c r="AC26" s="114"/>
      <c r="AE26" s="115"/>
      <c r="AF26" s="117" t="s">
        <v>73</v>
      </c>
      <c r="AG26" s="117" t="s">
        <v>98</v>
      </c>
      <c r="AH26" s="117" t="s">
        <v>99</v>
      </c>
      <c r="AI26" s="117" t="s">
        <v>100</v>
      </c>
      <c r="AJ26" s="118"/>
    </row>
    <row r="27" spans="1:36" ht="25.5">
      <c r="A27" s="113">
        <v>1</v>
      </c>
      <c r="B27" s="113" t="s">
        <v>101</v>
      </c>
      <c r="C27" s="113" t="s">
        <v>30</v>
      </c>
      <c r="D27" s="113">
        <v>29.53</v>
      </c>
      <c r="E27" s="113">
        <v>2021</v>
      </c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>
        <v>1</v>
      </c>
      <c r="Q27" s="114"/>
      <c r="R27" s="114"/>
      <c r="S27" s="114"/>
      <c r="T27" s="114"/>
      <c r="U27" s="114"/>
      <c r="V27" s="114">
        <v>1</v>
      </c>
      <c r="W27" s="114"/>
      <c r="X27" s="114"/>
      <c r="Y27" s="114"/>
      <c r="Z27" s="114"/>
      <c r="AA27" s="114"/>
      <c r="AB27" s="114">
        <v>1</v>
      </c>
      <c r="AC27" s="114"/>
      <c r="AE27" s="115"/>
      <c r="AF27" s="117" t="s">
        <v>78</v>
      </c>
      <c r="AG27" s="117" t="s">
        <v>101</v>
      </c>
      <c r="AH27" s="117" t="s">
        <v>102</v>
      </c>
      <c r="AI27" s="117" t="s">
        <v>103</v>
      </c>
      <c r="AJ27" s="118"/>
    </row>
    <row r="28" spans="1:36" ht="25.5">
      <c r="A28" s="113">
        <v>1</v>
      </c>
      <c r="B28" s="113" t="s">
        <v>104</v>
      </c>
      <c r="C28" s="113" t="s">
        <v>30</v>
      </c>
      <c r="D28" s="113">
        <v>29.61</v>
      </c>
      <c r="E28" s="113">
        <v>2021</v>
      </c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>
        <v>1</v>
      </c>
      <c r="Q28" s="114"/>
      <c r="R28" s="114"/>
      <c r="S28" s="114"/>
      <c r="T28" s="114"/>
      <c r="U28" s="114"/>
      <c r="V28" s="114">
        <v>1</v>
      </c>
      <c r="W28" s="114"/>
      <c r="X28" s="114"/>
      <c r="Y28" s="114"/>
      <c r="Z28" s="114"/>
      <c r="AA28" s="114"/>
      <c r="AB28" s="114">
        <v>1</v>
      </c>
      <c r="AC28" s="114"/>
      <c r="AE28" s="115"/>
      <c r="AF28" s="117" t="s">
        <v>83</v>
      </c>
      <c r="AG28" s="117" t="s">
        <v>104</v>
      </c>
      <c r="AH28" s="117" t="s">
        <v>105</v>
      </c>
      <c r="AI28" s="117" t="s">
        <v>106</v>
      </c>
      <c r="AJ28" s="118"/>
    </row>
    <row r="29" spans="1:36" ht="25.5">
      <c r="A29" s="113">
        <v>1</v>
      </c>
      <c r="B29" s="113" t="s">
        <v>107</v>
      </c>
      <c r="C29" s="113" t="s">
        <v>30</v>
      </c>
      <c r="D29" s="113">
        <v>31.33</v>
      </c>
      <c r="E29" s="113">
        <v>2021</v>
      </c>
      <c r="F29" s="114"/>
      <c r="G29" s="114"/>
      <c r="H29" s="114"/>
      <c r="I29" s="114"/>
      <c r="J29" s="114"/>
      <c r="K29" s="114"/>
      <c r="L29" s="114">
        <v>1</v>
      </c>
      <c r="M29" s="114"/>
      <c r="N29" s="114"/>
      <c r="O29" s="114"/>
      <c r="P29" s="114"/>
      <c r="Q29" s="114"/>
      <c r="R29" s="114">
        <v>1</v>
      </c>
      <c r="S29" s="114"/>
      <c r="T29" s="114"/>
      <c r="U29" s="114"/>
      <c r="V29" s="114"/>
      <c r="W29" s="114"/>
      <c r="X29" s="114">
        <v>1</v>
      </c>
      <c r="Y29" s="114"/>
      <c r="Z29" s="114"/>
      <c r="AA29" s="114"/>
      <c r="AB29" s="114"/>
      <c r="AC29" s="114"/>
      <c r="AE29" s="115"/>
      <c r="AF29" s="119" t="s">
        <v>88</v>
      </c>
      <c r="AG29" s="119" t="s">
        <v>107</v>
      </c>
      <c r="AH29" s="117" t="s">
        <v>108</v>
      </c>
      <c r="AI29" s="117" t="s">
        <v>109</v>
      </c>
      <c r="AJ29" s="118"/>
    </row>
    <row r="30" spans="1:36" ht="25.5">
      <c r="A30" s="113">
        <v>1</v>
      </c>
      <c r="B30" s="113" t="s">
        <v>64</v>
      </c>
      <c r="C30" s="113" t="s">
        <v>30</v>
      </c>
      <c r="D30" s="113">
        <v>32.590000000000003</v>
      </c>
      <c r="E30" s="113">
        <v>2021</v>
      </c>
      <c r="F30" s="114"/>
      <c r="G30" s="114"/>
      <c r="H30" s="114"/>
      <c r="I30" s="114"/>
      <c r="J30" s="114"/>
      <c r="K30" s="114"/>
      <c r="L30" s="114"/>
      <c r="M30" s="114"/>
      <c r="N30" s="114"/>
      <c r="O30" s="114">
        <v>1</v>
      </c>
      <c r="P30" s="114">
        <v>1</v>
      </c>
      <c r="Q30" s="114"/>
      <c r="R30" s="114"/>
      <c r="S30" s="114"/>
      <c r="T30" s="114"/>
      <c r="U30" s="114">
        <v>1</v>
      </c>
      <c r="V30" s="114">
        <v>1</v>
      </c>
      <c r="W30" s="114"/>
      <c r="X30" s="114"/>
      <c r="Y30" s="114"/>
      <c r="Z30" s="114"/>
      <c r="AA30" s="114">
        <v>1</v>
      </c>
      <c r="AB30" s="114">
        <v>1</v>
      </c>
      <c r="AC30" s="114"/>
      <c r="AE30" s="115"/>
      <c r="AG30" s="122"/>
      <c r="AH30" s="122"/>
      <c r="AJ30" s="123"/>
    </row>
    <row r="31" spans="1:36" ht="25.5">
      <c r="A31" s="113">
        <v>1</v>
      </c>
      <c r="B31" s="113" t="s">
        <v>69</v>
      </c>
      <c r="C31" s="113" t="s">
        <v>30</v>
      </c>
      <c r="D31" s="113">
        <v>32.35</v>
      </c>
      <c r="E31" s="113">
        <v>2021</v>
      </c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>
        <v>1</v>
      </c>
      <c r="Q31" s="114"/>
      <c r="R31" s="114"/>
      <c r="S31" s="114"/>
      <c r="T31" s="114"/>
      <c r="U31" s="114"/>
      <c r="V31" s="114">
        <v>1</v>
      </c>
      <c r="W31" s="114"/>
      <c r="X31" s="114"/>
      <c r="Y31" s="114"/>
      <c r="Z31" s="114"/>
      <c r="AA31" s="114"/>
      <c r="AB31" s="114">
        <v>1</v>
      </c>
      <c r="AC31" s="114"/>
      <c r="AE31" s="115"/>
      <c r="AG31" s="122"/>
      <c r="AH31" s="122"/>
      <c r="AJ31" s="123"/>
    </row>
    <row r="32" spans="1:36" ht="25.5">
      <c r="A32" s="113">
        <v>1</v>
      </c>
      <c r="B32" s="113" t="s">
        <v>74</v>
      </c>
      <c r="C32" s="113" t="s">
        <v>30</v>
      </c>
      <c r="D32" s="113">
        <v>31.9</v>
      </c>
      <c r="E32" s="113">
        <v>2021</v>
      </c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>
        <v>1</v>
      </c>
      <c r="Q32" s="114"/>
      <c r="R32" s="114"/>
      <c r="S32" s="114"/>
      <c r="T32" s="114"/>
      <c r="U32" s="114"/>
      <c r="V32" s="114">
        <v>1</v>
      </c>
      <c r="W32" s="114"/>
      <c r="X32" s="114"/>
      <c r="Y32" s="114"/>
      <c r="Z32" s="114"/>
      <c r="AA32" s="114"/>
      <c r="AB32" s="114">
        <v>1</v>
      </c>
      <c r="AC32" s="114"/>
      <c r="AE32" s="115"/>
      <c r="AF32" s="124"/>
      <c r="AG32" s="125" t="s">
        <v>117</v>
      </c>
      <c r="AJ32" s="123"/>
    </row>
    <row r="33" spans="1:36" ht="25.5">
      <c r="A33" s="113">
        <v>1</v>
      </c>
      <c r="B33" s="113" t="s">
        <v>79</v>
      </c>
      <c r="C33" s="113" t="s">
        <v>30</v>
      </c>
      <c r="D33" s="113">
        <v>32.619999999999997</v>
      </c>
      <c r="E33" s="113">
        <v>2021</v>
      </c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>
        <v>1</v>
      </c>
      <c r="Q33" s="114"/>
      <c r="R33" s="114"/>
      <c r="S33" s="114"/>
      <c r="T33" s="114"/>
      <c r="U33" s="114"/>
      <c r="V33" s="114">
        <v>1</v>
      </c>
      <c r="W33" s="114"/>
      <c r="X33" s="114"/>
      <c r="Y33" s="114"/>
      <c r="Z33" s="114"/>
      <c r="AA33" s="114"/>
      <c r="AB33" s="114">
        <v>1</v>
      </c>
      <c r="AC33" s="114"/>
      <c r="AE33" s="115"/>
      <c r="AF33" s="126"/>
      <c r="AG33" s="127" t="s">
        <v>128</v>
      </c>
      <c r="AJ33" s="123"/>
    </row>
    <row r="34" spans="1:36" ht="25.5">
      <c r="A34" s="113">
        <v>1</v>
      </c>
      <c r="B34" s="113" t="s">
        <v>84</v>
      </c>
      <c r="C34" s="113" t="s">
        <v>30</v>
      </c>
      <c r="D34" s="113">
        <v>31.79</v>
      </c>
      <c r="E34" s="113">
        <v>2021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>
        <v>1</v>
      </c>
      <c r="Q34" s="114"/>
      <c r="R34" s="114"/>
      <c r="S34" s="114"/>
      <c r="T34" s="114"/>
      <c r="U34" s="114"/>
      <c r="V34" s="114">
        <v>1</v>
      </c>
      <c r="W34" s="114"/>
      <c r="X34" s="114"/>
      <c r="Y34" s="114"/>
      <c r="Z34" s="114"/>
      <c r="AA34" s="114"/>
      <c r="AB34" s="114">
        <v>1</v>
      </c>
      <c r="AC34" s="114"/>
      <c r="AE34" s="115"/>
      <c r="AG34" s="128"/>
      <c r="AJ34" s="123"/>
    </row>
    <row r="35" spans="1:36" ht="25.5">
      <c r="A35" s="113">
        <v>1</v>
      </c>
      <c r="B35" s="113" t="s">
        <v>80</v>
      </c>
      <c r="C35" s="113" t="s">
        <v>30</v>
      </c>
      <c r="D35" s="113">
        <v>28.8</v>
      </c>
      <c r="E35" s="113">
        <v>2021</v>
      </c>
      <c r="F35" s="114"/>
      <c r="G35" s="114"/>
      <c r="H35" s="114"/>
      <c r="I35" s="114"/>
      <c r="J35" s="114"/>
      <c r="K35" s="114"/>
      <c r="L35" s="114"/>
      <c r="M35" s="114"/>
      <c r="N35" s="114"/>
      <c r="O35" s="114">
        <v>1</v>
      </c>
      <c r="P35" s="114">
        <v>1</v>
      </c>
      <c r="Q35" s="114"/>
      <c r="R35" s="114"/>
      <c r="S35" s="114"/>
      <c r="T35" s="114"/>
      <c r="U35" s="114">
        <v>1</v>
      </c>
      <c r="V35" s="114">
        <v>1</v>
      </c>
      <c r="W35" s="114"/>
      <c r="X35" s="114"/>
      <c r="Y35" s="114"/>
      <c r="Z35" s="114"/>
      <c r="AA35" s="114">
        <v>1</v>
      </c>
      <c r="AB35" s="114">
        <v>1</v>
      </c>
      <c r="AC35" s="114"/>
      <c r="AE35" s="115"/>
      <c r="AG35" s="129"/>
      <c r="AJ35" s="123"/>
    </row>
    <row r="36" spans="1:36" ht="26.25" thickBot="1">
      <c r="A36" s="113">
        <v>1</v>
      </c>
      <c r="B36" s="113" t="s">
        <v>85</v>
      </c>
      <c r="C36" s="113" t="s">
        <v>30</v>
      </c>
      <c r="D36" s="113">
        <v>29.38</v>
      </c>
      <c r="E36" s="113">
        <v>2021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>
        <v>1</v>
      </c>
      <c r="Q36" s="114"/>
      <c r="R36" s="114"/>
      <c r="S36" s="114"/>
      <c r="T36" s="114"/>
      <c r="U36" s="114"/>
      <c r="V36" s="114">
        <v>1</v>
      </c>
      <c r="W36" s="114"/>
      <c r="X36" s="114"/>
      <c r="Y36" s="114"/>
      <c r="Z36" s="114"/>
      <c r="AA36" s="114"/>
      <c r="AB36" s="114">
        <v>1</v>
      </c>
      <c r="AC36" s="114"/>
      <c r="AE36" s="130"/>
      <c r="AF36" s="131"/>
      <c r="AG36" s="131"/>
      <c r="AH36" s="131"/>
      <c r="AI36" s="131"/>
      <c r="AJ36" s="132"/>
    </row>
    <row r="37" spans="1:36" ht="25.5">
      <c r="A37" s="113">
        <v>1</v>
      </c>
      <c r="B37" s="113" t="s">
        <v>89</v>
      </c>
      <c r="C37" s="113" t="s">
        <v>30</v>
      </c>
      <c r="D37" s="113">
        <v>29.07</v>
      </c>
      <c r="E37" s="113">
        <v>2021</v>
      </c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>
        <v>1</v>
      </c>
      <c r="Q37" s="114"/>
      <c r="R37" s="114"/>
      <c r="S37" s="114"/>
      <c r="T37" s="114"/>
      <c r="U37" s="114"/>
      <c r="V37" s="114">
        <v>1</v>
      </c>
      <c r="W37" s="114"/>
      <c r="X37" s="114"/>
      <c r="Y37" s="114"/>
      <c r="Z37" s="114"/>
      <c r="AA37" s="114"/>
      <c r="AB37" s="114">
        <v>1</v>
      </c>
      <c r="AC37" s="114"/>
    </row>
    <row r="38" spans="1:36" ht="25.5">
      <c r="A38" s="113">
        <v>1</v>
      </c>
      <c r="B38" s="113" t="s">
        <v>59</v>
      </c>
      <c r="C38" s="113" t="s">
        <v>30</v>
      </c>
      <c r="D38" s="113">
        <v>33.020000000000003</v>
      </c>
      <c r="E38" s="113">
        <v>2022</v>
      </c>
      <c r="F38" s="114"/>
      <c r="G38" s="114"/>
      <c r="H38" s="114"/>
      <c r="I38" s="114"/>
      <c r="J38" s="114"/>
      <c r="K38" s="114"/>
      <c r="L38" s="114"/>
      <c r="M38" s="114"/>
      <c r="N38" s="114"/>
      <c r="O38" s="114">
        <v>1</v>
      </c>
      <c r="P38" s="114">
        <v>1</v>
      </c>
      <c r="Q38" s="114"/>
      <c r="R38" s="114"/>
      <c r="S38" s="114"/>
      <c r="T38" s="114"/>
      <c r="U38" s="114">
        <v>1</v>
      </c>
      <c r="V38" s="114">
        <v>1</v>
      </c>
      <c r="W38" s="114"/>
      <c r="X38" s="114"/>
      <c r="Y38" s="114"/>
      <c r="Z38" s="114"/>
      <c r="AA38" s="114">
        <v>1</v>
      </c>
      <c r="AB38" s="114">
        <v>1</v>
      </c>
      <c r="AC38" s="114"/>
    </row>
    <row r="39" spans="1:36" ht="25.5">
      <c r="A39" s="113">
        <v>1</v>
      </c>
      <c r="B39" s="113" t="s">
        <v>47</v>
      </c>
      <c r="C39" s="113" t="s">
        <v>30</v>
      </c>
      <c r="D39" s="113">
        <v>27.68</v>
      </c>
      <c r="E39" s="113">
        <v>2022</v>
      </c>
      <c r="F39" s="114"/>
      <c r="G39" s="114"/>
      <c r="H39" s="114"/>
      <c r="I39" s="114"/>
      <c r="J39" s="114"/>
      <c r="K39" s="114"/>
      <c r="L39" s="114">
        <v>1</v>
      </c>
      <c r="M39" s="114"/>
      <c r="N39" s="114"/>
      <c r="O39" s="114"/>
      <c r="P39" s="114"/>
      <c r="Q39" s="114"/>
      <c r="R39" s="114">
        <v>1</v>
      </c>
      <c r="S39" s="114"/>
      <c r="T39" s="114"/>
      <c r="U39" s="114"/>
      <c r="V39" s="114"/>
      <c r="W39" s="114"/>
      <c r="X39" s="114">
        <v>1</v>
      </c>
      <c r="Y39" s="114"/>
      <c r="Z39" s="114"/>
      <c r="AA39" s="114"/>
      <c r="AB39" s="114"/>
      <c r="AC39" s="114"/>
    </row>
    <row r="40" spans="1:36" ht="25.5">
      <c r="A40" s="113">
        <v>1</v>
      </c>
      <c r="B40" s="113" t="s">
        <v>51</v>
      </c>
      <c r="C40" s="113" t="s">
        <v>30</v>
      </c>
      <c r="D40" s="113">
        <v>33.92</v>
      </c>
      <c r="E40" s="113">
        <v>2022</v>
      </c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>
        <v>1</v>
      </c>
      <c r="Q40" s="114"/>
      <c r="R40" s="114"/>
      <c r="S40" s="114"/>
      <c r="T40" s="114"/>
      <c r="U40" s="114"/>
      <c r="V40" s="114">
        <v>1</v>
      </c>
      <c r="W40" s="114"/>
      <c r="X40" s="114"/>
      <c r="Y40" s="114"/>
      <c r="Z40" s="114"/>
      <c r="AA40" s="114"/>
      <c r="AB40" s="114">
        <v>1</v>
      </c>
      <c r="AC40" s="114"/>
    </row>
    <row r="41" spans="1:36" ht="25.5">
      <c r="A41" s="113">
        <v>1</v>
      </c>
      <c r="B41" s="113" t="s">
        <v>55</v>
      </c>
      <c r="C41" s="113" t="s">
        <v>30</v>
      </c>
      <c r="D41" s="113">
        <v>27.16</v>
      </c>
      <c r="E41" s="113">
        <v>2022</v>
      </c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>
        <v>1</v>
      </c>
      <c r="Q41" s="114"/>
      <c r="R41" s="114"/>
      <c r="S41" s="114"/>
      <c r="T41" s="114"/>
      <c r="U41" s="114"/>
      <c r="V41" s="114">
        <v>1</v>
      </c>
      <c r="W41" s="114"/>
      <c r="X41" s="114"/>
      <c r="Y41" s="114"/>
      <c r="Z41" s="114"/>
      <c r="AA41" s="114"/>
      <c r="AB41" s="114">
        <v>1</v>
      </c>
      <c r="AC41" s="114"/>
    </row>
    <row r="42" spans="1:36" ht="25.5">
      <c r="A42" s="113">
        <v>1</v>
      </c>
      <c r="B42" s="113" t="s">
        <v>60</v>
      </c>
      <c r="C42" s="113" t="s">
        <v>30</v>
      </c>
      <c r="D42" s="113">
        <v>29.41</v>
      </c>
      <c r="E42" s="113">
        <v>2022</v>
      </c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>
        <v>1</v>
      </c>
      <c r="Q42" s="114"/>
      <c r="R42" s="114"/>
      <c r="S42" s="114"/>
      <c r="T42" s="114"/>
      <c r="U42" s="114"/>
      <c r="V42" s="114">
        <v>1</v>
      </c>
      <c r="W42" s="114"/>
      <c r="X42" s="114"/>
      <c r="Y42" s="114"/>
      <c r="Z42" s="114"/>
      <c r="AA42" s="114"/>
      <c r="AB42" s="114">
        <v>1</v>
      </c>
      <c r="AC42" s="114"/>
    </row>
    <row r="43" spans="1:36" ht="25.5">
      <c r="A43" s="113">
        <v>1</v>
      </c>
      <c r="B43" s="113" t="s">
        <v>65</v>
      </c>
      <c r="C43" s="113" t="s">
        <v>30</v>
      </c>
      <c r="D43" s="113">
        <v>28.82</v>
      </c>
      <c r="E43" s="113">
        <v>2022</v>
      </c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>
        <v>1</v>
      </c>
      <c r="Q43" s="114"/>
      <c r="R43" s="114"/>
      <c r="S43" s="114"/>
      <c r="T43" s="114"/>
      <c r="U43" s="114"/>
      <c r="V43" s="114">
        <v>1</v>
      </c>
      <c r="W43" s="114"/>
      <c r="X43" s="114"/>
      <c r="Y43" s="114"/>
      <c r="Z43" s="114"/>
      <c r="AA43" s="114"/>
      <c r="AB43" s="114">
        <v>1</v>
      </c>
      <c r="AC43" s="114"/>
    </row>
    <row r="44" spans="1:36" ht="25.5">
      <c r="A44" s="113">
        <v>1</v>
      </c>
      <c r="B44" s="113" t="s">
        <v>70</v>
      </c>
      <c r="C44" s="113" t="s">
        <v>30</v>
      </c>
      <c r="D44" s="113">
        <v>29.28</v>
      </c>
      <c r="E44" s="113">
        <v>2022</v>
      </c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>
        <v>1</v>
      </c>
      <c r="Q44" s="114"/>
      <c r="R44" s="114"/>
      <c r="S44" s="114"/>
      <c r="T44" s="114"/>
      <c r="U44" s="114"/>
      <c r="V44" s="114">
        <v>1</v>
      </c>
      <c r="W44" s="114"/>
      <c r="X44" s="114"/>
      <c r="Y44" s="114"/>
      <c r="Z44" s="114"/>
      <c r="AA44" s="114"/>
      <c r="AB44" s="114">
        <v>1</v>
      </c>
      <c r="AC44" s="114"/>
    </row>
    <row r="45" spans="1:36" ht="25.5">
      <c r="A45" s="113">
        <v>1</v>
      </c>
      <c r="B45" s="113" t="s">
        <v>75</v>
      </c>
      <c r="C45" s="113" t="s">
        <v>30</v>
      </c>
      <c r="D45" s="113">
        <v>29.28</v>
      </c>
      <c r="E45" s="113">
        <v>2022</v>
      </c>
      <c r="F45" s="114"/>
      <c r="G45" s="114"/>
      <c r="H45" s="114"/>
      <c r="I45" s="114"/>
      <c r="J45" s="114"/>
      <c r="K45" s="114"/>
      <c r="L45" s="114">
        <v>1</v>
      </c>
      <c r="M45" s="114"/>
      <c r="N45" s="114"/>
      <c r="O45" s="114"/>
      <c r="P45" s="114"/>
      <c r="Q45" s="114"/>
      <c r="R45" s="114">
        <v>1</v>
      </c>
      <c r="S45" s="114"/>
      <c r="T45" s="114"/>
      <c r="U45" s="114"/>
      <c r="V45" s="114"/>
      <c r="W45" s="114"/>
      <c r="X45" s="114">
        <v>1</v>
      </c>
      <c r="Y45" s="114"/>
      <c r="Z45" s="114"/>
      <c r="AA45" s="114"/>
      <c r="AB45" s="114"/>
      <c r="AC45" s="114"/>
    </row>
    <row r="46" spans="1:36" ht="25.5">
      <c r="A46" s="113">
        <v>1</v>
      </c>
      <c r="B46" s="113" t="s">
        <v>46</v>
      </c>
      <c r="C46" s="113" t="s">
        <v>30</v>
      </c>
      <c r="D46" s="113">
        <v>30.01</v>
      </c>
      <c r="E46" s="113">
        <v>2022</v>
      </c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>
        <v>1</v>
      </c>
      <c r="Q46" s="114"/>
      <c r="R46" s="114"/>
      <c r="S46" s="114"/>
      <c r="T46" s="114"/>
      <c r="U46" s="114"/>
      <c r="V46" s="114">
        <v>1</v>
      </c>
      <c r="W46" s="114"/>
      <c r="X46" s="114"/>
      <c r="Y46" s="114"/>
      <c r="Z46" s="114"/>
      <c r="AA46" s="114"/>
      <c r="AB46" s="114">
        <v>1</v>
      </c>
      <c r="AC46" s="114"/>
    </row>
    <row r="47" spans="1:36" ht="25.5">
      <c r="A47" s="113">
        <v>1</v>
      </c>
      <c r="B47" s="113" t="s">
        <v>50</v>
      </c>
      <c r="C47" s="113" t="s">
        <v>30</v>
      </c>
      <c r="D47" s="113">
        <v>27.86</v>
      </c>
      <c r="E47" s="113">
        <v>2022</v>
      </c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>
        <v>1</v>
      </c>
      <c r="Q47" s="114"/>
      <c r="R47" s="114"/>
      <c r="S47" s="114"/>
      <c r="T47" s="114"/>
      <c r="U47" s="114"/>
      <c r="V47" s="114">
        <v>1</v>
      </c>
      <c r="W47" s="114"/>
      <c r="X47" s="114"/>
      <c r="Y47" s="114"/>
      <c r="Z47" s="114"/>
      <c r="AA47" s="114"/>
      <c r="AB47" s="114">
        <v>1</v>
      </c>
      <c r="AC47" s="114"/>
    </row>
    <row r="48" spans="1:36" ht="25.5">
      <c r="A48" s="113">
        <v>1</v>
      </c>
      <c r="B48" s="113" t="s">
        <v>54</v>
      </c>
      <c r="C48" s="113" t="s">
        <v>30</v>
      </c>
      <c r="D48" s="113">
        <v>32.96</v>
      </c>
      <c r="E48" s="113">
        <v>2022</v>
      </c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>
        <v>1</v>
      </c>
      <c r="Q48" s="114"/>
      <c r="R48" s="114"/>
      <c r="S48" s="114"/>
      <c r="T48" s="114"/>
      <c r="U48" s="114"/>
      <c r="V48" s="114">
        <v>1</v>
      </c>
      <c r="W48" s="114"/>
      <c r="X48" s="114"/>
      <c r="Y48" s="114"/>
      <c r="Z48" s="114"/>
      <c r="AA48" s="114"/>
      <c r="AB48" s="114">
        <v>1</v>
      </c>
      <c r="AC48" s="114"/>
    </row>
    <row r="49" spans="1:29" ht="25.5">
      <c r="A49" s="113">
        <v>1</v>
      </c>
      <c r="B49" s="113" t="s">
        <v>39</v>
      </c>
      <c r="C49" s="113" t="s">
        <v>30</v>
      </c>
      <c r="D49" s="113">
        <v>31.73</v>
      </c>
      <c r="E49" s="113">
        <v>2022</v>
      </c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>
        <v>1</v>
      </c>
      <c r="Q49" s="114"/>
      <c r="R49" s="114"/>
      <c r="S49" s="114"/>
      <c r="T49" s="114"/>
      <c r="U49" s="114"/>
      <c r="V49" s="114">
        <v>1</v>
      </c>
      <c r="W49" s="114"/>
      <c r="X49" s="114"/>
      <c r="Y49" s="114"/>
      <c r="Z49" s="114"/>
      <c r="AA49" s="114"/>
      <c r="AB49" s="114">
        <v>1</v>
      </c>
      <c r="AC49" s="114"/>
    </row>
    <row r="50" spans="1:29" ht="25.5">
      <c r="A50" s="113">
        <v>1</v>
      </c>
      <c r="B50" s="113" t="s">
        <v>42</v>
      </c>
      <c r="C50" s="113" t="s">
        <v>30</v>
      </c>
      <c r="D50" s="113">
        <v>29.24</v>
      </c>
      <c r="E50" s="113">
        <v>2022</v>
      </c>
      <c r="F50" s="114"/>
      <c r="G50" s="114"/>
      <c r="H50" s="114"/>
      <c r="I50" s="114"/>
      <c r="J50" s="114"/>
      <c r="K50" s="114"/>
      <c r="L50" s="114">
        <v>1</v>
      </c>
      <c r="M50" s="114"/>
      <c r="N50" s="114"/>
      <c r="O50" s="114"/>
      <c r="P50" s="114"/>
      <c r="Q50" s="114"/>
      <c r="R50" s="114">
        <v>1</v>
      </c>
      <c r="S50" s="114"/>
      <c r="T50" s="114"/>
      <c r="U50" s="114"/>
      <c r="V50" s="114"/>
      <c r="W50" s="114"/>
      <c r="X50" s="114">
        <v>1</v>
      </c>
      <c r="Y50" s="114"/>
      <c r="Z50" s="114"/>
      <c r="AA50" s="114"/>
      <c r="AB50" s="114"/>
      <c r="AC50" s="114"/>
    </row>
    <row r="51" spans="1:29">
      <c r="A51" s="340" t="s">
        <v>110</v>
      </c>
      <c r="B51" s="341"/>
      <c r="C51" s="342"/>
      <c r="D51" s="133">
        <f>SUM(D13:D50)</f>
        <v>1157.2199999999998</v>
      </c>
      <c r="E51" s="133"/>
      <c r="F51" s="134"/>
      <c r="G51" s="134"/>
      <c r="H51" s="134"/>
      <c r="I51" s="134"/>
      <c r="J51" s="134"/>
      <c r="K51" s="134"/>
      <c r="L51" s="134">
        <f>SUM(L10:L50)</f>
        <v>9</v>
      </c>
      <c r="M51" s="134">
        <f t="shared" ref="M51:AC51" si="0">SUM(M10:M50)</f>
        <v>0</v>
      </c>
      <c r="N51" s="134">
        <f t="shared" si="0"/>
        <v>0</v>
      </c>
      <c r="O51" s="134">
        <f t="shared" si="0"/>
        <v>5</v>
      </c>
      <c r="P51" s="134">
        <f t="shared" si="0"/>
        <v>32</v>
      </c>
      <c r="Q51" s="134"/>
      <c r="R51" s="134">
        <f>SUM(R10:R50)</f>
        <v>9</v>
      </c>
      <c r="S51" s="134">
        <f t="shared" ref="S51:V51" si="1">SUM(S10:S50)</f>
        <v>0</v>
      </c>
      <c r="T51" s="134">
        <f t="shared" si="1"/>
        <v>0</v>
      </c>
      <c r="U51" s="134">
        <f t="shared" si="1"/>
        <v>5</v>
      </c>
      <c r="V51" s="134">
        <f t="shared" si="1"/>
        <v>32</v>
      </c>
      <c r="W51" s="134">
        <f t="shared" si="0"/>
        <v>0</v>
      </c>
      <c r="X51" s="134">
        <f>SUM(X10:X50)</f>
        <v>9</v>
      </c>
      <c r="Y51" s="134">
        <f t="shared" ref="Y51:AB51" si="2">SUM(Y10:Y50)</f>
        <v>0</v>
      </c>
      <c r="Z51" s="134">
        <f t="shared" si="2"/>
        <v>0</v>
      </c>
      <c r="AA51" s="134">
        <f t="shared" si="2"/>
        <v>5</v>
      </c>
      <c r="AB51" s="134">
        <f t="shared" si="2"/>
        <v>32</v>
      </c>
      <c r="AC51" s="134">
        <f t="shared" si="0"/>
        <v>0</v>
      </c>
    </row>
    <row r="52" spans="1:29" ht="25.5">
      <c r="A52" s="113">
        <v>2</v>
      </c>
      <c r="B52" s="113" t="s">
        <v>52</v>
      </c>
      <c r="C52" s="113" t="s">
        <v>30</v>
      </c>
      <c r="D52" s="113">
        <v>38.94</v>
      </c>
      <c r="E52" s="113">
        <v>2022</v>
      </c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>
        <v>1</v>
      </c>
      <c r="Q52" s="114"/>
      <c r="R52" s="114"/>
      <c r="S52" s="114"/>
      <c r="T52" s="114"/>
      <c r="U52" s="114"/>
      <c r="V52" s="114">
        <v>1</v>
      </c>
      <c r="W52" s="114"/>
      <c r="X52" s="114"/>
      <c r="Y52" s="114"/>
      <c r="Z52" s="114"/>
      <c r="AA52" s="114"/>
      <c r="AB52" s="114">
        <v>1</v>
      </c>
      <c r="AC52" s="114"/>
    </row>
    <row r="53" spans="1:29" ht="25.5">
      <c r="A53" s="113">
        <v>2</v>
      </c>
      <c r="B53" s="113" t="s">
        <v>56</v>
      </c>
      <c r="C53" s="113" t="s">
        <v>30</v>
      </c>
      <c r="D53" s="113">
        <v>27.25</v>
      </c>
      <c r="E53" s="113">
        <v>2022</v>
      </c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>
        <v>1</v>
      </c>
      <c r="Q53" s="114"/>
      <c r="R53" s="114"/>
      <c r="S53" s="114"/>
      <c r="T53" s="114"/>
      <c r="U53" s="114"/>
      <c r="V53" s="114">
        <v>1</v>
      </c>
      <c r="W53" s="114"/>
      <c r="X53" s="114"/>
      <c r="Y53" s="114"/>
      <c r="Z53" s="114"/>
      <c r="AA53" s="114"/>
      <c r="AB53" s="114">
        <v>1</v>
      </c>
      <c r="AC53" s="114"/>
    </row>
    <row r="54" spans="1:29" ht="25.5">
      <c r="A54" s="113">
        <v>2</v>
      </c>
      <c r="B54" s="113" t="s">
        <v>61</v>
      </c>
      <c r="C54" s="113" t="s">
        <v>30</v>
      </c>
      <c r="D54" s="113">
        <v>29.49</v>
      </c>
      <c r="E54" s="113">
        <v>2022</v>
      </c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>
        <v>1</v>
      </c>
      <c r="Q54" s="114"/>
      <c r="R54" s="114"/>
      <c r="S54" s="114"/>
      <c r="T54" s="114"/>
      <c r="U54" s="114"/>
      <c r="V54" s="114">
        <v>1</v>
      </c>
      <c r="W54" s="114"/>
      <c r="X54" s="114"/>
      <c r="Y54" s="114"/>
      <c r="Z54" s="114"/>
      <c r="AA54" s="114"/>
      <c r="AB54" s="114">
        <v>1</v>
      </c>
      <c r="AC54" s="114"/>
    </row>
    <row r="55" spans="1:29" ht="25.5">
      <c r="A55" s="113">
        <v>2</v>
      </c>
      <c r="B55" s="113" t="s">
        <v>66</v>
      </c>
      <c r="C55" s="113" t="s">
        <v>30</v>
      </c>
      <c r="D55" s="113">
        <v>28.82</v>
      </c>
      <c r="E55" s="113">
        <v>2022</v>
      </c>
      <c r="F55" s="114"/>
      <c r="G55" s="114"/>
      <c r="H55" s="114"/>
      <c r="I55" s="114"/>
      <c r="J55" s="114"/>
      <c r="K55" s="114"/>
      <c r="L55" s="114">
        <v>1</v>
      </c>
      <c r="M55" s="114"/>
      <c r="N55" s="114"/>
      <c r="O55" s="114"/>
      <c r="P55" s="114"/>
      <c r="Q55" s="114"/>
      <c r="R55" s="114">
        <v>1</v>
      </c>
      <c r="S55" s="114"/>
      <c r="T55" s="114"/>
      <c r="U55" s="114"/>
      <c r="V55" s="114"/>
      <c r="W55" s="114"/>
      <c r="X55" s="114">
        <v>1</v>
      </c>
      <c r="Y55" s="114"/>
      <c r="Z55" s="114"/>
      <c r="AA55" s="114"/>
      <c r="AB55" s="114"/>
      <c r="AC55" s="114"/>
    </row>
    <row r="56" spans="1:29" ht="25.5">
      <c r="A56" s="113">
        <v>2</v>
      </c>
      <c r="B56" s="113" t="s">
        <v>71</v>
      </c>
      <c r="C56" s="113" t="s">
        <v>30</v>
      </c>
      <c r="D56" s="113">
        <v>23.51</v>
      </c>
      <c r="E56" s="113">
        <v>2022</v>
      </c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>
        <v>1</v>
      </c>
      <c r="Q56" s="114"/>
      <c r="R56" s="114"/>
      <c r="S56" s="114"/>
      <c r="T56" s="114"/>
      <c r="U56" s="114"/>
      <c r="V56" s="114">
        <v>1</v>
      </c>
      <c r="W56" s="114"/>
      <c r="X56" s="114"/>
      <c r="Y56" s="114"/>
      <c r="Z56" s="114"/>
      <c r="AA56" s="114"/>
      <c r="AB56" s="114">
        <v>1</v>
      </c>
      <c r="AC56" s="114"/>
    </row>
    <row r="57" spans="1:29" ht="25.5">
      <c r="A57" s="113">
        <v>2</v>
      </c>
      <c r="B57" s="113" t="s">
        <v>76</v>
      </c>
      <c r="C57" s="113" t="s">
        <v>30</v>
      </c>
      <c r="D57" s="113">
        <v>30.16</v>
      </c>
      <c r="E57" s="113">
        <v>2022</v>
      </c>
      <c r="F57" s="114"/>
      <c r="G57" s="114"/>
      <c r="H57" s="114"/>
      <c r="I57" s="114"/>
      <c r="J57" s="114"/>
      <c r="K57" s="114"/>
      <c r="L57" s="114"/>
      <c r="M57" s="114">
        <v>1</v>
      </c>
      <c r="N57" s="114"/>
      <c r="O57" s="114"/>
      <c r="P57" s="114">
        <v>1</v>
      </c>
      <c r="Q57" s="114"/>
      <c r="R57" s="114"/>
      <c r="S57" s="114">
        <v>1</v>
      </c>
      <c r="T57" s="114"/>
      <c r="U57" s="114"/>
      <c r="V57" s="114">
        <v>1</v>
      </c>
      <c r="W57" s="114"/>
      <c r="X57" s="114"/>
      <c r="Y57" s="114">
        <v>1</v>
      </c>
      <c r="Z57" s="114"/>
      <c r="AA57" s="114"/>
      <c r="AB57" s="114">
        <v>1</v>
      </c>
      <c r="AC57" s="114"/>
    </row>
    <row r="58" spans="1:29" ht="25.5">
      <c r="A58" s="113">
        <v>2</v>
      </c>
      <c r="B58" s="113" t="s">
        <v>81</v>
      </c>
      <c r="C58" s="113" t="s">
        <v>30</v>
      </c>
      <c r="D58" s="113">
        <v>28.71</v>
      </c>
      <c r="E58" s="113">
        <v>2022</v>
      </c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>
        <v>1</v>
      </c>
      <c r="Q58" s="114"/>
      <c r="R58" s="114"/>
      <c r="S58" s="114"/>
      <c r="T58" s="114"/>
      <c r="U58" s="114"/>
      <c r="V58" s="114">
        <v>1</v>
      </c>
      <c r="W58" s="114"/>
      <c r="X58" s="114"/>
      <c r="Y58" s="114"/>
      <c r="Z58" s="114"/>
      <c r="AA58" s="114"/>
      <c r="AB58" s="114">
        <v>1</v>
      </c>
      <c r="AC58" s="114"/>
    </row>
    <row r="59" spans="1:29" ht="25.5">
      <c r="A59" s="113">
        <v>2</v>
      </c>
      <c r="B59" s="113" t="s">
        <v>86</v>
      </c>
      <c r="C59" s="113" t="s">
        <v>30</v>
      </c>
      <c r="D59" s="113">
        <v>29.5</v>
      </c>
      <c r="E59" s="113">
        <v>2022</v>
      </c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>
        <v>1</v>
      </c>
      <c r="Q59" s="114"/>
      <c r="R59" s="114"/>
      <c r="S59" s="114"/>
      <c r="T59" s="114"/>
      <c r="U59" s="114"/>
      <c r="V59" s="114">
        <v>1</v>
      </c>
      <c r="W59" s="114"/>
      <c r="X59" s="114"/>
      <c r="Y59" s="114"/>
      <c r="Z59" s="114"/>
      <c r="AA59" s="114"/>
      <c r="AB59" s="114">
        <v>1</v>
      </c>
      <c r="AC59" s="114"/>
    </row>
    <row r="60" spans="1:29" ht="25.5">
      <c r="A60" s="113">
        <v>2</v>
      </c>
      <c r="B60" s="113" t="s">
        <v>90</v>
      </c>
      <c r="C60" s="113" t="s">
        <v>30</v>
      </c>
      <c r="D60" s="113">
        <v>29.13</v>
      </c>
      <c r="E60" s="113">
        <v>2022</v>
      </c>
      <c r="F60" s="114"/>
      <c r="G60" s="114"/>
      <c r="H60" s="114"/>
      <c r="I60" s="114"/>
      <c r="J60" s="114"/>
      <c r="K60" s="114"/>
      <c r="L60" s="114"/>
      <c r="M60" s="114">
        <v>0</v>
      </c>
      <c r="N60" s="114">
        <v>0</v>
      </c>
      <c r="O60" s="114">
        <v>0</v>
      </c>
      <c r="P60" s="114">
        <v>0</v>
      </c>
      <c r="Q60" s="114"/>
      <c r="R60" s="114"/>
      <c r="S60" s="114">
        <v>0</v>
      </c>
      <c r="T60" s="114">
        <v>0</v>
      </c>
      <c r="U60" s="114">
        <v>0</v>
      </c>
      <c r="V60" s="114">
        <v>0</v>
      </c>
      <c r="W60" s="114"/>
      <c r="X60" s="114"/>
      <c r="Y60" s="114">
        <v>0</v>
      </c>
      <c r="Z60" s="114">
        <v>0</v>
      </c>
      <c r="AA60" s="114">
        <v>0</v>
      </c>
      <c r="AB60" s="114">
        <v>0</v>
      </c>
      <c r="AC60" s="114"/>
    </row>
    <row r="61" spans="1:29" ht="25.5">
      <c r="A61" s="113">
        <v>2</v>
      </c>
      <c r="B61" s="113" t="s">
        <v>93</v>
      </c>
      <c r="C61" s="113" t="s">
        <v>30</v>
      </c>
      <c r="D61" s="113">
        <v>27.72</v>
      </c>
      <c r="E61" s="113">
        <v>2022</v>
      </c>
      <c r="F61" s="114"/>
      <c r="G61" s="114"/>
      <c r="H61" s="114"/>
      <c r="I61" s="114"/>
      <c r="J61" s="114"/>
      <c r="K61" s="114"/>
      <c r="L61" s="114"/>
      <c r="M61" s="114">
        <v>0</v>
      </c>
      <c r="N61" s="114">
        <v>0</v>
      </c>
      <c r="O61" s="114">
        <v>0</v>
      </c>
      <c r="P61" s="114">
        <v>0</v>
      </c>
      <c r="Q61" s="114"/>
      <c r="R61" s="114"/>
      <c r="S61" s="114">
        <v>0</v>
      </c>
      <c r="T61" s="114">
        <v>0</v>
      </c>
      <c r="U61" s="114">
        <v>0</v>
      </c>
      <c r="V61" s="114">
        <v>0</v>
      </c>
      <c r="W61" s="114"/>
      <c r="X61" s="114"/>
      <c r="Y61" s="114">
        <v>0</v>
      </c>
      <c r="Z61" s="114">
        <v>0</v>
      </c>
      <c r="AA61" s="114">
        <v>0</v>
      </c>
      <c r="AB61" s="114">
        <v>0</v>
      </c>
      <c r="AC61" s="114"/>
    </row>
    <row r="62" spans="1:29" ht="25.5">
      <c r="A62" s="113">
        <v>2</v>
      </c>
      <c r="B62" s="113" t="s">
        <v>96</v>
      </c>
      <c r="C62" s="113" t="s">
        <v>30</v>
      </c>
      <c r="D62" s="113">
        <v>29.68</v>
      </c>
      <c r="E62" s="113">
        <v>2022</v>
      </c>
      <c r="F62" s="114"/>
      <c r="G62" s="114"/>
      <c r="H62" s="114"/>
      <c r="I62" s="114"/>
      <c r="J62" s="114"/>
      <c r="K62" s="114"/>
      <c r="L62" s="114"/>
      <c r="M62" s="114">
        <v>0</v>
      </c>
      <c r="N62" s="114">
        <v>0</v>
      </c>
      <c r="O62" s="114">
        <v>0</v>
      </c>
      <c r="P62" s="114">
        <v>0</v>
      </c>
      <c r="Q62" s="114"/>
      <c r="R62" s="114"/>
      <c r="S62" s="114">
        <v>0</v>
      </c>
      <c r="T62" s="114">
        <v>0</v>
      </c>
      <c r="U62" s="114">
        <v>0</v>
      </c>
      <c r="V62" s="114">
        <v>0</v>
      </c>
      <c r="W62" s="114"/>
      <c r="X62" s="114"/>
      <c r="Y62" s="114">
        <v>0</v>
      </c>
      <c r="Z62" s="114">
        <v>0</v>
      </c>
      <c r="AA62" s="114">
        <v>0</v>
      </c>
      <c r="AB62" s="114">
        <v>0</v>
      </c>
      <c r="AC62" s="114"/>
    </row>
    <row r="63" spans="1:29" ht="25.5">
      <c r="A63" s="113">
        <v>2</v>
      </c>
      <c r="B63" s="113" t="s">
        <v>53</v>
      </c>
      <c r="C63" s="113" t="s">
        <v>30</v>
      </c>
      <c r="D63" s="113">
        <v>39.67</v>
      </c>
      <c r="E63" s="113">
        <v>2023</v>
      </c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>
        <v>1</v>
      </c>
      <c r="Q63" s="114"/>
      <c r="R63" s="114"/>
      <c r="S63" s="114"/>
      <c r="T63" s="114"/>
      <c r="U63" s="114"/>
      <c r="V63" s="114">
        <v>1</v>
      </c>
      <c r="W63" s="114"/>
      <c r="X63" s="114"/>
      <c r="Y63" s="114"/>
      <c r="Z63" s="114"/>
      <c r="AA63" s="114"/>
      <c r="AB63" s="114">
        <v>1</v>
      </c>
      <c r="AC63" s="114"/>
    </row>
    <row r="64" spans="1:29" ht="25.5">
      <c r="A64" s="113">
        <v>2</v>
      </c>
      <c r="B64" s="113" t="s">
        <v>57</v>
      </c>
      <c r="C64" s="113" t="s">
        <v>30</v>
      </c>
      <c r="D64" s="113">
        <v>29.21</v>
      </c>
      <c r="E64" s="113">
        <v>2023</v>
      </c>
      <c r="F64" s="114"/>
      <c r="G64" s="114"/>
      <c r="H64" s="114"/>
      <c r="I64" s="114"/>
      <c r="J64" s="114"/>
      <c r="K64" s="114"/>
      <c r="L64" s="114">
        <v>1</v>
      </c>
      <c r="M64" s="114"/>
      <c r="N64" s="114"/>
      <c r="O64" s="114"/>
      <c r="P64" s="114"/>
      <c r="Q64" s="114"/>
      <c r="R64" s="114">
        <v>1</v>
      </c>
      <c r="S64" s="114"/>
      <c r="T64" s="114"/>
      <c r="U64" s="114"/>
      <c r="V64" s="114"/>
      <c r="W64" s="114"/>
      <c r="X64" s="114">
        <v>1</v>
      </c>
      <c r="Y64" s="114"/>
      <c r="Z64" s="114"/>
      <c r="AA64" s="114"/>
      <c r="AB64" s="114"/>
      <c r="AC64" s="114"/>
    </row>
    <row r="65" spans="1:29" ht="25.5">
      <c r="A65" s="113">
        <v>2</v>
      </c>
      <c r="B65" s="113" t="s">
        <v>62</v>
      </c>
      <c r="C65" s="113" t="s">
        <v>30</v>
      </c>
      <c r="D65" s="113">
        <v>30.96</v>
      </c>
      <c r="E65" s="113">
        <v>2023</v>
      </c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>
        <v>1</v>
      </c>
      <c r="Q65" s="114"/>
      <c r="R65" s="114"/>
      <c r="S65" s="114"/>
      <c r="T65" s="114"/>
      <c r="U65" s="114"/>
      <c r="V65" s="114">
        <v>1</v>
      </c>
      <c r="W65" s="114"/>
      <c r="X65" s="114"/>
      <c r="Y65" s="114"/>
      <c r="Z65" s="114"/>
      <c r="AA65" s="114"/>
      <c r="AB65" s="114">
        <v>1</v>
      </c>
      <c r="AC65" s="114"/>
    </row>
    <row r="66" spans="1:29" ht="25.5">
      <c r="A66" s="113">
        <v>2</v>
      </c>
      <c r="B66" s="113" t="s">
        <v>67</v>
      </c>
      <c r="C66" s="113" t="s">
        <v>30</v>
      </c>
      <c r="D66" s="113">
        <v>29.71</v>
      </c>
      <c r="E66" s="113">
        <v>2023</v>
      </c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>
        <v>1</v>
      </c>
      <c r="Q66" s="114"/>
      <c r="R66" s="114"/>
      <c r="S66" s="114"/>
      <c r="T66" s="114"/>
      <c r="U66" s="114"/>
      <c r="V66" s="114">
        <v>1</v>
      </c>
      <c r="W66" s="114"/>
      <c r="X66" s="114"/>
      <c r="Y66" s="114"/>
      <c r="Z66" s="114"/>
      <c r="AA66" s="114"/>
      <c r="AB66" s="114">
        <v>1</v>
      </c>
      <c r="AC66" s="114"/>
    </row>
    <row r="67" spans="1:29" ht="25.5">
      <c r="A67" s="113">
        <v>2</v>
      </c>
      <c r="B67" s="113" t="s">
        <v>72</v>
      </c>
      <c r="C67" s="113" t="s">
        <v>30</v>
      </c>
      <c r="D67" s="113">
        <v>29.96</v>
      </c>
      <c r="E67" s="113">
        <v>2023</v>
      </c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>
        <v>1</v>
      </c>
      <c r="Q67" s="114"/>
      <c r="R67" s="114"/>
      <c r="S67" s="114"/>
      <c r="T67" s="114"/>
      <c r="U67" s="114"/>
      <c r="V67" s="114">
        <v>1</v>
      </c>
      <c r="W67" s="114"/>
      <c r="X67" s="114"/>
      <c r="Y67" s="114"/>
      <c r="Z67" s="114"/>
      <c r="AA67" s="114"/>
      <c r="AB67" s="114">
        <v>1</v>
      </c>
      <c r="AC67" s="114"/>
    </row>
    <row r="68" spans="1:29" ht="25.5">
      <c r="A68" s="113">
        <v>2</v>
      </c>
      <c r="B68" s="113" t="s">
        <v>77</v>
      </c>
      <c r="C68" s="113" t="s">
        <v>30</v>
      </c>
      <c r="D68" s="113">
        <v>30.56</v>
      </c>
      <c r="E68" s="113">
        <v>2023</v>
      </c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>
        <v>1</v>
      </c>
      <c r="Q68" s="114"/>
      <c r="R68" s="114"/>
      <c r="S68" s="114"/>
      <c r="T68" s="114"/>
      <c r="U68" s="114"/>
      <c r="V68" s="114">
        <v>1</v>
      </c>
      <c r="W68" s="114"/>
      <c r="X68" s="114"/>
      <c r="Y68" s="114"/>
      <c r="Z68" s="114"/>
      <c r="AA68" s="114"/>
      <c r="AB68" s="114">
        <v>1</v>
      </c>
      <c r="AC68" s="114"/>
    </row>
    <row r="69" spans="1:29" ht="25.5">
      <c r="A69" s="113">
        <v>2</v>
      </c>
      <c r="B69" s="113" t="s">
        <v>82</v>
      </c>
      <c r="C69" s="113" t="s">
        <v>30</v>
      </c>
      <c r="D69" s="113">
        <v>25.5</v>
      </c>
      <c r="E69" s="113">
        <v>2023</v>
      </c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>
        <v>1</v>
      </c>
      <c r="Q69" s="114"/>
      <c r="R69" s="114"/>
      <c r="S69" s="114"/>
      <c r="T69" s="114"/>
      <c r="U69" s="114"/>
      <c r="V69" s="114">
        <v>1</v>
      </c>
      <c r="W69" s="114"/>
      <c r="X69" s="114"/>
      <c r="Y69" s="114"/>
      <c r="Z69" s="114"/>
      <c r="AA69" s="114"/>
      <c r="AB69" s="114">
        <v>1</v>
      </c>
      <c r="AC69" s="114"/>
    </row>
    <row r="70" spans="1:29" ht="25.5">
      <c r="A70" s="113">
        <v>2</v>
      </c>
      <c r="B70" s="113" t="s">
        <v>87</v>
      </c>
      <c r="C70" s="113" t="s">
        <v>30</v>
      </c>
      <c r="D70" s="113">
        <v>33.090000000000003</v>
      </c>
      <c r="E70" s="113">
        <v>2023</v>
      </c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>
        <v>1</v>
      </c>
      <c r="Q70" s="114"/>
      <c r="R70" s="114"/>
      <c r="S70" s="114"/>
      <c r="T70" s="114"/>
      <c r="U70" s="114"/>
      <c r="V70" s="114">
        <v>1</v>
      </c>
      <c r="W70" s="114"/>
      <c r="X70" s="114"/>
      <c r="Y70" s="114"/>
      <c r="Z70" s="114"/>
      <c r="AA70" s="114"/>
      <c r="AB70" s="114">
        <v>1</v>
      </c>
      <c r="AC70" s="114"/>
    </row>
    <row r="71" spans="1:29" ht="25.5">
      <c r="A71" s="113">
        <v>2</v>
      </c>
      <c r="B71" s="113" t="s">
        <v>91</v>
      </c>
      <c r="C71" s="113" t="s">
        <v>30</v>
      </c>
      <c r="D71" s="113">
        <v>30.47</v>
      </c>
      <c r="E71" s="113">
        <v>2023</v>
      </c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>
        <v>1</v>
      </c>
      <c r="Q71" s="114"/>
      <c r="R71" s="114"/>
      <c r="S71" s="114"/>
      <c r="T71" s="114"/>
      <c r="U71" s="114"/>
      <c r="V71" s="114">
        <v>1</v>
      </c>
      <c r="W71" s="114"/>
      <c r="X71" s="114"/>
      <c r="Y71" s="114"/>
      <c r="Z71" s="114"/>
      <c r="AA71" s="114"/>
      <c r="AB71" s="114">
        <v>1</v>
      </c>
      <c r="AC71" s="114"/>
    </row>
    <row r="72" spans="1:29" ht="25.5">
      <c r="A72" s="113">
        <v>2</v>
      </c>
      <c r="B72" s="113" t="s">
        <v>94</v>
      </c>
      <c r="C72" s="113" t="s">
        <v>30</v>
      </c>
      <c r="D72" s="113">
        <v>29.01</v>
      </c>
      <c r="E72" s="113">
        <v>2023</v>
      </c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>
        <v>1</v>
      </c>
      <c r="Q72" s="114"/>
      <c r="R72" s="114"/>
      <c r="S72" s="114"/>
      <c r="T72" s="114"/>
      <c r="U72" s="114"/>
      <c r="V72" s="114">
        <v>1</v>
      </c>
      <c r="W72" s="114"/>
      <c r="X72" s="114"/>
      <c r="Y72" s="114"/>
      <c r="Z72" s="114"/>
      <c r="AA72" s="114"/>
      <c r="AB72" s="114">
        <v>1</v>
      </c>
      <c r="AC72" s="114"/>
    </row>
    <row r="73" spans="1:29" ht="25.5">
      <c r="A73" s="113">
        <v>2</v>
      </c>
      <c r="B73" s="113" t="s">
        <v>97</v>
      </c>
      <c r="C73" s="113" t="s">
        <v>30</v>
      </c>
      <c r="D73" s="113">
        <v>29.76</v>
      </c>
      <c r="E73" s="113">
        <v>2023</v>
      </c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>
        <v>1</v>
      </c>
      <c r="Q73" s="114"/>
      <c r="R73" s="114"/>
      <c r="S73" s="114"/>
      <c r="T73" s="114"/>
      <c r="U73" s="114"/>
      <c r="V73" s="114">
        <v>1</v>
      </c>
      <c r="W73" s="114"/>
      <c r="X73" s="114"/>
      <c r="Y73" s="114"/>
      <c r="Z73" s="114"/>
      <c r="AA73" s="114"/>
      <c r="AB73" s="114">
        <v>1</v>
      </c>
      <c r="AC73" s="114"/>
    </row>
    <row r="74" spans="1:29" ht="25.5">
      <c r="A74" s="113">
        <v>2</v>
      </c>
      <c r="B74" s="113" t="s">
        <v>100</v>
      </c>
      <c r="C74" s="113" t="s">
        <v>30</v>
      </c>
      <c r="D74" s="113">
        <v>31.15</v>
      </c>
      <c r="E74" s="113">
        <v>2023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>
        <v>1</v>
      </c>
      <c r="Q74" s="114"/>
      <c r="R74" s="114"/>
      <c r="S74" s="114"/>
      <c r="T74" s="114"/>
      <c r="U74" s="114"/>
      <c r="V74" s="114">
        <v>1</v>
      </c>
      <c r="W74" s="114"/>
      <c r="X74" s="114"/>
      <c r="Y74" s="114"/>
      <c r="Z74" s="114"/>
      <c r="AA74" s="114"/>
      <c r="AB74" s="114">
        <v>1</v>
      </c>
      <c r="AC74" s="114"/>
    </row>
    <row r="75" spans="1:29" ht="25.5">
      <c r="A75" s="113">
        <v>2</v>
      </c>
      <c r="B75" s="113" t="s">
        <v>103</v>
      </c>
      <c r="C75" s="113" t="s">
        <v>30</v>
      </c>
      <c r="D75" s="113">
        <v>31.06</v>
      </c>
      <c r="E75" s="113">
        <v>2023</v>
      </c>
      <c r="F75" s="114"/>
      <c r="G75" s="114"/>
      <c r="H75" s="114"/>
      <c r="I75" s="114"/>
      <c r="J75" s="114"/>
      <c r="K75" s="114"/>
      <c r="L75" s="114"/>
      <c r="M75" s="114">
        <v>1</v>
      </c>
      <c r="N75" s="114"/>
      <c r="O75" s="114"/>
      <c r="P75" s="114">
        <v>1</v>
      </c>
      <c r="Q75" s="114"/>
      <c r="R75" s="114"/>
      <c r="S75" s="114">
        <v>1</v>
      </c>
      <c r="T75" s="114"/>
      <c r="U75" s="114"/>
      <c r="V75" s="114">
        <v>1</v>
      </c>
      <c r="W75" s="114"/>
      <c r="X75" s="114"/>
      <c r="Y75" s="114">
        <v>1</v>
      </c>
      <c r="Z75" s="114"/>
      <c r="AA75" s="114"/>
      <c r="AB75" s="114">
        <v>1</v>
      </c>
      <c r="AC75" s="114"/>
    </row>
    <row r="76" spans="1:29" ht="25.5">
      <c r="A76" s="113">
        <v>2</v>
      </c>
      <c r="B76" s="113" t="s">
        <v>106</v>
      </c>
      <c r="C76" s="113" t="s">
        <v>30</v>
      </c>
      <c r="D76" s="113">
        <v>29.72</v>
      </c>
      <c r="E76" s="113">
        <v>2023</v>
      </c>
      <c r="F76" s="114"/>
      <c r="G76" s="114"/>
      <c r="H76" s="114"/>
      <c r="I76" s="114"/>
      <c r="J76" s="114"/>
      <c r="K76" s="114"/>
      <c r="L76" s="114"/>
      <c r="M76" s="114">
        <v>0</v>
      </c>
      <c r="N76" s="114"/>
      <c r="O76" s="114">
        <v>0</v>
      </c>
      <c r="P76" s="114">
        <v>0</v>
      </c>
      <c r="Q76" s="114"/>
      <c r="R76" s="114"/>
      <c r="S76" s="114">
        <v>0</v>
      </c>
      <c r="T76" s="114"/>
      <c r="U76" s="114">
        <v>0</v>
      </c>
      <c r="V76" s="114">
        <v>0</v>
      </c>
      <c r="W76" s="114"/>
      <c r="X76" s="114"/>
      <c r="Y76" s="114">
        <v>0</v>
      </c>
      <c r="Z76" s="114"/>
      <c r="AA76" s="114">
        <v>0</v>
      </c>
      <c r="AB76" s="114">
        <v>0</v>
      </c>
      <c r="AC76" s="114"/>
    </row>
    <row r="77" spans="1:29" ht="25.5">
      <c r="A77" s="113">
        <v>2</v>
      </c>
      <c r="B77" s="113" t="s">
        <v>109</v>
      </c>
      <c r="C77" s="113" t="s">
        <v>30</v>
      </c>
      <c r="D77" s="113">
        <v>28.38</v>
      </c>
      <c r="E77" s="113">
        <v>2023</v>
      </c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>
        <v>1</v>
      </c>
      <c r="Q77" s="114"/>
      <c r="R77" s="114"/>
      <c r="S77" s="114"/>
      <c r="T77" s="114"/>
      <c r="U77" s="114"/>
      <c r="V77" s="114">
        <v>1</v>
      </c>
      <c r="W77" s="114"/>
      <c r="X77" s="114"/>
      <c r="Y77" s="114"/>
      <c r="Z77" s="114"/>
      <c r="AA77" s="114"/>
      <c r="AB77" s="114">
        <v>1</v>
      </c>
      <c r="AC77" s="114"/>
    </row>
    <row r="78" spans="1:29" ht="25.5">
      <c r="A78" s="113">
        <v>2</v>
      </c>
      <c r="B78" s="113" t="s">
        <v>99</v>
      </c>
      <c r="C78" s="113" t="s">
        <v>30</v>
      </c>
      <c r="D78" s="113">
        <v>29.8</v>
      </c>
      <c r="E78" s="113">
        <v>2023</v>
      </c>
      <c r="F78" s="114"/>
      <c r="G78" s="114"/>
      <c r="H78" s="114"/>
      <c r="I78" s="114"/>
      <c r="J78" s="114"/>
      <c r="K78" s="114"/>
      <c r="L78" s="114"/>
      <c r="M78" s="114">
        <v>2</v>
      </c>
      <c r="N78" s="114">
        <v>1</v>
      </c>
      <c r="O78" s="114"/>
      <c r="P78" s="114">
        <v>1</v>
      </c>
      <c r="Q78" s="114"/>
      <c r="R78" s="114"/>
      <c r="S78" s="114">
        <v>2</v>
      </c>
      <c r="T78" s="114">
        <v>1</v>
      </c>
      <c r="U78" s="114"/>
      <c r="V78" s="114">
        <v>1</v>
      </c>
      <c r="W78" s="114"/>
      <c r="X78" s="114"/>
      <c r="Y78" s="114">
        <v>2</v>
      </c>
      <c r="Z78" s="114">
        <v>1</v>
      </c>
      <c r="AA78" s="114"/>
      <c r="AB78" s="114">
        <v>1</v>
      </c>
      <c r="AC78" s="114"/>
    </row>
    <row r="79" spans="1:29" ht="25.5">
      <c r="A79" s="113">
        <v>2</v>
      </c>
      <c r="B79" s="113" t="s">
        <v>102</v>
      </c>
      <c r="C79" s="113" t="s">
        <v>30</v>
      </c>
      <c r="D79" s="113">
        <v>30.15</v>
      </c>
      <c r="E79" s="113">
        <v>2023</v>
      </c>
      <c r="F79" s="114"/>
      <c r="G79" s="114"/>
      <c r="H79" s="114"/>
      <c r="I79" s="114"/>
      <c r="J79" s="114"/>
      <c r="K79" s="114"/>
      <c r="L79" s="114"/>
      <c r="M79" s="114">
        <v>0</v>
      </c>
      <c r="N79" s="114">
        <v>0</v>
      </c>
      <c r="O79" s="114">
        <v>0</v>
      </c>
      <c r="P79" s="114">
        <v>0</v>
      </c>
      <c r="Q79" s="114"/>
      <c r="R79" s="114"/>
      <c r="S79" s="114">
        <v>0</v>
      </c>
      <c r="T79" s="114">
        <v>0</v>
      </c>
      <c r="U79" s="114">
        <v>0</v>
      </c>
      <c r="V79" s="114">
        <v>0</v>
      </c>
      <c r="W79" s="114"/>
      <c r="X79" s="114"/>
      <c r="Y79" s="114">
        <v>0</v>
      </c>
      <c r="Z79" s="114">
        <v>0</v>
      </c>
      <c r="AA79" s="114">
        <v>0</v>
      </c>
      <c r="AB79" s="114">
        <v>0</v>
      </c>
      <c r="AC79" s="114"/>
    </row>
    <row r="80" spans="1:29" ht="25.5">
      <c r="A80" s="113">
        <v>2</v>
      </c>
      <c r="B80" s="113" t="s">
        <v>105</v>
      </c>
      <c r="C80" s="113" t="s">
        <v>30</v>
      </c>
      <c r="D80" s="113">
        <v>29.17</v>
      </c>
      <c r="E80" s="113">
        <v>2023</v>
      </c>
      <c r="F80" s="114"/>
      <c r="G80" s="114"/>
      <c r="H80" s="114"/>
      <c r="I80" s="114"/>
      <c r="J80" s="114"/>
      <c r="K80" s="114"/>
      <c r="L80" s="114"/>
      <c r="M80" s="114">
        <v>0</v>
      </c>
      <c r="N80" s="114">
        <v>0</v>
      </c>
      <c r="O80" s="114">
        <v>0</v>
      </c>
      <c r="P80" s="114">
        <v>0</v>
      </c>
      <c r="Q80" s="114"/>
      <c r="R80" s="114"/>
      <c r="S80" s="114">
        <v>0</v>
      </c>
      <c r="T80" s="114">
        <v>0</v>
      </c>
      <c r="U80" s="114">
        <v>0</v>
      </c>
      <c r="V80" s="114">
        <v>0</v>
      </c>
      <c r="W80" s="114"/>
      <c r="X80" s="114"/>
      <c r="Y80" s="114">
        <v>0</v>
      </c>
      <c r="Z80" s="114">
        <v>0</v>
      </c>
      <c r="AA80" s="114">
        <v>0</v>
      </c>
      <c r="AB80" s="114">
        <v>0</v>
      </c>
      <c r="AC80" s="114"/>
    </row>
    <row r="81" spans="1:30" ht="25.5">
      <c r="A81" s="113">
        <v>2</v>
      </c>
      <c r="B81" s="113" t="s">
        <v>108</v>
      </c>
      <c r="C81" s="113" t="s">
        <v>30</v>
      </c>
      <c r="D81" s="113">
        <v>28.75</v>
      </c>
      <c r="E81" s="113">
        <v>2023</v>
      </c>
      <c r="F81" s="114"/>
      <c r="G81" s="114"/>
      <c r="H81" s="114"/>
      <c r="I81" s="114"/>
      <c r="J81" s="114"/>
      <c r="K81" s="114"/>
      <c r="L81" s="114"/>
      <c r="M81" s="114">
        <v>0</v>
      </c>
      <c r="N81" s="114">
        <v>0</v>
      </c>
      <c r="O81" s="114">
        <v>0</v>
      </c>
      <c r="P81" s="114">
        <v>0</v>
      </c>
      <c r="Q81" s="114"/>
      <c r="R81" s="114"/>
      <c r="S81" s="114">
        <v>0</v>
      </c>
      <c r="T81" s="114">
        <v>0</v>
      </c>
      <c r="U81" s="114">
        <v>0</v>
      </c>
      <c r="V81" s="114">
        <v>0</v>
      </c>
      <c r="W81" s="114"/>
      <c r="X81" s="114"/>
      <c r="Y81" s="114">
        <v>0</v>
      </c>
      <c r="Z81" s="114">
        <v>0</v>
      </c>
      <c r="AA81" s="114">
        <v>0</v>
      </c>
      <c r="AB81" s="114">
        <v>0</v>
      </c>
      <c r="AC81" s="114"/>
    </row>
    <row r="82" spans="1:30" ht="25.5">
      <c r="A82" s="113">
        <v>2</v>
      </c>
      <c r="B82" s="113" t="s">
        <v>49</v>
      </c>
      <c r="C82" s="113" t="s">
        <v>30</v>
      </c>
      <c r="D82" s="113">
        <v>29.84</v>
      </c>
      <c r="E82" s="113">
        <v>2023</v>
      </c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>
        <v>1</v>
      </c>
      <c r="Q82" s="114"/>
      <c r="R82" s="114"/>
      <c r="S82" s="114"/>
      <c r="T82" s="114"/>
      <c r="U82" s="114"/>
      <c r="V82" s="114">
        <v>1</v>
      </c>
      <c r="W82" s="114"/>
      <c r="X82" s="114"/>
      <c r="Y82" s="114"/>
      <c r="Z82" s="114"/>
      <c r="AA82" s="114"/>
      <c r="AB82" s="114">
        <v>1</v>
      </c>
      <c r="AC82" s="114"/>
    </row>
    <row r="83" spans="1:30" ht="25.5">
      <c r="A83" s="113">
        <v>2</v>
      </c>
      <c r="B83" s="113" t="s">
        <v>40</v>
      </c>
      <c r="C83" s="113" t="s">
        <v>30</v>
      </c>
      <c r="D83" s="113">
        <v>28.45</v>
      </c>
      <c r="E83" s="113">
        <v>2023</v>
      </c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>
        <v>1</v>
      </c>
      <c r="Q83" s="114"/>
      <c r="R83" s="114"/>
      <c r="S83" s="114"/>
      <c r="T83" s="114"/>
      <c r="U83" s="114"/>
      <c r="V83" s="114">
        <v>1</v>
      </c>
      <c r="W83" s="114"/>
      <c r="X83" s="114"/>
      <c r="Y83" s="114"/>
      <c r="Z83" s="114"/>
      <c r="AA83" s="114"/>
      <c r="AB83" s="114">
        <v>1</v>
      </c>
      <c r="AC83" s="114"/>
    </row>
    <row r="84" spans="1:30" ht="25.5">
      <c r="A84" s="113">
        <v>2</v>
      </c>
      <c r="B84" s="113" t="s">
        <v>43</v>
      </c>
      <c r="C84" s="113" t="s">
        <v>30</v>
      </c>
      <c r="D84" s="113">
        <v>29.62</v>
      </c>
      <c r="E84" s="113">
        <v>2023</v>
      </c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>
        <v>1</v>
      </c>
      <c r="Q84" s="114"/>
      <c r="R84" s="114"/>
      <c r="S84" s="114"/>
      <c r="T84" s="114"/>
      <c r="U84" s="114"/>
      <c r="V84" s="114">
        <v>1</v>
      </c>
      <c r="W84" s="114"/>
      <c r="X84" s="114"/>
      <c r="Y84" s="114"/>
      <c r="Z84" s="114"/>
      <c r="AA84" s="114"/>
      <c r="AB84" s="114">
        <v>1</v>
      </c>
      <c r="AC84" s="114"/>
    </row>
    <row r="85" spans="1:30" ht="25.5">
      <c r="A85" s="113">
        <v>2</v>
      </c>
      <c r="B85" s="113" t="s">
        <v>48</v>
      </c>
      <c r="C85" s="113" t="s">
        <v>30</v>
      </c>
      <c r="D85" s="113">
        <v>28.76</v>
      </c>
      <c r="E85" s="113">
        <v>2023</v>
      </c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>
        <v>1</v>
      </c>
      <c r="Q85" s="114"/>
      <c r="R85" s="114"/>
      <c r="S85" s="114"/>
      <c r="T85" s="114"/>
      <c r="U85" s="114"/>
      <c r="V85" s="114">
        <v>1</v>
      </c>
      <c r="W85" s="114"/>
      <c r="X85" s="114"/>
      <c r="Y85" s="114"/>
      <c r="Z85" s="114"/>
      <c r="AA85" s="114"/>
      <c r="AB85" s="114">
        <v>1</v>
      </c>
      <c r="AC85" s="114"/>
    </row>
    <row r="86" spans="1:30" ht="25.5">
      <c r="A86" s="113">
        <v>2</v>
      </c>
      <c r="B86" s="113" t="s">
        <v>41</v>
      </c>
      <c r="C86" s="113" t="s">
        <v>30</v>
      </c>
      <c r="D86" s="113">
        <v>29.59</v>
      </c>
      <c r="E86" s="113">
        <v>2023</v>
      </c>
      <c r="F86" s="114"/>
      <c r="G86" s="114"/>
      <c r="H86" s="114"/>
      <c r="I86" s="114"/>
      <c r="J86" s="114"/>
      <c r="K86" s="114"/>
      <c r="L86" s="114">
        <v>1</v>
      </c>
      <c r="M86" s="114"/>
      <c r="N86" s="114"/>
      <c r="O86" s="114"/>
      <c r="P86" s="114"/>
      <c r="Q86" s="114"/>
      <c r="R86" s="114">
        <v>1</v>
      </c>
      <c r="S86" s="114"/>
      <c r="T86" s="114"/>
      <c r="U86" s="114"/>
      <c r="V86" s="114"/>
      <c r="W86" s="114"/>
      <c r="X86" s="114">
        <v>1</v>
      </c>
      <c r="Y86" s="114"/>
      <c r="Z86" s="114"/>
      <c r="AA86" s="114"/>
      <c r="AB86" s="114"/>
      <c r="AC86" s="114"/>
    </row>
    <row r="87" spans="1:30" ht="25.5">
      <c r="A87" s="113">
        <v>2</v>
      </c>
      <c r="B87" s="113" t="s">
        <v>44</v>
      </c>
      <c r="C87" s="113" t="s">
        <v>30</v>
      </c>
      <c r="D87" s="113">
        <v>31.02</v>
      </c>
      <c r="E87" s="113">
        <v>2023</v>
      </c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>
        <v>1</v>
      </c>
      <c r="Q87" s="114"/>
      <c r="R87" s="114"/>
      <c r="S87" s="114"/>
      <c r="T87" s="114"/>
      <c r="U87" s="114"/>
      <c r="V87" s="114">
        <v>1</v>
      </c>
      <c r="W87" s="114"/>
      <c r="X87" s="114"/>
      <c r="Y87" s="114"/>
      <c r="Z87" s="114"/>
      <c r="AA87" s="114"/>
      <c r="AB87" s="114">
        <v>1</v>
      </c>
      <c r="AC87" s="114"/>
    </row>
    <row r="88" spans="1:30" ht="25.5">
      <c r="A88" s="113">
        <v>2</v>
      </c>
      <c r="B88" s="113" t="s">
        <v>37</v>
      </c>
      <c r="C88" s="113" t="s">
        <v>30</v>
      </c>
      <c r="D88" s="113">
        <v>22.54</v>
      </c>
      <c r="E88" s="113">
        <v>2023</v>
      </c>
      <c r="F88" s="114"/>
      <c r="G88" s="114"/>
      <c r="H88" s="114"/>
      <c r="I88" s="114"/>
      <c r="J88" s="114"/>
      <c r="K88" s="114"/>
      <c r="L88" s="114"/>
      <c r="M88" s="114">
        <v>1</v>
      </c>
      <c r="N88" s="114"/>
      <c r="O88" s="114"/>
      <c r="P88" s="114"/>
      <c r="Q88" s="114"/>
      <c r="R88" s="114"/>
      <c r="S88" s="114">
        <v>1</v>
      </c>
      <c r="T88" s="114"/>
      <c r="U88" s="114"/>
      <c r="V88" s="114"/>
      <c r="W88" s="114"/>
      <c r="X88" s="114"/>
      <c r="Y88" s="114">
        <v>1</v>
      </c>
      <c r="Z88" s="114"/>
      <c r="AA88" s="114"/>
      <c r="AB88" s="114"/>
      <c r="AC88" s="114"/>
    </row>
    <row r="89" spans="1:30" ht="25.5">
      <c r="A89" s="113">
        <v>2</v>
      </c>
      <c r="B89" s="113" t="s">
        <v>111</v>
      </c>
      <c r="C89" s="113" t="s">
        <v>30</v>
      </c>
      <c r="D89" s="113">
        <v>19.96</v>
      </c>
      <c r="E89" s="113">
        <v>2023</v>
      </c>
      <c r="F89" s="114"/>
      <c r="G89" s="114"/>
      <c r="H89" s="114"/>
      <c r="I89" s="114"/>
      <c r="J89" s="114"/>
      <c r="K89" s="114"/>
      <c r="L89" s="114">
        <v>1</v>
      </c>
      <c r="M89" s="114"/>
      <c r="N89" s="114"/>
      <c r="O89" s="114"/>
      <c r="P89" s="114"/>
      <c r="Q89" s="114"/>
      <c r="R89" s="114">
        <v>1</v>
      </c>
      <c r="S89" s="114"/>
      <c r="T89" s="114"/>
      <c r="U89" s="114"/>
      <c r="V89" s="114"/>
      <c r="W89" s="114"/>
      <c r="X89" s="114">
        <v>1</v>
      </c>
      <c r="Y89" s="114"/>
      <c r="Z89" s="114"/>
      <c r="AA89" s="114"/>
      <c r="AB89" s="114"/>
      <c r="AC89" s="114"/>
    </row>
    <row r="90" spans="1:30" s="136" customFormat="1">
      <c r="A90" s="340" t="s">
        <v>110</v>
      </c>
      <c r="B90" s="341"/>
      <c r="C90" s="342"/>
      <c r="D90" s="133">
        <f>SUM(D52:D89)</f>
        <v>1118.7699999999998</v>
      </c>
      <c r="E90" s="133"/>
      <c r="F90" s="134"/>
      <c r="G90" s="134"/>
      <c r="H90" s="134"/>
      <c r="I90" s="134"/>
      <c r="J90" s="134"/>
      <c r="K90" s="134"/>
      <c r="L90" s="134">
        <f>SUM(L52:L89)</f>
        <v>4</v>
      </c>
      <c r="M90" s="134">
        <f t="shared" ref="M90:P90" si="3">SUM(M52:M89)</f>
        <v>5</v>
      </c>
      <c r="N90" s="134">
        <f t="shared" si="3"/>
        <v>1</v>
      </c>
      <c r="O90" s="134">
        <f t="shared" si="3"/>
        <v>0</v>
      </c>
      <c r="P90" s="134">
        <f t="shared" si="3"/>
        <v>26</v>
      </c>
      <c r="Q90" s="134"/>
      <c r="R90" s="134">
        <f>SUM(R52:R89)</f>
        <v>4</v>
      </c>
      <c r="S90" s="134">
        <f t="shared" ref="S90:V90" si="4">SUM(S52:S89)</f>
        <v>5</v>
      </c>
      <c r="T90" s="134">
        <f t="shared" si="4"/>
        <v>1</v>
      </c>
      <c r="U90" s="134">
        <f t="shared" si="4"/>
        <v>0</v>
      </c>
      <c r="V90" s="134">
        <f t="shared" si="4"/>
        <v>26</v>
      </c>
      <c r="W90" s="134"/>
      <c r="X90" s="134">
        <f>SUM(X52:X89)</f>
        <v>4</v>
      </c>
      <c r="Y90" s="134">
        <f t="shared" ref="Y90:AB90" si="5">SUM(Y52:Y89)</f>
        <v>5</v>
      </c>
      <c r="Z90" s="134">
        <f t="shared" si="5"/>
        <v>1</v>
      </c>
      <c r="AA90" s="134">
        <f t="shared" si="5"/>
        <v>0</v>
      </c>
      <c r="AB90" s="134">
        <f t="shared" si="5"/>
        <v>26</v>
      </c>
      <c r="AC90" s="134"/>
      <c r="AD90" s="135"/>
    </row>
    <row r="91" spans="1:30">
      <c r="B91" s="343" t="s">
        <v>129</v>
      </c>
      <c r="C91" s="344"/>
      <c r="D91" s="137">
        <f>D51+D90</f>
        <v>2275.9899999999998</v>
      </c>
      <c r="E91" s="137">
        <f t="shared" ref="E91:AC91" si="6">E51+E90</f>
        <v>0</v>
      </c>
      <c r="F91" s="137">
        <f t="shared" si="6"/>
        <v>0</v>
      </c>
      <c r="G91" s="137">
        <f t="shared" si="6"/>
        <v>0</v>
      </c>
      <c r="H91" s="137">
        <f t="shared" si="6"/>
        <v>0</v>
      </c>
      <c r="I91" s="137">
        <f t="shared" si="6"/>
        <v>0</v>
      </c>
      <c r="J91" s="137">
        <f t="shared" si="6"/>
        <v>0</v>
      </c>
      <c r="K91" s="137">
        <f t="shared" si="6"/>
        <v>0</v>
      </c>
      <c r="L91" s="137">
        <f t="shared" si="6"/>
        <v>13</v>
      </c>
      <c r="M91" s="137">
        <f t="shared" si="6"/>
        <v>5</v>
      </c>
      <c r="N91" s="137">
        <f t="shared" si="6"/>
        <v>1</v>
      </c>
      <c r="O91" s="137">
        <f t="shared" si="6"/>
        <v>5</v>
      </c>
      <c r="P91" s="137">
        <f t="shared" si="6"/>
        <v>58</v>
      </c>
      <c r="Q91" s="137">
        <f t="shared" si="6"/>
        <v>0</v>
      </c>
      <c r="R91" s="137">
        <f t="shared" si="6"/>
        <v>13</v>
      </c>
      <c r="S91" s="137">
        <f t="shared" si="6"/>
        <v>5</v>
      </c>
      <c r="T91" s="137">
        <f t="shared" si="6"/>
        <v>1</v>
      </c>
      <c r="U91" s="137">
        <f t="shared" si="6"/>
        <v>5</v>
      </c>
      <c r="V91" s="137">
        <f t="shared" si="6"/>
        <v>58</v>
      </c>
      <c r="W91" s="137">
        <f t="shared" si="6"/>
        <v>0</v>
      </c>
      <c r="X91" s="137">
        <f t="shared" si="6"/>
        <v>13</v>
      </c>
      <c r="Y91" s="137">
        <f t="shared" si="6"/>
        <v>5</v>
      </c>
      <c r="Z91" s="137">
        <f t="shared" si="6"/>
        <v>1</v>
      </c>
      <c r="AA91" s="137">
        <f t="shared" si="6"/>
        <v>5</v>
      </c>
      <c r="AB91" s="137">
        <f t="shared" si="6"/>
        <v>58</v>
      </c>
      <c r="AC91" s="137">
        <f t="shared" si="6"/>
        <v>0</v>
      </c>
    </row>
  </sheetData>
  <mergeCells count="28">
    <mergeCell ref="A1:W2"/>
    <mergeCell ref="A5:A9"/>
    <mergeCell ref="B5:B9"/>
    <mergeCell ref="C5:C9"/>
    <mergeCell ref="D5:D9"/>
    <mergeCell ref="E5:E9"/>
    <mergeCell ref="F5:AC5"/>
    <mergeCell ref="F6:K6"/>
    <mergeCell ref="L6:AC6"/>
    <mergeCell ref="F7:F9"/>
    <mergeCell ref="AE7:AJ9"/>
    <mergeCell ref="L8:L9"/>
    <mergeCell ref="M8:P8"/>
    <mergeCell ref="Q8:Q9"/>
    <mergeCell ref="R8:R9"/>
    <mergeCell ref="Y8:AB8"/>
    <mergeCell ref="AC8:AC9"/>
    <mergeCell ref="X7:AC7"/>
    <mergeCell ref="A90:C90"/>
    <mergeCell ref="B91:C91"/>
    <mergeCell ref="S8:V8"/>
    <mergeCell ref="W8:W9"/>
    <mergeCell ref="X8:X9"/>
    <mergeCell ref="A51:C51"/>
    <mergeCell ref="G7:J8"/>
    <mergeCell ref="K7:K9"/>
    <mergeCell ref="L7:Q7"/>
    <mergeCell ref="R7:W7"/>
  </mergeCells>
  <conditionalFormatting sqref="AF11:AF29">
    <cfRule type="expression" dxfId="38" priority="1">
      <formula>#REF!&lt;1</formula>
    </cfRule>
    <cfRule type="expression" dxfId="37" priority="2">
      <formula>#REF!&lt;=85</formula>
    </cfRule>
    <cfRule type="expression" dxfId="36" priority="3">
      <formula>#REF!&lt;=95</formula>
    </cfRule>
    <cfRule type="expression" dxfId="35" priority="4">
      <formula>#REF!&lt;=105</formula>
    </cfRule>
    <cfRule type="expression" dxfId="34" priority="5">
      <formula>#REF!&lt;=110</formula>
    </cfRule>
    <cfRule type="expression" dxfId="33" priority="6">
      <formula>#REF!&gt;110</formula>
    </cfRule>
  </conditionalFormatting>
  <conditionalFormatting sqref="AG10:AI29">
    <cfRule type="expression" dxfId="32" priority="7">
      <formula>#REF!&lt;1</formula>
    </cfRule>
    <cfRule type="expression" dxfId="31" priority="8">
      <formula>#REF!&lt;=85</formula>
    </cfRule>
    <cfRule type="expression" dxfId="30" priority="9">
      <formula>#REF!&lt;=95</formula>
    </cfRule>
    <cfRule type="expression" dxfId="29" priority="10">
      <formula>#REF!&lt;=105</formula>
    </cfRule>
    <cfRule type="expression" dxfId="28" priority="11">
      <formula>#REF!&lt;=110</formula>
    </cfRule>
    <cfRule type="expression" dxfId="27" priority="12">
      <formula>#REF!&gt;110</formula>
    </cfRule>
  </conditionalFormatting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V89"/>
  <sheetViews>
    <sheetView zoomScale="87" workbookViewId="0">
      <pane xSplit="4" ySplit="7" topLeftCell="E32" activePane="bottomRight" state="frozen"/>
      <selection activeCell="K6" sqref="K6:AK7"/>
      <selection pane="topRight" activeCell="K6" sqref="K6:AK7"/>
      <selection pane="bottomLeft" activeCell="K6" sqref="K6:AK7"/>
      <selection pane="bottomRight" activeCell="AF88" sqref="AF88:AI88"/>
    </sheetView>
  </sheetViews>
  <sheetFormatPr defaultColWidth="8.85546875" defaultRowHeight="15"/>
  <cols>
    <col min="1" max="2" width="8.85546875" style="168" customWidth="1"/>
    <col min="3" max="3" width="10" style="168" bestFit="1" customWidth="1"/>
    <col min="4" max="4" width="8.85546875" style="168" customWidth="1"/>
    <col min="5" max="5" width="11.28515625" style="168" hidden="1" customWidth="1"/>
    <col min="6" max="10" width="8.85546875" style="168" hidden="1" customWidth="1"/>
    <col min="11" max="11" width="12.42578125" style="168" hidden="1" customWidth="1"/>
    <col min="12" max="12" width="8.85546875" style="168" hidden="1" customWidth="1"/>
    <col min="13" max="13" width="12.140625" style="168" hidden="1" customWidth="1"/>
    <col min="14" max="14" width="7.7109375" style="168" hidden="1" customWidth="1"/>
    <col min="15" max="18" width="8.85546875" style="168" hidden="1" customWidth="1"/>
    <col min="19" max="19" width="12.28515625" style="168" hidden="1" customWidth="1"/>
    <col min="20" max="20" width="8.85546875" style="168" hidden="1" customWidth="1"/>
    <col min="21" max="21" width="13.140625" style="168" hidden="1" customWidth="1"/>
    <col min="22" max="26" width="8.85546875" style="168" hidden="1" customWidth="1"/>
    <col min="27" max="27" width="13.85546875" style="168" hidden="1" customWidth="1"/>
    <col min="28" max="28" width="0" style="168" hidden="1" customWidth="1"/>
    <col min="29" max="29" width="13.42578125" style="168" customWidth="1"/>
    <col min="30" max="30" width="8.85546875" style="168"/>
    <col min="31" max="31" width="13.42578125" style="168" customWidth="1"/>
    <col min="32" max="34" width="8.85546875" style="168"/>
    <col min="35" max="35" width="16" style="168" customWidth="1"/>
    <col min="36" max="36" width="8.85546875" style="168"/>
    <col min="37" max="37" width="12.42578125" style="168" customWidth="1"/>
    <col min="38" max="38" width="8.85546875" style="168"/>
    <col min="39" max="39" width="10.140625" style="168" customWidth="1"/>
    <col min="40" max="42" width="8.85546875" style="168"/>
    <col min="43" max="43" width="11.85546875" style="168" customWidth="1"/>
    <col min="44" max="44" width="8.85546875" style="168"/>
    <col min="45" max="45" width="12.42578125" style="168" customWidth="1"/>
    <col min="46" max="50" width="8.85546875" style="168"/>
    <col min="51" max="51" width="11.85546875" style="168" customWidth="1"/>
    <col min="52" max="52" width="8.85546875" style="168"/>
    <col min="53" max="53" width="12.42578125" style="168" customWidth="1"/>
    <col min="54" max="58" width="8.85546875" style="168"/>
    <col min="59" max="59" width="11.85546875" style="168" customWidth="1"/>
    <col min="60" max="60" width="8.85546875" style="168"/>
    <col min="61" max="61" width="12.42578125" style="168" customWidth="1"/>
    <col min="62" max="66" width="8.85546875" style="168"/>
    <col min="67" max="67" width="11.85546875" style="168" customWidth="1"/>
    <col min="68" max="68" width="8.85546875" style="168"/>
    <col min="69" max="69" width="12.42578125" style="168" customWidth="1"/>
    <col min="70" max="74" width="8.85546875" style="168"/>
    <col min="75" max="75" width="11.85546875" style="168" customWidth="1"/>
    <col min="76" max="76" width="8.85546875" style="168"/>
    <col min="77" max="77" width="12.42578125" style="168" customWidth="1"/>
    <col min="78" max="82" width="8.85546875" style="168"/>
    <col min="83" max="83" width="11.85546875" style="168" customWidth="1"/>
    <col min="84" max="84" width="8.85546875" style="168"/>
    <col min="85" max="85" width="12.42578125" style="168" customWidth="1"/>
    <col min="86" max="90" width="8.85546875" style="168"/>
    <col min="91" max="91" width="11.85546875" style="168" customWidth="1"/>
    <col min="92" max="92" width="8.85546875" style="168"/>
    <col min="93" max="93" width="12.42578125" style="168" customWidth="1"/>
    <col min="94" max="94" width="10.28515625" style="168" customWidth="1"/>
    <col min="95" max="95" width="11.28515625" style="168" customWidth="1"/>
    <col min="96" max="98" width="8.85546875" style="168"/>
    <col min="99" max="99" width="11.85546875" style="168" customWidth="1"/>
    <col min="100" max="250" width="8.85546875" style="168"/>
    <col min="251" max="254" width="8.85546875" style="168" customWidth="1"/>
    <col min="255" max="260" width="0" style="168" hidden="1" customWidth="1"/>
    <col min="261" max="261" width="11.28515625" style="168" customWidth="1"/>
    <col min="262" max="266" width="8.85546875" style="168" customWidth="1"/>
    <col min="267" max="267" width="12.42578125" style="168" customWidth="1"/>
    <col min="268" max="268" width="8.85546875" style="168" customWidth="1"/>
    <col min="269" max="269" width="12.140625" style="168" customWidth="1"/>
    <col min="270" max="270" width="7.7109375" style="168" bestFit="1" customWidth="1"/>
    <col min="271" max="274" width="8.85546875" style="168" customWidth="1"/>
    <col min="275" max="275" width="12.28515625" style="168" customWidth="1"/>
    <col min="276" max="276" width="8.85546875" style="168" customWidth="1"/>
    <col min="277" max="277" width="13.140625" style="168" customWidth="1"/>
    <col min="278" max="282" width="8.85546875" style="168" customWidth="1"/>
    <col min="283" max="283" width="13.85546875" style="168" customWidth="1"/>
    <col min="284" max="284" width="8.85546875" style="168"/>
    <col min="285" max="285" width="13.42578125" style="168" customWidth="1"/>
    <col min="286" max="290" width="8.85546875" style="168"/>
    <col min="291" max="291" width="16" style="168" customWidth="1"/>
    <col min="292" max="292" width="8.85546875" style="168"/>
    <col min="293" max="293" width="12.42578125" style="168" customWidth="1"/>
    <col min="294" max="298" width="8.85546875" style="168"/>
    <col min="299" max="299" width="11.85546875" style="168" customWidth="1"/>
    <col min="300" max="300" width="8.85546875" style="168"/>
    <col min="301" max="301" width="12.42578125" style="168" customWidth="1"/>
    <col min="302" max="306" width="8.85546875" style="168"/>
    <col min="307" max="307" width="11.85546875" style="168" customWidth="1"/>
    <col min="308" max="308" width="8.85546875" style="168"/>
    <col min="309" max="309" width="12.42578125" style="168" customWidth="1"/>
    <col min="310" max="314" width="8.85546875" style="168"/>
    <col min="315" max="315" width="11.85546875" style="168" customWidth="1"/>
    <col min="316" max="316" width="8.85546875" style="168"/>
    <col min="317" max="317" width="12.42578125" style="168" customWidth="1"/>
    <col min="318" max="322" width="8.85546875" style="168"/>
    <col min="323" max="323" width="11.85546875" style="168" customWidth="1"/>
    <col min="324" max="324" width="8.85546875" style="168"/>
    <col min="325" max="325" width="12.42578125" style="168" customWidth="1"/>
    <col min="326" max="330" width="8.85546875" style="168"/>
    <col min="331" max="331" width="11.85546875" style="168" customWidth="1"/>
    <col min="332" max="332" width="8.85546875" style="168"/>
    <col min="333" max="333" width="12.42578125" style="168" customWidth="1"/>
    <col min="334" max="338" width="8.85546875" style="168"/>
    <col min="339" max="339" width="11.85546875" style="168" customWidth="1"/>
    <col min="340" max="340" width="8.85546875" style="168"/>
    <col min="341" max="341" width="12.42578125" style="168" customWidth="1"/>
    <col min="342" max="346" width="8.85546875" style="168"/>
    <col min="347" max="347" width="11.85546875" style="168" customWidth="1"/>
    <col min="348" max="348" width="8.85546875" style="168"/>
    <col min="349" max="349" width="12.42578125" style="168" customWidth="1"/>
    <col min="350" max="354" width="8.85546875" style="168"/>
    <col min="355" max="355" width="11.85546875" style="168" customWidth="1"/>
    <col min="356" max="506" width="8.85546875" style="168"/>
    <col min="507" max="510" width="8.85546875" style="168" customWidth="1"/>
    <col min="511" max="516" width="0" style="168" hidden="1" customWidth="1"/>
    <col min="517" max="517" width="11.28515625" style="168" customWidth="1"/>
    <col min="518" max="522" width="8.85546875" style="168" customWidth="1"/>
    <col min="523" max="523" width="12.42578125" style="168" customWidth="1"/>
    <col min="524" max="524" width="8.85546875" style="168" customWidth="1"/>
    <col min="525" max="525" width="12.140625" style="168" customWidth="1"/>
    <col min="526" max="526" width="7.7109375" style="168" bestFit="1" customWidth="1"/>
    <col min="527" max="530" width="8.85546875" style="168" customWidth="1"/>
    <col min="531" max="531" width="12.28515625" style="168" customWidth="1"/>
    <col min="532" max="532" width="8.85546875" style="168" customWidth="1"/>
    <col min="533" max="533" width="13.140625" style="168" customWidth="1"/>
    <col min="534" max="538" width="8.85546875" style="168" customWidth="1"/>
    <col min="539" max="539" width="13.85546875" style="168" customWidth="1"/>
    <col min="540" max="540" width="8.85546875" style="168"/>
    <col min="541" max="541" width="13.42578125" style="168" customWidth="1"/>
    <col min="542" max="546" width="8.85546875" style="168"/>
    <col min="547" max="547" width="16" style="168" customWidth="1"/>
    <col min="548" max="548" width="8.85546875" style="168"/>
    <col min="549" max="549" width="12.42578125" style="168" customWidth="1"/>
    <col min="550" max="554" width="8.85546875" style="168"/>
    <col min="555" max="555" width="11.85546875" style="168" customWidth="1"/>
    <col min="556" max="556" width="8.85546875" style="168"/>
    <col min="557" max="557" width="12.42578125" style="168" customWidth="1"/>
    <col min="558" max="562" width="8.85546875" style="168"/>
    <col min="563" max="563" width="11.85546875" style="168" customWidth="1"/>
    <col min="564" max="564" width="8.85546875" style="168"/>
    <col min="565" max="565" width="12.42578125" style="168" customWidth="1"/>
    <col min="566" max="570" width="8.85546875" style="168"/>
    <col min="571" max="571" width="11.85546875" style="168" customWidth="1"/>
    <col min="572" max="572" width="8.85546875" style="168"/>
    <col min="573" max="573" width="12.42578125" style="168" customWidth="1"/>
    <col min="574" max="578" width="8.85546875" style="168"/>
    <col min="579" max="579" width="11.85546875" style="168" customWidth="1"/>
    <col min="580" max="580" width="8.85546875" style="168"/>
    <col min="581" max="581" width="12.42578125" style="168" customWidth="1"/>
    <col min="582" max="586" width="8.85546875" style="168"/>
    <col min="587" max="587" width="11.85546875" style="168" customWidth="1"/>
    <col min="588" max="588" width="8.85546875" style="168"/>
    <col min="589" max="589" width="12.42578125" style="168" customWidth="1"/>
    <col min="590" max="594" width="8.85546875" style="168"/>
    <col min="595" max="595" width="11.85546875" style="168" customWidth="1"/>
    <col min="596" max="596" width="8.85546875" style="168"/>
    <col min="597" max="597" width="12.42578125" style="168" customWidth="1"/>
    <col min="598" max="602" width="8.85546875" style="168"/>
    <col min="603" max="603" width="11.85546875" style="168" customWidth="1"/>
    <col min="604" max="604" width="8.85546875" style="168"/>
    <col min="605" max="605" width="12.42578125" style="168" customWidth="1"/>
    <col min="606" max="610" width="8.85546875" style="168"/>
    <col min="611" max="611" width="11.85546875" style="168" customWidth="1"/>
    <col min="612" max="762" width="8.85546875" style="168"/>
    <col min="763" max="766" width="8.85546875" style="168" customWidth="1"/>
    <col min="767" max="772" width="0" style="168" hidden="1" customWidth="1"/>
    <col min="773" max="773" width="11.28515625" style="168" customWidth="1"/>
    <col min="774" max="778" width="8.85546875" style="168" customWidth="1"/>
    <col min="779" max="779" width="12.42578125" style="168" customWidth="1"/>
    <col min="780" max="780" width="8.85546875" style="168" customWidth="1"/>
    <col min="781" max="781" width="12.140625" style="168" customWidth="1"/>
    <col min="782" max="782" width="7.7109375" style="168" bestFit="1" customWidth="1"/>
    <col min="783" max="786" width="8.85546875" style="168" customWidth="1"/>
    <col min="787" max="787" width="12.28515625" style="168" customWidth="1"/>
    <col min="788" max="788" width="8.85546875" style="168" customWidth="1"/>
    <col min="789" max="789" width="13.140625" style="168" customWidth="1"/>
    <col min="790" max="794" width="8.85546875" style="168" customWidth="1"/>
    <col min="795" max="795" width="13.85546875" style="168" customWidth="1"/>
    <col min="796" max="796" width="8.85546875" style="168"/>
    <col min="797" max="797" width="13.42578125" style="168" customWidth="1"/>
    <col min="798" max="802" width="8.85546875" style="168"/>
    <col min="803" max="803" width="16" style="168" customWidth="1"/>
    <col min="804" max="804" width="8.85546875" style="168"/>
    <col min="805" max="805" width="12.42578125" style="168" customWidth="1"/>
    <col min="806" max="810" width="8.85546875" style="168"/>
    <col min="811" max="811" width="11.85546875" style="168" customWidth="1"/>
    <col min="812" max="812" width="8.85546875" style="168"/>
    <col min="813" max="813" width="12.42578125" style="168" customWidth="1"/>
    <col min="814" max="818" width="8.85546875" style="168"/>
    <col min="819" max="819" width="11.85546875" style="168" customWidth="1"/>
    <col min="820" max="820" width="8.85546875" style="168"/>
    <col min="821" max="821" width="12.42578125" style="168" customWidth="1"/>
    <col min="822" max="826" width="8.85546875" style="168"/>
    <col min="827" max="827" width="11.85546875" style="168" customWidth="1"/>
    <col min="828" max="828" width="8.85546875" style="168"/>
    <col min="829" max="829" width="12.42578125" style="168" customWidth="1"/>
    <col min="830" max="834" width="8.85546875" style="168"/>
    <col min="835" max="835" width="11.85546875" style="168" customWidth="1"/>
    <col min="836" max="836" width="8.85546875" style="168"/>
    <col min="837" max="837" width="12.42578125" style="168" customWidth="1"/>
    <col min="838" max="842" width="8.85546875" style="168"/>
    <col min="843" max="843" width="11.85546875" style="168" customWidth="1"/>
    <col min="844" max="844" width="8.85546875" style="168"/>
    <col min="845" max="845" width="12.42578125" style="168" customWidth="1"/>
    <col min="846" max="850" width="8.85546875" style="168"/>
    <col min="851" max="851" width="11.85546875" style="168" customWidth="1"/>
    <col min="852" max="852" width="8.85546875" style="168"/>
    <col min="853" max="853" width="12.42578125" style="168" customWidth="1"/>
    <col min="854" max="858" width="8.85546875" style="168"/>
    <col min="859" max="859" width="11.85546875" style="168" customWidth="1"/>
    <col min="860" max="860" width="8.85546875" style="168"/>
    <col min="861" max="861" width="12.42578125" style="168" customWidth="1"/>
    <col min="862" max="866" width="8.85546875" style="168"/>
    <col min="867" max="867" width="11.85546875" style="168" customWidth="1"/>
    <col min="868" max="1018" width="8.85546875" style="168"/>
    <col min="1019" max="1022" width="8.85546875" style="168" customWidth="1"/>
    <col min="1023" max="1028" width="0" style="168" hidden="1" customWidth="1"/>
    <col min="1029" max="1029" width="11.28515625" style="168" customWidth="1"/>
    <col min="1030" max="1034" width="8.85546875" style="168" customWidth="1"/>
    <col min="1035" max="1035" width="12.42578125" style="168" customWidth="1"/>
    <col min="1036" max="1036" width="8.85546875" style="168" customWidth="1"/>
    <col min="1037" max="1037" width="12.140625" style="168" customWidth="1"/>
    <col min="1038" max="1038" width="7.7109375" style="168" bestFit="1" customWidth="1"/>
    <col min="1039" max="1042" width="8.85546875" style="168" customWidth="1"/>
    <col min="1043" max="1043" width="12.28515625" style="168" customWidth="1"/>
    <col min="1044" max="1044" width="8.85546875" style="168" customWidth="1"/>
    <col min="1045" max="1045" width="13.140625" style="168" customWidth="1"/>
    <col min="1046" max="1050" width="8.85546875" style="168" customWidth="1"/>
    <col min="1051" max="1051" width="13.85546875" style="168" customWidth="1"/>
    <col min="1052" max="1052" width="8.85546875" style="168"/>
    <col min="1053" max="1053" width="13.42578125" style="168" customWidth="1"/>
    <col min="1054" max="1058" width="8.85546875" style="168"/>
    <col min="1059" max="1059" width="16" style="168" customWidth="1"/>
    <col min="1060" max="1060" width="8.85546875" style="168"/>
    <col min="1061" max="1061" width="12.42578125" style="168" customWidth="1"/>
    <col min="1062" max="1066" width="8.85546875" style="168"/>
    <col min="1067" max="1067" width="11.85546875" style="168" customWidth="1"/>
    <col min="1068" max="1068" width="8.85546875" style="168"/>
    <col min="1069" max="1069" width="12.42578125" style="168" customWidth="1"/>
    <col min="1070" max="1074" width="8.85546875" style="168"/>
    <col min="1075" max="1075" width="11.85546875" style="168" customWidth="1"/>
    <col min="1076" max="1076" width="8.85546875" style="168"/>
    <col min="1077" max="1077" width="12.42578125" style="168" customWidth="1"/>
    <col min="1078" max="1082" width="8.85546875" style="168"/>
    <col min="1083" max="1083" width="11.85546875" style="168" customWidth="1"/>
    <col min="1084" max="1084" width="8.85546875" style="168"/>
    <col min="1085" max="1085" width="12.42578125" style="168" customWidth="1"/>
    <col min="1086" max="1090" width="8.85546875" style="168"/>
    <col min="1091" max="1091" width="11.85546875" style="168" customWidth="1"/>
    <col min="1092" max="1092" width="8.85546875" style="168"/>
    <col min="1093" max="1093" width="12.42578125" style="168" customWidth="1"/>
    <col min="1094" max="1098" width="8.85546875" style="168"/>
    <col min="1099" max="1099" width="11.85546875" style="168" customWidth="1"/>
    <col min="1100" max="1100" width="8.85546875" style="168"/>
    <col min="1101" max="1101" width="12.42578125" style="168" customWidth="1"/>
    <col min="1102" max="1106" width="8.85546875" style="168"/>
    <col min="1107" max="1107" width="11.85546875" style="168" customWidth="1"/>
    <col min="1108" max="1108" width="8.85546875" style="168"/>
    <col min="1109" max="1109" width="12.42578125" style="168" customWidth="1"/>
    <col min="1110" max="1114" width="8.85546875" style="168"/>
    <col min="1115" max="1115" width="11.85546875" style="168" customWidth="1"/>
    <col min="1116" max="1116" width="8.85546875" style="168"/>
    <col min="1117" max="1117" width="12.42578125" style="168" customWidth="1"/>
    <col min="1118" max="1122" width="8.85546875" style="168"/>
    <col min="1123" max="1123" width="11.85546875" style="168" customWidth="1"/>
    <col min="1124" max="1274" width="8.85546875" style="168"/>
    <col min="1275" max="1278" width="8.85546875" style="168" customWidth="1"/>
    <col min="1279" max="1284" width="0" style="168" hidden="1" customWidth="1"/>
    <col min="1285" max="1285" width="11.28515625" style="168" customWidth="1"/>
    <col min="1286" max="1290" width="8.85546875" style="168" customWidth="1"/>
    <col min="1291" max="1291" width="12.42578125" style="168" customWidth="1"/>
    <col min="1292" max="1292" width="8.85546875" style="168" customWidth="1"/>
    <col min="1293" max="1293" width="12.140625" style="168" customWidth="1"/>
    <col min="1294" max="1294" width="7.7109375" style="168" bestFit="1" customWidth="1"/>
    <col min="1295" max="1298" width="8.85546875" style="168" customWidth="1"/>
    <col min="1299" max="1299" width="12.28515625" style="168" customWidth="1"/>
    <col min="1300" max="1300" width="8.85546875" style="168" customWidth="1"/>
    <col min="1301" max="1301" width="13.140625" style="168" customWidth="1"/>
    <col min="1302" max="1306" width="8.85546875" style="168" customWidth="1"/>
    <col min="1307" max="1307" width="13.85546875" style="168" customWidth="1"/>
    <col min="1308" max="1308" width="8.85546875" style="168"/>
    <col min="1309" max="1309" width="13.42578125" style="168" customWidth="1"/>
    <col min="1310" max="1314" width="8.85546875" style="168"/>
    <col min="1315" max="1315" width="16" style="168" customWidth="1"/>
    <col min="1316" max="1316" width="8.85546875" style="168"/>
    <col min="1317" max="1317" width="12.42578125" style="168" customWidth="1"/>
    <col min="1318" max="1322" width="8.85546875" style="168"/>
    <col min="1323" max="1323" width="11.85546875" style="168" customWidth="1"/>
    <col min="1324" max="1324" width="8.85546875" style="168"/>
    <col min="1325" max="1325" width="12.42578125" style="168" customWidth="1"/>
    <col min="1326" max="1330" width="8.85546875" style="168"/>
    <col min="1331" max="1331" width="11.85546875" style="168" customWidth="1"/>
    <col min="1332" max="1332" width="8.85546875" style="168"/>
    <col min="1333" max="1333" width="12.42578125" style="168" customWidth="1"/>
    <col min="1334" max="1338" width="8.85546875" style="168"/>
    <col min="1339" max="1339" width="11.85546875" style="168" customWidth="1"/>
    <col min="1340" max="1340" width="8.85546875" style="168"/>
    <col min="1341" max="1341" width="12.42578125" style="168" customWidth="1"/>
    <col min="1342" max="1346" width="8.85546875" style="168"/>
    <col min="1347" max="1347" width="11.85546875" style="168" customWidth="1"/>
    <col min="1348" max="1348" width="8.85546875" style="168"/>
    <col min="1349" max="1349" width="12.42578125" style="168" customWidth="1"/>
    <col min="1350" max="1354" width="8.85546875" style="168"/>
    <col min="1355" max="1355" width="11.85546875" style="168" customWidth="1"/>
    <col min="1356" max="1356" width="8.85546875" style="168"/>
    <col min="1357" max="1357" width="12.42578125" style="168" customWidth="1"/>
    <col min="1358" max="1362" width="8.85546875" style="168"/>
    <col min="1363" max="1363" width="11.85546875" style="168" customWidth="1"/>
    <col min="1364" max="1364" width="8.85546875" style="168"/>
    <col min="1365" max="1365" width="12.42578125" style="168" customWidth="1"/>
    <col min="1366" max="1370" width="8.85546875" style="168"/>
    <col min="1371" max="1371" width="11.85546875" style="168" customWidth="1"/>
    <col min="1372" max="1372" width="8.85546875" style="168"/>
    <col min="1373" max="1373" width="12.42578125" style="168" customWidth="1"/>
    <col min="1374" max="1378" width="8.85546875" style="168"/>
    <col min="1379" max="1379" width="11.85546875" style="168" customWidth="1"/>
    <col min="1380" max="1530" width="8.85546875" style="168"/>
    <col min="1531" max="1534" width="8.85546875" style="168" customWidth="1"/>
    <col min="1535" max="1540" width="0" style="168" hidden="1" customWidth="1"/>
    <col min="1541" max="1541" width="11.28515625" style="168" customWidth="1"/>
    <col min="1542" max="1546" width="8.85546875" style="168" customWidth="1"/>
    <col min="1547" max="1547" width="12.42578125" style="168" customWidth="1"/>
    <col min="1548" max="1548" width="8.85546875" style="168" customWidth="1"/>
    <col min="1549" max="1549" width="12.140625" style="168" customWidth="1"/>
    <col min="1550" max="1550" width="7.7109375" style="168" bestFit="1" customWidth="1"/>
    <col min="1551" max="1554" width="8.85546875" style="168" customWidth="1"/>
    <col min="1555" max="1555" width="12.28515625" style="168" customWidth="1"/>
    <col min="1556" max="1556" width="8.85546875" style="168" customWidth="1"/>
    <col min="1557" max="1557" width="13.140625" style="168" customWidth="1"/>
    <col min="1558" max="1562" width="8.85546875" style="168" customWidth="1"/>
    <col min="1563" max="1563" width="13.85546875" style="168" customWidth="1"/>
    <col min="1564" max="1564" width="8.85546875" style="168"/>
    <col min="1565" max="1565" width="13.42578125" style="168" customWidth="1"/>
    <col min="1566" max="1570" width="8.85546875" style="168"/>
    <col min="1571" max="1571" width="16" style="168" customWidth="1"/>
    <col min="1572" max="1572" width="8.85546875" style="168"/>
    <col min="1573" max="1573" width="12.42578125" style="168" customWidth="1"/>
    <col min="1574" max="1578" width="8.85546875" style="168"/>
    <col min="1579" max="1579" width="11.85546875" style="168" customWidth="1"/>
    <col min="1580" max="1580" width="8.85546875" style="168"/>
    <col min="1581" max="1581" width="12.42578125" style="168" customWidth="1"/>
    <col min="1582" max="1586" width="8.85546875" style="168"/>
    <col min="1587" max="1587" width="11.85546875" style="168" customWidth="1"/>
    <col min="1588" max="1588" width="8.85546875" style="168"/>
    <col min="1589" max="1589" width="12.42578125" style="168" customWidth="1"/>
    <col min="1590" max="1594" width="8.85546875" style="168"/>
    <col min="1595" max="1595" width="11.85546875" style="168" customWidth="1"/>
    <col min="1596" max="1596" width="8.85546875" style="168"/>
    <col min="1597" max="1597" width="12.42578125" style="168" customWidth="1"/>
    <col min="1598" max="1602" width="8.85546875" style="168"/>
    <col min="1603" max="1603" width="11.85546875" style="168" customWidth="1"/>
    <col min="1604" max="1604" width="8.85546875" style="168"/>
    <col min="1605" max="1605" width="12.42578125" style="168" customWidth="1"/>
    <col min="1606" max="1610" width="8.85546875" style="168"/>
    <col min="1611" max="1611" width="11.85546875" style="168" customWidth="1"/>
    <col min="1612" max="1612" width="8.85546875" style="168"/>
    <col min="1613" max="1613" width="12.42578125" style="168" customWidth="1"/>
    <col min="1614" max="1618" width="8.85546875" style="168"/>
    <col min="1619" max="1619" width="11.85546875" style="168" customWidth="1"/>
    <col min="1620" max="1620" width="8.85546875" style="168"/>
    <col min="1621" max="1621" width="12.42578125" style="168" customWidth="1"/>
    <col min="1622" max="1626" width="8.85546875" style="168"/>
    <col min="1627" max="1627" width="11.85546875" style="168" customWidth="1"/>
    <col min="1628" max="1628" width="8.85546875" style="168"/>
    <col min="1629" max="1629" width="12.42578125" style="168" customWidth="1"/>
    <col min="1630" max="1634" width="8.85546875" style="168"/>
    <col min="1635" max="1635" width="11.85546875" style="168" customWidth="1"/>
    <col min="1636" max="1786" width="8.85546875" style="168"/>
    <col min="1787" max="1790" width="8.85546875" style="168" customWidth="1"/>
    <col min="1791" max="1796" width="0" style="168" hidden="1" customWidth="1"/>
    <col min="1797" max="1797" width="11.28515625" style="168" customWidth="1"/>
    <col min="1798" max="1802" width="8.85546875" style="168" customWidth="1"/>
    <col min="1803" max="1803" width="12.42578125" style="168" customWidth="1"/>
    <col min="1804" max="1804" width="8.85546875" style="168" customWidth="1"/>
    <col min="1805" max="1805" width="12.140625" style="168" customWidth="1"/>
    <col min="1806" max="1806" width="7.7109375" style="168" bestFit="1" customWidth="1"/>
    <col min="1807" max="1810" width="8.85546875" style="168" customWidth="1"/>
    <col min="1811" max="1811" width="12.28515625" style="168" customWidth="1"/>
    <col min="1812" max="1812" width="8.85546875" style="168" customWidth="1"/>
    <col min="1813" max="1813" width="13.140625" style="168" customWidth="1"/>
    <col min="1814" max="1818" width="8.85546875" style="168" customWidth="1"/>
    <col min="1819" max="1819" width="13.85546875" style="168" customWidth="1"/>
    <col min="1820" max="1820" width="8.85546875" style="168"/>
    <col min="1821" max="1821" width="13.42578125" style="168" customWidth="1"/>
    <col min="1822" max="1826" width="8.85546875" style="168"/>
    <col min="1827" max="1827" width="16" style="168" customWidth="1"/>
    <col min="1828" max="1828" width="8.85546875" style="168"/>
    <col min="1829" max="1829" width="12.42578125" style="168" customWidth="1"/>
    <col min="1830" max="1834" width="8.85546875" style="168"/>
    <col min="1835" max="1835" width="11.85546875" style="168" customWidth="1"/>
    <col min="1836" max="1836" width="8.85546875" style="168"/>
    <col min="1837" max="1837" width="12.42578125" style="168" customWidth="1"/>
    <col min="1838" max="1842" width="8.85546875" style="168"/>
    <col min="1843" max="1843" width="11.85546875" style="168" customWidth="1"/>
    <col min="1844" max="1844" width="8.85546875" style="168"/>
    <col min="1845" max="1845" width="12.42578125" style="168" customWidth="1"/>
    <col min="1846" max="1850" width="8.85546875" style="168"/>
    <col min="1851" max="1851" width="11.85546875" style="168" customWidth="1"/>
    <col min="1852" max="1852" width="8.85546875" style="168"/>
    <col min="1853" max="1853" width="12.42578125" style="168" customWidth="1"/>
    <col min="1854" max="1858" width="8.85546875" style="168"/>
    <col min="1859" max="1859" width="11.85546875" style="168" customWidth="1"/>
    <col min="1860" max="1860" width="8.85546875" style="168"/>
    <col min="1861" max="1861" width="12.42578125" style="168" customWidth="1"/>
    <col min="1862" max="1866" width="8.85546875" style="168"/>
    <col min="1867" max="1867" width="11.85546875" style="168" customWidth="1"/>
    <col min="1868" max="1868" width="8.85546875" style="168"/>
    <col min="1869" max="1869" width="12.42578125" style="168" customWidth="1"/>
    <col min="1870" max="1874" width="8.85546875" style="168"/>
    <col min="1875" max="1875" width="11.85546875" style="168" customWidth="1"/>
    <col min="1876" max="1876" width="8.85546875" style="168"/>
    <col min="1877" max="1877" width="12.42578125" style="168" customWidth="1"/>
    <col min="1878" max="1882" width="8.85546875" style="168"/>
    <col min="1883" max="1883" width="11.85546875" style="168" customWidth="1"/>
    <col min="1884" max="1884" width="8.85546875" style="168"/>
    <col min="1885" max="1885" width="12.42578125" style="168" customWidth="1"/>
    <col min="1886" max="1890" width="8.85546875" style="168"/>
    <col min="1891" max="1891" width="11.85546875" style="168" customWidth="1"/>
    <col min="1892" max="2042" width="8.85546875" style="168"/>
    <col min="2043" max="2046" width="8.85546875" style="168" customWidth="1"/>
    <col min="2047" max="2052" width="0" style="168" hidden="1" customWidth="1"/>
    <col min="2053" max="2053" width="11.28515625" style="168" customWidth="1"/>
    <col min="2054" max="2058" width="8.85546875" style="168" customWidth="1"/>
    <col min="2059" max="2059" width="12.42578125" style="168" customWidth="1"/>
    <col min="2060" max="2060" width="8.85546875" style="168" customWidth="1"/>
    <col min="2061" max="2061" width="12.140625" style="168" customWidth="1"/>
    <col min="2062" max="2062" width="7.7109375" style="168" bestFit="1" customWidth="1"/>
    <col min="2063" max="2066" width="8.85546875" style="168" customWidth="1"/>
    <col min="2067" max="2067" width="12.28515625" style="168" customWidth="1"/>
    <col min="2068" max="2068" width="8.85546875" style="168" customWidth="1"/>
    <col min="2069" max="2069" width="13.140625" style="168" customWidth="1"/>
    <col min="2070" max="2074" width="8.85546875" style="168" customWidth="1"/>
    <col min="2075" max="2075" width="13.85546875" style="168" customWidth="1"/>
    <col min="2076" max="2076" width="8.85546875" style="168"/>
    <col min="2077" max="2077" width="13.42578125" style="168" customWidth="1"/>
    <col min="2078" max="2082" width="8.85546875" style="168"/>
    <col min="2083" max="2083" width="16" style="168" customWidth="1"/>
    <col min="2084" max="2084" width="8.85546875" style="168"/>
    <col min="2085" max="2085" width="12.42578125" style="168" customWidth="1"/>
    <col min="2086" max="2090" width="8.85546875" style="168"/>
    <col min="2091" max="2091" width="11.85546875" style="168" customWidth="1"/>
    <col min="2092" max="2092" width="8.85546875" style="168"/>
    <col min="2093" max="2093" width="12.42578125" style="168" customWidth="1"/>
    <col min="2094" max="2098" width="8.85546875" style="168"/>
    <col min="2099" max="2099" width="11.85546875" style="168" customWidth="1"/>
    <col min="2100" max="2100" width="8.85546875" style="168"/>
    <col min="2101" max="2101" width="12.42578125" style="168" customWidth="1"/>
    <col min="2102" max="2106" width="8.85546875" style="168"/>
    <col min="2107" max="2107" width="11.85546875" style="168" customWidth="1"/>
    <col min="2108" max="2108" width="8.85546875" style="168"/>
    <col min="2109" max="2109" width="12.42578125" style="168" customWidth="1"/>
    <col min="2110" max="2114" width="8.85546875" style="168"/>
    <col min="2115" max="2115" width="11.85546875" style="168" customWidth="1"/>
    <col min="2116" max="2116" width="8.85546875" style="168"/>
    <col min="2117" max="2117" width="12.42578125" style="168" customWidth="1"/>
    <col min="2118" max="2122" width="8.85546875" style="168"/>
    <col min="2123" max="2123" width="11.85546875" style="168" customWidth="1"/>
    <col min="2124" max="2124" width="8.85546875" style="168"/>
    <col min="2125" max="2125" width="12.42578125" style="168" customWidth="1"/>
    <col min="2126" max="2130" width="8.85546875" style="168"/>
    <col min="2131" max="2131" width="11.85546875" style="168" customWidth="1"/>
    <col min="2132" max="2132" width="8.85546875" style="168"/>
    <col min="2133" max="2133" width="12.42578125" style="168" customWidth="1"/>
    <col min="2134" max="2138" width="8.85546875" style="168"/>
    <col min="2139" max="2139" width="11.85546875" style="168" customWidth="1"/>
    <col min="2140" max="2140" width="8.85546875" style="168"/>
    <col min="2141" max="2141" width="12.42578125" style="168" customWidth="1"/>
    <col min="2142" max="2146" width="8.85546875" style="168"/>
    <col min="2147" max="2147" width="11.85546875" style="168" customWidth="1"/>
    <col min="2148" max="2298" width="8.85546875" style="168"/>
    <col min="2299" max="2302" width="8.85546875" style="168" customWidth="1"/>
    <col min="2303" max="2308" width="0" style="168" hidden="1" customWidth="1"/>
    <col min="2309" max="2309" width="11.28515625" style="168" customWidth="1"/>
    <col min="2310" max="2314" width="8.85546875" style="168" customWidth="1"/>
    <col min="2315" max="2315" width="12.42578125" style="168" customWidth="1"/>
    <col min="2316" max="2316" width="8.85546875" style="168" customWidth="1"/>
    <col min="2317" max="2317" width="12.140625" style="168" customWidth="1"/>
    <col min="2318" max="2318" width="7.7109375" style="168" bestFit="1" customWidth="1"/>
    <col min="2319" max="2322" width="8.85546875" style="168" customWidth="1"/>
    <col min="2323" max="2323" width="12.28515625" style="168" customWidth="1"/>
    <col min="2324" max="2324" width="8.85546875" style="168" customWidth="1"/>
    <col min="2325" max="2325" width="13.140625" style="168" customWidth="1"/>
    <col min="2326" max="2330" width="8.85546875" style="168" customWidth="1"/>
    <col min="2331" max="2331" width="13.85546875" style="168" customWidth="1"/>
    <col min="2332" max="2332" width="8.85546875" style="168"/>
    <col min="2333" max="2333" width="13.42578125" style="168" customWidth="1"/>
    <col min="2334" max="2338" width="8.85546875" style="168"/>
    <col min="2339" max="2339" width="16" style="168" customWidth="1"/>
    <col min="2340" max="2340" width="8.85546875" style="168"/>
    <col min="2341" max="2341" width="12.42578125" style="168" customWidth="1"/>
    <col min="2342" max="2346" width="8.85546875" style="168"/>
    <col min="2347" max="2347" width="11.85546875" style="168" customWidth="1"/>
    <col min="2348" max="2348" width="8.85546875" style="168"/>
    <col min="2349" max="2349" width="12.42578125" style="168" customWidth="1"/>
    <col min="2350" max="2354" width="8.85546875" style="168"/>
    <col min="2355" max="2355" width="11.85546875" style="168" customWidth="1"/>
    <col min="2356" max="2356" width="8.85546875" style="168"/>
    <col min="2357" max="2357" width="12.42578125" style="168" customWidth="1"/>
    <col min="2358" max="2362" width="8.85546875" style="168"/>
    <col min="2363" max="2363" width="11.85546875" style="168" customWidth="1"/>
    <col min="2364" max="2364" width="8.85546875" style="168"/>
    <col min="2365" max="2365" width="12.42578125" style="168" customWidth="1"/>
    <col min="2366" max="2370" width="8.85546875" style="168"/>
    <col min="2371" max="2371" width="11.85546875" style="168" customWidth="1"/>
    <col min="2372" max="2372" width="8.85546875" style="168"/>
    <col min="2373" max="2373" width="12.42578125" style="168" customWidth="1"/>
    <col min="2374" max="2378" width="8.85546875" style="168"/>
    <col min="2379" max="2379" width="11.85546875" style="168" customWidth="1"/>
    <col min="2380" max="2380" width="8.85546875" style="168"/>
    <col min="2381" max="2381" width="12.42578125" style="168" customWidth="1"/>
    <col min="2382" max="2386" width="8.85546875" style="168"/>
    <col min="2387" max="2387" width="11.85546875" style="168" customWidth="1"/>
    <col min="2388" max="2388" width="8.85546875" style="168"/>
    <col min="2389" max="2389" width="12.42578125" style="168" customWidth="1"/>
    <col min="2390" max="2394" width="8.85546875" style="168"/>
    <col min="2395" max="2395" width="11.85546875" style="168" customWidth="1"/>
    <col min="2396" max="2396" width="8.85546875" style="168"/>
    <col min="2397" max="2397" width="12.42578125" style="168" customWidth="1"/>
    <col min="2398" max="2402" width="8.85546875" style="168"/>
    <col min="2403" max="2403" width="11.85546875" style="168" customWidth="1"/>
    <col min="2404" max="2554" width="8.85546875" style="168"/>
    <col min="2555" max="2558" width="8.85546875" style="168" customWidth="1"/>
    <col min="2559" max="2564" width="0" style="168" hidden="1" customWidth="1"/>
    <col min="2565" max="2565" width="11.28515625" style="168" customWidth="1"/>
    <col min="2566" max="2570" width="8.85546875" style="168" customWidth="1"/>
    <col min="2571" max="2571" width="12.42578125" style="168" customWidth="1"/>
    <col min="2572" max="2572" width="8.85546875" style="168" customWidth="1"/>
    <col min="2573" max="2573" width="12.140625" style="168" customWidth="1"/>
    <col min="2574" max="2574" width="7.7109375" style="168" bestFit="1" customWidth="1"/>
    <col min="2575" max="2578" width="8.85546875" style="168" customWidth="1"/>
    <col min="2579" max="2579" width="12.28515625" style="168" customWidth="1"/>
    <col min="2580" max="2580" width="8.85546875" style="168" customWidth="1"/>
    <col min="2581" max="2581" width="13.140625" style="168" customWidth="1"/>
    <col min="2582" max="2586" width="8.85546875" style="168" customWidth="1"/>
    <col min="2587" max="2587" width="13.85546875" style="168" customWidth="1"/>
    <col min="2588" max="2588" width="8.85546875" style="168"/>
    <col min="2589" max="2589" width="13.42578125" style="168" customWidth="1"/>
    <col min="2590" max="2594" width="8.85546875" style="168"/>
    <col min="2595" max="2595" width="16" style="168" customWidth="1"/>
    <col min="2596" max="2596" width="8.85546875" style="168"/>
    <col min="2597" max="2597" width="12.42578125" style="168" customWidth="1"/>
    <col min="2598" max="2602" width="8.85546875" style="168"/>
    <col min="2603" max="2603" width="11.85546875" style="168" customWidth="1"/>
    <col min="2604" max="2604" width="8.85546875" style="168"/>
    <col min="2605" max="2605" width="12.42578125" style="168" customWidth="1"/>
    <col min="2606" max="2610" width="8.85546875" style="168"/>
    <col min="2611" max="2611" width="11.85546875" style="168" customWidth="1"/>
    <col min="2612" max="2612" width="8.85546875" style="168"/>
    <col min="2613" max="2613" width="12.42578125" style="168" customWidth="1"/>
    <col min="2614" max="2618" width="8.85546875" style="168"/>
    <col min="2619" max="2619" width="11.85546875" style="168" customWidth="1"/>
    <col min="2620" max="2620" width="8.85546875" style="168"/>
    <col min="2621" max="2621" width="12.42578125" style="168" customWidth="1"/>
    <col min="2622" max="2626" width="8.85546875" style="168"/>
    <col min="2627" max="2627" width="11.85546875" style="168" customWidth="1"/>
    <col min="2628" max="2628" width="8.85546875" style="168"/>
    <col min="2629" max="2629" width="12.42578125" style="168" customWidth="1"/>
    <col min="2630" max="2634" width="8.85546875" style="168"/>
    <col min="2635" max="2635" width="11.85546875" style="168" customWidth="1"/>
    <col min="2636" max="2636" width="8.85546875" style="168"/>
    <col min="2637" max="2637" width="12.42578125" style="168" customWidth="1"/>
    <col min="2638" max="2642" width="8.85546875" style="168"/>
    <col min="2643" max="2643" width="11.85546875" style="168" customWidth="1"/>
    <col min="2644" max="2644" width="8.85546875" style="168"/>
    <col min="2645" max="2645" width="12.42578125" style="168" customWidth="1"/>
    <col min="2646" max="2650" width="8.85546875" style="168"/>
    <col min="2651" max="2651" width="11.85546875" style="168" customWidth="1"/>
    <col min="2652" max="2652" width="8.85546875" style="168"/>
    <col min="2653" max="2653" width="12.42578125" style="168" customWidth="1"/>
    <col min="2654" max="2658" width="8.85546875" style="168"/>
    <col min="2659" max="2659" width="11.85546875" style="168" customWidth="1"/>
    <col min="2660" max="2810" width="8.85546875" style="168"/>
    <col min="2811" max="2814" width="8.85546875" style="168" customWidth="1"/>
    <col min="2815" max="2820" width="0" style="168" hidden="1" customWidth="1"/>
    <col min="2821" max="2821" width="11.28515625" style="168" customWidth="1"/>
    <col min="2822" max="2826" width="8.85546875" style="168" customWidth="1"/>
    <col min="2827" max="2827" width="12.42578125" style="168" customWidth="1"/>
    <col min="2828" max="2828" width="8.85546875" style="168" customWidth="1"/>
    <col min="2829" max="2829" width="12.140625" style="168" customWidth="1"/>
    <col min="2830" max="2830" width="7.7109375" style="168" bestFit="1" customWidth="1"/>
    <col min="2831" max="2834" width="8.85546875" style="168" customWidth="1"/>
    <col min="2835" max="2835" width="12.28515625" style="168" customWidth="1"/>
    <col min="2836" max="2836" width="8.85546875" style="168" customWidth="1"/>
    <col min="2837" max="2837" width="13.140625" style="168" customWidth="1"/>
    <col min="2838" max="2842" width="8.85546875" style="168" customWidth="1"/>
    <col min="2843" max="2843" width="13.85546875" style="168" customWidth="1"/>
    <col min="2844" max="2844" width="8.85546875" style="168"/>
    <col min="2845" max="2845" width="13.42578125" style="168" customWidth="1"/>
    <col min="2846" max="2850" width="8.85546875" style="168"/>
    <col min="2851" max="2851" width="16" style="168" customWidth="1"/>
    <col min="2852" max="2852" width="8.85546875" style="168"/>
    <col min="2853" max="2853" width="12.42578125" style="168" customWidth="1"/>
    <col min="2854" max="2858" width="8.85546875" style="168"/>
    <col min="2859" max="2859" width="11.85546875" style="168" customWidth="1"/>
    <col min="2860" max="2860" width="8.85546875" style="168"/>
    <col min="2861" max="2861" width="12.42578125" style="168" customWidth="1"/>
    <col min="2862" max="2866" width="8.85546875" style="168"/>
    <col min="2867" max="2867" width="11.85546875" style="168" customWidth="1"/>
    <col min="2868" max="2868" width="8.85546875" style="168"/>
    <col min="2869" max="2869" width="12.42578125" style="168" customWidth="1"/>
    <col min="2870" max="2874" width="8.85546875" style="168"/>
    <col min="2875" max="2875" width="11.85546875" style="168" customWidth="1"/>
    <col min="2876" max="2876" width="8.85546875" style="168"/>
    <col min="2877" max="2877" width="12.42578125" style="168" customWidth="1"/>
    <col min="2878" max="2882" width="8.85546875" style="168"/>
    <col min="2883" max="2883" width="11.85546875" style="168" customWidth="1"/>
    <col min="2884" max="2884" width="8.85546875" style="168"/>
    <col min="2885" max="2885" width="12.42578125" style="168" customWidth="1"/>
    <col min="2886" max="2890" width="8.85546875" style="168"/>
    <col min="2891" max="2891" width="11.85546875" style="168" customWidth="1"/>
    <col min="2892" max="2892" width="8.85546875" style="168"/>
    <col min="2893" max="2893" width="12.42578125" style="168" customWidth="1"/>
    <col min="2894" max="2898" width="8.85546875" style="168"/>
    <col min="2899" max="2899" width="11.85546875" style="168" customWidth="1"/>
    <col min="2900" max="2900" width="8.85546875" style="168"/>
    <col min="2901" max="2901" width="12.42578125" style="168" customWidth="1"/>
    <col min="2902" max="2906" width="8.85546875" style="168"/>
    <col min="2907" max="2907" width="11.85546875" style="168" customWidth="1"/>
    <col min="2908" max="2908" width="8.85546875" style="168"/>
    <col min="2909" max="2909" width="12.42578125" style="168" customWidth="1"/>
    <col min="2910" max="2914" width="8.85546875" style="168"/>
    <col min="2915" max="2915" width="11.85546875" style="168" customWidth="1"/>
    <col min="2916" max="3066" width="8.85546875" style="168"/>
    <col min="3067" max="3070" width="8.85546875" style="168" customWidth="1"/>
    <col min="3071" max="3076" width="0" style="168" hidden="1" customWidth="1"/>
    <col min="3077" max="3077" width="11.28515625" style="168" customWidth="1"/>
    <col min="3078" max="3082" width="8.85546875" style="168" customWidth="1"/>
    <col min="3083" max="3083" width="12.42578125" style="168" customWidth="1"/>
    <col min="3084" max="3084" width="8.85546875" style="168" customWidth="1"/>
    <col min="3085" max="3085" width="12.140625" style="168" customWidth="1"/>
    <col min="3086" max="3086" width="7.7109375" style="168" bestFit="1" customWidth="1"/>
    <col min="3087" max="3090" width="8.85546875" style="168" customWidth="1"/>
    <col min="3091" max="3091" width="12.28515625" style="168" customWidth="1"/>
    <col min="3092" max="3092" width="8.85546875" style="168" customWidth="1"/>
    <col min="3093" max="3093" width="13.140625" style="168" customWidth="1"/>
    <col min="3094" max="3098" width="8.85546875" style="168" customWidth="1"/>
    <col min="3099" max="3099" width="13.85546875" style="168" customWidth="1"/>
    <col min="3100" max="3100" width="8.85546875" style="168"/>
    <col min="3101" max="3101" width="13.42578125" style="168" customWidth="1"/>
    <col min="3102" max="3106" width="8.85546875" style="168"/>
    <col min="3107" max="3107" width="16" style="168" customWidth="1"/>
    <col min="3108" max="3108" width="8.85546875" style="168"/>
    <col min="3109" max="3109" width="12.42578125" style="168" customWidth="1"/>
    <col min="3110" max="3114" width="8.85546875" style="168"/>
    <col min="3115" max="3115" width="11.85546875" style="168" customWidth="1"/>
    <col min="3116" max="3116" width="8.85546875" style="168"/>
    <col min="3117" max="3117" width="12.42578125" style="168" customWidth="1"/>
    <col min="3118" max="3122" width="8.85546875" style="168"/>
    <col min="3123" max="3123" width="11.85546875" style="168" customWidth="1"/>
    <col min="3124" max="3124" width="8.85546875" style="168"/>
    <col min="3125" max="3125" width="12.42578125" style="168" customWidth="1"/>
    <col min="3126" max="3130" width="8.85546875" style="168"/>
    <col min="3131" max="3131" width="11.85546875" style="168" customWidth="1"/>
    <col min="3132" max="3132" width="8.85546875" style="168"/>
    <col min="3133" max="3133" width="12.42578125" style="168" customWidth="1"/>
    <col min="3134" max="3138" width="8.85546875" style="168"/>
    <col min="3139" max="3139" width="11.85546875" style="168" customWidth="1"/>
    <col min="3140" max="3140" width="8.85546875" style="168"/>
    <col min="3141" max="3141" width="12.42578125" style="168" customWidth="1"/>
    <col min="3142" max="3146" width="8.85546875" style="168"/>
    <col min="3147" max="3147" width="11.85546875" style="168" customWidth="1"/>
    <col min="3148" max="3148" width="8.85546875" style="168"/>
    <col min="3149" max="3149" width="12.42578125" style="168" customWidth="1"/>
    <col min="3150" max="3154" width="8.85546875" style="168"/>
    <col min="3155" max="3155" width="11.85546875" style="168" customWidth="1"/>
    <col min="3156" max="3156" width="8.85546875" style="168"/>
    <col min="3157" max="3157" width="12.42578125" style="168" customWidth="1"/>
    <col min="3158" max="3162" width="8.85546875" style="168"/>
    <col min="3163" max="3163" width="11.85546875" style="168" customWidth="1"/>
    <col min="3164" max="3164" width="8.85546875" style="168"/>
    <col min="3165" max="3165" width="12.42578125" style="168" customWidth="1"/>
    <col min="3166" max="3170" width="8.85546875" style="168"/>
    <col min="3171" max="3171" width="11.85546875" style="168" customWidth="1"/>
    <col min="3172" max="3322" width="8.85546875" style="168"/>
    <col min="3323" max="3326" width="8.85546875" style="168" customWidth="1"/>
    <col min="3327" max="3332" width="0" style="168" hidden="1" customWidth="1"/>
    <col min="3333" max="3333" width="11.28515625" style="168" customWidth="1"/>
    <col min="3334" max="3338" width="8.85546875" style="168" customWidth="1"/>
    <col min="3339" max="3339" width="12.42578125" style="168" customWidth="1"/>
    <col min="3340" max="3340" width="8.85546875" style="168" customWidth="1"/>
    <col min="3341" max="3341" width="12.140625" style="168" customWidth="1"/>
    <col min="3342" max="3342" width="7.7109375" style="168" bestFit="1" customWidth="1"/>
    <col min="3343" max="3346" width="8.85546875" style="168" customWidth="1"/>
    <col min="3347" max="3347" width="12.28515625" style="168" customWidth="1"/>
    <col min="3348" max="3348" width="8.85546875" style="168" customWidth="1"/>
    <col min="3349" max="3349" width="13.140625" style="168" customWidth="1"/>
    <col min="3350" max="3354" width="8.85546875" style="168" customWidth="1"/>
    <col min="3355" max="3355" width="13.85546875" style="168" customWidth="1"/>
    <col min="3356" max="3356" width="8.85546875" style="168"/>
    <col min="3357" max="3357" width="13.42578125" style="168" customWidth="1"/>
    <col min="3358" max="3362" width="8.85546875" style="168"/>
    <col min="3363" max="3363" width="16" style="168" customWidth="1"/>
    <col min="3364" max="3364" width="8.85546875" style="168"/>
    <col min="3365" max="3365" width="12.42578125" style="168" customWidth="1"/>
    <col min="3366" max="3370" width="8.85546875" style="168"/>
    <col min="3371" max="3371" width="11.85546875" style="168" customWidth="1"/>
    <col min="3372" max="3372" width="8.85546875" style="168"/>
    <col min="3373" max="3373" width="12.42578125" style="168" customWidth="1"/>
    <col min="3374" max="3378" width="8.85546875" style="168"/>
    <col min="3379" max="3379" width="11.85546875" style="168" customWidth="1"/>
    <col min="3380" max="3380" width="8.85546875" style="168"/>
    <col min="3381" max="3381" width="12.42578125" style="168" customWidth="1"/>
    <col min="3382" max="3386" width="8.85546875" style="168"/>
    <col min="3387" max="3387" width="11.85546875" style="168" customWidth="1"/>
    <col min="3388" max="3388" width="8.85546875" style="168"/>
    <col min="3389" max="3389" width="12.42578125" style="168" customWidth="1"/>
    <col min="3390" max="3394" width="8.85546875" style="168"/>
    <col min="3395" max="3395" width="11.85546875" style="168" customWidth="1"/>
    <col min="3396" max="3396" width="8.85546875" style="168"/>
    <col min="3397" max="3397" width="12.42578125" style="168" customWidth="1"/>
    <col min="3398" max="3402" width="8.85546875" style="168"/>
    <col min="3403" max="3403" width="11.85546875" style="168" customWidth="1"/>
    <col min="3404" max="3404" width="8.85546875" style="168"/>
    <col min="3405" max="3405" width="12.42578125" style="168" customWidth="1"/>
    <col min="3406" max="3410" width="8.85546875" style="168"/>
    <col min="3411" max="3411" width="11.85546875" style="168" customWidth="1"/>
    <col min="3412" max="3412" width="8.85546875" style="168"/>
    <col min="3413" max="3413" width="12.42578125" style="168" customWidth="1"/>
    <col min="3414" max="3418" width="8.85546875" style="168"/>
    <col min="3419" max="3419" width="11.85546875" style="168" customWidth="1"/>
    <col min="3420" max="3420" width="8.85546875" style="168"/>
    <col min="3421" max="3421" width="12.42578125" style="168" customWidth="1"/>
    <col min="3422" max="3426" width="8.85546875" style="168"/>
    <col min="3427" max="3427" width="11.85546875" style="168" customWidth="1"/>
    <col min="3428" max="3578" width="8.85546875" style="168"/>
    <col min="3579" max="3582" width="8.85546875" style="168" customWidth="1"/>
    <col min="3583" max="3588" width="0" style="168" hidden="1" customWidth="1"/>
    <col min="3589" max="3589" width="11.28515625" style="168" customWidth="1"/>
    <col min="3590" max="3594" width="8.85546875" style="168" customWidth="1"/>
    <col min="3595" max="3595" width="12.42578125" style="168" customWidth="1"/>
    <col min="3596" max="3596" width="8.85546875" style="168" customWidth="1"/>
    <col min="3597" max="3597" width="12.140625" style="168" customWidth="1"/>
    <col min="3598" max="3598" width="7.7109375" style="168" bestFit="1" customWidth="1"/>
    <col min="3599" max="3602" width="8.85546875" style="168" customWidth="1"/>
    <col min="3603" max="3603" width="12.28515625" style="168" customWidth="1"/>
    <col min="3604" max="3604" width="8.85546875" style="168" customWidth="1"/>
    <col min="3605" max="3605" width="13.140625" style="168" customWidth="1"/>
    <col min="3606" max="3610" width="8.85546875" style="168" customWidth="1"/>
    <col min="3611" max="3611" width="13.85546875" style="168" customWidth="1"/>
    <col min="3612" max="3612" width="8.85546875" style="168"/>
    <col min="3613" max="3613" width="13.42578125" style="168" customWidth="1"/>
    <col min="3614" max="3618" width="8.85546875" style="168"/>
    <col min="3619" max="3619" width="16" style="168" customWidth="1"/>
    <col min="3620" max="3620" width="8.85546875" style="168"/>
    <col min="3621" max="3621" width="12.42578125" style="168" customWidth="1"/>
    <col min="3622" max="3626" width="8.85546875" style="168"/>
    <col min="3627" max="3627" width="11.85546875" style="168" customWidth="1"/>
    <col min="3628" max="3628" width="8.85546875" style="168"/>
    <col min="3629" max="3629" width="12.42578125" style="168" customWidth="1"/>
    <col min="3630" max="3634" width="8.85546875" style="168"/>
    <col min="3635" max="3635" width="11.85546875" style="168" customWidth="1"/>
    <col min="3636" max="3636" width="8.85546875" style="168"/>
    <col min="3637" max="3637" width="12.42578125" style="168" customWidth="1"/>
    <col min="3638" max="3642" width="8.85546875" style="168"/>
    <col min="3643" max="3643" width="11.85546875" style="168" customWidth="1"/>
    <col min="3644" max="3644" width="8.85546875" style="168"/>
    <col min="3645" max="3645" width="12.42578125" style="168" customWidth="1"/>
    <col min="3646" max="3650" width="8.85546875" style="168"/>
    <col min="3651" max="3651" width="11.85546875" style="168" customWidth="1"/>
    <col min="3652" max="3652" width="8.85546875" style="168"/>
    <col min="3653" max="3653" width="12.42578125" style="168" customWidth="1"/>
    <col min="3654" max="3658" width="8.85546875" style="168"/>
    <col min="3659" max="3659" width="11.85546875" style="168" customWidth="1"/>
    <col min="3660" max="3660" width="8.85546875" style="168"/>
    <col min="3661" max="3661" width="12.42578125" style="168" customWidth="1"/>
    <col min="3662" max="3666" width="8.85546875" style="168"/>
    <col min="3667" max="3667" width="11.85546875" style="168" customWidth="1"/>
    <col min="3668" max="3668" width="8.85546875" style="168"/>
    <col min="3669" max="3669" width="12.42578125" style="168" customWidth="1"/>
    <col min="3670" max="3674" width="8.85546875" style="168"/>
    <col min="3675" max="3675" width="11.85546875" style="168" customWidth="1"/>
    <col min="3676" max="3676" width="8.85546875" style="168"/>
    <col min="3677" max="3677" width="12.42578125" style="168" customWidth="1"/>
    <col min="3678" max="3682" width="8.85546875" style="168"/>
    <col min="3683" max="3683" width="11.85546875" style="168" customWidth="1"/>
    <col min="3684" max="3834" width="8.85546875" style="168"/>
    <col min="3835" max="3838" width="8.85546875" style="168" customWidth="1"/>
    <col min="3839" max="3844" width="0" style="168" hidden="1" customWidth="1"/>
    <col min="3845" max="3845" width="11.28515625" style="168" customWidth="1"/>
    <col min="3846" max="3850" width="8.85546875" style="168" customWidth="1"/>
    <col min="3851" max="3851" width="12.42578125" style="168" customWidth="1"/>
    <col min="3852" max="3852" width="8.85546875" style="168" customWidth="1"/>
    <col min="3853" max="3853" width="12.140625" style="168" customWidth="1"/>
    <col min="3854" max="3854" width="7.7109375" style="168" bestFit="1" customWidth="1"/>
    <col min="3855" max="3858" width="8.85546875" style="168" customWidth="1"/>
    <col min="3859" max="3859" width="12.28515625" style="168" customWidth="1"/>
    <col min="3860" max="3860" width="8.85546875" style="168" customWidth="1"/>
    <col min="3861" max="3861" width="13.140625" style="168" customWidth="1"/>
    <col min="3862" max="3866" width="8.85546875" style="168" customWidth="1"/>
    <col min="3867" max="3867" width="13.85546875" style="168" customWidth="1"/>
    <col min="3868" max="3868" width="8.85546875" style="168"/>
    <col min="3869" max="3869" width="13.42578125" style="168" customWidth="1"/>
    <col min="3870" max="3874" width="8.85546875" style="168"/>
    <col min="3875" max="3875" width="16" style="168" customWidth="1"/>
    <col min="3876" max="3876" width="8.85546875" style="168"/>
    <col min="3877" max="3877" width="12.42578125" style="168" customWidth="1"/>
    <col min="3878" max="3882" width="8.85546875" style="168"/>
    <col min="3883" max="3883" width="11.85546875" style="168" customWidth="1"/>
    <col min="3884" max="3884" width="8.85546875" style="168"/>
    <col min="3885" max="3885" width="12.42578125" style="168" customWidth="1"/>
    <col min="3886" max="3890" width="8.85546875" style="168"/>
    <col min="3891" max="3891" width="11.85546875" style="168" customWidth="1"/>
    <col min="3892" max="3892" width="8.85546875" style="168"/>
    <col min="3893" max="3893" width="12.42578125" style="168" customWidth="1"/>
    <col min="3894" max="3898" width="8.85546875" style="168"/>
    <col min="3899" max="3899" width="11.85546875" style="168" customWidth="1"/>
    <col min="3900" max="3900" width="8.85546875" style="168"/>
    <col min="3901" max="3901" width="12.42578125" style="168" customWidth="1"/>
    <col min="3902" max="3906" width="8.85546875" style="168"/>
    <col min="3907" max="3907" width="11.85546875" style="168" customWidth="1"/>
    <col min="3908" max="3908" width="8.85546875" style="168"/>
    <col min="3909" max="3909" width="12.42578125" style="168" customWidth="1"/>
    <col min="3910" max="3914" width="8.85546875" style="168"/>
    <col min="3915" max="3915" width="11.85546875" style="168" customWidth="1"/>
    <col min="3916" max="3916" width="8.85546875" style="168"/>
    <col min="3917" max="3917" width="12.42578125" style="168" customWidth="1"/>
    <col min="3918" max="3922" width="8.85546875" style="168"/>
    <col min="3923" max="3923" width="11.85546875" style="168" customWidth="1"/>
    <col min="3924" max="3924" width="8.85546875" style="168"/>
    <col min="3925" max="3925" width="12.42578125" style="168" customWidth="1"/>
    <col min="3926" max="3930" width="8.85546875" style="168"/>
    <col min="3931" max="3931" width="11.85546875" style="168" customWidth="1"/>
    <col min="3932" max="3932" width="8.85546875" style="168"/>
    <col min="3933" max="3933" width="12.42578125" style="168" customWidth="1"/>
    <col min="3934" max="3938" width="8.85546875" style="168"/>
    <col min="3939" max="3939" width="11.85546875" style="168" customWidth="1"/>
    <col min="3940" max="4090" width="8.85546875" style="168"/>
    <col min="4091" max="4094" width="8.85546875" style="168" customWidth="1"/>
    <col min="4095" max="4100" width="0" style="168" hidden="1" customWidth="1"/>
    <col min="4101" max="4101" width="11.28515625" style="168" customWidth="1"/>
    <col min="4102" max="4106" width="8.85546875" style="168" customWidth="1"/>
    <col min="4107" max="4107" width="12.42578125" style="168" customWidth="1"/>
    <col min="4108" max="4108" width="8.85546875" style="168" customWidth="1"/>
    <col min="4109" max="4109" width="12.140625" style="168" customWidth="1"/>
    <col min="4110" max="4110" width="7.7109375" style="168" bestFit="1" customWidth="1"/>
    <col min="4111" max="4114" width="8.85546875" style="168" customWidth="1"/>
    <col min="4115" max="4115" width="12.28515625" style="168" customWidth="1"/>
    <col min="4116" max="4116" width="8.85546875" style="168" customWidth="1"/>
    <col min="4117" max="4117" width="13.140625" style="168" customWidth="1"/>
    <col min="4118" max="4122" width="8.85546875" style="168" customWidth="1"/>
    <col min="4123" max="4123" width="13.85546875" style="168" customWidth="1"/>
    <col min="4124" max="4124" width="8.85546875" style="168"/>
    <col min="4125" max="4125" width="13.42578125" style="168" customWidth="1"/>
    <col min="4126" max="4130" width="8.85546875" style="168"/>
    <col min="4131" max="4131" width="16" style="168" customWidth="1"/>
    <col min="4132" max="4132" width="8.85546875" style="168"/>
    <col min="4133" max="4133" width="12.42578125" style="168" customWidth="1"/>
    <col min="4134" max="4138" width="8.85546875" style="168"/>
    <col min="4139" max="4139" width="11.85546875" style="168" customWidth="1"/>
    <col min="4140" max="4140" width="8.85546875" style="168"/>
    <col min="4141" max="4141" width="12.42578125" style="168" customWidth="1"/>
    <col min="4142" max="4146" width="8.85546875" style="168"/>
    <col min="4147" max="4147" width="11.85546875" style="168" customWidth="1"/>
    <col min="4148" max="4148" width="8.85546875" style="168"/>
    <col min="4149" max="4149" width="12.42578125" style="168" customWidth="1"/>
    <col min="4150" max="4154" width="8.85546875" style="168"/>
    <col min="4155" max="4155" width="11.85546875" style="168" customWidth="1"/>
    <col min="4156" max="4156" width="8.85546875" style="168"/>
    <col min="4157" max="4157" width="12.42578125" style="168" customWidth="1"/>
    <col min="4158" max="4162" width="8.85546875" style="168"/>
    <col min="4163" max="4163" width="11.85546875" style="168" customWidth="1"/>
    <col min="4164" max="4164" width="8.85546875" style="168"/>
    <col min="4165" max="4165" width="12.42578125" style="168" customWidth="1"/>
    <col min="4166" max="4170" width="8.85546875" style="168"/>
    <col min="4171" max="4171" width="11.85546875" style="168" customWidth="1"/>
    <col min="4172" max="4172" width="8.85546875" style="168"/>
    <col min="4173" max="4173" width="12.42578125" style="168" customWidth="1"/>
    <col min="4174" max="4178" width="8.85546875" style="168"/>
    <col min="4179" max="4179" width="11.85546875" style="168" customWidth="1"/>
    <col min="4180" max="4180" width="8.85546875" style="168"/>
    <col min="4181" max="4181" width="12.42578125" style="168" customWidth="1"/>
    <col min="4182" max="4186" width="8.85546875" style="168"/>
    <col min="4187" max="4187" width="11.85546875" style="168" customWidth="1"/>
    <col min="4188" max="4188" width="8.85546875" style="168"/>
    <col min="4189" max="4189" width="12.42578125" style="168" customWidth="1"/>
    <col min="4190" max="4194" width="8.85546875" style="168"/>
    <col min="4195" max="4195" width="11.85546875" style="168" customWidth="1"/>
    <col min="4196" max="4346" width="8.85546875" style="168"/>
    <col min="4347" max="4350" width="8.85546875" style="168" customWidth="1"/>
    <col min="4351" max="4356" width="0" style="168" hidden="1" customWidth="1"/>
    <col min="4357" max="4357" width="11.28515625" style="168" customWidth="1"/>
    <col min="4358" max="4362" width="8.85546875" style="168" customWidth="1"/>
    <col min="4363" max="4363" width="12.42578125" style="168" customWidth="1"/>
    <col min="4364" max="4364" width="8.85546875" style="168" customWidth="1"/>
    <col min="4365" max="4365" width="12.140625" style="168" customWidth="1"/>
    <col min="4366" max="4366" width="7.7109375" style="168" bestFit="1" customWidth="1"/>
    <col min="4367" max="4370" width="8.85546875" style="168" customWidth="1"/>
    <col min="4371" max="4371" width="12.28515625" style="168" customWidth="1"/>
    <col min="4372" max="4372" width="8.85546875" style="168" customWidth="1"/>
    <col min="4373" max="4373" width="13.140625" style="168" customWidth="1"/>
    <col min="4374" max="4378" width="8.85546875" style="168" customWidth="1"/>
    <col min="4379" max="4379" width="13.85546875" style="168" customWidth="1"/>
    <col min="4380" max="4380" width="8.85546875" style="168"/>
    <col min="4381" max="4381" width="13.42578125" style="168" customWidth="1"/>
    <col min="4382" max="4386" width="8.85546875" style="168"/>
    <col min="4387" max="4387" width="16" style="168" customWidth="1"/>
    <col min="4388" max="4388" width="8.85546875" style="168"/>
    <col min="4389" max="4389" width="12.42578125" style="168" customWidth="1"/>
    <col min="4390" max="4394" width="8.85546875" style="168"/>
    <col min="4395" max="4395" width="11.85546875" style="168" customWidth="1"/>
    <col min="4396" max="4396" width="8.85546875" style="168"/>
    <col min="4397" max="4397" width="12.42578125" style="168" customWidth="1"/>
    <col min="4398" max="4402" width="8.85546875" style="168"/>
    <col min="4403" max="4403" width="11.85546875" style="168" customWidth="1"/>
    <col min="4404" max="4404" width="8.85546875" style="168"/>
    <col min="4405" max="4405" width="12.42578125" style="168" customWidth="1"/>
    <col min="4406" max="4410" width="8.85546875" style="168"/>
    <col min="4411" max="4411" width="11.85546875" style="168" customWidth="1"/>
    <col min="4412" max="4412" width="8.85546875" style="168"/>
    <col min="4413" max="4413" width="12.42578125" style="168" customWidth="1"/>
    <col min="4414" max="4418" width="8.85546875" style="168"/>
    <col min="4419" max="4419" width="11.85546875" style="168" customWidth="1"/>
    <col min="4420" max="4420" width="8.85546875" style="168"/>
    <col min="4421" max="4421" width="12.42578125" style="168" customWidth="1"/>
    <col min="4422" max="4426" width="8.85546875" style="168"/>
    <col min="4427" max="4427" width="11.85546875" style="168" customWidth="1"/>
    <col min="4428" max="4428" width="8.85546875" style="168"/>
    <col min="4429" max="4429" width="12.42578125" style="168" customWidth="1"/>
    <col min="4430" max="4434" width="8.85546875" style="168"/>
    <col min="4435" max="4435" width="11.85546875" style="168" customWidth="1"/>
    <col min="4436" max="4436" width="8.85546875" style="168"/>
    <col min="4437" max="4437" width="12.42578125" style="168" customWidth="1"/>
    <col min="4438" max="4442" width="8.85546875" style="168"/>
    <col min="4443" max="4443" width="11.85546875" style="168" customWidth="1"/>
    <col min="4444" max="4444" width="8.85546875" style="168"/>
    <col min="4445" max="4445" width="12.42578125" style="168" customWidth="1"/>
    <col min="4446" max="4450" width="8.85546875" style="168"/>
    <col min="4451" max="4451" width="11.85546875" style="168" customWidth="1"/>
    <col min="4452" max="4602" width="8.85546875" style="168"/>
    <col min="4603" max="4606" width="8.85546875" style="168" customWidth="1"/>
    <col min="4607" max="4612" width="0" style="168" hidden="1" customWidth="1"/>
    <col min="4613" max="4613" width="11.28515625" style="168" customWidth="1"/>
    <col min="4614" max="4618" width="8.85546875" style="168" customWidth="1"/>
    <col min="4619" max="4619" width="12.42578125" style="168" customWidth="1"/>
    <col min="4620" max="4620" width="8.85546875" style="168" customWidth="1"/>
    <col min="4621" max="4621" width="12.140625" style="168" customWidth="1"/>
    <col min="4622" max="4622" width="7.7109375" style="168" bestFit="1" customWidth="1"/>
    <col min="4623" max="4626" width="8.85546875" style="168" customWidth="1"/>
    <col min="4627" max="4627" width="12.28515625" style="168" customWidth="1"/>
    <col min="4628" max="4628" width="8.85546875" style="168" customWidth="1"/>
    <col min="4629" max="4629" width="13.140625" style="168" customWidth="1"/>
    <col min="4630" max="4634" width="8.85546875" style="168" customWidth="1"/>
    <col min="4635" max="4635" width="13.85546875" style="168" customWidth="1"/>
    <col min="4636" max="4636" width="8.85546875" style="168"/>
    <col min="4637" max="4637" width="13.42578125" style="168" customWidth="1"/>
    <col min="4638" max="4642" width="8.85546875" style="168"/>
    <col min="4643" max="4643" width="16" style="168" customWidth="1"/>
    <col min="4644" max="4644" width="8.85546875" style="168"/>
    <col min="4645" max="4645" width="12.42578125" style="168" customWidth="1"/>
    <col min="4646" max="4650" width="8.85546875" style="168"/>
    <col min="4651" max="4651" width="11.85546875" style="168" customWidth="1"/>
    <col min="4652" max="4652" width="8.85546875" style="168"/>
    <col min="4653" max="4653" width="12.42578125" style="168" customWidth="1"/>
    <col min="4654" max="4658" width="8.85546875" style="168"/>
    <col min="4659" max="4659" width="11.85546875" style="168" customWidth="1"/>
    <col min="4660" max="4660" width="8.85546875" style="168"/>
    <col min="4661" max="4661" width="12.42578125" style="168" customWidth="1"/>
    <col min="4662" max="4666" width="8.85546875" style="168"/>
    <col min="4667" max="4667" width="11.85546875" style="168" customWidth="1"/>
    <col min="4668" max="4668" width="8.85546875" style="168"/>
    <col min="4669" max="4669" width="12.42578125" style="168" customWidth="1"/>
    <col min="4670" max="4674" width="8.85546875" style="168"/>
    <col min="4675" max="4675" width="11.85546875" style="168" customWidth="1"/>
    <col min="4676" max="4676" width="8.85546875" style="168"/>
    <col min="4677" max="4677" width="12.42578125" style="168" customWidth="1"/>
    <col min="4678" max="4682" width="8.85546875" style="168"/>
    <col min="4683" max="4683" width="11.85546875" style="168" customWidth="1"/>
    <col min="4684" max="4684" width="8.85546875" style="168"/>
    <col min="4685" max="4685" width="12.42578125" style="168" customWidth="1"/>
    <col min="4686" max="4690" width="8.85546875" style="168"/>
    <col min="4691" max="4691" width="11.85546875" style="168" customWidth="1"/>
    <col min="4692" max="4692" width="8.85546875" style="168"/>
    <col min="4693" max="4693" width="12.42578125" style="168" customWidth="1"/>
    <col min="4694" max="4698" width="8.85546875" style="168"/>
    <col min="4699" max="4699" width="11.85546875" style="168" customWidth="1"/>
    <col min="4700" max="4700" width="8.85546875" style="168"/>
    <col min="4701" max="4701" width="12.42578125" style="168" customWidth="1"/>
    <col min="4702" max="4706" width="8.85546875" style="168"/>
    <col min="4707" max="4707" width="11.85546875" style="168" customWidth="1"/>
    <col min="4708" max="4858" width="8.85546875" style="168"/>
    <col min="4859" max="4862" width="8.85546875" style="168" customWidth="1"/>
    <col min="4863" max="4868" width="0" style="168" hidden="1" customWidth="1"/>
    <col min="4869" max="4869" width="11.28515625" style="168" customWidth="1"/>
    <col min="4870" max="4874" width="8.85546875" style="168" customWidth="1"/>
    <col min="4875" max="4875" width="12.42578125" style="168" customWidth="1"/>
    <col min="4876" max="4876" width="8.85546875" style="168" customWidth="1"/>
    <col min="4877" max="4877" width="12.140625" style="168" customWidth="1"/>
    <col min="4878" max="4878" width="7.7109375" style="168" bestFit="1" customWidth="1"/>
    <col min="4879" max="4882" width="8.85546875" style="168" customWidth="1"/>
    <col min="4883" max="4883" width="12.28515625" style="168" customWidth="1"/>
    <col min="4884" max="4884" width="8.85546875" style="168" customWidth="1"/>
    <col min="4885" max="4885" width="13.140625" style="168" customWidth="1"/>
    <col min="4886" max="4890" width="8.85546875" style="168" customWidth="1"/>
    <col min="4891" max="4891" width="13.85546875" style="168" customWidth="1"/>
    <col min="4892" max="4892" width="8.85546875" style="168"/>
    <col min="4893" max="4893" width="13.42578125" style="168" customWidth="1"/>
    <col min="4894" max="4898" width="8.85546875" style="168"/>
    <col min="4899" max="4899" width="16" style="168" customWidth="1"/>
    <col min="4900" max="4900" width="8.85546875" style="168"/>
    <col min="4901" max="4901" width="12.42578125" style="168" customWidth="1"/>
    <col min="4902" max="4906" width="8.85546875" style="168"/>
    <col min="4907" max="4907" width="11.85546875" style="168" customWidth="1"/>
    <col min="4908" max="4908" width="8.85546875" style="168"/>
    <col min="4909" max="4909" width="12.42578125" style="168" customWidth="1"/>
    <col min="4910" max="4914" width="8.85546875" style="168"/>
    <col min="4915" max="4915" width="11.85546875" style="168" customWidth="1"/>
    <col min="4916" max="4916" width="8.85546875" style="168"/>
    <col min="4917" max="4917" width="12.42578125" style="168" customWidth="1"/>
    <col min="4918" max="4922" width="8.85546875" style="168"/>
    <col min="4923" max="4923" width="11.85546875" style="168" customWidth="1"/>
    <col min="4924" max="4924" width="8.85546875" style="168"/>
    <col min="4925" max="4925" width="12.42578125" style="168" customWidth="1"/>
    <col min="4926" max="4930" width="8.85546875" style="168"/>
    <col min="4931" max="4931" width="11.85546875" style="168" customWidth="1"/>
    <col min="4932" max="4932" width="8.85546875" style="168"/>
    <col min="4933" max="4933" width="12.42578125" style="168" customWidth="1"/>
    <col min="4934" max="4938" width="8.85546875" style="168"/>
    <col min="4939" max="4939" width="11.85546875" style="168" customWidth="1"/>
    <col min="4940" max="4940" width="8.85546875" style="168"/>
    <col min="4941" max="4941" width="12.42578125" style="168" customWidth="1"/>
    <col min="4942" max="4946" width="8.85546875" style="168"/>
    <col min="4947" max="4947" width="11.85546875" style="168" customWidth="1"/>
    <col min="4948" max="4948" width="8.85546875" style="168"/>
    <col min="4949" max="4949" width="12.42578125" style="168" customWidth="1"/>
    <col min="4950" max="4954" width="8.85546875" style="168"/>
    <col min="4955" max="4955" width="11.85546875" style="168" customWidth="1"/>
    <col min="4956" max="4956" width="8.85546875" style="168"/>
    <col min="4957" max="4957" width="12.42578125" style="168" customWidth="1"/>
    <col min="4958" max="4962" width="8.85546875" style="168"/>
    <col min="4963" max="4963" width="11.85546875" style="168" customWidth="1"/>
    <col min="4964" max="5114" width="8.85546875" style="168"/>
    <col min="5115" max="5118" width="8.85546875" style="168" customWidth="1"/>
    <col min="5119" max="5124" width="0" style="168" hidden="1" customWidth="1"/>
    <col min="5125" max="5125" width="11.28515625" style="168" customWidth="1"/>
    <col min="5126" max="5130" width="8.85546875" style="168" customWidth="1"/>
    <col min="5131" max="5131" width="12.42578125" style="168" customWidth="1"/>
    <col min="5132" max="5132" width="8.85546875" style="168" customWidth="1"/>
    <col min="5133" max="5133" width="12.140625" style="168" customWidth="1"/>
    <col min="5134" max="5134" width="7.7109375" style="168" bestFit="1" customWidth="1"/>
    <col min="5135" max="5138" width="8.85546875" style="168" customWidth="1"/>
    <col min="5139" max="5139" width="12.28515625" style="168" customWidth="1"/>
    <col min="5140" max="5140" width="8.85546875" style="168" customWidth="1"/>
    <col min="5141" max="5141" width="13.140625" style="168" customWidth="1"/>
    <col min="5142" max="5146" width="8.85546875" style="168" customWidth="1"/>
    <col min="5147" max="5147" width="13.85546875" style="168" customWidth="1"/>
    <col min="5148" max="5148" width="8.85546875" style="168"/>
    <col min="5149" max="5149" width="13.42578125" style="168" customWidth="1"/>
    <col min="5150" max="5154" width="8.85546875" style="168"/>
    <col min="5155" max="5155" width="16" style="168" customWidth="1"/>
    <col min="5156" max="5156" width="8.85546875" style="168"/>
    <col min="5157" max="5157" width="12.42578125" style="168" customWidth="1"/>
    <col min="5158" max="5162" width="8.85546875" style="168"/>
    <col min="5163" max="5163" width="11.85546875" style="168" customWidth="1"/>
    <col min="5164" max="5164" width="8.85546875" style="168"/>
    <col min="5165" max="5165" width="12.42578125" style="168" customWidth="1"/>
    <col min="5166" max="5170" width="8.85546875" style="168"/>
    <col min="5171" max="5171" width="11.85546875" style="168" customWidth="1"/>
    <col min="5172" max="5172" width="8.85546875" style="168"/>
    <col min="5173" max="5173" width="12.42578125" style="168" customWidth="1"/>
    <col min="5174" max="5178" width="8.85546875" style="168"/>
    <col min="5179" max="5179" width="11.85546875" style="168" customWidth="1"/>
    <col min="5180" max="5180" width="8.85546875" style="168"/>
    <col min="5181" max="5181" width="12.42578125" style="168" customWidth="1"/>
    <col min="5182" max="5186" width="8.85546875" style="168"/>
    <col min="5187" max="5187" width="11.85546875" style="168" customWidth="1"/>
    <col min="5188" max="5188" width="8.85546875" style="168"/>
    <col min="5189" max="5189" width="12.42578125" style="168" customWidth="1"/>
    <col min="5190" max="5194" width="8.85546875" style="168"/>
    <col min="5195" max="5195" width="11.85546875" style="168" customWidth="1"/>
    <col min="5196" max="5196" width="8.85546875" style="168"/>
    <col min="5197" max="5197" width="12.42578125" style="168" customWidth="1"/>
    <col min="5198" max="5202" width="8.85546875" style="168"/>
    <col min="5203" max="5203" width="11.85546875" style="168" customWidth="1"/>
    <col min="5204" max="5204" width="8.85546875" style="168"/>
    <col min="5205" max="5205" width="12.42578125" style="168" customWidth="1"/>
    <col min="5206" max="5210" width="8.85546875" style="168"/>
    <col min="5211" max="5211" width="11.85546875" style="168" customWidth="1"/>
    <col min="5212" max="5212" width="8.85546875" style="168"/>
    <col min="5213" max="5213" width="12.42578125" style="168" customWidth="1"/>
    <col min="5214" max="5218" width="8.85546875" style="168"/>
    <col min="5219" max="5219" width="11.85546875" style="168" customWidth="1"/>
    <col min="5220" max="5370" width="8.85546875" style="168"/>
    <col min="5371" max="5374" width="8.85546875" style="168" customWidth="1"/>
    <col min="5375" max="5380" width="0" style="168" hidden="1" customWidth="1"/>
    <col min="5381" max="5381" width="11.28515625" style="168" customWidth="1"/>
    <col min="5382" max="5386" width="8.85546875" style="168" customWidth="1"/>
    <col min="5387" max="5387" width="12.42578125" style="168" customWidth="1"/>
    <col min="5388" max="5388" width="8.85546875" style="168" customWidth="1"/>
    <col min="5389" max="5389" width="12.140625" style="168" customWidth="1"/>
    <col min="5390" max="5390" width="7.7109375" style="168" bestFit="1" customWidth="1"/>
    <col min="5391" max="5394" width="8.85546875" style="168" customWidth="1"/>
    <col min="5395" max="5395" width="12.28515625" style="168" customWidth="1"/>
    <col min="5396" max="5396" width="8.85546875" style="168" customWidth="1"/>
    <col min="5397" max="5397" width="13.140625" style="168" customWidth="1"/>
    <col min="5398" max="5402" width="8.85546875" style="168" customWidth="1"/>
    <col min="5403" max="5403" width="13.85546875" style="168" customWidth="1"/>
    <col min="5404" max="5404" width="8.85546875" style="168"/>
    <col min="5405" max="5405" width="13.42578125" style="168" customWidth="1"/>
    <col min="5406" max="5410" width="8.85546875" style="168"/>
    <col min="5411" max="5411" width="16" style="168" customWidth="1"/>
    <col min="5412" max="5412" width="8.85546875" style="168"/>
    <col min="5413" max="5413" width="12.42578125" style="168" customWidth="1"/>
    <col min="5414" max="5418" width="8.85546875" style="168"/>
    <col min="5419" max="5419" width="11.85546875" style="168" customWidth="1"/>
    <col min="5420" max="5420" width="8.85546875" style="168"/>
    <col min="5421" max="5421" width="12.42578125" style="168" customWidth="1"/>
    <col min="5422" max="5426" width="8.85546875" style="168"/>
    <col min="5427" max="5427" width="11.85546875" style="168" customWidth="1"/>
    <col min="5428" max="5428" width="8.85546875" style="168"/>
    <col min="5429" max="5429" width="12.42578125" style="168" customWidth="1"/>
    <col min="5430" max="5434" width="8.85546875" style="168"/>
    <col min="5435" max="5435" width="11.85546875" style="168" customWidth="1"/>
    <col min="5436" max="5436" width="8.85546875" style="168"/>
    <col min="5437" max="5437" width="12.42578125" style="168" customWidth="1"/>
    <col min="5438" max="5442" width="8.85546875" style="168"/>
    <col min="5443" max="5443" width="11.85546875" style="168" customWidth="1"/>
    <col min="5444" max="5444" width="8.85546875" style="168"/>
    <col min="5445" max="5445" width="12.42578125" style="168" customWidth="1"/>
    <col min="5446" max="5450" width="8.85546875" style="168"/>
    <col min="5451" max="5451" width="11.85546875" style="168" customWidth="1"/>
    <col min="5452" max="5452" width="8.85546875" style="168"/>
    <col min="5453" max="5453" width="12.42578125" style="168" customWidth="1"/>
    <col min="5454" max="5458" width="8.85546875" style="168"/>
    <col min="5459" max="5459" width="11.85546875" style="168" customWidth="1"/>
    <col min="5460" max="5460" width="8.85546875" style="168"/>
    <col min="5461" max="5461" width="12.42578125" style="168" customWidth="1"/>
    <col min="5462" max="5466" width="8.85546875" style="168"/>
    <col min="5467" max="5467" width="11.85546875" style="168" customWidth="1"/>
    <col min="5468" max="5468" width="8.85546875" style="168"/>
    <col min="5469" max="5469" width="12.42578125" style="168" customWidth="1"/>
    <col min="5470" max="5474" width="8.85546875" style="168"/>
    <col min="5475" max="5475" width="11.85546875" style="168" customWidth="1"/>
    <col min="5476" max="5626" width="8.85546875" style="168"/>
    <col min="5627" max="5630" width="8.85546875" style="168" customWidth="1"/>
    <col min="5631" max="5636" width="0" style="168" hidden="1" customWidth="1"/>
    <col min="5637" max="5637" width="11.28515625" style="168" customWidth="1"/>
    <col min="5638" max="5642" width="8.85546875" style="168" customWidth="1"/>
    <col min="5643" max="5643" width="12.42578125" style="168" customWidth="1"/>
    <col min="5644" max="5644" width="8.85546875" style="168" customWidth="1"/>
    <col min="5645" max="5645" width="12.140625" style="168" customWidth="1"/>
    <col min="5646" max="5646" width="7.7109375" style="168" bestFit="1" customWidth="1"/>
    <col min="5647" max="5650" width="8.85546875" style="168" customWidth="1"/>
    <col min="5651" max="5651" width="12.28515625" style="168" customWidth="1"/>
    <col min="5652" max="5652" width="8.85546875" style="168" customWidth="1"/>
    <col min="5653" max="5653" width="13.140625" style="168" customWidth="1"/>
    <col min="5654" max="5658" width="8.85546875" style="168" customWidth="1"/>
    <col min="5659" max="5659" width="13.85546875" style="168" customWidth="1"/>
    <col min="5660" max="5660" width="8.85546875" style="168"/>
    <col min="5661" max="5661" width="13.42578125" style="168" customWidth="1"/>
    <col min="5662" max="5666" width="8.85546875" style="168"/>
    <col min="5667" max="5667" width="16" style="168" customWidth="1"/>
    <col min="5668" max="5668" width="8.85546875" style="168"/>
    <col min="5669" max="5669" width="12.42578125" style="168" customWidth="1"/>
    <col min="5670" max="5674" width="8.85546875" style="168"/>
    <col min="5675" max="5675" width="11.85546875" style="168" customWidth="1"/>
    <col min="5676" max="5676" width="8.85546875" style="168"/>
    <col min="5677" max="5677" width="12.42578125" style="168" customWidth="1"/>
    <col min="5678" max="5682" width="8.85546875" style="168"/>
    <col min="5683" max="5683" width="11.85546875" style="168" customWidth="1"/>
    <col min="5684" max="5684" width="8.85546875" style="168"/>
    <col min="5685" max="5685" width="12.42578125" style="168" customWidth="1"/>
    <col min="5686" max="5690" width="8.85546875" style="168"/>
    <col min="5691" max="5691" width="11.85546875" style="168" customWidth="1"/>
    <col min="5692" max="5692" width="8.85546875" style="168"/>
    <col min="5693" max="5693" width="12.42578125" style="168" customWidth="1"/>
    <col min="5694" max="5698" width="8.85546875" style="168"/>
    <col min="5699" max="5699" width="11.85546875" style="168" customWidth="1"/>
    <col min="5700" max="5700" width="8.85546875" style="168"/>
    <col min="5701" max="5701" width="12.42578125" style="168" customWidth="1"/>
    <col min="5702" max="5706" width="8.85546875" style="168"/>
    <col min="5707" max="5707" width="11.85546875" style="168" customWidth="1"/>
    <col min="5708" max="5708" width="8.85546875" style="168"/>
    <col min="5709" max="5709" width="12.42578125" style="168" customWidth="1"/>
    <col min="5710" max="5714" width="8.85546875" style="168"/>
    <col min="5715" max="5715" width="11.85546875" style="168" customWidth="1"/>
    <col min="5716" max="5716" width="8.85546875" style="168"/>
    <col min="5717" max="5717" width="12.42578125" style="168" customWidth="1"/>
    <col min="5718" max="5722" width="8.85546875" style="168"/>
    <col min="5723" max="5723" width="11.85546875" style="168" customWidth="1"/>
    <col min="5724" max="5724" width="8.85546875" style="168"/>
    <col min="5725" max="5725" width="12.42578125" style="168" customWidth="1"/>
    <col min="5726" max="5730" width="8.85546875" style="168"/>
    <col min="5731" max="5731" width="11.85546875" style="168" customWidth="1"/>
    <col min="5732" max="5882" width="8.85546875" style="168"/>
    <col min="5883" max="5886" width="8.85546875" style="168" customWidth="1"/>
    <col min="5887" max="5892" width="0" style="168" hidden="1" customWidth="1"/>
    <col min="5893" max="5893" width="11.28515625" style="168" customWidth="1"/>
    <col min="5894" max="5898" width="8.85546875" style="168" customWidth="1"/>
    <col min="5899" max="5899" width="12.42578125" style="168" customWidth="1"/>
    <col min="5900" max="5900" width="8.85546875" style="168" customWidth="1"/>
    <col min="5901" max="5901" width="12.140625" style="168" customWidth="1"/>
    <col min="5902" max="5902" width="7.7109375" style="168" bestFit="1" customWidth="1"/>
    <col min="5903" max="5906" width="8.85546875" style="168" customWidth="1"/>
    <col min="5907" max="5907" width="12.28515625" style="168" customWidth="1"/>
    <col min="5908" max="5908" width="8.85546875" style="168" customWidth="1"/>
    <col min="5909" max="5909" width="13.140625" style="168" customWidth="1"/>
    <col min="5910" max="5914" width="8.85546875" style="168" customWidth="1"/>
    <col min="5915" max="5915" width="13.85546875" style="168" customWidth="1"/>
    <col min="5916" max="5916" width="8.85546875" style="168"/>
    <col min="5917" max="5917" width="13.42578125" style="168" customWidth="1"/>
    <col min="5918" max="5922" width="8.85546875" style="168"/>
    <col min="5923" max="5923" width="16" style="168" customWidth="1"/>
    <col min="5924" max="5924" width="8.85546875" style="168"/>
    <col min="5925" max="5925" width="12.42578125" style="168" customWidth="1"/>
    <col min="5926" max="5930" width="8.85546875" style="168"/>
    <col min="5931" max="5931" width="11.85546875" style="168" customWidth="1"/>
    <col min="5932" max="5932" width="8.85546875" style="168"/>
    <col min="5933" max="5933" width="12.42578125" style="168" customWidth="1"/>
    <col min="5934" max="5938" width="8.85546875" style="168"/>
    <col min="5939" max="5939" width="11.85546875" style="168" customWidth="1"/>
    <col min="5940" max="5940" width="8.85546875" style="168"/>
    <col min="5941" max="5941" width="12.42578125" style="168" customWidth="1"/>
    <col min="5942" max="5946" width="8.85546875" style="168"/>
    <col min="5947" max="5947" width="11.85546875" style="168" customWidth="1"/>
    <col min="5948" max="5948" width="8.85546875" style="168"/>
    <col min="5949" max="5949" width="12.42578125" style="168" customWidth="1"/>
    <col min="5950" max="5954" width="8.85546875" style="168"/>
    <col min="5955" max="5955" width="11.85546875" style="168" customWidth="1"/>
    <col min="5956" max="5956" width="8.85546875" style="168"/>
    <col min="5957" max="5957" width="12.42578125" style="168" customWidth="1"/>
    <col min="5958" max="5962" width="8.85546875" style="168"/>
    <col min="5963" max="5963" width="11.85546875" style="168" customWidth="1"/>
    <col min="5964" max="5964" width="8.85546875" style="168"/>
    <col min="5965" max="5965" width="12.42578125" style="168" customWidth="1"/>
    <col min="5966" max="5970" width="8.85546875" style="168"/>
    <col min="5971" max="5971" width="11.85546875" style="168" customWidth="1"/>
    <col min="5972" max="5972" width="8.85546875" style="168"/>
    <col min="5973" max="5973" width="12.42578125" style="168" customWidth="1"/>
    <col min="5974" max="5978" width="8.85546875" style="168"/>
    <col min="5979" max="5979" width="11.85546875" style="168" customWidth="1"/>
    <col min="5980" max="5980" width="8.85546875" style="168"/>
    <col min="5981" max="5981" width="12.42578125" style="168" customWidth="1"/>
    <col min="5982" max="5986" width="8.85546875" style="168"/>
    <col min="5987" max="5987" width="11.85546875" style="168" customWidth="1"/>
    <col min="5988" max="6138" width="8.85546875" style="168"/>
    <col min="6139" max="6142" width="8.85546875" style="168" customWidth="1"/>
    <col min="6143" max="6148" width="0" style="168" hidden="1" customWidth="1"/>
    <col min="6149" max="6149" width="11.28515625" style="168" customWidth="1"/>
    <col min="6150" max="6154" width="8.85546875" style="168" customWidth="1"/>
    <col min="6155" max="6155" width="12.42578125" style="168" customWidth="1"/>
    <col min="6156" max="6156" width="8.85546875" style="168" customWidth="1"/>
    <col min="6157" max="6157" width="12.140625" style="168" customWidth="1"/>
    <col min="6158" max="6158" width="7.7109375" style="168" bestFit="1" customWidth="1"/>
    <col min="6159" max="6162" width="8.85546875" style="168" customWidth="1"/>
    <col min="6163" max="6163" width="12.28515625" style="168" customWidth="1"/>
    <col min="6164" max="6164" width="8.85546875" style="168" customWidth="1"/>
    <col min="6165" max="6165" width="13.140625" style="168" customWidth="1"/>
    <col min="6166" max="6170" width="8.85546875" style="168" customWidth="1"/>
    <col min="6171" max="6171" width="13.85546875" style="168" customWidth="1"/>
    <col min="6172" max="6172" width="8.85546875" style="168"/>
    <col min="6173" max="6173" width="13.42578125" style="168" customWidth="1"/>
    <col min="6174" max="6178" width="8.85546875" style="168"/>
    <col min="6179" max="6179" width="16" style="168" customWidth="1"/>
    <col min="6180" max="6180" width="8.85546875" style="168"/>
    <col min="6181" max="6181" width="12.42578125" style="168" customWidth="1"/>
    <col min="6182" max="6186" width="8.85546875" style="168"/>
    <col min="6187" max="6187" width="11.85546875" style="168" customWidth="1"/>
    <col min="6188" max="6188" width="8.85546875" style="168"/>
    <col min="6189" max="6189" width="12.42578125" style="168" customWidth="1"/>
    <col min="6190" max="6194" width="8.85546875" style="168"/>
    <col min="6195" max="6195" width="11.85546875" style="168" customWidth="1"/>
    <col min="6196" max="6196" width="8.85546875" style="168"/>
    <col min="6197" max="6197" width="12.42578125" style="168" customWidth="1"/>
    <col min="6198" max="6202" width="8.85546875" style="168"/>
    <col min="6203" max="6203" width="11.85546875" style="168" customWidth="1"/>
    <col min="6204" max="6204" width="8.85546875" style="168"/>
    <col min="6205" max="6205" width="12.42578125" style="168" customWidth="1"/>
    <col min="6206" max="6210" width="8.85546875" style="168"/>
    <col min="6211" max="6211" width="11.85546875" style="168" customWidth="1"/>
    <col min="6212" max="6212" width="8.85546875" style="168"/>
    <col min="6213" max="6213" width="12.42578125" style="168" customWidth="1"/>
    <col min="6214" max="6218" width="8.85546875" style="168"/>
    <col min="6219" max="6219" width="11.85546875" style="168" customWidth="1"/>
    <col min="6220" max="6220" width="8.85546875" style="168"/>
    <col min="6221" max="6221" width="12.42578125" style="168" customWidth="1"/>
    <col min="6222" max="6226" width="8.85546875" style="168"/>
    <col min="6227" max="6227" width="11.85546875" style="168" customWidth="1"/>
    <col min="6228" max="6228" width="8.85546875" style="168"/>
    <col min="6229" max="6229" width="12.42578125" style="168" customWidth="1"/>
    <col min="6230" max="6234" width="8.85546875" style="168"/>
    <col min="6235" max="6235" width="11.85546875" style="168" customWidth="1"/>
    <col min="6236" max="6236" width="8.85546875" style="168"/>
    <col min="6237" max="6237" width="12.42578125" style="168" customWidth="1"/>
    <col min="6238" max="6242" width="8.85546875" style="168"/>
    <col min="6243" max="6243" width="11.85546875" style="168" customWidth="1"/>
    <col min="6244" max="6394" width="8.85546875" style="168"/>
    <col min="6395" max="6398" width="8.85546875" style="168" customWidth="1"/>
    <col min="6399" max="6404" width="0" style="168" hidden="1" customWidth="1"/>
    <col min="6405" max="6405" width="11.28515625" style="168" customWidth="1"/>
    <col min="6406" max="6410" width="8.85546875" style="168" customWidth="1"/>
    <col min="6411" max="6411" width="12.42578125" style="168" customWidth="1"/>
    <col min="6412" max="6412" width="8.85546875" style="168" customWidth="1"/>
    <col min="6413" max="6413" width="12.140625" style="168" customWidth="1"/>
    <col min="6414" max="6414" width="7.7109375" style="168" bestFit="1" customWidth="1"/>
    <col min="6415" max="6418" width="8.85546875" style="168" customWidth="1"/>
    <col min="6419" max="6419" width="12.28515625" style="168" customWidth="1"/>
    <col min="6420" max="6420" width="8.85546875" style="168" customWidth="1"/>
    <col min="6421" max="6421" width="13.140625" style="168" customWidth="1"/>
    <col min="6422" max="6426" width="8.85546875" style="168" customWidth="1"/>
    <col min="6427" max="6427" width="13.85546875" style="168" customWidth="1"/>
    <col min="6428" max="6428" width="8.85546875" style="168"/>
    <col min="6429" max="6429" width="13.42578125" style="168" customWidth="1"/>
    <col min="6430" max="6434" width="8.85546875" style="168"/>
    <col min="6435" max="6435" width="16" style="168" customWidth="1"/>
    <col min="6436" max="6436" width="8.85546875" style="168"/>
    <col min="6437" max="6437" width="12.42578125" style="168" customWidth="1"/>
    <col min="6438" max="6442" width="8.85546875" style="168"/>
    <col min="6443" max="6443" width="11.85546875" style="168" customWidth="1"/>
    <col min="6444" max="6444" width="8.85546875" style="168"/>
    <col min="6445" max="6445" width="12.42578125" style="168" customWidth="1"/>
    <col min="6446" max="6450" width="8.85546875" style="168"/>
    <col min="6451" max="6451" width="11.85546875" style="168" customWidth="1"/>
    <col min="6452" max="6452" width="8.85546875" style="168"/>
    <col min="6453" max="6453" width="12.42578125" style="168" customWidth="1"/>
    <col min="6454" max="6458" width="8.85546875" style="168"/>
    <col min="6459" max="6459" width="11.85546875" style="168" customWidth="1"/>
    <col min="6460" max="6460" width="8.85546875" style="168"/>
    <col min="6461" max="6461" width="12.42578125" style="168" customWidth="1"/>
    <col min="6462" max="6466" width="8.85546875" style="168"/>
    <col min="6467" max="6467" width="11.85546875" style="168" customWidth="1"/>
    <col min="6468" max="6468" width="8.85546875" style="168"/>
    <col min="6469" max="6469" width="12.42578125" style="168" customWidth="1"/>
    <col min="6470" max="6474" width="8.85546875" style="168"/>
    <col min="6475" max="6475" width="11.85546875" style="168" customWidth="1"/>
    <col min="6476" max="6476" width="8.85546875" style="168"/>
    <col min="6477" max="6477" width="12.42578125" style="168" customWidth="1"/>
    <col min="6478" max="6482" width="8.85546875" style="168"/>
    <col min="6483" max="6483" width="11.85546875" style="168" customWidth="1"/>
    <col min="6484" max="6484" width="8.85546875" style="168"/>
    <col min="6485" max="6485" width="12.42578125" style="168" customWidth="1"/>
    <col min="6486" max="6490" width="8.85546875" style="168"/>
    <col min="6491" max="6491" width="11.85546875" style="168" customWidth="1"/>
    <col min="6492" max="6492" width="8.85546875" style="168"/>
    <col min="6493" max="6493" width="12.42578125" style="168" customWidth="1"/>
    <col min="6494" max="6498" width="8.85546875" style="168"/>
    <col min="6499" max="6499" width="11.85546875" style="168" customWidth="1"/>
    <col min="6500" max="6650" width="8.85546875" style="168"/>
    <col min="6651" max="6654" width="8.85546875" style="168" customWidth="1"/>
    <col min="6655" max="6660" width="0" style="168" hidden="1" customWidth="1"/>
    <col min="6661" max="6661" width="11.28515625" style="168" customWidth="1"/>
    <col min="6662" max="6666" width="8.85546875" style="168" customWidth="1"/>
    <col min="6667" max="6667" width="12.42578125" style="168" customWidth="1"/>
    <col min="6668" max="6668" width="8.85546875" style="168" customWidth="1"/>
    <col min="6669" max="6669" width="12.140625" style="168" customWidth="1"/>
    <col min="6670" max="6670" width="7.7109375" style="168" bestFit="1" customWidth="1"/>
    <col min="6671" max="6674" width="8.85546875" style="168" customWidth="1"/>
    <col min="6675" max="6675" width="12.28515625" style="168" customWidth="1"/>
    <col min="6676" max="6676" width="8.85546875" style="168" customWidth="1"/>
    <col min="6677" max="6677" width="13.140625" style="168" customWidth="1"/>
    <col min="6678" max="6682" width="8.85546875" style="168" customWidth="1"/>
    <col min="6683" max="6683" width="13.85546875" style="168" customWidth="1"/>
    <col min="6684" max="6684" width="8.85546875" style="168"/>
    <col min="6685" max="6685" width="13.42578125" style="168" customWidth="1"/>
    <col min="6686" max="6690" width="8.85546875" style="168"/>
    <col min="6691" max="6691" width="16" style="168" customWidth="1"/>
    <col min="6692" max="6692" width="8.85546875" style="168"/>
    <col min="6693" max="6693" width="12.42578125" style="168" customWidth="1"/>
    <col min="6694" max="6698" width="8.85546875" style="168"/>
    <col min="6699" max="6699" width="11.85546875" style="168" customWidth="1"/>
    <col min="6700" max="6700" width="8.85546875" style="168"/>
    <col min="6701" max="6701" width="12.42578125" style="168" customWidth="1"/>
    <col min="6702" max="6706" width="8.85546875" style="168"/>
    <col min="6707" max="6707" width="11.85546875" style="168" customWidth="1"/>
    <col min="6708" max="6708" width="8.85546875" style="168"/>
    <col min="6709" max="6709" width="12.42578125" style="168" customWidth="1"/>
    <col min="6710" max="6714" width="8.85546875" style="168"/>
    <col min="6715" max="6715" width="11.85546875" style="168" customWidth="1"/>
    <col min="6716" max="6716" width="8.85546875" style="168"/>
    <col min="6717" max="6717" width="12.42578125" style="168" customWidth="1"/>
    <col min="6718" max="6722" width="8.85546875" style="168"/>
    <col min="6723" max="6723" width="11.85546875" style="168" customWidth="1"/>
    <col min="6724" max="6724" width="8.85546875" style="168"/>
    <col min="6725" max="6725" width="12.42578125" style="168" customWidth="1"/>
    <col min="6726" max="6730" width="8.85546875" style="168"/>
    <col min="6731" max="6731" width="11.85546875" style="168" customWidth="1"/>
    <col min="6732" max="6732" width="8.85546875" style="168"/>
    <col min="6733" max="6733" width="12.42578125" style="168" customWidth="1"/>
    <col min="6734" max="6738" width="8.85546875" style="168"/>
    <col min="6739" max="6739" width="11.85546875" style="168" customWidth="1"/>
    <col min="6740" max="6740" width="8.85546875" style="168"/>
    <col min="6741" max="6741" width="12.42578125" style="168" customWidth="1"/>
    <col min="6742" max="6746" width="8.85546875" style="168"/>
    <col min="6747" max="6747" width="11.85546875" style="168" customWidth="1"/>
    <col min="6748" max="6748" width="8.85546875" style="168"/>
    <col min="6749" max="6749" width="12.42578125" style="168" customWidth="1"/>
    <col min="6750" max="6754" width="8.85546875" style="168"/>
    <col min="6755" max="6755" width="11.85546875" style="168" customWidth="1"/>
    <col min="6756" max="6906" width="8.85546875" style="168"/>
    <col min="6907" max="6910" width="8.85546875" style="168" customWidth="1"/>
    <col min="6911" max="6916" width="0" style="168" hidden="1" customWidth="1"/>
    <col min="6917" max="6917" width="11.28515625" style="168" customWidth="1"/>
    <col min="6918" max="6922" width="8.85546875" style="168" customWidth="1"/>
    <col min="6923" max="6923" width="12.42578125" style="168" customWidth="1"/>
    <col min="6924" max="6924" width="8.85546875" style="168" customWidth="1"/>
    <col min="6925" max="6925" width="12.140625" style="168" customWidth="1"/>
    <col min="6926" max="6926" width="7.7109375" style="168" bestFit="1" customWidth="1"/>
    <col min="6927" max="6930" width="8.85546875" style="168" customWidth="1"/>
    <col min="6931" max="6931" width="12.28515625" style="168" customWidth="1"/>
    <col min="6932" max="6932" width="8.85546875" style="168" customWidth="1"/>
    <col min="6933" max="6933" width="13.140625" style="168" customWidth="1"/>
    <col min="6934" max="6938" width="8.85546875" style="168" customWidth="1"/>
    <col min="6939" max="6939" width="13.85546875" style="168" customWidth="1"/>
    <col min="6940" max="6940" width="8.85546875" style="168"/>
    <col min="6941" max="6941" width="13.42578125" style="168" customWidth="1"/>
    <col min="6942" max="6946" width="8.85546875" style="168"/>
    <col min="6947" max="6947" width="16" style="168" customWidth="1"/>
    <col min="6948" max="6948" width="8.85546875" style="168"/>
    <col min="6949" max="6949" width="12.42578125" style="168" customWidth="1"/>
    <col min="6950" max="6954" width="8.85546875" style="168"/>
    <col min="6955" max="6955" width="11.85546875" style="168" customWidth="1"/>
    <col min="6956" max="6956" width="8.85546875" style="168"/>
    <col min="6957" max="6957" width="12.42578125" style="168" customWidth="1"/>
    <col min="6958" max="6962" width="8.85546875" style="168"/>
    <col min="6963" max="6963" width="11.85546875" style="168" customWidth="1"/>
    <col min="6964" max="6964" width="8.85546875" style="168"/>
    <col min="6965" max="6965" width="12.42578125" style="168" customWidth="1"/>
    <col min="6966" max="6970" width="8.85546875" style="168"/>
    <col min="6971" max="6971" width="11.85546875" style="168" customWidth="1"/>
    <col min="6972" max="6972" width="8.85546875" style="168"/>
    <col min="6973" max="6973" width="12.42578125" style="168" customWidth="1"/>
    <col min="6974" max="6978" width="8.85546875" style="168"/>
    <col min="6979" max="6979" width="11.85546875" style="168" customWidth="1"/>
    <col min="6980" max="6980" width="8.85546875" style="168"/>
    <col min="6981" max="6981" width="12.42578125" style="168" customWidth="1"/>
    <col min="6982" max="6986" width="8.85546875" style="168"/>
    <col min="6987" max="6987" width="11.85546875" style="168" customWidth="1"/>
    <col min="6988" max="6988" width="8.85546875" style="168"/>
    <col min="6989" max="6989" width="12.42578125" style="168" customWidth="1"/>
    <col min="6990" max="6994" width="8.85546875" style="168"/>
    <col min="6995" max="6995" width="11.85546875" style="168" customWidth="1"/>
    <col min="6996" max="6996" width="8.85546875" style="168"/>
    <col min="6997" max="6997" width="12.42578125" style="168" customWidth="1"/>
    <col min="6998" max="7002" width="8.85546875" style="168"/>
    <col min="7003" max="7003" width="11.85546875" style="168" customWidth="1"/>
    <col min="7004" max="7004" width="8.85546875" style="168"/>
    <col min="7005" max="7005" width="12.42578125" style="168" customWidth="1"/>
    <col min="7006" max="7010" width="8.85546875" style="168"/>
    <col min="7011" max="7011" width="11.85546875" style="168" customWidth="1"/>
    <col min="7012" max="7162" width="8.85546875" style="168"/>
    <col min="7163" max="7166" width="8.85546875" style="168" customWidth="1"/>
    <col min="7167" max="7172" width="0" style="168" hidden="1" customWidth="1"/>
    <col min="7173" max="7173" width="11.28515625" style="168" customWidth="1"/>
    <col min="7174" max="7178" width="8.85546875" style="168" customWidth="1"/>
    <col min="7179" max="7179" width="12.42578125" style="168" customWidth="1"/>
    <col min="7180" max="7180" width="8.85546875" style="168" customWidth="1"/>
    <col min="7181" max="7181" width="12.140625" style="168" customWidth="1"/>
    <col min="7182" max="7182" width="7.7109375" style="168" bestFit="1" customWidth="1"/>
    <col min="7183" max="7186" width="8.85546875" style="168" customWidth="1"/>
    <col min="7187" max="7187" width="12.28515625" style="168" customWidth="1"/>
    <col min="7188" max="7188" width="8.85546875" style="168" customWidth="1"/>
    <col min="7189" max="7189" width="13.140625" style="168" customWidth="1"/>
    <col min="7190" max="7194" width="8.85546875" style="168" customWidth="1"/>
    <col min="7195" max="7195" width="13.85546875" style="168" customWidth="1"/>
    <col min="7196" max="7196" width="8.85546875" style="168"/>
    <col min="7197" max="7197" width="13.42578125" style="168" customWidth="1"/>
    <col min="7198" max="7202" width="8.85546875" style="168"/>
    <col min="7203" max="7203" width="16" style="168" customWidth="1"/>
    <col min="7204" max="7204" width="8.85546875" style="168"/>
    <col min="7205" max="7205" width="12.42578125" style="168" customWidth="1"/>
    <col min="7206" max="7210" width="8.85546875" style="168"/>
    <col min="7211" max="7211" width="11.85546875" style="168" customWidth="1"/>
    <col min="7212" max="7212" width="8.85546875" style="168"/>
    <col min="7213" max="7213" width="12.42578125" style="168" customWidth="1"/>
    <col min="7214" max="7218" width="8.85546875" style="168"/>
    <col min="7219" max="7219" width="11.85546875" style="168" customWidth="1"/>
    <col min="7220" max="7220" width="8.85546875" style="168"/>
    <col min="7221" max="7221" width="12.42578125" style="168" customWidth="1"/>
    <col min="7222" max="7226" width="8.85546875" style="168"/>
    <col min="7227" max="7227" width="11.85546875" style="168" customWidth="1"/>
    <col min="7228" max="7228" width="8.85546875" style="168"/>
    <col min="7229" max="7229" width="12.42578125" style="168" customWidth="1"/>
    <col min="7230" max="7234" width="8.85546875" style="168"/>
    <col min="7235" max="7235" width="11.85546875" style="168" customWidth="1"/>
    <col min="7236" max="7236" width="8.85546875" style="168"/>
    <col min="7237" max="7237" width="12.42578125" style="168" customWidth="1"/>
    <col min="7238" max="7242" width="8.85546875" style="168"/>
    <col min="7243" max="7243" width="11.85546875" style="168" customWidth="1"/>
    <col min="7244" max="7244" width="8.85546875" style="168"/>
    <col min="7245" max="7245" width="12.42578125" style="168" customWidth="1"/>
    <col min="7246" max="7250" width="8.85546875" style="168"/>
    <col min="7251" max="7251" width="11.85546875" style="168" customWidth="1"/>
    <col min="7252" max="7252" width="8.85546875" style="168"/>
    <col min="7253" max="7253" width="12.42578125" style="168" customWidth="1"/>
    <col min="7254" max="7258" width="8.85546875" style="168"/>
    <col min="7259" max="7259" width="11.85546875" style="168" customWidth="1"/>
    <col min="7260" max="7260" width="8.85546875" style="168"/>
    <col min="7261" max="7261" width="12.42578125" style="168" customWidth="1"/>
    <col min="7262" max="7266" width="8.85546875" style="168"/>
    <col min="7267" max="7267" width="11.85546875" style="168" customWidth="1"/>
    <col min="7268" max="7418" width="8.85546875" style="168"/>
    <col min="7419" max="7422" width="8.85546875" style="168" customWidth="1"/>
    <col min="7423" max="7428" width="0" style="168" hidden="1" customWidth="1"/>
    <col min="7429" max="7429" width="11.28515625" style="168" customWidth="1"/>
    <col min="7430" max="7434" width="8.85546875" style="168" customWidth="1"/>
    <col min="7435" max="7435" width="12.42578125" style="168" customWidth="1"/>
    <col min="7436" max="7436" width="8.85546875" style="168" customWidth="1"/>
    <col min="7437" max="7437" width="12.140625" style="168" customWidth="1"/>
    <col min="7438" max="7438" width="7.7109375" style="168" bestFit="1" customWidth="1"/>
    <col min="7439" max="7442" width="8.85546875" style="168" customWidth="1"/>
    <col min="7443" max="7443" width="12.28515625" style="168" customWidth="1"/>
    <col min="7444" max="7444" width="8.85546875" style="168" customWidth="1"/>
    <col min="7445" max="7445" width="13.140625" style="168" customWidth="1"/>
    <col min="7446" max="7450" width="8.85546875" style="168" customWidth="1"/>
    <col min="7451" max="7451" width="13.85546875" style="168" customWidth="1"/>
    <col min="7452" max="7452" width="8.85546875" style="168"/>
    <col min="7453" max="7453" width="13.42578125" style="168" customWidth="1"/>
    <col min="7454" max="7458" width="8.85546875" style="168"/>
    <col min="7459" max="7459" width="16" style="168" customWidth="1"/>
    <col min="7460" max="7460" width="8.85546875" style="168"/>
    <col min="7461" max="7461" width="12.42578125" style="168" customWidth="1"/>
    <col min="7462" max="7466" width="8.85546875" style="168"/>
    <col min="7467" max="7467" width="11.85546875" style="168" customWidth="1"/>
    <col min="7468" max="7468" width="8.85546875" style="168"/>
    <col min="7469" max="7469" width="12.42578125" style="168" customWidth="1"/>
    <col min="7470" max="7474" width="8.85546875" style="168"/>
    <col min="7475" max="7475" width="11.85546875" style="168" customWidth="1"/>
    <col min="7476" max="7476" width="8.85546875" style="168"/>
    <col min="7477" max="7477" width="12.42578125" style="168" customWidth="1"/>
    <col min="7478" max="7482" width="8.85546875" style="168"/>
    <col min="7483" max="7483" width="11.85546875" style="168" customWidth="1"/>
    <col min="7484" max="7484" width="8.85546875" style="168"/>
    <col min="7485" max="7485" width="12.42578125" style="168" customWidth="1"/>
    <col min="7486" max="7490" width="8.85546875" style="168"/>
    <col min="7491" max="7491" width="11.85546875" style="168" customWidth="1"/>
    <col min="7492" max="7492" width="8.85546875" style="168"/>
    <col min="7493" max="7493" width="12.42578125" style="168" customWidth="1"/>
    <col min="7494" max="7498" width="8.85546875" style="168"/>
    <col min="7499" max="7499" width="11.85546875" style="168" customWidth="1"/>
    <col min="7500" max="7500" width="8.85546875" style="168"/>
    <col min="7501" max="7501" width="12.42578125" style="168" customWidth="1"/>
    <col min="7502" max="7506" width="8.85546875" style="168"/>
    <col min="7507" max="7507" width="11.85546875" style="168" customWidth="1"/>
    <col min="7508" max="7508" width="8.85546875" style="168"/>
    <col min="7509" max="7509" width="12.42578125" style="168" customWidth="1"/>
    <col min="7510" max="7514" width="8.85546875" style="168"/>
    <col min="7515" max="7515" width="11.85546875" style="168" customWidth="1"/>
    <col min="7516" max="7516" width="8.85546875" style="168"/>
    <col min="7517" max="7517" width="12.42578125" style="168" customWidth="1"/>
    <col min="7518" max="7522" width="8.85546875" style="168"/>
    <col min="7523" max="7523" width="11.85546875" style="168" customWidth="1"/>
    <col min="7524" max="7674" width="8.85546875" style="168"/>
    <col min="7675" max="7678" width="8.85546875" style="168" customWidth="1"/>
    <col min="7679" max="7684" width="0" style="168" hidden="1" customWidth="1"/>
    <col min="7685" max="7685" width="11.28515625" style="168" customWidth="1"/>
    <col min="7686" max="7690" width="8.85546875" style="168" customWidth="1"/>
    <col min="7691" max="7691" width="12.42578125" style="168" customWidth="1"/>
    <col min="7692" max="7692" width="8.85546875" style="168" customWidth="1"/>
    <col min="7693" max="7693" width="12.140625" style="168" customWidth="1"/>
    <col min="7694" max="7694" width="7.7109375" style="168" bestFit="1" customWidth="1"/>
    <col min="7695" max="7698" width="8.85546875" style="168" customWidth="1"/>
    <col min="7699" max="7699" width="12.28515625" style="168" customWidth="1"/>
    <col min="7700" max="7700" width="8.85546875" style="168" customWidth="1"/>
    <col min="7701" max="7701" width="13.140625" style="168" customWidth="1"/>
    <col min="7702" max="7706" width="8.85546875" style="168" customWidth="1"/>
    <col min="7707" max="7707" width="13.85546875" style="168" customWidth="1"/>
    <col min="7708" max="7708" width="8.85546875" style="168"/>
    <col min="7709" max="7709" width="13.42578125" style="168" customWidth="1"/>
    <col min="7710" max="7714" width="8.85546875" style="168"/>
    <col min="7715" max="7715" width="16" style="168" customWidth="1"/>
    <col min="7716" max="7716" width="8.85546875" style="168"/>
    <col min="7717" max="7717" width="12.42578125" style="168" customWidth="1"/>
    <col min="7718" max="7722" width="8.85546875" style="168"/>
    <col min="7723" max="7723" width="11.85546875" style="168" customWidth="1"/>
    <col min="7724" max="7724" width="8.85546875" style="168"/>
    <col min="7725" max="7725" width="12.42578125" style="168" customWidth="1"/>
    <col min="7726" max="7730" width="8.85546875" style="168"/>
    <col min="7731" max="7731" width="11.85546875" style="168" customWidth="1"/>
    <col min="7732" max="7732" width="8.85546875" style="168"/>
    <col min="7733" max="7733" width="12.42578125" style="168" customWidth="1"/>
    <col min="7734" max="7738" width="8.85546875" style="168"/>
    <col min="7739" max="7739" width="11.85546875" style="168" customWidth="1"/>
    <col min="7740" max="7740" width="8.85546875" style="168"/>
    <col min="7741" max="7741" width="12.42578125" style="168" customWidth="1"/>
    <col min="7742" max="7746" width="8.85546875" style="168"/>
    <col min="7747" max="7747" width="11.85546875" style="168" customWidth="1"/>
    <col min="7748" max="7748" width="8.85546875" style="168"/>
    <col min="7749" max="7749" width="12.42578125" style="168" customWidth="1"/>
    <col min="7750" max="7754" width="8.85546875" style="168"/>
    <col min="7755" max="7755" width="11.85546875" style="168" customWidth="1"/>
    <col min="7756" max="7756" width="8.85546875" style="168"/>
    <col min="7757" max="7757" width="12.42578125" style="168" customWidth="1"/>
    <col min="7758" max="7762" width="8.85546875" style="168"/>
    <col min="7763" max="7763" width="11.85546875" style="168" customWidth="1"/>
    <col min="7764" max="7764" width="8.85546875" style="168"/>
    <col min="7765" max="7765" width="12.42578125" style="168" customWidth="1"/>
    <col min="7766" max="7770" width="8.85546875" style="168"/>
    <col min="7771" max="7771" width="11.85546875" style="168" customWidth="1"/>
    <col min="7772" max="7772" width="8.85546875" style="168"/>
    <col min="7773" max="7773" width="12.42578125" style="168" customWidth="1"/>
    <col min="7774" max="7778" width="8.85546875" style="168"/>
    <col min="7779" max="7779" width="11.85546875" style="168" customWidth="1"/>
    <col min="7780" max="7930" width="8.85546875" style="168"/>
    <col min="7931" max="7934" width="8.85546875" style="168" customWidth="1"/>
    <col min="7935" max="7940" width="0" style="168" hidden="1" customWidth="1"/>
    <col min="7941" max="7941" width="11.28515625" style="168" customWidth="1"/>
    <col min="7942" max="7946" width="8.85546875" style="168" customWidth="1"/>
    <col min="7947" max="7947" width="12.42578125" style="168" customWidth="1"/>
    <col min="7948" max="7948" width="8.85546875" style="168" customWidth="1"/>
    <col min="7949" max="7949" width="12.140625" style="168" customWidth="1"/>
    <col min="7950" max="7950" width="7.7109375" style="168" bestFit="1" customWidth="1"/>
    <col min="7951" max="7954" width="8.85546875" style="168" customWidth="1"/>
    <col min="7955" max="7955" width="12.28515625" style="168" customWidth="1"/>
    <col min="7956" max="7956" width="8.85546875" style="168" customWidth="1"/>
    <col min="7957" max="7957" width="13.140625" style="168" customWidth="1"/>
    <col min="7958" max="7962" width="8.85546875" style="168" customWidth="1"/>
    <col min="7963" max="7963" width="13.85546875" style="168" customWidth="1"/>
    <col min="7964" max="7964" width="8.85546875" style="168"/>
    <col min="7965" max="7965" width="13.42578125" style="168" customWidth="1"/>
    <col min="7966" max="7970" width="8.85546875" style="168"/>
    <col min="7971" max="7971" width="16" style="168" customWidth="1"/>
    <col min="7972" max="7972" width="8.85546875" style="168"/>
    <col min="7973" max="7973" width="12.42578125" style="168" customWidth="1"/>
    <col min="7974" max="7978" width="8.85546875" style="168"/>
    <col min="7979" max="7979" width="11.85546875" style="168" customWidth="1"/>
    <col min="7980" max="7980" width="8.85546875" style="168"/>
    <col min="7981" max="7981" width="12.42578125" style="168" customWidth="1"/>
    <col min="7982" max="7986" width="8.85546875" style="168"/>
    <col min="7987" max="7987" width="11.85546875" style="168" customWidth="1"/>
    <col min="7988" max="7988" width="8.85546875" style="168"/>
    <col min="7989" max="7989" width="12.42578125" style="168" customWidth="1"/>
    <col min="7990" max="7994" width="8.85546875" style="168"/>
    <col min="7995" max="7995" width="11.85546875" style="168" customWidth="1"/>
    <col min="7996" max="7996" width="8.85546875" style="168"/>
    <col min="7997" max="7997" width="12.42578125" style="168" customWidth="1"/>
    <col min="7998" max="8002" width="8.85546875" style="168"/>
    <col min="8003" max="8003" width="11.85546875" style="168" customWidth="1"/>
    <col min="8004" max="8004" width="8.85546875" style="168"/>
    <col min="8005" max="8005" width="12.42578125" style="168" customWidth="1"/>
    <col min="8006" max="8010" width="8.85546875" style="168"/>
    <col min="8011" max="8011" width="11.85546875" style="168" customWidth="1"/>
    <col min="8012" max="8012" width="8.85546875" style="168"/>
    <col min="8013" max="8013" width="12.42578125" style="168" customWidth="1"/>
    <col min="8014" max="8018" width="8.85546875" style="168"/>
    <col min="8019" max="8019" width="11.85546875" style="168" customWidth="1"/>
    <col min="8020" max="8020" width="8.85546875" style="168"/>
    <col min="8021" max="8021" width="12.42578125" style="168" customWidth="1"/>
    <col min="8022" max="8026" width="8.85546875" style="168"/>
    <col min="8027" max="8027" width="11.85546875" style="168" customWidth="1"/>
    <col min="8028" max="8028" width="8.85546875" style="168"/>
    <col min="8029" max="8029" width="12.42578125" style="168" customWidth="1"/>
    <col min="8030" max="8034" width="8.85546875" style="168"/>
    <col min="8035" max="8035" width="11.85546875" style="168" customWidth="1"/>
    <col min="8036" max="8186" width="8.85546875" style="168"/>
    <col min="8187" max="8190" width="8.85546875" style="168" customWidth="1"/>
    <col min="8191" max="8196" width="0" style="168" hidden="1" customWidth="1"/>
    <col min="8197" max="8197" width="11.28515625" style="168" customWidth="1"/>
    <col min="8198" max="8202" width="8.85546875" style="168" customWidth="1"/>
    <col min="8203" max="8203" width="12.42578125" style="168" customWidth="1"/>
    <col min="8204" max="8204" width="8.85546875" style="168" customWidth="1"/>
    <col min="8205" max="8205" width="12.140625" style="168" customWidth="1"/>
    <col min="8206" max="8206" width="7.7109375" style="168" bestFit="1" customWidth="1"/>
    <col min="8207" max="8210" width="8.85546875" style="168" customWidth="1"/>
    <col min="8211" max="8211" width="12.28515625" style="168" customWidth="1"/>
    <col min="8212" max="8212" width="8.85546875" style="168" customWidth="1"/>
    <col min="8213" max="8213" width="13.140625" style="168" customWidth="1"/>
    <col min="8214" max="8218" width="8.85546875" style="168" customWidth="1"/>
    <col min="8219" max="8219" width="13.85546875" style="168" customWidth="1"/>
    <col min="8220" max="8220" width="8.85546875" style="168"/>
    <col min="8221" max="8221" width="13.42578125" style="168" customWidth="1"/>
    <col min="8222" max="8226" width="8.85546875" style="168"/>
    <col min="8227" max="8227" width="16" style="168" customWidth="1"/>
    <col min="8228" max="8228" width="8.85546875" style="168"/>
    <col min="8229" max="8229" width="12.42578125" style="168" customWidth="1"/>
    <col min="8230" max="8234" width="8.85546875" style="168"/>
    <col min="8235" max="8235" width="11.85546875" style="168" customWidth="1"/>
    <col min="8236" max="8236" width="8.85546875" style="168"/>
    <col min="8237" max="8237" width="12.42578125" style="168" customWidth="1"/>
    <col min="8238" max="8242" width="8.85546875" style="168"/>
    <col min="8243" max="8243" width="11.85546875" style="168" customWidth="1"/>
    <col min="8244" max="8244" width="8.85546875" style="168"/>
    <col min="8245" max="8245" width="12.42578125" style="168" customWidth="1"/>
    <col min="8246" max="8250" width="8.85546875" style="168"/>
    <col min="8251" max="8251" width="11.85546875" style="168" customWidth="1"/>
    <col min="8252" max="8252" width="8.85546875" style="168"/>
    <col min="8253" max="8253" width="12.42578125" style="168" customWidth="1"/>
    <col min="8254" max="8258" width="8.85546875" style="168"/>
    <col min="8259" max="8259" width="11.85546875" style="168" customWidth="1"/>
    <col min="8260" max="8260" width="8.85546875" style="168"/>
    <col min="8261" max="8261" width="12.42578125" style="168" customWidth="1"/>
    <col min="8262" max="8266" width="8.85546875" style="168"/>
    <col min="8267" max="8267" width="11.85546875" style="168" customWidth="1"/>
    <col min="8268" max="8268" width="8.85546875" style="168"/>
    <col min="8269" max="8269" width="12.42578125" style="168" customWidth="1"/>
    <col min="8270" max="8274" width="8.85546875" style="168"/>
    <col min="8275" max="8275" width="11.85546875" style="168" customWidth="1"/>
    <col min="8276" max="8276" width="8.85546875" style="168"/>
    <col min="8277" max="8277" width="12.42578125" style="168" customWidth="1"/>
    <col min="8278" max="8282" width="8.85546875" style="168"/>
    <col min="8283" max="8283" width="11.85546875" style="168" customWidth="1"/>
    <col min="8284" max="8284" width="8.85546875" style="168"/>
    <col min="8285" max="8285" width="12.42578125" style="168" customWidth="1"/>
    <col min="8286" max="8290" width="8.85546875" style="168"/>
    <col min="8291" max="8291" width="11.85546875" style="168" customWidth="1"/>
    <col min="8292" max="8442" width="8.85546875" style="168"/>
    <col min="8443" max="8446" width="8.85546875" style="168" customWidth="1"/>
    <col min="8447" max="8452" width="0" style="168" hidden="1" customWidth="1"/>
    <col min="8453" max="8453" width="11.28515625" style="168" customWidth="1"/>
    <col min="8454" max="8458" width="8.85546875" style="168" customWidth="1"/>
    <col min="8459" max="8459" width="12.42578125" style="168" customWidth="1"/>
    <col min="8460" max="8460" width="8.85546875" style="168" customWidth="1"/>
    <col min="8461" max="8461" width="12.140625" style="168" customWidth="1"/>
    <col min="8462" max="8462" width="7.7109375" style="168" bestFit="1" customWidth="1"/>
    <col min="8463" max="8466" width="8.85546875" style="168" customWidth="1"/>
    <col min="8467" max="8467" width="12.28515625" style="168" customWidth="1"/>
    <col min="8468" max="8468" width="8.85546875" style="168" customWidth="1"/>
    <col min="8469" max="8469" width="13.140625" style="168" customWidth="1"/>
    <col min="8470" max="8474" width="8.85546875" style="168" customWidth="1"/>
    <col min="8475" max="8475" width="13.85546875" style="168" customWidth="1"/>
    <col min="8476" max="8476" width="8.85546875" style="168"/>
    <col min="8477" max="8477" width="13.42578125" style="168" customWidth="1"/>
    <col min="8478" max="8482" width="8.85546875" style="168"/>
    <col min="8483" max="8483" width="16" style="168" customWidth="1"/>
    <col min="8484" max="8484" width="8.85546875" style="168"/>
    <col min="8485" max="8485" width="12.42578125" style="168" customWidth="1"/>
    <col min="8486" max="8490" width="8.85546875" style="168"/>
    <col min="8491" max="8491" width="11.85546875" style="168" customWidth="1"/>
    <col min="8492" max="8492" width="8.85546875" style="168"/>
    <col min="8493" max="8493" width="12.42578125" style="168" customWidth="1"/>
    <col min="8494" max="8498" width="8.85546875" style="168"/>
    <col min="8499" max="8499" width="11.85546875" style="168" customWidth="1"/>
    <col min="8500" max="8500" width="8.85546875" style="168"/>
    <col min="8501" max="8501" width="12.42578125" style="168" customWidth="1"/>
    <col min="8502" max="8506" width="8.85546875" style="168"/>
    <col min="8507" max="8507" width="11.85546875" style="168" customWidth="1"/>
    <col min="8508" max="8508" width="8.85546875" style="168"/>
    <col min="8509" max="8509" width="12.42578125" style="168" customWidth="1"/>
    <col min="8510" max="8514" width="8.85546875" style="168"/>
    <col min="8515" max="8515" width="11.85546875" style="168" customWidth="1"/>
    <col min="8516" max="8516" width="8.85546875" style="168"/>
    <col min="8517" max="8517" width="12.42578125" style="168" customWidth="1"/>
    <col min="8518" max="8522" width="8.85546875" style="168"/>
    <col min="8523" max="8523" width="11.85546875" style="168" customWidth="1"/>
    <col min="8524" max="8524" width="8.85546875" style="168"/>
    <col min="8525" max="8525" width="12.42578125" style="168" customWidth="1"/>
    <col min="8526" max="8530" width="8.85546875" style="168"/>
    <col min="8531" max="8531" width="11.85546875" style="168" customWidth="1"/>
    <col min="8532" max="8532" width="8.85546875" style="168"/>
    <col min="8533" max="8533" width="12.42578125" style="168" customWidth="1"/>
    <col min="8534" max="8538" width="8.85546875" style="168"/>
    <col min="8539" max="8539" width="11.85546875" style="168" customWidth="1"/>
    <col min="8540" max="8540" width="8.85546875" style="168"/>
    <col min="8541" max="8541" width="12.42578125" style="168" customWidth="1"/>
    <col min="8542" max="8546" width="8.85546875" style="168"/>
    <col min="8547" max="8547" width="11.85546875" style="168" customWidth="1"/>
    <col min="8548" max="8698" width="8.85546875" style="168"/>
    <col min="8699" max="8702" width="8.85546875" style="168" customWidth="1"/>
    <col min="8703" max="8708" width="0" style="168" hidden="1" customWidth="1"/>
    <col min="8709" max="8709" width="11.28515625" style="168" customWidth="1"/>
    <col min="8710" max="8714" width="8.85546875" style="168" customWidth="1"/>
    <col min="8715" max="8715" width="12.42578125" style="168" customWidth="1"/>
    <col min="8716" max="8716" width="8.85546875" style="168" customWidth="1"/>
    <col min="8717" max="8717" width="12.140625" style="168" customWidth="1"/>
    <col min="8718" max="8718" width="7.7109375" style="168" bestFit="1" customWidth="1"/>
    <col min="8719" max="8722" width="8.85546875" style="168" customWidth="1"/>
    <col min="8723" max="8723" width="12.28515625" style="168" customWidth="1"/>
    <col min="8724" max="8724" width="8.85546875" style="168" customWidth="1"/>
    <col min="8725" max="8725" width="13.140625" style="168" customWidth="1"/>
    <col min="8726" max="8730" width="8.85546875" style="168" customWidth="1"/>
    <col min="8731" max="8731" width="13.85546875" style="168" customWidth="1"/>
    <col min="8732" max="8732" width="8.85546875" style="168"/>
    <col min="8733" max="8733" width="13.42578125" style="168" customWidth="1"/>
    <col min="8734" max="8738" width="8.85546875" style="168"/>
    <col min="8739" max="8739" width="16" style="168" customWidth="1"/>
    <col min="8740" max="8740" width="8.85546875" style="168"/>
    <col min="8741" max="8741" width="12.42578125" style="168" customWidth="1"/>
    <col min="8742" max="8746" width="8.85546875" style="168"/>
    <col min="8747" max="8747" width="11.85546875" style="168" customWidth="1"/>
    <col min="8748" max="8748" width="8.85546875" style="168"/>
    <col min="8749" max="8749" width="12.42578125" style="168" customWidth="1"/>
    <col min="8750" max="8754" width="8.85546875" style="168"/>
    <col min="8755" max="8755" width="11.85546875" style="168" customWidth="1"/>
    <col min="8756" max="8756" width="8.85546875" style="168"/>
    <col min="8757" max="8757" width="12.42578125" style="168" customWidth="1"/>
    <col min="8758" max="8762" width="8.85546875" style="168"/>
    <col min="8763" max="8763" width="11.85546875" style="168" customWidth="1"/>
    <col min="8764" max="8764" width="8.85546875" style="168"/>
    <col min="8765" max="8765" width="12.42578125" style="168" customWidth="1"/>
    <col min="8766" max="8770" width="8.85546875" style="168"/>
    <col min="8771" max="8771" width="11.85546875" style="168" customWidth="1"/>
    <col min="8772" max="8772" width="8.85546875" style="168"/>
    <col min="8773" max="8773" width="12.42578125" style="168" customWidth="1"/>
    <col min="8774" max="8778" width="8.85546875" style="168"/>
    <col min="8779" max="8779" width="11.85546875" style="168" customWidth="1"/>
    <col min="8780" max="8780" width="8.85546875" style="168"/>
    <col min="8781" max="8781" width="12.42578125" style="168" customWidth="1"/>
    <col min="8782" max="8786" width="8.85546875" style="168"/>
    <col min="8787" max="8787" width="11.85546875" style="168" customWidth="1"/>
    <col min="8788" max="8788" width="8.85546875" style="168"/>
    <col min="8789" max="8789" width="12.42578125" style="168" customWidth="1"/>
    <col min="8790" max="8794" width="8.85546875" style="168"/>
    <col min="8795" max="8795" width="11.85546875" style="168" customWidth="1"/>
    <col min="8796" max="8796" width="8.85546875" style="168"/>
    <col min="8797" max="8797" width="12.42578125" style="168" customWidth="1"/>
    <col min="8798" max="8802" width="8.85546875" style="168"/>
    <col min="8803" max="8803" width="11.85546875" style="168" customWidth="1"/>
    <col min="8804" max="8954" width="8.85546875" style="168"/>
    <col min="8955" max="8958" width="8.85546875" style="168" customWidth="1"/>
    <col min="8959" max="8964" width="0" style="168" hidden="1" customWidth="1"/>
    <col min="8965" max="8965" width="11.28515625" style="168" customWidth="1"/>
    <col min="8966" max="8970" width="8.85546875" style="168" customWidth="1"/>
    <col min="8971" max="8971" width="12.42578125" style="168" customWidth="1"/>
    <col min="8972" max="8972" width="8.85546875" style="168" customWidth="1"/>
    <col min="8973" max="8973" width="12.140625" style="168" customWidth="1"/>
    <col min="8974" max="8974" width="7.7109375" style="168" bestFit="1" customWidth="1"/>
    <col min="8975" max="8978" width="8.85546875" style="168" customWidth="1"/>
    <col min="8979" max="8979" width="12.28515625" style="168" customWidth="1"/>
    <col min="8980" max="8980" width="8.85546875" style="168" customWidth="1"/>
    <col min="8981" max="8981" width="13.140625" style="168" customWidth="1"/>
    <col min="8982" max="8986" width="8.85546875" style="168" customWidth="1"/>
    <col min="8987" max="8987" width="13.85546875" style="168" customWidth="1"/>
    <col min="8988" max="8988" width="8.85546875" style="168"/>
    <col min="8989" max="8989" width="13.42578125" style="168" customWidth="1"/>
    <col min="8990" max="8994" width="8.85546875" style="168"/>
    <col min="8995" max="8995" width="16" style="168" customWidth="1"/>
    <col min="8996" max="8996" width="8.85546875" style="168"/>
    <col min="8997" max="8997" width="12.42578125" style="168" customWidth="1"/>
    <col min="8998" max="9002" width="8.85546875" style="168"/>
    <col min="9003" max="9003" width="11.85546875" style="168" customWidth="1"/>
    <col min="9004" max="9004" width="8.85546875" style="168"/>
    <col min="9005" max="9005" width="12.42578125" style="168" customWidth="1"/>
    <col min="9006" max="9010" width="8.85546875" style="168"/>
    <col min="9011" max="9011" width="11.85546875" style="168" customWidth="1"/>
    <col min="9012" max="9012" width="8.85546875" style="168"/>
    <col min="9013" max="9013" width="12.42578125" style="168" customWidth="1"/>
    <col min="9014" max="9018" width="8.85546875" style="168"/>
    <col min="9019" max="9019" width="11.85546875" style="168" customWidth="1"/>
    <col min="9020" max="9020" width="8.85546875" style="168"/>
    <col min="9021" max="9021" width="12.42578125" style="168" customWidth="1"/>
    <col min="9022" max="9026" width="8.85546875" style="168"/>
    <col min="9027" max="9027" width="11.85546875" style="168" customWidth="1"/>
    <col min="9028" max="9028" width="8.85546875" style="168"/>
    <col min="9029" max="9029" width="12.42578125" style="168" customWidth="1"/>
    <col min="9030" max="9034" width="8.85546875" style="168"/>
    <col min="9035" max="9035" width="11.85546875" style="168" customWidth="1"/>
    <col min="9036" max="9036" width="8.85546875" style="168"/>
    <col min="9037" max="9037" width="12.42578125" style="168" customWidth="1"/>
    <col min="9038" max="9042" width="8.85546875" style="168"/>
    <col min="9043" max="9043" width="11.85546875" style="168" customWidth="1"/>
    <col min="9044" max="9044" width="8.85546875" style="168"/>
    <col min="9045" max="9045" width="12.42578125" style="168" customWidth="1"/>
    <col min="9046" max="9050" width="8.85546875" style="168"/>
    <col min="9051" max="9051" width="11.85546875" style="168" customWidth="1"/>
    <col min="9052" max="9052" width="8.85546875" style="168"/>
    <col min="9053" max="9053" width="12.42578125" style="168" customWidth="1"/>
    <col min="9054" max="9058" width="8.85546875" style="168"/>
    <col min="9059" max="9059" width="11.85546875" style="168" customWidth="1"/>
    <col min="9060" max="9210" width="8.85546875" style="168"/>
    <col min="9211" max="9214" width="8.85546875" style="168" customWidth="1"/>
    <col min="9215" max="9220" width="0" style="168" hidden="1" customWidth="1"/>
    <col min="9221" max="9221" width="11.28515625" style="168" customWidth="1"/>
    <col min="9222" max="9226" width="8.85546875" style="168" customWidth="1"/>
    <col min="9227" max="9227" width="12.42578125" style="168" customWidth="1"/>
    <col min="9228" max="9228" width="8.85546875" style="168" customWidth="1"/>
    <col min="9229" max="9229" width="12.140625" style="168" customWidth="1"/>
    <col min="9230" max="9230" width="7.7109375" style="168" bestFit="1" customWidth="1"/>
    <col min="9231" max="9234" width="8.85546875" style="168" customWidth="1"/>
    <col min="9235" max="9235" width="12.28515625" style="168" customWidth="1"/>
    <col min="9236" max="9236" width="8.85546875" style="168" customWidth="1"/>
    <col min="9237" max="9237" width="13.140625" style="168" customWidth="1"/>
    <col min="9238" max="9242" width="8.85546875" style="168" customWidth="1"/>
    <col min="9243" max="9243" width="13.85546875" style="168" customWidth="1"/>
    <col min="9244" max="9244" width="8.85546875" style="168"/>
    <col min="9245" max="9245" width="13.42578125" style="168" customWidth="1"/>
    <col min="9246" max="9250" width="8.85546875" style="168"/>
    <col min="9251" max="9251" width="16" style="168" customWidth="1"/>
    <col min="9252" max="9252" width="8.85546875" style="168"/>
    <col min="9253" max="9253" width="12.42578125" style="168" customWidth="1"/>
    <col min="9254" max="9258" width="8.85546875" style="168"/>
    <col min="9259" max="9259" width="11.85546875" style="168" customWidth="1"/>
    <col min="9260" max="9260" width="8.85546875" style="168"/>
    <col min="9261" max="9261" width="12.42578125" style="168" customWidth="1"/>
    <col min="9262" max="9266" width="8.85546875" style="168"/>
    <col min="9267" max="9267" width="11.85546875" style="168" customWidth="1"/>
    <col min="9268" max="9268" width="8.85546875" style="168"/>
    <col min="9269" max="9269" width="12.42578125" style="168" customWidth="1"/>
    <col min="9270" max="9274" width="8.85546875" style="168"/>
    <col min="9275" max="9275" width="11.85546875" style="168" customWidth="1"/>
    <col min="9276" max="9276" width="8.85546875" style="168"/>
    <col min="9277" max="9277" width="12.42578125" style="168" customWidth="1"/>
    <col min="9278" max="9282" width="8.85546875" style="168"/>
    <col min="9283" max="9283" width="11.85546875" style="168" customWidth="1"/>
    <col min="9284" max="9284" width="8.85546875" style="168"/>
    <col min="9285" max="9285" width="12.42578125" style="168" customWidth="1"/>
    <col min="9286" max="9290" width="8.85546875" style="168"/>
    <col min="9291" max="9291" width="11.85546875" style="168" customWidth="1"/>
    <col min="9292" max="9292" width="8.85546875" style="168"/>
    <col min="9293" max="9293" width="12.42578125" style="168" customWidth="1"/>
    <col min="9294" max="9298" width="8.85546875" style="168"/>
    <col min="9299" max="9299" width="11.85546875" style="168" customWidth="1"/>
    <col min="9300" max="9300" width="8.85546875" style="168"/>
    <col min="9301" max="9301" width="12.42578125" style="168" customWidth="1"/>
    <col min="9302" max="9306" width="8.85546875" style="168"/>
    <col min="9307" max="9307" width="11.85546875" style="168" customWidth="1"/>
    <col min="9308" max="9308" width="8.85546875" style="168"/>
    <col min="9309" max="9309" width="12.42578125" style="168" customWidth="1"/>
    <col min="9310" max="9314" width="8.85546875" style="168"/>
    <col min="9315" max="9315" width="11.85546875" style="168" customWidth="1"/>
    <col min="9316" max="9466" width="8.85546875" style="168"/>
    <col min="9467" max="9470" width="8.85546875" style="168" customWidth="1"/>
    <col min="9471" max="9476" width="0" style="168" hidden="1" customWidth="1"/>
    <col min="9477" max="9477" width="11.28515625" style="168" customWidth="1"/>
    <col min="9478" max="9482" width="8.85546875" style="168" customWidth="1"/>
    <col min="9483" max="9483" width="12.42578125" style="168" customWidth="1"/>
    <col min="9484" max="9484" width="8.85546875" style="168" customWidth="1"/>
    <col min="9485" max="9485" width="12.140625" style="168" customWidth="1"/>
    <col min="9486" max="9486" width="7.7109375" style="168" bestFit="1" customWidth="1"/>
    <col min="9487" max="9490" width="8.85546875" style="168" customWidth="1"/>
    <col min="9491" max="9491" width="12.28515625" style="168" customWidth="1"/>
    <col min="9492" max="9492" width="8.85546875" style="168" customWidth="1"/>
    <col min="9493" max="9493" width="13.140625" style="168" customWidth="1"/>
    <col min="9494" max="9498" width="8.85546875" style="168" customWidth="1"/>
    <col min="9499" max="9499" width="13.85546875" style="168" customWidth="1"/>
    <col min="9500" max="9500" width="8.85546875" style="168"/>
    <col min="9501" max="9501" width="13.42578125" style="168" customWidth="1"/>
    <col min="9502" max="9506" width="8.85546875" style="168"/>
    <col min="9507" max="9507" width="16" style="168" customWidth="1"/>
    <col min="9508" max="9508" width="8.85546875" style="168"/>
    <col min="9509" max="9509" width="12.42578125" style="168" customWidth="1"/>
    <col min="9510" max="9514" width="8.85546875" style="168"/>
    <col min="9515" max="9515" width="11.85546875" style="168" customWidth="1"/>
    <col min="9516" max="9516" width="8.85546875" style="168"/>
    <col min="9517" max="9517" width="12.42578125" style="168" customWidth="1"/>
    <col min="9518" max="9522" width="8.85546875" style="168"/>
    <col min="9523" max="9523" width="11.85546875" style="168" customWidth="1"/>
    <col min="9524" max="9524" width="8.85546875" style="168"/>
    <col min="9525" max="9525" width="12.42578125" style="168" customWidth="1"/>
    <col min="9526" max="9530" width="8.85546875" style="168"/>
    <col min="9531" max="9531" width="11.85546875" style="168" customWidth="1"/>
    <col min="9532" max="9532" width="8.85546875" style="168"/>
    <col min="9533" max="9533" width="12.42578125" style="168" customWidth="1"/>
    <col min="9534" max="9538" width="8.85546875" style="168"/>
    <col min="9539" max="9539" width="11.85546875" style="168" customWidth="1"/>
    <col min="9540" max="9540" width="8.85546875" style="168"/>
    <col min="9541" max="9541" width="12.42578125" style="168" customWidth="1"/>
    <col min="9542" max="9546" width="8.85546875" style="168"/>
    <col min="9547" max="9547" width="11.85546875" style="168" customWidth="1"/>
    <col min="9548" max="9548" width="8.85546875" style="168"/>
    <col min="9549" max="9549" width="12.42578125" style="168" customWidth="1"/>
    <col min="9550" max="9554" width="8.85546875" style="168"/>
    <col min="9555" max="9555" width="11.85546875" style="168" customWidth="1"/>
    <col min="9556" max="9556" width="8.85546875" style="168"/>
    <col min="9557" max="9557" width="12.42578125" style="168" customWidth="1"/>
    <col min="9558" max="9562" width="8.85546875" style="168"/>
    <col min="9563" max="9563" width="11.85546875" style="168" customWidth="1"/>
    <col min="9564" max="9564" width="8.85546875" style="168"/>
    <col min="9565" max="9565" width="12.42578125" style="168" customWidth="1"/>
    <col min="9566" max="9570" width="8.85546875" style="168"/>
    <col min="9571" max="9571" width="11.85546875" style="168" customWidth="1"/>
    <col min="9572" max="9722" width="8.85546875" style="168"/>
    <col min="9723" max="9726" width="8.85546875" style="168" customWidth="1"/>
    <col min="9727" max="9732" width="0" style="168" hidden="1" customWidth="1"/>
    <col min="9733" max="9733" width="11.28515625" style="168" customWidth="1"/>
    <col min="9734" max="9738" width="8.85546875" style="168" customWidth="1"/>
    <col min="9739" max="9739" width="12.42578125" style="168" customWidth="1"/>
    <col min="9740" max="9740" width="8.85546875" style="168" customWidth="1"/>
    <col min="9741" max="9741" width="12.140625" style="168" customWidth="1"/>
    <col min="9742" max="9742" width="7.7109375" style="168" bestFit="1" customWidth="1"/>
    <col min="9743" max="9746" width="8.85546875" style="168" customWidth="1"/>
    <col min="9747" max="9747" width="12.28515625" style="168" customWidth="1"/>
    <col min="9748" max="9748" width="8.85546875" style="168" customWidth="1"/>
    <col min="9749" max="9749" width="13.140625" style="168" customWidth="1"/>
    <col min="9750" max="9754" width="8.85546875" style="168" customWidth="1"/>
    <col min="9755" max="9755" width="13.85546875" style="168" customWidth="1"/>
    <col min="9756" max="9756" width="8.85546875" style="168"/>
    <col min="9757" max="9757" width="13.42578125" style="168" customWidth="1"/>
    <col min="9758" max="9762" width="8.85546875" style="168"/>
    <col min="9763" max="9763" width="16" style="168" customWidth="1"/>
    <col min="9764" max="9764" width="8.85546875" style="168"/>
    <col min="9765" max="9765" width="12.42578125" style="168" customWidth="1"/>
    <col min="9766" max="9770" width="8.85546875" style="168"/>
    <col min="9771" max="9771" width="11.85546875" style="168" customWidth="1"/>
    <col min="9772" max="9772" width="8.85546875" style="168"/>
    <col min="9773" max="9773" width="12.42578125" style="168" customWidth="1"/>
    <col min="9774" max="9778" width="8.85546875" style="168"/>
    <col min="9779" max="9779" width="11.85546875" style="168" customWidth="1"/>
    <col min="9780" max="9780" width="8.85546875" style="168"/>
    <col min="9781" max="9781" width="12.42578125" style="168" customWidth="1"/>
    <col min="9782" max="9786" width="8.85546875" style="168"/>
    <col min="9787" max="9787" width="11.85546875" style="168" customWidth="1"/>
    <col min="9788" max="9788" width="8.85546875" style="168"/>
    <col min="9789" max="9789" width="12.42578125" style="168" customWidth="1"/>
    <col min="9790" max="9794" width="8.85546875" style="168"/>
    <col min="9795" max="9795" width="11.85546875" style="168" customWidth="1"/>
    <col min="9796" max="9796" width="8.85546875" style="168"/>
    <col min="9797" max="9797" width="12.42578125" style="168" customWidth="1"/>
    <col min="9798" max="9802" width="8.85546875" style="168"/>
    <col min="9803" max="9803" width="11.85546875" style="168" customWidth="1"/>
    <col min="9804" max="9804" width="8.85546875" style="168"/>
    <col min="9805" max="9805" width="12.42578125" style="168" customWidth="1"/>
    <col min="9806" max="9810" width="8.85546875" style="168"/>
    <col min="9811" max="9811" width="11.85546875" style="168" customWidth="1"/>
    <col min="9812" max="9812" width="8.85546875" style="168"/>
    <col min="9813" max="9813" width="12.42578125" style="168" customWidth="1"/>
    <col min="9814" max="9818" width="8.85546875" style="168"/>
    <col min="9819" max="9819" width="11.85546875" style="168" customWidth="1"/>
    <col min="9820" max="9820" width="8.85546875" style="168"/>
    <col min="9821" max="9821" width="12.42578125" style="168" customWidth="1"/>
    <col min="9822" max="9826" width="8.85546875" style="168"/>
    <col min="9827" max="9827" width="11.85546875" style="168" customWidth="1"/>
    <col min="9828" max="9978" width="8.85546875" style="168"/>
    <col min="9979" max="9982" width="8.85546875" style="168" customWidth="1"/>
    <col min="9983" max="9988" width="0" style="168" hidden="1" customWidth="1"/>
    <col min="9989" max="9989" width="11.28515625" style="168" customWidth="1"/>
    <col min="9990" max="9994" width="8.85546875" style="168" customWidth="1"/>
    <col min="9995" max="9995" width="12.42578125" style="168" customWidth="1"/>
    <col min="9996" max="9996" width="8.85546875" style="168" customWidth="1"/>
    <col min="9997" max="9997" width="12.140625" style="168" customWidth="1"/>
    <col min="9998" max="9998" width="7.7109375" style="168" bestFit="1" customWidth="1"/>
    <col min="9999" max="10002" width="8.85546875" style="168" customWidth="1"/>
    <col min="10003" max="10003" width="12.28515625" style="168" customWidth="1"/>
    <col min="10004" max="10004" width="8.85546875" style="168" customWidth="1"/>
    <col min="10005" max="10005" width="13.140625" style="168" customWidth="1"/>
    <col min="10006" max="10010" width="8.85546875" style="168" customWidth="1"/>
    <col min="10011" max="10011" width="13.85546875" style="168" customWidth="1"/>
    <col min="10012" max="10012" width="8.85546875" style="168"/>
    <col min="10013" max="10013" width="13.42578125" style="168" customWidth="1"/>
    <col min="10014" max="10018" width="8.85546875" style="168"/>
    <col min="10019" max="10019" width="16" style="168" customWidth="1"/>
    <col min="10020" max="10020" width="8.85546875" style="168"/>
    <col min="10021" max="10021" width="12.42578125" style="168" customWidth="1"/>
    <col min="10022" max="10026" width="8.85546875" style="168"/>
    <col min="10027" max="10027" width="11.85546875" style="168" customWidth="1"/>
    <col min="10028" max="10028" width="8.85546875" style="168"/>
    <col min="10029" max="10029" width="12.42578125" style="168" customWidth="1"/>
    <col min="10030" max="10034" width="8.85546875" style="168"/>
    <col min="10035" max="10035" width="11.85546875" style="168" customWidth="1"/>
    <col min="10036" max="10036" width="8.85546875" style="168"/>
    <col min="10037" max="10037" width="12.42578125" style="168" customWidth="1"/>
    <col min="10038" max="10042" width="8.85546875" style="168"/>
    <col min="10043" max="10043" width="11.85546875" style="168" customWidth="1"/>
    <col min="10044" max="10044" width="8.85546875" style="168"/>
    <col min="10045" max="10045" width="12.42578125" style="168" customWidth="1"/>
    <col min="10046" max="10050" width="8.85546875" style="168"/>
    <col min="10051" max="10051" width="11.85546875" style="168" customWidth="1"/>
    <col min="10052" max="10052" width="8.85546875" style="168"/>
    <col min="10053" max="10053" width="12.42578125" style="168" customWidth="1"/>
    <col min="10054" max="10058" width="8.85546875" style="168"/>
    <col min="10059" max="10059" width="11.85546875" style="168" customWidth="1"/>
    <col min="10060" max="10060" width="8.85546875" style="168"/>
    <col min="10061" max="10061" width="12.42578125" style="168" customWidth="1"/>
    <col min="10062" max="10066" width="8.85546875" style="168"/>
    <col min="10067" max="10067" width="11.85546875" style="168" customWidth="1"/>
    <col min="10068" max="10068" width="8.85546875" style="168"/>
    <col min="10069" max="10069" width="12.42578125" style="168" customWidth="1"/>
    <col min="10070" max="10074" width="8.85546875" style="168"/>
    <col min="10075" max="10075" width="11.85546875" style="168" customWidth="1"/>
    <col min="10076" max="10076" width="8.85546875" style="168"/>
    <col min="10077" max="10077" width="12.42578125" style="168" customWidth="1"/>
    <col min="10078" max="10082" width="8.85546875" style="168"/>
    <col min="10083" max="10083" width="11.85546875" style="168" customWidth="1"/>
    <col min="10084" max="10234" width="8.85546875" style="168"/>
    <col min="10235" max="10238" width="8.85546875" style="168" customWidth="1"/>
    <col min="10239" max="10244" width="0" style="168" hidden="1" customWidth="1"/>
    <col min="10245" max="10245" width="11.28515625" style="168" customWidth="1"/>
    <col min="10246" max="10250" width="8.85546875" style="168" customWidth="1"/>
    <col min="10251" max="10251" width="12.42578125" style="168" customWidth="1"/>
    <col min="10252" max="10252" width="8.85546875" style="168" customWidth="1"/>
    <col min="10253" max="10253" width="12.140625" style="168" customWidth="1"/>
    <col min="10254" max="10254" width="7.7109375" style="168" bestFit="1" customWidth="1"/>
    <col min="10255" max="10258" width="8.85546875" style="168" customWidth="1"/>
    <col min="10259" max="10259" width="12.28515625" style="168" customWidth="1"/>
    <col min="10260" max="10260" width="8.85546875" style="168" customWidth="1"/>
    <col min="10261" max="10261" width="13.140625" style="168" customWidth="1"/>
    <col min="10262" max="10266" width="8.85546875" style="168" customWidth="1"/>
    <col min="10267" max="10267" width="13.85546875" style="168" customWidth="1"/>
    <col min="10268" max="10268" width="8.85546875" style="168"/>
    <col min="10269" max="10269" width="13.42578125" style="168" customWidth="1"/>
    <col min="10270" max="10274" width="8.85546875" style="168"/>
    <col min="10275" max="10275" width="16" style="168" customWidth="1"/>
    <col min="10276" max="10276" width="8.85546875" style="168"/>
    <col min="10277" max="10277" width="12.42578125" style="168" customWidth="1"/>
    <col min="10278" max="10282" width="8.85546875" style="168"/>
    <col min="10283" max="10283" width="11.85546875" style="168" customWidth="1"/>
    <col min="10284" max="10284" width="8.85546875" style="168"/>
    <col min="10285" max="10285" width="12.42578125" style="168" customWidth="1"/>
    <col min="10286" max="10290" width="8.85546875" style="168"/>
    <col min="10291" max="10291" width="11.85546875" style="168" customWidth="1"/>
    <col min="10292" max="10292" width="8.85546875" style="168"/>
    <col min="10293" max="10293" width="12.42578125" style="168" customWidth="1"/>
    <col min="10294" max="10298" width="8.85546875" style="168"/>
    <col min="10299" max="10299" width="11.85546875" style="168" customWidth="1"/>
    <col min="10300" max="10300" width="8.85546875" style="168"/>
    <col min="10301" max="10301" width="12.42578125" style="168" customWidth="1"/>
    <col min="10302" max="10306" width="8.85546875" style="168"/>
    <col min="10307" max="10307" width="11.85546875" style="168" customWidth="1"/>
    <col min="10308" max="10308" width="8.85546875" style="168"/>
    <col min="10309" max="10309" width="12.42578125" style="168" customWidth="1"/>
    <col min="10310" max="10314" width="8.85546875" style="168"/>
    <col min="10315" max="10315" width="11.85546875" style="168" customWidth="1"/>
    <col min="10316" max="10316" width="8.85546875" style="168"/>
    <col min="10317" max="10317" width="12.42578125" style="168" customWidth="1"/>
    <col min="10318" max="10322" width="8.85546875" style="168"/>
    <col min="10323" max="10323" width="11.85546875" style="168" customWidth="1"/>
    <col min="10324" max="10324" width="8.85546875" style="168"/>
    <col min="10325" max="10325" width="12.42578125" style="168" customWidth="1"/>
    <col min="10326" max="10330" width="8.85546875" style="168"/>
    <col min="10331" max="10331" width="11.85546875" style="168" customWidth="1"/>
    <col min="10332" max="10332" width="8.85546875" style="168"/>
    <col min="10333" max="10333" width="12.42578125" style="168" customWidth="1"/>
    <col min="10334" max="10338" width="8.85546875" style="168"/>
    <col min="10339" max="10339" width="11.85546875" style="168" customWidth="1"/>
    <col min="10340" max="10490" width="8.85546875" style="168"/>
    <col min="10491" max="10494" width="8.85546875" style="168" customWidth="1"/>
    <col min="10495" max="10500" width="0" style="168" hidden="1" customWidth="1"/>
    <col min="10501" max="10501" width="11.28515625" style="168" customWidth="1"/>
    <col min="10502" max="10506" width="8.85546875" style="168" customWidth="1"/>
    <col min="10507" max="10507" width="12.42578125" style="168" customWidth="1"/>
    <col min="10508" max="10508" width="8.85546875" style="168" customWidth="1"/>
    <col min="10509" max="10509" width="12.140625" style="168" customWidth="1"/>
    <col min="10510" max="10510" width="7.7109375" style="168" bestFit="1" customWidth="1"/>
    <col min="10511" max="10514" width="8.85546875" style="168" customWidth="1"/>
    <col min="10515" max="10515" width="12.28515625" style="168" customWidth="1"/>
    <col min="10516" max="10516" width="8.85546875" style="168" customWidth="1"/>
    <col min="10517" max="10517" width="13.140625" style="168" customWidth="1"/>
    <col min="10518" max="10522" width="8.85546875" style="168" customWidth="1"/>
    <col min="10523" max="10523" width="13.85546875" style="168" customWidth="1"/>
    <col min="10524" max="10524" width="8.85546875" style="168"/>
    <col min="10525" max="10525" width="13.42578125" style="168" customWidth="1"/>
    <col min="10526" max="10530" width="8.85546875" style="168"/>
    <col min="10531" max="10531" width="16" style="168" customWidth="1"/>
    <col min="10532" max="10532" width="8.85546875" style="168"/>
    <col min="10533" max="10533" width="12.42578125" style="168" customWidth="1"/>
    <col min="10534" max="10538" width="8.85546875" style="168"/>
    <col min="10539" max="10539" width="11.85546875" style="168" customWidth="1"/>
    <col min="10540" max="10540" width="8.85546875" style="168"/>
    <col min="10541" max="10541" width="12.42578125" style="168" customWidth="1"/>
    <col min="10542" max="10546" width="8.85546875" style="168"/>
    <col min="10547" max="10547" width="11.85546875" style="168" customWidth="1"/>
    <col min="10548" max="10548" width="8.85546875" style="168"/>
    <col min="10549" max="10549" width="12.42578125" style="168" customWidth="1"/>
    <col min="10550" max="10554" width="8.85546875" style="168"/>
    <col min="10555" max="10555" width="11.85546875" style="168" customWidth="1"/>
    <col min="10556" max="10556" width="8.85546875" style="168"/>
    <col min="10557" max="10557" width="12.42578125" style="168" customWidth="1"/>
    <col min="10558" max="10562" width="8.85546875" style="168"/>
    <col min="10563" max="10563" width="11.85546875" style="168" customWidth="1"/>
    <col min="10564" max="10564" width="8.85546875" style="168"/>
    <col min="10565" max="10565" width="12.42578125" style="168" customWidth="1"/>
    <col min="10566" max="10570" width="8.85546875" style="168"/>
    <col min="10571" max="10571" width="11.85546875" style="168" customWidth="1"/>
    <col min="10572" max="10572" width="8.85546875" style="168"/>
    <col min="10573" max="10573" width="12.42578125" style="168" customWidth="1"/>
    <col min="10574" max="10578" width="8.85546875" style="168"/>
    <col min="10579" max="10579" width="11.85546875" style="168" customWidth="1"/>
    <col min="10580" max="10580" width="8.85546875" style="168"/>
    <col min="10581" max="10581" width="12.42578125" style="168" customWidth="1"/>
    <col min="10582" max="10586" width="8.85546875" style="168"/>
    <col min="10587" max="10587" width="11.85546875" style="168" customWidth="1"/>
    <col min="10588" max="10588" width="8.85546875" style="168"/>
    <col min="10589" max="10589" width="12.42578125" style="168" customWidth="1"/>
    <col min="10590" max="10594" width="8.85546875" style="168"/>
    <col min="10595" max="10595" width="11.85546875" style="168" customWidth="1"/>
    <col min="10596" max="10746" width="8.85546875" style="168"/>
    <col min="10747" max="10750" width="8.85546875" style="168" customWidth="1"/>
    <col min="10751" max="10756" width="0" style="168" hidden="1" customWidth="1"/>
    <col min="10757" max="10757" width="11.28515625" style="168" customWidth="1"/>
    <col min="10758" max="10762" width="8.85546875" style="168" customWidth="1"/>
    <col min="10763" max="10763" width="12.42578125" style="168" customWidth="1"/>
    <col min="10764" max="10764" width="8.85546875" style="168" customWidth="1"/>
    <col min="10765" max="10765" width="12.140625" style="168" customWidth="1"/>
    <col min="10766" max="10766" width="7.7109375" style="168" bestFit="1" customWidth="1"/>
    <col min="10767" max="10770" width="8.85546875" style="168" customWidth="1"/>
    <col min="10771" max="10771" width="12.28515625" style="168" customWidth="1"/>
    <col min="10772" max="10772" width="8.85546875" style="168" customWidth="1"/>
    <col min="10773" max="10773" width="13.140625" style="168" customWidth="1"/>
    <col min="10774" max="10778" width="8.85546875" style="168" customWidth="1"/>
    <col min="10779" max="10779" width="13.85546875" style="168" customWidth="1"/>
    <col min="10780" max="10780" width="8.85546875" style="168"/>
    <col min="10781" max="10781" width="13.42578125" style="168" customWidth="1"/>
    <col min="10782" max="10786" width="8.85546875" style="168"/>
    <col min="10787" max="10787" width="16" style="168" customWidth="1"/>
    <col min="10788" max="10788" width="8.85546875" style="168"/>
    <col min="10789" max="10789" width="12.42578125" style="168" customWidth="1"/>
    <col min="10790" max="10794" width="8.85546875" style="168"/>
    <col min="10795" max="10795" width="11.85546875" style="168" customWidth="1"/>
    <col min="10796" max="10796" width="8.85546875" style="168"/>
    <col min="10797" max="10797" width="12.42578125" style="168" customWidth="1"/>
    <col min="10798" max="10802" width="8.85546875" style="168"/>
    <col min="10803" max="10803" width="11.85546875" style="168" customWidth="1"/>
    <col min="10804" max="10804" width="8.85546875" style="168"/>
    <col min="10805" max="10805" width="12.42578125" style="168" customWidth="1"/>
    <col min="10806" max="10810" width="8.85546875" style="168"/>
    <col min="10811" max="10811" width="11.85546875" style="168" customWidth="1"/>
    <col min="10812" max="10812" width="8.85546875" style="168"/>
    <col min="10813" max="10813" width="12.42578125" style="168" customWidth="1"/>
    <col min="10814" max="10818" width="8.85546875" style="168"/>
    <col min="10819" max="10819" width="11.85546875" style="168" customWidth="1"/>
    <col min="10820" max="10820" width="8.85546875" style="168"/>
    <col min="10821" max="10821" width="12.42578125" style="168" customWidth="1"/>
    <col min="10822" max="10826" width="8.85546875" style="168"/>
    <col min="10827" max="10827" width="11.85546875" style="168" customWidth="1"/>
    <col min="10828" max="10828" width="8.85546875" style="168"/>
    <col min="10829" max="10829" width="12.42578125" style="168" customWidth="1"/>
    <col min="10830" max="10834" width="8.85546875" style="168"/>
    <col min="10835" max="10835" width="11.85546875" style="168" customWidth="1"/>
    <col min="10836" max="10836" width="8.85546875" style="168"/>
    <col min="10837" max="10837" width="12.42578125" style="168" customWidth="1"/>
    <col min="10838" max="10842" width="8.85546875" style="168"/>
    <col min="10843" max="10843" width="11.85546875" style="168" customWidth="1"/>
    <col min="10844" max="10844" width="8.85546875" style="168"/>
    <col min="10845" max="10845" width="12.42578125" style="168" customWidth="1"/>
    <col min="10846" max="10850" width="8.85546875" style="168"/>
    <col min="10851" max="10851" width="11.85546875" style="168" customWidth="1"/>
    <col min="10852" max="11002" width="8.85546875" style="168"/>
    <col min="11003" max="11006" width="8.85546875" style="168" customWidth="1"/>
    <col min="11007" max="11012" width="0" style="168" hidden="1" customWidth="1"/>
    <col min="11013" max="11013" width="11.28515625" style="168" customWidth="1"/>
    <col min="11014" max="11018" width="8.85546875" style="168" customWidth="1"/>
    <col min="11019" max="11019" width="12.42578125" style="168" customWidth="1"/>
    <col min="11020" max="11020" width="8.85546875" style="168" customWidth="1"/>
    <col min="11021" max="11021" width="12.140625" style="168" customWidth="1"/>
    <col min="11022" max="11022" width="7.7109375" style="168" bestFit="1" customWidth="1"/>
    <col min="11023" max="11026" width="8.85546875" style="168" customWidth="1"/>
    <col min="11027" max="11027" width="12.28515625" style="168" customWidth="1"/>
    <col min="11028" max="11028" width="8.85546875" style="168" customWidth="1"/>
    <col min="11029" max="11029" width="13.140625" style="168" customWidth="1"/>
    <col min="11030" max="11034" width="8.85546875" style="168" customWidth="1"/>
    <col min="11035" max="11035" width="13.85546875" style="168" customWidth="1"/>
    <col min="11036" max="11036" width="8.85546875" style="168"/>
    <col min="11037" max="11037" width="13.42578125" style="168" customWidth="1"/>
    <col min="11038" max="11042" width="8.85546875" style="168"/>
    <col min="11043" max="11043" width="16" style="168" customWidth="1"/>
    <col min="11044" max="11044" width="8.85546875" style="168"/>
    <col min="11045" max="11045" width="12.42578125" style="168" customWidth="1"/>
    <col min="11046" max="11050" width="8.85546875" style="168"/>
    <col min="11051" max="11051" width="11.85546875" style="168" customWidth="1"/>
    <col min="11052" max="11052" width="8.85546875" style="168"/>
    <col min="11053" max="11053" width="12.42578125" style="168" customWidth="1"/>
    <col min="11054" max="11058" width="8.85546875" style="168"/>
    <col min="11059" max="11059" width="11.85546875" style="168" customWidth="1"/>
    <col min="11060" max="11060" width="8.85546875" style="168"/>
    <col min="11061" max="11061" width="12.42578125" style="168" customWidth="1"/>
    <col min="11062" max="11066" width="8.85546875" style="168"/>
    <col min="11067" max="11067" width="11.85546875" style="168" customWidth="1"/>
    <col min="11068" max="11068" width="8.85546875" style="168"/>
    <col min="11069" max="11069" width="12.42578125" style="168" customWidth="1"/>
    <col min="11070" max="11074" width="8.85546875" style="168"/>
    <col min="11075" max="11075" width="11.85546875" style="168" customWidth="1"/>
    <col min="11076" max="11076" width="8.85546875" style="168"/>
    <col min="11077" max="11077" width="12.42578125" style="168" customWidth="1"/>
    <col min="11078" max="11082" width="8.85546875" style="168"/>
    <col min="11083" max="11083" width="11.85546875" style="168" customWidth="1"/>
    <col min="11084" max="11084" width="8.85546875" style="168"/>
    <col min="11085" max="11085" width="12.42578125" style="168" customWidth="1"/>
    <col min="11086" max="11090" width="8.85546875" style="168"/>
    <col min="11091" max="11091" width="11.85546875" style="168" customWidth="1"/>
    <col min="11092" max="11092" width="8.85546875" style="168"/>
    <col min="11093" max="11093" width="12.42578125" style="168" customWidth="1"/>
    <col min="11094" max="11098" width="8.85546875" style="168"/>
    <col min="11099" max="11099" width="11.85546875" style="168" customWidth="1"/>
    <col min="11100" max="11100" width="8.85546875" style="168"/>
    <col min="11101" max="11101" width="12.42578125" style="168" customWidth="1"/>
    <col min="11102" max="11106" width="8.85546875" style="168"/>
    <col min="11107" max="11107" width="11.85546875" style="168" customWidth="1"/>
    <col min="11108" max="11258" width="8.85546875" style="168"/>
    <col min="11259" max="11262" width="8.85546875" style="168" customWidth="1"/>
    <col min="11263" max="11268" width="0" style="168" hidden="1" customWidth="1"/>
    <col min="11269" max="11269" width="11.28515625" style="168" customWidth="1"/>
    <col min="11270" max="11274" width="8.85546875" style="168" customWidth="1"/>
    <col min="11275" max="11275" width="12.42578125" style="168" customWidth="1"/>
    <col min="11276" max="11276" width="8.85546875" style="168" customWidth="1"/>
    <col min="11277" max="11277" width="12.140625" style="168" customWidth="1"/>
    <col min="11278" max="11278" width="7.7109375" style="168" bestFit="1" customWidth="1"/>
    <col min="11279" max="11282" width="8.85546875" style="168" customWidth="1"/>
    <col min="11283" max="11283" width="12.28515625" style="168" customWidth="1"/>
    <col min="11284" max="11284" width="8.85546875" style="168" customWidth="1"/>
    <col min="11285" max="11285" width="13.140625" style="168" customWidth="1"/>
    <col min="11286" max="11290" width="8.85546875" style="168" customWidth="1"/>
    <col min="11291" max="11291" width="13.85546875" style="168" customWidth="1"/>
    <col min="11292" max="11292" width="8.85546875" style="168"/>
    <col min="11293" max="11293" width="13.42578125" style="168" customWidth="1"/>
    <col min="11294" max="11298" width="8.85546875" style="168"/>
    <col min="11299" max="11299" width="16" style="168" customWidth="1"/>
    <col min="11300" max="11300" width="8.85546875" style="168"/>
    <col min="11301" max="11301" width="12.42578125" style="168" customWidth="1"/>
    <col min="11302" max="11306" width="8.85546875" style="168"/>
    <col min="11307" max="11307" width="11.85546875" style="168" customWidth="1"/>
    <col min="11308" max="11308" width="8.85546875" style="168"/>
    <col min="11309" max="11309" width="12.42578125" style="168" customWidth="1"/>
    <col min="11310" max="11314" width="8.85546875" style="168"/>
    <col min="11315" max="11315" width="11.85546875" style="168" customWidth="1"/>
    <col min="11316" max="11316" width="8.85546875" style="168"/>
    <col min="11317" max="11317" width="12.42578125" style="168" customWidth="1"/>
    <col min="11318" max="11322" width="8.85546875" style="168"/>
    <col min="11323" max="11323" width="11.85546875" style="168" customWidth="1"/>
    <col min="11324" max="11324" width="8.85546875" style="168"/>
    <col min="11325" max="11325" width="12.42578125" style="168" customWidth="1"/>
    <col min="11326" max="11330" width="8.85546875" style="168"/>
    <col min="11331" max="11331" width="11.85546875" style="168" customWidth="1"/>
    <col min="11332" max="11332" width="8.85546875" style="168"/>
    <col min="11333" max="11333" width="12.42578125" style="168" customWidth="1"/>
    <col min="11334" max="11338" width="8.85546875" style="168"/>
    <col min="11339" max="11339" width="11.85546875" style="168" customWidth="1"/>
    <col min="11340" max="11340" width="8.85546875" style="168"/>
    <col min="11341" max="11341" width="12.42578125" style="168" customWidth="1"/>
    <col min="11342" max="11346" width="8.85546875" style="168"/>
    <col min="11347" max="11347" width="11.85546875" style="168" customWidth="1"/>
    <col min="11348" max="11348" width="8.85546875" style="168"/>
    <col min="11349" max="11349" width="12.42578125" style="168" customWidth="1"/>
    <col min="11350" max="11354" width="8.85546875" style="168"/>
    <col min="11355" max="11355" width="11.85546875" style="168" customWidth="1"/>
    <col min="11356" max="11356" width="8.85546875" style="168"/>
    <col min="11357" max="11357" width="12.42578125" style="168" customWidth="1"/>
    <col min="11358" max="11362" width="8.85546875" style="168"/>
    <col min="11363" max="11363" width="11.85546875" style="168" customWidth="1"/>
    <col min="11364" max="11514" width="8.85546875" style="168"/>
    <col min="11515" max="11518" width="8.85546875" style="168" customWidth="1"/>
    <col min="11519" max="11524" width="0" style="168" hidden="1" customWidth="1"/>
    <col min="11525" max="11525" width="11.28515625" style="168" customWidth="1"/>
    <col min="11526" max="11530" width="8.85546875" style="168" customWidth="1"/>
    <col min="11531" max="11531" width="12.42578125" style="168" customWidth="1"/>
    <col min="11532" max="11532" width="8.85546875" style="168" customWidth="1"/>
    <col min="11533" max="11533" width="12.140625" style="168" customWidth="1"/>
    <col min="11534" max="11534" width="7.7109375" style="168" bestFit="1" customWidth="1"/>
    <col min="11535" max="11538" width="8.85546875" style="168" customWidth="1"/>
    <col min="11539" max="11539" width="12.28515625" style="168" customWidth="1"/>
    <col min="11540" max="11540" width="8.85546875" style="168" customWidth="1"/>
    <col min="11541" max="11541" width="13.140625" style="168" customWidth="1"/>
    <col min="11542" max="11546" width="8.85546875" style="168" customWidth="1"/>
    <col min="11547" max="11547" width="13.85546875" style="168" customWidth="1"/>
    <col min="11548" max="11548" width="8.85546875" style="168"/>
    <col min="11549" max="11549" width="13.42578125" style="168" customWidth="1"/>
    <col min="11550" max="11554" width="8.85546875" style="168"/>
    <col min="11555" max="11555" width="16" style="168" customWidth="1"/>
    <col min="11556" max="11556" width="8.85546875" style="168"/>
    <col min="11557" max="11557" width="12.42578125" style="168" customWidth="1"/>
    <col min="11558" max="11562" width="8.85546875" style="168"/>
    <col min="11563" max="11563" width="11.85546875" style="168" customWidth="1"/>
    <col min="11564" max="11564" width="8.85546875" style="168"/>
    <col min="11565" max="11565" width="12.42578125" style="168" customWidth="1"/>
    <col min="11566" max="11570" width="8.85546875" style="168"/>
    <col min="11571" max="11571" width="11.85546875" style="168" customWidth="1"/>
    <col min="11572" max="11572" width="8.85546875" style="168"/>
    <col min="11573" max="11573" width="12.42578125" style="168" customWidth="1"/>
    <col min="11574" max="11578" width="8.85546875" style="168"/>
    <col min="11579" max="11579" width="11.85546875" style="168" customWidth="1"/>
    <col min="11580" max="11580" width="8.85546875" style="168"/>
    <col min="11581" max="11581" width="12.42578125" style="168" customWidth="1"/>
    <col min="11582" max="11586" width="8.85546875" style="168"/>
    <col min="11587" max="11587" width="11.85546875" style="168" customWidth="1"/>
    <col min="11588" max="11588" width="8.85546875" style="168"/>
    <col min="11589" max="11589" width="12.42578125" style="168" customWidth="1"/>
    <col min="11590" max="11594" width="8.85546875" style="168"/>
    <col min="11595" max="11595" width="11.85546875" style="168" customWidth="1"/>
    <col min="11596" max="11596" width="8.85546875" style="168"/>
    <col min="11597" max="11597" width="12.42578125" style="168" customWidth="1"/>
    <col min="11598" max="11602" width="8.85546875" style="168"/>
    <col min="11603" max="11603" width="11.85546875" style="168" customWidth="1"/>
    <col min="11604" max="11604" width="8.85546875" style="168"/>
    <col min="11605" max="11605" width="12.42578125" style="168" customWidth="1"/>
    <col min="11606" max="11610" width="8.85546875" style="168"/>
    <col min="11611" max="11611" width="11.85546875" style="168" customWidth="1"/>
    <col min="11612" max="11612" width="8.85546875" style="168"/>
    <col min="11613" max="11613" width="12.42578125" style="168" customWidth="1"/>
    <col min="11614" max="11618" width="8.85546875" style="168"/>
    <col min="11619" max="11619" width="11.85546875" style="168" customWidth="1"/>
    <col min="11620" max="11770" width="8.85546875" style="168"/>
    <col min="11771" max="11774" width="8.85546875" style="168" customWidth="1"/>
    <col min="11775" max="11780" width="0" style="168" hidden="1" customWidth="1"/>
    <col min="11781" max="11781" width="11.28515625" style="168" customWidth="1"/>
    <col min="11782" max="11786" width="8.85546875" style="168" customWidth="1"/>
    <col min="11787" max="11787" width="12.42578125" style="168" customWidth="1"/>
    <col min="11788" max="11788" width="8.85546875" style="168" customWidth="1"/>
    <col min="11789" max="11789" width="12.140625" style="168" customWidth="1"/>
    <col min="11790" max="11790" width="7.7109375" style="168" bestFit="1" customWidth="1"/>
    <col min="11791" max="11794" width="8.85546875" style="168" customWidth="1"/>
    <col min="11795" max="11795" width="12.28515625" style="168" customWidth="1"/>
    <col min="11796" max="11796" width="8.85546875" style="168" customWidth="1"/>
    <col min="11797" max="11797" width="13.140625" style="168" customWidth="1"/>
    <col min="11798" max="11802" width="8.85546875" style="168" customWidth="1"/>
    <col min="11803" max="11803" width="13.85546875" style="168" customWidth="1"/>
    <col min="11804" max="11804" width="8.85546875" style="168"/>
    <col min="11805" max="11805" width="13.42578125" style="168" customWidth="1"/>
    <col min="11806" max="11810" width="8.85546875" style="168"/>
    <col min="11811" max="11811" width="16" style="168" customWidth="1"/>
    <col min="11812" max="11812" width="8.85546875" style="168"/>
    <col min="11813" max="11813" width="12.42578125" style="168" customWidth="1"/>
    <col min="11814" max="11818" width="8.85546875" style="168"/>
    <col min="11819" max="11819" width="11.85546875" style="168" customWidth="1"/>
    <col min="11820" max="11820" width="8.85546875" style="168"/>
    <col min="11821" max="11821" width="12.42578125" style="168" customWidth="1"/>
    <col min="11822" max="11826" width="8.85546875" style="168"/>
    <col min="11827" max="11827" width="11.85546875" style="168" customWidth="1"/>
    <col min="11828" max="11828" width="8.85546875" style="168"/>
    <col min="11829" max="11829" width="12.42578125" style="168" customWidth="1"/>
    <col min="11830" max="11834" width="8.85546875" style="168"/>
    <col min="11835" max="11835" width="11.85546875" style="168" customWidth="1"/>
    <col min="11836" max="11836" width="8.85546875" style="168"/>
    <col min="11837" max="11837" width="12.42578125" style="168" customWidth="1"/>
    <col min="11838" max="11842" width="8.85546875" style="168"/>
    <col min="11843" max="11843" width="11.85546875" style="168" customWidth="1"/>
    <col min="11844" max="11844" width="8.85546875" style="168"/>
    <col min="11845" max="11845" width="12.42578125" style="168" customWidth="1"/>
    <col min="11846" max="11850" width="8.85546875" style="168"/>
    <col min="11851" max="11851" width="11.85546875" style="168" customWidth="1"/>
    <col min="11852" max="11852" width="8.85546875" style="168"/>
    <col min="11853" max="11853" width="12.42578125" style="168" customWidth="1"/>
    <col min="11854" max="11858" width="8.85546875" style="168"/>
    <col min="11859" max="11859" width="11.85546875" style="168" customWidth="1"/>
    <col min="11860" max="11860" width="8.85546875" style="168"/>
    <col min="11861" max="11861" width="12.42578125" style="168" customWidth="1"/>
    <col min="11862" max="11866" width="8.85546875" style="168"/>
    <col min="11867" max="11867" width="11.85546875" style="168" customWidth="1"/>
    <col min="11868" max="11868" width="8.85546875" style="168"/>
    <col min="11869" max="11869" width="12.42578125" style="168" customWidth="1"/>
    <col min="11870" max="11874" width="8.85546875" style="168"/>
    <col min="11875" max="11875" width="11.85546875" style="168" customWidth="1"/>
    <col min="11876" max="12026" width="8.85546875" style="168"/>
    <col min="12027" max="12030" width="8.85546875" style="168" customWidth="1"/>
    <col min="12031" max="12036" width="0" style="168" hidden="1" customWidth="1"/>
    <col min="12037" max="12037" width="11.28515625" style="168" customWidth="1"/>
    <col min="12038" max="12042" width="8.85546875" style="168" customWidth="1"/>
    <col min="12043" max="12043" width="12.42578125" style="168" customWidth="1"/>
    <col min="12044" max="12044" width="8.85546875" style="168" customWidth="1"/>
    <col min="12045" max="12045" width="12.140625" style="168" customWidth="1"/>
    <col min="12046" max="12046" width="7.7109375" style="168" bestFit="1" customWidth="1"/>
    <col min="12047" max="12050" width="8.85546875" style="168" customWidth="1"/>
    <col min="12051" max="12051" width="12.28515625" style="168" customWidth="1"/>
    <col min="12052" max="12052" width="8.85546875" style="168" customWidth="1"/>
    <col min="12053" max="12053" width="13.140625" style="168" customWidth="1"/>
    <col min="12054" max="12058" width="8.85546875" style="168" customWidth="1"/>
    <col min="12059" max="12059" width="13.85546875" style="168" customWidth="1"/>
    <col min="12060" max="12060" width="8.85546875" style="168"/>
    <col min="12061" max="12061" width="13.42578125" style="168" customWidth="1"/>
    <col min="12062" max="12066" width="8.85546875" style="168"/>
    <col min="12067" max="12067" width="16" style="168" customWidth="1"/>
    <col min="12068" max="12068" width="8.85546875" style="168"/>
    <col min="12069" max="12069" width="12.42578125" style="168" customWidth="1"/>
    <col min="12070" max="12074" width="8.85546875" style="168"/>
    <col min="12075" max="12075" width="11.85546875" style="168" customWidth="1"/>
    <col min="12076" max="12076" width="8.85546875" style="168"/>
    <col min="12077" max="12077" width="12.42578125" style="168" customWidth="1"/>
    <col min="12078" max="12082" width="8.85546875" style="168"/>
    <col min="12083" max="12083" width="11.85546875" style="168" customWidth="1"/>
    <col min="12084" max="12084" width="8.85546875" style="168"/>
    <col min="12085" max="12085" width="12.42578125" style="168" customWidth="1"/>
    <col min="12086" max="12090" width="8.85546875" style="168"/>
    <col min="12091" max="12091" width="11.85546875" style="168" customWidth="1"/>
    <col min="12092" max="12092" width="8.85546875" style="168"/>
    <col min="12093" max="12093" width="12.42578125" style="168" customWidth="1"/>
    <col min="12094" max="12098" width="8.85546875" style="168"/>
    <col min="12099" max="12099" width="11.85546875" style="168" customWidth="1"/>
    <col min="12100" max="12100" width="8.85546875" style="168"/>
    <col min="12101" max="12101" width="12.42578125" style="168" customWidth="1"/>
    <col min="12102" max="12106" width="8.85546875" style="168"/>
    <col min="12107" max="12107" width="11.85546875" style="168" customWidth="1"/>
    <col min="12108" max="12108" width="8.85546875" style="168"/>
    <col min="12109" max="12109" width="12.42578125" style="168" customWidth="1"/>
    <col min="12110" max="12114" width="8.85546875" style="168"/>
    <col min="12115" max="12115" width="11.85546875" style="168" customWidth="1"/>
    <col min="12116" max="12116" width="8.85546875" style="168"/>
    <col min="12117" max="12117" width="12.42578125" style="168" customWidth="1"/>
    <col min="12118" max="12122" width="8.85546875" style="168"/>
    <col min="12123" max="12123" width="11.85546875" style="168" customWidth="1"/>
    <col min="12124" max="12124" width="8.85546875" style="168"/>
    <col min="12125" max="12125" width="12.42578125" style="168" customWidth="1"/>
    <col min="12126" max="12130" width="8.85546875" style="168"/>
    <col min="12131" max="12131" width="11.85546875" style="168" customWidth="1"/>
    <col min="12132" max="12282" width="8.85546875" style="168"/>
    <col min="12283" max="12286" width="8.85546875" style="168" customWidth="1"/>
    <col min="12287" max="12292" width="0" style="168" hidden="1" customWidth="1"/>
    <col min="12293" max="12293" width="11.28515625" style="168" customWidth="1"/>
    <col min="12294" max="12298" width="8.85546875" style="168" customWidth="1"/>
    <col min="12299" max="12299" width="12.42578125" style="168" customWidth="1"/>
    <col min="12300" max="12300" width="8.85546875" style="168" customWidth="1"/>
    <col min="12301" max="12301" width="12.140625" style="168" customWidth="1"/>
    <col min="12302" max="12302" width="7.7109375" style="168" bestFit="1" customWidth="1"/>
    <col min="12303" max="12306" width="8.85546875" style="168" customWidth="1"/>
    <col min="12307" max="12307" width="12.28515625" style="168" customWidth="1"/>
    <col min="12308" max="12308" width="8.85546875" style="168" customWidth="1"/>
    <col min="12309" max="12309" width="13.140625" style="168" customWidth="1"/>
    <col min="12310" max="12314" width="8.85546875" style="168" customWidth="1"/>
    <col min="12315" max="12315" width="13.85546875" style="168" customWidth="1"/>
    <col min="12316" max="12316" width="8.85546875" style="168"/>
    <col min="12317" max="12317" width="13.42578125" style="168" customWidth="1"/>
    <col min="12318" max="12322" width="8.85546875" style="168"/>
    <col min="12323" max="12323" width="16" style="168" customWidth="1"/>
    <col min="12324" max="12324" width="8.85546875" style="168"/>
    <col min="12325" max="12325" width="12.42578125" style="168" customWidth="1"/>
    <col min="12326" max="12330" width="8.85546875" style="168"/>
    <col min="12331" max="12331" width="11.85546875" style="168" customWidth="1"/>
    <col min="12332" max="12332" width="8.85546875" style="168"/>
    <col min="12333" max="12333" width="12.42578125" style="168" customWidth="1"/>
    <col min="12334" max="12338" width="8.85546875" style="168"/>
    <col min="12339" max="12339" width="11.85546875" style="168" customWidth="1"/>
    <col min="12340" max="12340" width="8.85546875" style="168"/>
    <col min="12341" max="12341" width="12.42578125" style="168" customWidth="1"/>
    <col min="12342" max="12346" width="8.85546875" style="168"/>
    <col min="12347" max="12347" width="11.85546875" style="168" customWidth="1"/>
    <col min="12348" max="12348" width="8.85546875" style="168"/>
    <col min="12349" max="12349" width="12.42578125" style="168" customWidth="1"/>
    <col min="12350" max="12354" width="8.85546875" style="168"/>
    <col min="12355" max="12355" width="11.85546875" style="168" customWidth="1"/>
    <col min="12356" max="12356" width="8.85546875" style="168"/>
    <col min="12357" max="12357" width="12.42578125" style="168" customWidth="1"/>
    <col min="12358" max="12362" width="8.85546875" style="168"/>
    <col min="12363" max="12363" width="11.85546875" style="168" customWidth="1"/>
    <col min="12364" max="12364" width="8.85546875" style="168"/>
    <col min="12365" max="12365" width="12.42578125" style="168" customWidth="1"/>
    <col min="12366" max="12370" width="8.85546875" style="168"/>
    <col min="12371" max="12371" width="11.85546875" style="168" customWidth="1"/>
    <col min="12372" max="12372" width="8.85546875" style="168"/>
    <col min="12373" max="12373" width="12.42578125" style="168" customWidth="1"/>
    <col min="12374" max="12378" width="8.85546875" style="168"/>
    <col min="12379" max="12379" width="11.85546875" style="168" customWidth="1"/>
    <col min="12380" max="12380" width="8.85546875" style="168"/>
    <col min="12381" max="12381" width="12.42578125" style="168" customWidth="1"/>
    <col min="12382" max="12386" width="8.85546875" style="168"/>
    <col min="12387" max="12387" width="11.85546875" style="168" customWidth="1"/>
    <col min="12388" max="12538" width="8.85546875" style="168"/>
    <col min="12539" max="12542" width="8.85546875" style="168" customWidth="1"/>
    <col min="12543" max="12548" width="0" style="168" hidden="1" customWidth="1"/>
    <col min="12549" max="12549" width="11.28515625" style="168" customWidth="1"/>
    <col min="12550" max="12554" width="8.85546875" style="168" customWidth="1"/>
    <col min="12555" max="12555" width="12.42578125" style="168" customWidth="1"/>
    <col min="12556" max="12556" width="8.85546875" style="168" customWidth="1"/>
    <col min="12557" max="12557" width="12.140625" style="168" customWidth="1"/>
    <col min="12558" max="12558" width="7.7109375" style="168" bestFit="1" customWidth="1"/>
    <col min="12559" max="12562" width="8.85546875" style="168" customWidth="1"/>
    <col min="12563" max="12563" width="12.28515625" style="168" customWidth="1"/>
    <col min="12564" max="12564" width="8.85546875" style="168" customWidth="1"/>
    <col min="12565" max="12565" width="13.140625" style="168" customWidth="1"/>
    <col min="12566" max="12570" width="8.85546875" style="168" customWidth="1"/>
    <col min="12571" max="12571" width="13.85546875" style="168" customWidth="1"/>
    <col min="12572" max="12572" width="8.85546875" style="168"/>
    <col min="12573" max="12573" width="13.42578125" style="168" customWidth="1"/>
    <col min="12574" max="12578" width="8.85546875" style="168"/>
    <col min="12579" max="12579" width="16" style="168" customWidth="1"/>
    <col min="12580" max="12580" width="8.85546875" style="168"/>
    <col min="12581" max="12581" width="12.42578125" style="168" customWidth="1"/>
    <col min="12582" max="12586" width="8.85546875" style="168"/>
    <col min="12587" max="12587" width="11.85546875" style="168" customWidth="1"/>
    <col min="12588" max="12588" width="8.85546875" style="168"/>
    <col min="12589" max="12589" width="12.42578125" style="168" customWidth="1"/>
    <col min="12590" max="12594" width="8.85546875" style="168"/>
    <col min="12595" max="12595" width="11.85546875" style="168" customWidth="1"/>
    <col min="12596" max="12596" width="8.85546875" style="168"/>
    <col min="12597" max="12597" width="12.42578125" style="168" customWidth="1"/>
    <col min="12598" max="12602" width="8.85546875" style="168"/>
    <col min="12603" max="12603" width="11.85546875" style="168" customWidth="1"/>
    <col min="12604" max="12604" width="8.85546875" style="168"/>
    <col min="12605" max="12605" width="12.42578125" style="168" customWidth="1"/>
    <col min="12606" max="12610" width="8.85546875" style="168"/>
    <col min="12611" max="12611" width="11.85546875" style="168" customWidth="1"/>
    <col min="12612" max="12612" width="8.85546875" style="168"/>
    <col min="12613" max="12613" width="12.42578125" style="168" customWidth="1"/>
    <col min="12614" max="12618" width="8.85546875" style="168"/>
    <col min="12619" max="12619" width="11.85546875" style="168" customWidth="1"/>
    <col min="12620" max="12620" width="8.85546875" style="168"/>
    <col min="12621" max="12621" width="12.42578125" style="168" customWidth="1"/>
    <col min="12622" max="12626" width="8.85546875" style="168"/>
    <col min="12627" max="12627" width="11.85546875" style="168" customWidth="1"/>
    <col min="12628" max="12628" width="8.85546875" style="168"/>
    <col min="12629" max="12629" width="12.42578125" style="168" customWidth="1"/>
    <col min="12630" max="12634" width="8.85546875" style="168"/>
    <col min="12635" max="12635" width="11.85546875" style="168" customWidth="1"/>
    <col min="12636" max="12636" width="8.85546875" style="168"/>
    <col min="12637" max="12637" width="12.42578125" style="168" customWidth="1"/>
    <col min="12638" max="12642" width="8.85546875" style="168"/>
    <col min="12643" max="12643" width="11.85546875" style="168" customWidth="1"/>
    <col min="12644" max="12794" width="8.85546875" style="168"/>
    <col min="12795" max="12798" width="8.85546875" style="168" customWidth="1"/>
    <col min="12799" max="12804" width="0" style="168" hidden="1" customWidth="1"/>
    <col min="12805" max="12805" width="11.28515625" style="168" customWidth="1"/>
    <col min="12806" max="12810" width="8.85546875" style="168" customWidth="1"/>
    <col min="12811" max="12811" width="12.42578125" style="168" customWidth="1"/>
    <col min="12812" max="12812" width="8.85546875" style="168" customWidth="1"/>
    <col min="12813" max="12813" width="12.140625" style="168" customWidth="1"/>
    <col min="12814" max="12814" width="7.7109375" style="168" bestFit="1" customWidth="1"/>
    <col min="12815" max="12818" width="8.85546875" style="168" customWidth="1"/>
    <col min="12819" max="12819" width="12.28515625" style="168" customWidth="1"/>
    <col min="12820" max="12820" width="8.85546875" style="168" customWidth="1"/>
    <col min="12821" max="12821" width="13.140625" style="168" customWidth="1"/>
    <col min="12822" max="12826" width="8.85546875" style="168" customWidth="1"/>
    <col min="12827" max="12827" width="13.85546875" style="168" customWidth="1"/>
    <col min="12828" max="12828" width="8.85546875" style="168"/>
    <col min="12829" max="12829" width="13.42578125" style="168" customWidth="1"/>
    <col min="12830" max="12834" width="8.85546875" style="168"/>
    <col min="12835" max="12835" width="16" style="168" customWidth="1"/>
    <col min="12836" max="12836" width="8.85546875" style="168"/>
    <col min="12837" max="12837" width="12.42578125" style="168" customWidth="1"/>
    <col min="12838" max="12842" width="8.85546875" style="168"/>
    <col min="12843" max="12843" width="11.85546875" style="168" customWidth="1"/>
    <col min="12844" max="12844" width="8.85546875" style="168"/>
    <col min="12845" max="12845" width="12.42578125" style="168" customWidth="1"/>
    <col min="12846" max="12850" width="8.85546875" style="168"/>
    <col min="12851" max="12851" width="11.85546875" style="168" customWidth="1"/>
    <col min="12852" max="12852" width="8.85546875" style="168"/>
    <col min="12853" max="12853" width="12.42578125" style="168" customWidth="1"/>
    <col min="12854" max="12858" width="8.85546875" style="168"/>
    <col min="12859" max="12859" width="11.85546875" style="168" customWidth="1"/>
    <col min="12860" max="12860" width="8.85546875" style="168"/>
    <col min="12861" max="12861" width="12.42578125" style="168" customWidth="1"/>
    <col min="12862" max="12866" width="8.85546875" style="168"/>
    <col min="12867" max="12867" width="11.85546875" style="168" customWidth="1"/>
    <col min="12868" max="12868" width="8.85546875" style="168"/>
    <col min="12869" max="12869" width="12.42578125" style="168" customWidth="1"/>
    <col min="12870" max="12874" width="8.85546875" style="168"/>
    <col min="12875" max="12875" width="11.85546875" style="168" customWidth="1"/>
    <col min="12876" max="12876" width="8.85546875" style="168"/>
    <col min="12877" max="12877" width="12.42578125" style="168" customWidth="1"/>
    <col min="12878" max="12882" width="8.85546875" style="168"/>
    <col min="12883" max="12883" width="11.85546875" style="168" customWidth="1"/>
    <col min="12884" max="12884" width="8.85546875" style="168"/>
    <col min="12885" max="12885" width="12.42578125" style="168" customWidth="1"/>
    <col min="12886" max="12890" width="8.85546875" style="168"/>
    <col min="12891" max="12891" width="11.85546875" style="168" customWidth="1"/>
    <col min="12892" max="12892" width="8.85546875" style="168"/>
    <col min="12893" max="12893" width="12.42578125" style="168" customWidth="1"/>
    <col min="12894" max="12898" width="8.85546875" style="168"/>
    <col min="12899" max="12899" width="11.85546875" style="168" customWidth="1"/>
    <col min="12900" max="13050" width="8.85546875" style="168"/>
    <col min="13051" max="13054" width="8.85546875" style="168" customWidth="1"/>
    <col min="13055" max="13060" width="0" style="168" hidden="1" customWidth="1"/>
    <col min="13061" max="13061" width="11.28515625" style="168" customWidth="1"/>
    <col min="13062" max="13066" width="8.85546875" style="168" customWidth="1"/>
    <col min="13067" max="13067" width="12.42578125" style="168" customWidth="1"/>
    <col min="13068" max="13068" width="8.85546875" style="168" customWidth="1"/>
    <col min="13069" max="13069" width="12.140625" style="168" customWidth="1"/>
    <col min="13070" max="13070" width="7.7109375" style="168" bestFit="1" customWidth="1"/>
    <col min="13071" max="13074" width="8.85546875" style="168" customWidth="1"/>
    <col min="13075" max="13075" width="12.28515625" style="168" customWidth="1"/>
    <col min="13076" max="13076" width="8.85546875" style="168" customWidth="1"/>
    <col min="13077" max="13077" width="13.140625" style="168" customWidth="1"/>
    <col min="13078" max="13082" width="8.85546875" style="168" customWidth="1"/>
    <col min="13083" max="13083" width="13.85546875" style="168" customWidth="1"/>
    <col min="13084" max="13084" width="8.85546875" style="168"/>
    <col min="13085" max="13085" width="13.42578125" style="168" customWidth="1"/>
    <col min="13086" max="13090" width="8.85546875" style="168"/>
    <col min="13091" max="13091" width="16" style="168" customWidth="1"/>
    <col min="13092" max="13092" width="8.85546875" style="168"/>
    <col min="13093" max="13093" width="12.42578125" style="168" customWidth="1"/>
    <col min="13094" max="13098" width="8.85546875" style="168"/>
    <col min="13099" max="13099" width="11.85546875" style="168" customWidth="1"/>
    <col min="13100" max="13100" width="8.85546875" style="168"/>
    <col min="13101" max="13101" width="12.42578125" style="168" customWidth="1"/>
    <col min="13102" max="13106" width="8.85546875" style="168"/>
    <col min="13107" max="13107" width="11.85546875" style="168" customWidth="1"/>
    <col min="13108" max="13108" width="8.85546875" style="168"/>
    <col min="13109" max="13109" width="12.42578125" style="168" customWidth="1"/>
    <col min="13110" max="13114" width="8.85546875" style="168"/>
    <col min="13115" max="13115" width="11.85546875" style="168" customWidth="1"/>
    <col min="13116" max="13116" width="8.85546875" style="168"/>
    <col min="13117" max="13117" width="12.42578125" style="168" customWidth="1"/>
    <col min="13118" max="13122" width="8.85546875" style="168"/>
    <col min="13123" max="13123" width="11.85546875" style="168" customWidth="1"/>
    <col min="13124" max="13124" width="8.85546875" style="168"/>
    <col min="13125" max="13125" width="12.42578125" style="168" customWidth="1"/>
    <col min="13126" max="13130" width="8.85546875" style="168"/>
    <col min="13131" max="13131" width="11.85546875" style="168" customWidth="1"/>
    <col min="13132" max="13132" width="8.85546875" style="168"/>
    <col min="13133" max="13133" width="12.42578125" style="168" customWidth="1"/>
    <col min="13134" max="13138" width="8.85546875" style="168"/>
    <col min="13139" max="13139" width="11.85546875" style="168" customWidth="1"/>
    <col min="13140" max="13140" width="8.85546875" style="168"/>
    <col min="13141" max="13141" width="12.42578125" style="168" customWidth="1"/>
    <col min="13142" max="13146" width="8.85546875" style="168"/>
    <col min="13147" max="13147" width="11.85546875" style="168" customWidth="1"/>
    <col min="13148" max="13148" width="8.85546875" style="168"/>
    <col min="13149" max="13149" width="12.42578125" style="168" customWidth="1"/>
    <col min="13150" max="13154" width="8.85546875" style="168"/>
    <col min="13155" max="13155" width="11.85546875" style="168" customWidth="1"/>
    <col min="13156" max="13306" width="8.85546875" style="168"/>
    <col min="13307" max="13310" width="8.85546875" style="168" customWidth="1"/>
    <col min="13311" max="13316" width="0" style="168" hidden="1" customWidth="1"/>
    <col min="13317" max="13317" width="11.28515625" style="168" customWidth="1"/>
    <col min="13318" max="13322" width="8.85546875" style="168" customWidth="1"/>
    <col min="13323" max="13323" width="12.42578125" style="168" customWidth="1"/>
    <col min="13324" max="13324" width="8.85546875" style="168" customWidth="1"/>
    <col min="13325" max="13325" width="12.140625" style="168" customWidth="1"/>
    <col min="13326" max="13326" width="7.7109375" style="168" bestFit="1" customWidth="1"/>
    <col min="13327" max="13330" width="8.85546875" style="168" customWidth="1"/>
    <col min="13331" max="13331" width="12.28515625" style="168" customWidth="1"/>
    <col min="13332" max="13332" width="8.85546875" style="168" customWidth="1"/>
    <col min="13333" max="13333" width="13.140625" style="168" customWidth="1"/>
    <col min="13334" max="13338" width="8.85546875" style="168" customWidth="1"/>
    <col min="13339" max="13339" width="13.85546875" style="168" customWidth="1"/>
    <col min="13340" max="13340" width="8.85546875" style="168"/>
    <col min="13341" max="13341" width="13.42578125" style="168" customWidth="1"/>
    <col min="13342" max="13346" width="8.85546875" style="168"/>
    <col min="13347" max="13347" width="16" style="168" customWidth="1"/>
    <col min="13348" max="13348" width="8.85546875" style="168"/>
    <col min="13349" max="13349" width="12.42578125" style="168" customWidth="1"/>
    <col min="13350" max="13354" width="8.85546875" style="168"/>
    <col min="13355" max="13355" width="11.85546875" style="168" customWidth="1"/>
    <col min="13356" max="13356" width="8.85546875" style="168"/>
    <col min="13357" max="13357" width="12.42578125" style="168" customWidth="1"/>
    <col min="13358" max="13362" width="8.85546875" style="168"/>
    <col min="13363" max="13363" width="11.85546875" style="168" customWidth="1"/>
    <col min="13364" max="13364" width="8.85546875" style="168"/>
    <col min="13365" max="13365" width="12.42578125" style="168" customWidth="1"/>
    <col min="13366" max="13370" width="8.85546875" style="168"/>
    <col min="13371" max="13371" width="11.85546875" style="168" customWidth="1"/>
    <col min="13372" max="13372" width="8.85546875" style="168"/>
    <col min="13373" max="13373" width="12.42578125" style="168" customWidth="1"/>
    <col min="13374" max="13378" width="8.85546875" style="168"/>
    <col min="13379" max="13379" width="11.85546875" style="168" customWidth="1"/>
    <col min="13380" max="13380" width="8.85546875" style="168"/>
    <col min="13381" max="13381" width="12.42578125" style="168" customWidth="1"/>
    <col min="13382" max="13386" width="8.85546875" style="168"/>
    <col min="13387" max="13387" width="11.85546875" style="168" customWidth="1"/>
    <col min="13388" max="13388" width="8.85546875" style="168"/>
    <col min="13389" max="13389" width="12.42578125" style="168" customWidth="1"/>
    <col min="13390" max="13394" width="8.85546875" style="168"/>
    <col min="13395" max="13395" width="11.85546875" style="168" customWidth="1"/>
    <col min="13396" max="13396" width="8.85546875" style="168"/>
    <col min="13397" max="13397" width="12.42578125" style="168" customWidth="1"/>
    <col min="13398" max="13402" width="8.85546875" style="168"/>
    <col min="13403" max="13403" width="11.85546875" style="168" customWidth="1"/>
    <col min="13404" max="13404" width="8.85546875" style="168"/>
    <col min="13405" max="13405" width="12.42578125" style="168" customWidth="1"/>
    <col min="13406" max="13410" width="8.85546875" style="168"/>
    <col min="13411" max="13411" width="11.85546875" style="168" customWidth="1"/>
    <col min="13412" max="13562" width="8.85546875" style="168"/>
    <col min="13563" max="13566" width="8.85546875" style="168" customWidth="1"/>
    <col min="13567" max="13572" width="0" style="168" hidden="1" customWidth="1"/>
    <col min="13573" max="13573" width="11.28515625" style="168" customWidth="1"/>
    <col min="13574" max="13578" width="8.85546875" style="168" customWidth="1"/>
    <col min="13579" max="13579" width="12.42578125" style="168" customWidth="1"/>
    <col min="13580" max="13580" width="8.85546875" style="168" customWidth="1"/>
    <col min="13581" max="13581" width="12.140625" style="168" customWidth="1"/>
    <col min="13582" max="13582" width="7.7109375" style="168" bestFit="1" customWidth="1"/>
    <col min="13583" max="13586" width="8.85546875" style="168" customWidth="1"/>
    <col min="13587" max="13587" width="12.28515625" style="168" customWidth="1"/>
    <col min="13588" max="13588" width="8.85546875" style="168" customWidth="1"/>
    <col min="13589" max="13589" width="13.140625" style="168" customWidth="1"/>
    <col min="13590" max="13594" width="8.85546875" style="168" customWidth="1"/>
    <col min="13595" max="13595" width="13.85546875" style="168" customWidth="1"/>
    <col min="13596" max="13596" width="8.85546875" style="168"/>
    <col min="13597" max="13597" width="13.42578125" style="168" customWidth="1"/>
    <col min="13598" max="13602" width="8.85546875" style="168"/>
    <col min="13603" max="13603" width="16" style="168" customWidth="1"/>
    <col min="13604" max="13604" width="8.85546875" style="168"/>
    <col min="13605" max="13605" width="12.42578125" style="168" customWidth="1"/>
    <col min="13606" max="13610" width="8.85546875" style="168"/>
    <col min="13611" max="13611" width="11.85546875" style="168" customWidth="1"/>
    <col min="13612" max="13612" width="8.85546875" style="168"/>
    <col min="13613" max="13613" width="12.42578125" style="168" customWidth="1"/>
    <col min="13614" max="13618" width="8.85546875" style="168"/>
    <col min="13619" max="13619" width="11.85546875" style="168" customWidth="1"/>
    <col min="13620" max="13620" width="8.85546875" style="168"/>
    <col min="13621" max="13621" width="12.42578125" style="168" customWidth="1"/>
    <col min="13622" max="13626" width="8.85546875" style="168"/>
    <col min="13627" max="13627" width="11.85546875" style="168" customWidth="1"/>
    <col min="13628" max="13628" width="8.85546875" style="168"/>
    <col min="13629" max="13629" width="12.42578125" style="168" customWidth="1"/>
    <col min="13630" max="13634" width="8.85546875" style="168"/>
    <col min="13635" max="13635" width="11.85546875" style="168" customWidth="1"/>
    <col min="13636" max="13636" width="8.85546875" style="168"/>
    <col min="13637" max="13637" width="12.42578125" style="168" customWidth="1"/>
    <col min="13638" max="13642" width="8.85546875" style="168"/>
    <col min="13643" max="13643" width="11.85546875" style="168" customWidth="1"/>
    <col min="13644" max="13644" width="8.85546875" style="168"/>
    <col min="13645" max="13645" width="12.42578125" style="168" customWidth="1"/>
    <col min="13646" max="13650" width="8.85546875" style="168"/>
    <col min="13651" max="13651" width="11.85546875" style="168" customWidth="1"/>
    <col min="13652" max="13652" width="8.85546875" style="168"/>
    <col min="13653" max="13653" width="12.42578125" style="168" customWidth="1"/>
    <col min="13654" max="13658" width="8.85546875" style="168"/>
    <col min="13659" max="13659" width="11.85546875" style="168" customWidth="1"/>
    <col min="13660" max="13660" width="8.85546875" style="168"/>
    <col min="13661" max="13661" width="12.42578125" style="168" customWidth="1"/>
    <col min="13662" max="13666" width="8.85546875" style="168"/>
    <col min="13667" max="13667" width="11.85546875" style="168" customWidth="1"/>
    <col min="13668" max="13818" width="8.85546875" style="168"/>
    <col min="13819" max="13822" width="8.85546875" style="168" customWidth="1"/>
    <col min="13823" max="13828" width="0" style="168" hidden="1" customWidth="1"/>
    <col min="13829" max="13829" width="11.28515625" style="168" customWidth="1"/>
    <col min="13830" max="13834" width="8.85546875" style="168" customWidth="1"/>
    <col min="13835" max="13835" width="12.42578125" style="168" customWidth="1"/>
    <col min="13836" max="13836" width="8.85546875" style="168" customWidth="1"/>
    <col min="13837" max="13837" width="12.140625" style="168" customWidth="1"/>
    <col min="13838" max="13838" width="7.7109375" style="168" bestFit="1" customWidth="1"/>
    <col min="13839" max="13842" width="8.85546875" style="168" customWidth="1"/>
    <col min="13843" max="13843" width="12.28515625" style="168" customWidth="1"/>
    <col min="13844" max="13844" width="8.85546875" style="168" customWidth="1"/>
    <col min="13845" max="13845" width="13.140625" style="168" customWidth="1"/>
    <col min="13846" max="13850" width="8.85546875" style="168" customWidth="1"/>
    <col min="13851" max="13851" width="13.85546875" style="168" customWidth="1"/>
    <col min="13852" max="13852" width="8.85546875" style="168"/>
    <col min="13853" max="13853" width="13.42578125" style="168" customWidth="1"/>
    <col min="13854" max="13858" width="8.85546875" style="168"/>
    <col min="13859" max="13859" width="16" style="168" customWidth="1"/>
    <col min="13860" max="13860" width="8.85546875" style="168"/>
    <col min="13861" max="13861" width="12.42578125" style="168" customWidth="1"/>
    <col min="13862" max="13866" width="8.85546875" style="168"/>
    <col min="13867" max="13867" width="11.85546875" style="168" customWidth="1"/>
    <col min="13868" max="13868" width="8.85546875" style="168"/>
    <col min="13869" max="13869" width="12.42578125" style="168" customWidth="1"/>
    <col min="13870" max="13874" width="8.85546875" style="168"/>
    <col min="13875" max="13875" width="11.85546875" style="168" customWidth="1"/>
    <col min="13876" max="13876" width="8.85546875" style="168"/>
    <col min="13877" max="13877" width="12.42578125" style="168" customWidth="1"/>
    <col min="13878" max="13882" width="8.85546875" style="168"/>
    <col min="13883" max="13883" width="11.85546875" style="168" customWidth="1"/>
    <col min="13884" max="13884" width="8.85546875" style="168"/>
    <col min="13885" max="13885" width="12.42578125" style="168" customWidth="1"/>
    <col min="13886" max="13890" width="8.85546875" style="168"/>
    <col min="13891" max="13891" width="11.85546875" style="168" customWidth="1"/>
    <col min="13892" max="13892" width="8.85546875" style="168"/>
    <col min="13893" max="13893" width="12.42578125" style="168" customWidth="1"/>
    <col min="13894" max="13898" width="8.85546875" style="168"/>
    <col min="13899" max="13899" width="11.85546875" style="168" customWidth="1"/>
    <col min="13900" max="13900" width="8.85546875" style="168"/>
    <col min="13901" max="13901" width="12.42578125" style="168" customWidth="1"/>
    <col min="13902" max="13906" width="8.85546875" style="168"/>
    <col min="13907" max="13907" width="11.85546875" style="168" customWidth="1"/>
    <col min="13908" max="13908" width="8.85546875" style="168"/>
    <col min="13909" max="13909" width="12.42578125" style="168" customWidth="1"/>
    <col min="13910" max="13914" width="8.85546875" style="168"/>
    <col min="13915" max="13915" width="11.85546875" style="168" customWidth="1"/>
    <col min="13916" max="13916" width="8.85546875" style="168"/>
    <col min="13917" max="13917" width="12.42578125" style="168" customWidth="1"/>
    <col min="13918" max="13922" width="8.85546875" style="168"/>
    <col min="13923" max="13923" width="11.85546875" style="168" customWidth="1"/>
    <col min="13924" max="14074" width="8.85546875" style="168"/>
    <col min="14075" max="14078" width="8.85546875" style="168" customWidth="1"/>
    <col min="14079" max="14084" width="0" style="168" hidden="1" customWidth="1"/>
    <col min="14085" max="14085" width="11.28515625" style="168" customWidth="1"/>
    <col min="14086" max="14090" width="8.85546875" style="168" customWidth="1"/>
    <col min="14091" max="14091" width="12.42578125" style="168" customWidth="1"/>
    <col min="14092" max="14092" width="8.85546875" style="168" customWidth="1"/>
    <col min="14093" max="14093" width="12.140625" style="168" customWidth="1"/>
    <col min="14094" max="14094" width="7.7109375" style="168" bestFit="1" customWidth="1"/>
    <col min="14095" max="14098" width="8.85546875" style="168" customWidth="1"/>
    <col min="14099" max="14099" width="12.28515625" style="168" customWidth="1"/>
    <col min="14100" max="14100" width="8.85546875" style="168" customWidth="1"/>
    <col min="14101" max="14101" width="13.140625" style="168" customWidth="1"/>
    <col min="14102" max="14106" width="8.85546875" style="168" customWidth="1"/>
    <col min="14107" max="14107" width="13.85546875" style="168" customWidth="1"/>
    <col min="14108" max="14108" width="8.85546875" style="168"/>
    <col min="14109" max="14109" width="13.42578125" style="168" customWidth="1"/>
    <col min="14110" max="14114" width="8.85546875" style="168"/>
    <col min="14115" max="14115" width="16" style="168" customWidth="1"/>
    <col min="14116" max="14116" width="8.85546875" style="168"/>
    <col min="14117" max="14117" width="12.42578125" style="168" customWidth="1"/>
    <col min="14118" max="14122" width="8.85546875" style="168"/>
    <col min="14123" max="14123" width="11.85546875" style="168" customWidth="1"/>
    <col min="14124" max="14124" width="8.85546875" style="168"/>
    <col min="14125" max="14125" width="12.42578125" style="168" customWidth="1"/>
    <col min="14126" max="14130" width="8.85546875" style="168"/>
    <col min="14131" max="14131" width="11.85546875" style="168" customWidth="1"/>
    <col min="14132" max="14132" width="8.85546875" style="168"/>
    <col min="14133" max="14133" width="12.42578125" style="168" customWidth="1"/>
    <col min="14134" max="14138" width="8.85546875" style="168"/>
    <col min="14139" max="14139" width="11.85546875" style="168" customWidth="1"/>
    <col min="14140" max="14140" width="8.85546875" style="168"/>
    <col min="14141" max="14141" width="12.42578125" style="168" customWidth="1"/>
    <col min="14142" max="14146" width="8.85546875" style="168"/>
    <col min="14147" max="14147" width="11.85546875" style="168" customWidth="1"/>
    <col min="14148" max="14148" width="8.85546875" style="168"/>
    <col min="14149" max="14149" width="12.42578125" style="168" customWidth="1"/>
    <col min="14150" max="14154" width="8.85546875" style="168"/>
    <col min="14155" max="14155" width="11.85546875" style="168" customWidth="1"/>
    <col min="14156" max="14156" width="8.85546875" style="168"/>
    <col min="14157" max="14157" width="12.42578125" style="168" customWidth="1"/>
    <col min="14158" max="14162" width="8.85546875" style="168"/>
    <col min="14163" max="14163" width="11.85546875" style="168" customWidth="1"/>
    <col min="14164" max="14164" width="8.85546875" style="168"/>
    <col min="14165" max="14165" width="12.42578125" style="168" customWidth="1"/>
    <col min="14166" max="14170" width="8.85546875" style="168"/>
    <col min="14171" max="14171" width="11.85546875" style="168" customWidth="1"/>
    <col min="14172" max="14172" width="8.85546875" style="168"/>
    <col min="14173" max="14173" width="12.42578125" style="168" customWidth="1"/>
    <col min="14174" max="14178" width="8.85546875" style="168"/>
    <col min="14179" max="14179" width="11.85546875" style="168" customWidth="1"/>
    <col min="14180" max="14330" width="8.85546875" style="168"/>
    <col min="14331" max="14334" width="8.85546875" style="168" customWidth="1"/>
    <col min="14335" max="14340" width="0" style="168" hidden="1" customWidth="1"/>
    <col min="14341" max="14341" width="11.28515625" style="168" customWidth="1"/>
    <col min="14342" max="14346" width="8.85546875" style="168" customWidth="1"/>
    <col min="14347" max="14347" width="12.42578125" style="168" customWidth="1"/>
    <col min="14348" max="14348" width="8.85546875" style="168" customWidth="1"/>
    <col min="14349" max="14349" width="12.140625" style="168" customWidth="1"/>
    <col min="14350" max="14350" width="7.7109375" style="168" bestFit="1" customWidth="1"/>
    <col min="14351" max="14354" width="8.85546875" style="168" customWidth="1"/>
    <col min="14355" max="14355" width="12.28515625" style="168" customWidth="1"/>
    <col min="14356" max="14356" width="8.85546875" style="168" customWidth="1"/>
    <col min="14357" max="14357" width="13.140625" style="168" customWidth="1"/>
    <col min="14358" max="14362" width="8.85546875" style="168" customWidth="1"/>
    <col min="14363" max="14363" width="13.85546875" style="168" customWidth="1"/>
    <col min="14364" max="14364" width="8.85546875" style="168"/>
    <col min="14365" max="14365" width="13.42578125" style="168" customWidth="1"/>
    <col min="14366" max="14370" width="8.85546875" style="168"/>
    <col min="14371" max="14371" width="16" style="168" customWidth="1"/>
    <col min="14372" max="14372" width="8.85546875" style="168"/>
    <col min="14373" max="14373" width="12.42578125" style="168" customWidth="1"/>
    <col min="14374" max="14378" width="8.85546875" style="168"/>
    <col min="14379" max="14379" width="11.85546875" style="168" customWidth="1"/>
    <col min="14380" max="14380" width="8.85546875" style="168"/>
    <col min="14381" max="14381" width="12.42578125" style="168" customWidth="1"/>
    <col min="14382" max="14386" width="8.85546875" style="168"/>
    <col min="14387" max="14387" width="11.85546875" style="168" customWidth="1"/>
    <col min="14388" max="14388" width="8.85546875" style="168"/>
    <col min="14389" max="14389" width="12.42578125" style="168" customWidth="1"/>
    <col min="14390" max="14394" width="8.85546875" style="168"/>
    <col min="14395" max="14395" width="11.85546875" style="168" customWidth="1"/>
    <col min="14396" max="14396" width="8.85546875" style="168"/>
    <col min="14397" max="14397" width="12.42578125" style="168" customWidth="1"/>
    <col min="14398" max="14402" width="8.85546875" style="168"/>
    <col min="14403" max="14403" width="11.85546875" style="168" customWidth="1"/>
    <col min="14404" max="14404" width="8.85546875" style="168"/>
    <col min="14405" max="14405" width="12.42578125" style="168" customWidth="1"/>
    <col min="14406" max="14410" width="8.85546875" style="168"/>
    <col min="14411" max="14411" width="11.85546875" style="168" customWidth="1"/>
    <col min="14412" max="14412" width="8.85546875" style="168"/>
    <col min="14413" max="14413" width="12.42578125" style="168" customWidth="1"/>
    <col min="14414" max="14418" width="8.85546875" style="168"/>
    <col min="14419" max="14419" width="11.85546875" style="168" customWidth="1"/>
    <col min="14420" max="14420" width="8.85546875" style="168"/>
    <col min="14421" max="14421" width="12.42578125" style="168" customWidth="1"/>
    <col min="14422" max="14426" width="8.85546875" style="168"/>
    <col min="14427" max="14427" width="11.85546875" style="168" customWidth="1"/>
    <col min="14428" max="14428" width="8.85546875" style="168"/>
    <col min="14429" max="14429" width="12.42578125" style="168" customWidth="1"/>
    <col min="14430" max="14434" width="8.85546875" style="168"/>
    <col min="14435" max="14435" width="11.85546875" style="168" customWidth="1"/>
    <col min="14436" max="14586" width="8.85546875" style="168"/>
    <col min="14587" max="14590" width="8.85546875" style="168" customWidth="1"/>
    <col min="14591" max="14596" width="0" style="168" hidden="1" customWidth="1"/>
    <col min="14597" max="14597" width="11.28515625" style="168" customWidth="1"/>
    <col min="14598" max="14602" width="8.85546875" style="168" customWidth="1"/>
    <col min="14603" max="14603" width="12.42578125" style="168" customWidth="1"/>
    <col min="14604" max="14604" width="8.85546875" style="168" customWidth="1"/>
    <col min="14605" max="14605" width="12.140625" style="168" customWidth="1"/>
    <col min="14606" max="14606" width="7.7109375" style="168" bestFit="1" customWidth="1"/>
    <col min="14607" max="14610" width="8.85546875" style="168" customWidth="1"/>
    <col min="14611" max="14611" width="12.28515625" style="168" customWidth="1"/>
    <col min="14612" max="14612" width="8.85546875" style="168" customWidth="1"/>
    <col min="14613" max="14613" width="13.140625" style="168" customWidth="1"/>
    <col min="14614" max="14618" width="8.85546875" style="168" customWidth="1"/>
    <col min="14619" max="14619" width="13.85546875" style="168" customWidth="1"/>
    <col min="14620" max="14620" width="8.85546875" style="168"/>
    <col min="14621" max="14621" width="13.42578125" style="168" customWidth="1"/>
    <col min="14622" max="14626" width="8.85546875" style="168"/>
    <col min="14627" max="14627" width="16" style="168" customWidth="1"/>
    <col min="14628" max="14628" width="8.85546875" style="168"/>
    <col min="14629" max="14629" width="12.42578125" style="168" customWidth="1"/>
    <col min="14630" max="14634" width="8.85546875" style="168"/>
    <col min="14635" max="14635" width="11.85546875" style="168" customWidth="1"/>
    <col min="14636" max="14636" width="8.85546875" style="168"/>
    <col min="14637" max="14637" width="12.42578125" style="168" customWidth="1"/>
    <col min="14638" max="14642" width="8.85546875" style="168"/>
    <col min="14643" max="14643" width="11.85546875" style="168" customWidth="1"/>
    <col min="14644" max="14644" width="8.85546875" style="168"/>
    <col min="14645" max="14645" width="12.42578125" style="168" customWidth="1"/>
    <col min="14646" max="14650" width="8.85546875" style="168"/>
    <col min="14651" max="14651" width="11.85546875" style="168" customWidth="1"/>
    <col min="14652" max="14652" width="8.85546875" style="168"/>
    <col min="14653" max="14653" width="12.42578125" style="168" customWidth="1"/>
    <col min="14654" max="14658" width="8.85546875" style="168"/>
    <col min="14659" max="14659" width="11.85546875" style="168" customWidth="1"/>
    <col min="14660" max="14660" width="8.85546875" style="168"/>
    <col min="14661" max="14661" width="12.42578125" style="168" customWidth="1"/>
    <col min="14662" max="14666" width="8.85546875" style="168"/>
    <col min="14667" max="14667" width="11.85546875" style="168" customWidth="1"/>
    <col min="14668" max="14668" width="8.85546875" style="168"/>
    <col min="14669" max="14669" width="12.42578125" style="168" customWidth="1"/>
    <col min="14670" max="14674" width="8.85546875" style="168"/>
    <col min="14675" max="14675" width="11.85546875" style="168" customWidth="1"/>
    <col min="14676" max="14676" width="8.85546875" style="168"/>
    <col min="14677" max="14677" width="12.42578125" style="168" customWidth="1"/>
    <col min="14678" max="14682" width="8.85546875" style="168"/>
    <col min="14683" max="14683" width="11.85546875" style="168" customWidth="1"/>
    <col min="14684" max="14684" width="8.85546875" style="168"/>
    <col min="14685" max="14685" width="12.42578125" style="168" customWidth="1"/>
    <col min="14686" max="14690" width="8.85546875" style="168"/>
    <col min="14691" max="14691" width="11.85546875" style="168" customWidth="1"/>
    <col min="14692" max="14842" width="8.85546875" style="168"/>
    <col min="14843" max="14846" width="8.85546875" style="168" customWidth="1"/>
    <col min="14847" max="14852" width="0" style="168" hidden="1" customWidth="1"/>
    <col min="14853" max="14853" width="11.28515625" style="168" customWidth="1"/>
    <col min="14854" max="14858" width="8.85546875" style="168" customWidth="1"/>
    <col min="14859" max="14859" width="12.42578125" style="168" customWidth="1"/>
    <col min="14860" max="14860" width="8.85546875" style="168" customWidth="1"/>
    <col min="14861" max="14861" width="12.140625" style="168" customWidth="1"/>
    <col min="14862" max="14862" width="7.7109375" style="168" bestFit="1" customWidth="1"/>
    <col min="14863" max="14866" width="8.85546875" style="168" customWidth="1"/>
    <col min="14867" max="14867" width="12.28515625" style="168" customWidth="1"/>
    <col min="14868" max="14868" width="8.85546875" style="168" customWidth="1"/>
    <col min="14869" max="14869" width="13.140625" style="168" customWidth="1"/>
    <col min="14870" max="14874" width="8.85546875" style="168" customWidth="1"/>
    <col min="14875" max="14875" width="13.85546875" style="168" customWidth="1"/>
    <col min="14876" max="14876" width="8.85546875" style="168"/>
    <col min="14877" max="14877" width="13.42578125" style="168" customWidth="1"/>
    <col min="14878" max="14882" width="8.85546875" style="168"/>
    <col min="14883" max="14883" width="16" style="168" customWidth="1"/>
    <col min="14884" max="14884" width="8.85546875" style="168"/>
    <col min="14885" max="14885" width="12.42578125" style="168" customWidth="1"/>
    <col min="14886" max="14890" width="8.85546875" style="168"/>
    <col min="14891" max="14891" width="11.85546875" style="168" customWidth="1"/>
    <col min="14892" max="14892" width="8.85546875" style="168"/>
    <col min="14893" max="14893" width="12.42578125" style="168" customWidth="1"/>
    <col min="14894" max="14898" width="8.85546875" style="168"/>
    <col min="14899" max="14899" width="11.85546875" style="168" customWidth="1"/>
    <col min="14900" max="14900" width="8.85546875" style="168"/>
    <col min="14901" max="14901" width="12.42578125" style="168" customWidth="1"/>
    <col min="14902" max="14906" width="8.85546875" style="168"/>
    <col min="14907" max="14907" width="11.85546875" style="168" customWidth="1"/>
    <col min="14908" max="14908" width="8.85546875" style="168"/>
    <col min="14909" max="14909" width="12.42578125" style="168" customWidth="1"/>
    <col min="14910" max="14914" width="8.85546875" style="168"/>
    <col min="14915" max="14915" width="11.85546875" style="168" customWidth="1"/>
    <col min="14916" max="14916" width="8.85546875" style="168"/>
    <col min="14917" max="14917" width="12.42578125" style="168" customWidth="1"/>
    <col min="14918" max="14922" width="8.85546875" style="168"/>
    <col min="14923" max="14923" width="11.85546875" style="168" customWidth="1"/>
    <col min="14924" max="14924" width="8.85546875" style="168"/>
    <col min="14925" max="14925" width="12.42578125" style="168" customWidth="1"/>
    <col min="14926" max="14930" width="8.85546875" style="168"/>
    <col min="14931" max="14931" width="11.85546875" style="168" customWidth="1"/>
    <col min="14932" max="14932" width="8.85546875" style="168"/>
    <col min="14933" max="14933" width="12.42578125" style="168" customWidth="1"/>
    <col min="14934" max="14938" width="8.85546875" style="168"/>
    <col min="14939" max="14939" width="11.85546875" style="168" customWidth="1"/>
    <col min="14940" max="14940" width="8.85546875" style="168"/>
    <col min="14941" max="14941" width="12.42578125" style="168" customWidth="1"/>
    <col min="14942" max="14946" width="8.85546875" style="168"/>
    <col min="14947" max="14947" width="11.85546875" style="168" customWidth="1"/>
    <col min="14948" max="15098" width="8.85546875" style="168"/>
    <col min="15099" max="15102" width="8.85546875" style="168" customWidth="1"/>
    <col min="15103" max="15108" width="0" style="168" hidden="1" customWidth="1"/>
    <col min="15109" max="15109" width="11.28515625" style="168" customWidth="1"/>
    <col min="15110" max="15114" width="8.85546875" style="168" customWidth="1"/>
    <col min="15115" max="15115" width="12.42578125" style="168" customWidth="1"/>
    <col min="15116" max="15116" width="8.85546875" style="168" customWidth="1"/>
    <col min="15117" max="15117" width="12.140625" style="168" customWidth="1"/>
    <col min="15118" max="15118" width="7.7109375" style="168" bestFit="1" customWidth="1"/>
    <col min="15119" max="15122" width="8.85546875" style="168" customWidth="1"/>
    <col min="15123" max="15123" width="12.28515625" style="168" customWidth="1"/>
    <col min="15124" max="15124" width="8.85546875" style="168" customWidth="1"/>
    <col min="15125" max="15125" width="13.140625" style="168" customWidth="1"/>
    <col min="15126" max="15130" width="8.85546875" style="168" customWidth="1"/>
    <col min="15131" max="15131" width="13.85546875" style="168" customWidth="1"/>
    <col min="15132" max="15132" width="8.85546875" style="168"/>
    <col min="15133" max="15133" width="13.42578125" style="168" customWidth="1"/>
    <col min="15134" max="15138" width="8.85546875" style="168"/>
    <col min="15139" max="15139" width="16" style="168" customWidth="1"/>
    <col min="15140" max="15140" width="8.85546875" style="168"/>
    <col min="15141" max="15141" width="12.42578125" style="168" customWidth="1"/>
    <col min="15142" max="15146" width="8.85546875" style="168"/>
    <col min="15147" max="15147" width="11.85546875" style="168" customWidth="1"/>
    <col min="15148" max="15148" width="8.85546875" style="168"/>
    <col min="15149" max="15149" width="12.42578125" style="168" customWidth="1"/>
    <col min="15150" max="15154" width="8.85546875" style="168"/>
    <col min="15155" max="15155" width="11.85546875" style="168" customWidth="1"/>
    <col min="15156" max="15156" width="8.85546875" style="168"/>
    <col min="15157" max="15157" width="12.42578125" style="168" customWidth="1"/>
    <col min="15158" max="15162" width="8.85546875" style="168"/>
    <col min="15163" max="15163" width="11.85546875" style="168" customWidth="1"/>
    <col min="15164" max="15164" width="8.85546875" style="168"/>
    <col min="15165" max="15165" width="12.42578125" style="168" customWidth="1"/>
    <col min="15166" max="15170" width="8.85546875" style="168"/>
    <col min="15171" max="15171" width="11.85546875" style="168" customWidth="1"/>
    <col min="15172" max="15172" width="8.85546875" style="168"/>
    <col min="15173" max="15173" width="12.42578125" style="168" customWidth="1"/>
    <col min="15174" max="15178" width="8.85546875" style="168"/>
    <col min="15179" max="15179" width="11.85546875" style="168" customWidth="1"/>
    <col min="15180" max="15180" width="8.85546875" style="168"/>
    <col min="15181" max="15181" width="12.42578125" style="168" customWidth="1"/>
    <col min="15182" max="15186" width="8.85546875" style="168"/>
    <col min="15187" max="15187" width="11.85546875" style="168" customWidth="1"/>
    <col min="15188" max="15188" width="8.85546875" style="168"/>
    <col min="15189" max="15189" width="12.42578125" style="168" customWidth="1"/>
    <col min="15190" max="15194" width="8.85546875" style="168"/>
    <col min="15195" max="15195" width="11.85546875" style="168" customWidth="1"/>
    <col min="15196" max="15196" width="8.85546875" style="168"/>
    <col min="15197" max="15197" width="12.42578125" style="168" customWidth="1"/>
    <col min="15198" max="15202" width="8.85546875" style="168"/>
    <col min="15203" max="15203" width="11.85546875" style="168" customWidth="1"/>
    <col min="15204" max="15354" width="8.85546875" style="168"/>
    <col min="15355" max="15358" width="8.85546875" style="168" customWidth="1"/>
    <col min="15359" max="15364" width="0" style="168" hidden="1" customWidth="1"/>
    <col min="15365" max="15365" width="11.28515625" style="168" customWidth="1"/>
    <col min="15366" max="15370" width="8.85546875" style="168" customWidth="1"/>
    <col min="15371" max="15371" width="12.42578125" style="168" customWidth="1"/>
    <col min="15372" max="15372" width="8.85546875" style="168" customWidth="1"/>
    <col min="15373" max="15373" width="12.140625" style="168" customWidth="1"/>
    <col min="15374" max="15374" width="7.7109375" style="168" bestFit="1" customWidth="1"/>
    <col min="15375" max="15378" width="8.85546875" style="168" customWidth="1"/>
    <col min="15379" max="15379" width="12.28515625" style="168" customWidth="1"/>
    <col min="15380" max="15380" width="8.85546875" style="168" customWidth="1"/>
    <col min="15381" max="15381" width="13.140625" style="168" customWidth="1"/>
    <col min="15382" max="15386" width="8.85546875" style="168" customWidth="1"/>
    <col min="15387" max="15387" width="13.85546875" style="168" customWidth="1"/>
    <col min="15388" max="15388" width="8.85546875" style="168"/>
    <col min="15389" max="15389" width="13.42578125" style="168" customWidth="1"/>
    <col min="15390" max="15394" width="8.85546875" style="168"/>
    <col min="15395" max="15395" width="16" style="168" customWidth="1"/>
    <col min="15396" max="15396" width="8.85546875" style="168"/>
    <col min="15397" max="15397" width="12.42578125" style="168" customWidth="1"/>
    <col min="15398" max="15402" width="8.85546875" style="168"/>
    <col min="15403" max="15403" width="11.85546875" style="168" customWidth="1"/>
    <col min="15404" max="15404" width="8.85546875" style="168"/>
    <col min="15405" max="15405" width="12.42578125" style="168" customWidth="1"/>
    <col min="15406" max="15410" width="8.85546875" style="168"/>
    <col min="15411" max="15411" width="11.85546875" style="168" customWidth="1"/>
    <col min="15412" max="15412" width="8.85546875" style="168"/>
    <col min="15413" max="15413" width="12.42578125" style="168" customWidth="1"/>
    <col min="15414" max="15418" width="8.85546875" style="168"/>
    <col min="15419" max="15419" width="11.85546875" style="168" customWidth="1"/>
    <col min="15420" max="15420" width="8.85546875" style="168"/>
    <col min="15421" max="15421" width="12.42578125" style="168" customWidth="1"/>
    <col min="15422" max="15426" width="8.85546875" style="168"/>
    <col min="15427" max="15427" width="11.85546875" style="168" customWidth="1"/>
    <col min="15428" max="15428" width="8.85546875" style="168"/>
    <col min="15429" max="15429" width="12.42578125" style="168" customWidth="1"/>
    <col min="15430" max="15434" width="8.85546875" style="168"/>
    <col min="15435" max="15435" width="11.85546875" style="168" customWidth="1"/>
    <col min="15436" max="15436" width="8.85546875" style="168"/>
    <col min="15437" max="15437" width="12.42578125" style="168" customWidth="1"/>
    <col min="15438" max="15442" width="8.85546875" style="168"/>
    <col min="15443" max="15443" width="11.85546875" style="168" customWidth="1"/>
    <col min="15444" max="15444" width="8.85546875" style="168"/>
    <col min="15445" max="15445" width="12.42578125" style="168" customWidth="1"/>
    <col min="15446" max="15450" width="8.85546875" style="168"/>
    <col min="15451" max="15451" width="11.85546875" style="168" customWidth="1"/>
    <col min="15452" max="15452" width="8.85546875" style="168"/>
    <col min="15453" max="15453" width="12.42578125" style="168" customWidth="1"/>
    <col min="15454" max="15458" width="8.85546875" style="168"/>
    <col min="15459" max="15459" width="11.85546875" style="168" customWidth="1"/>
    <col min="15460" max="15610" width="8.85546875" style="168"/>
    <col min="15611" max="15614" width="8.85546875" style="168" customWidth="1"/>
    <col min="15615" max="15620" width="0" style="168" hidden="1" customWidth="1"/>
    <col min="15621" max="15621" width="11.28515625" style="168" customWidth="1"/>
    <col min="15622" max="15626" width="8.85546875" style="168" customWidth="1"/>
    <col min="15627" max="15627" width="12.42578125" style="168" customWidth="1"/>
    <col min="15628" max="15628" width="8.85546875" style="168" customWidth="1"/>
    <col min="15629" max="15629" width="12.140625" style="168" customWidth="1"/>
    <col min="15630" max="15630" width="7.7109375" style="168" bestFit="1" customWidth="1"/>
    <col min="15631" max="15634" width="8.85546875" style="168" customWidth="1"/>
    <col min="15635" max="15635" width="12.28515625" style="168" customWidth="1"/>
    <col min="15636" max="15636" width="8.85546875" style="168" customWidth="1"/>
    <col min="15637" max="15637" width="13.140625" style="168" customWidth="1"/>
    <col min="15638" max="15642" width="8.85546875" style="168" customWidth="1"/>
    <col min="15643" max="15643" width="13.85546875" style="168" customWidth="1"/>
    <col min="15644" max="15644" width="8.85546875" style="168"/>
    <col min="15645" max="15645" width="13.42578125" style="168" customWidth="1"/>
    <col min="15646" max="15650" width="8.85546875" style="168"/>
    <col min="15651" max="15651" width="16" style="168" customWidth="1"/>
    <col min="15652" max="15652" width="8.85546875" style="168"/>
    <col min="15653" max="15653" width="12.42578125" style="168" customWidth="1"/>
    <col min="15654" max="15658" width="8.85546875" style="168"/>
    <col min="15659" max="15659" width="11.85546875" style="168" customWidth="1"/>
    <col min="15660" max="15660" width="8.85546875" style="168"/>
    <col min="15661" max="15661" width="12.42578125" style="168" customWidth="1"/>
    <col min="15662" max="15666" width="8.85546875" style="168"/>
    <col min="15667" max="15667" width="11.85546875" style="168" customWidth="1"/>
    <col min="15668" max="15668" width="8.85546875" style="168"/>
    <col min="15669" max="15669" width="12.42578125" style="168" customWidth="1"/>
    <col min="15670" max="15674" width="8.85546875" style="168"/>
    <col min="15675" max="15675" width="11.85546875" style="168" customWidth="1"/>
    <col min="15676" max="15676" width="8.85546875" style="168"/>
    <col min="15677" max="15677" width="12.42578125" style="168" customWidth="1"/>
    <col min="15678" max="15682" width="8.85546875" style="168"/>
    <col min="15683" max="15683" width="11.85546875" style="168" customWidth="1"/>
    <col min="15684" max="15684" width="8.85546875" style="168"/>
    <col min="15685" max="15685" width="12.42578125" style="168" customWidth="1"/>
    <col min="15686" max="15690" width="8.85546875" style="168"/>
    <col min="15691" max="15691" width="11.85546875" style="168" customWidth="1"/>
    <col min="15692" max="15692" width="8.85546875" style="168"/>
    <col min="15693" max="15693" width="12.42578125" style="168" customWidth="1"/>
    <col min="15694" max="15698" width="8.85546875" style="168"/>
    <col min="15699" max="15699" width="11.85546875" style="168" customWidth="1"/>
    <col min="15700" max="15700" width="8.85546875" style="168"/>
    <col min="15701" max="15701" width="12.42578125" style="168" customWidth="1"/>
    <col min="15702" max="15706" width="8.85546875" style="168"/>
    <col min="15707" max="15707" width="11.85546875" style="168" customWidth="1"/>
    <col min="15708" max="15708" width="8.85546875" style="168"/>
    <col min="15709" max="15709" width="12.42578125" style="168" customWidth="1"/>
    <col min="15710" max="15714" width="8.85546875" style="168"/>
    <col min="15715" max="15715" width="11.85546875" style="168" customWidth="1"/>
    <col min="15716" max="15866" width="8.85546875" style="168"/>
    <col min="15867" max="15870" width="8.85546875" style="168" customWidth="1"/>
    <col min="15871" max="15876" width="0" style="168" hidden="1" customWidth="1"/>
    <col min="15877" max="15877" width="11.28515625" style="168" customWidth="1"/>
    <col min="15878" max="15882" width="8.85546875" style="168" customWidth="1"/>
    <col min="15883" max="15883" width="12.42578125" style="168" customWidth="1"/>
    <col min="15884" max="15884" width="8.85546875" style="168" customWidth="1"/>
    <col min="15885" max="15885" width="12.140625" style="168" customWidth="1"/>
    <col min="15886" max="15886" width="7.7109375" style="168" bestFit="1" customWidth="1"/>
    <col min="15887" max="15890" width="8.85546875" style="168" customWidth="1"/>
    <col min="15891" max="15891" width="12.28515625" style="168" customWidth="1"/>
    <col min="15892" max="15892" width="8.85546875" style="168" customWidth="1"/>
    <col min="15893" max="15893" width="13.140625" style="168" customWidth="1"/>
    <col min="15894" max="15898" width="8.85546875" style="168" customWidth="1"/>
    <col min="15899" max="15899" width="13.85546875" style="168" customWidth="1"/>
    <col min="15900" max="15900" width="8.85546875" style="168"/>
    <col min="15901" max="15901" width="13.42578125" style="168" customWidth="1"/>
    <col min="15902" max="15906" width="8.85546875" style="168"/>
    <col min="15907" max="15907" width="16" style="168" customWidth="1"/>
    <col min="15908" max="15908" width="8.85546875" style="168"/>
    <col min="15909" max="15909" width="12.42578125" style="168" customWidth="1"/>
    <col min="15910" max="15914" width="8.85546875" style="168"/>
    <col min="15915" max="15915" width="11.85546875" style="168" customWidth="1"/>
    <col min="15916" max="15916" width="8.85546875" style="168"/>
    <col min="15917" max="15917" width="12.42578125" style="168" customWidth="1"/>
    <col min="15918" max="15922" width="8.85546875" style="168"/>
    <col min="15923" max="15923" width="11.85546875" style="168" customWidth="1"/>
    <col min="15924" max="15924" width="8.85546875" style="168"/>
    <col min="15925" max="15925" width="12.42578125" style="168" customWidth="1"/>
    <col min="15926" max="15930" width="8.85546875" style="168"/>
    <col min="15931" max="15931" width="11.85546875" style="168" customWidth="1"/>
    <col min="15932" max="15932" width="8.85546875" style="168"/>
    <col min="15933" max="15933" width="12.42578125" style="168" customWidth="1"/>
    <col min="15934" max="15938" width="8.85546875" style="168"/>
    <col min="15939" max="15939" width="11.85546875" style="168" customWidth="1"/>
    <col min="15940" max="15940" width="8.85546875" style="168"/>
    <col min="15941" max="15941" width="12.42578125" style="168" customWidth="1"/>
    <col min="15942" max="15946" width="8.85546875" style="168"/>
    <col min="15947" max="15947" width="11.85546875" style="168" customWidth="1"/>
    <col min="15948" max="15948" width="8.85546875" style="168"/>
    <col min="15949" max="15949" width="12.42578125" style="168" customWidth="1"/>
    <col min="15950" max="15954" width="8.85546875" style="168"/>
    <col min="15955" max="15955" width="11.85546875" style="168" customWidth="1"/>
    <col min="15956" max="15956" width="8.85546875" style="168"/>
    <col min="15957" max="15957" width="12.42578125" style="168" customWidth="1"/>
    <col min="15958" max="15962" width="8.85546875" style="168"/>
    <col min="15963" max="15963" width="11.85546875" style="168" customWidth="1"/>
    <col min="15964" max="15964" width="8.85546875" style="168"/>
    <col min="15965" max="15965" width="12.42578125" style="168" customWidth="1"/>
    <col min="15966" max="15970" width="8.85546875" style="168"/>
    <col min="15971" max="15971" width="11.85546875" style="168" customWidth="1"/>
    <col min="15972" max="16122" width="8.85546875" style="168"/>
    <col min="16123" max="16126" width="8.85546875" style="168" customWidth="1"/>
    <col min="16127" max="16132" width="0" style="168" hidden="1" customWidth="1"/>
    <col min="16133" max="16133" width="11.28515625" style="168" customWidth="1"/>
    <col min="16134" max="16138" width="8.85546875" style="168" customWidth="1"/>
    <col min="16139" max="16139" width="12.42578125" style="168" customWidth="1"/>
    <col min="16140" max="16140" width="8.85546875" style="168" customWidth="1"/>
    <col min="16141" max="16141" width="12.140625" style="168" customWidth="1"/>
    <col min="16142" max="16142" width="7.7109375" style="168" bestFit="1" customWidth="1"/>
    <col min="16143" max="16146" width="8.85546875" style="168" customWidth="1"/>
    <col min="16147" max="16147" width="12.28515625" style="168" customWidth="1"/>
    <col min="16148" max="16148" width="8.85546875" style="168" customWidth="1"/>
    <col min="16149" max="16149" width="13.140625" style="168" customWidth="1"/>
    <col min="16150" max="16154" width="8.85546875" style="168" customWidth="1"/>
    <col min="16155" max="16155" width="13.85546875" style="168" customWidth="1"/>
    <col min="16156" max="16156" width="8.85546875" style="168"/>
    <col min="16157" max="16157" width="13.42578125" style="168" customWidth="1"/>
    <col min="16158" max="16162" width="8.85546875" style="168"/>
    <col min="16163" max="16163" width="16" style="168" customWidth="1"/>
    <col min="16164" max="16164" width="8.85546875" style="168"/>
    <col min="16165" max="16165" width="12.42578125" style="168" customWidth="1"/>
    <col min="16166" max="16170" width="8.85546875" style="168"/>
    <col min="16171" max="16171" width="11.85546875" style="168" customWidth="1"/>
    <col min="16172" max="16172" width="8.85546875" style="168"/>
    <col min="16173" max="16173" width="12.42578125" style="168" customWidth="1"/>
    <col min="16174" max="16178" width="8.85546875" style="168"/>
    <col min="16179" max="16179" width="11.85546875" style="168" customWidth="1"/>
    <col min="16180" max="16180" width="8.85546875" style="168"/>
    <col min="16181" max="16181" width="12.42578125" style="168" customWidth="1"/>
    <col min="16182" max="16186" width="8.85546875" style="168"/>
    <col min="16187" max="16187" width="11.85546875" style="168" customWidth="1"/>
    <col min="16188" max="16188" width="8.85546875" style="168"/>
    <col min="16189" max="16189" width="12.42578125" style="168" customWidth="1"/>
    <col min="16190" max="16194" width="8.85546875" style="168"/>
    <col min="16195" max="16195" width="11.85546875" style="168" customWidth="1"/>
    <col min="16196" max="16196" width="8.85546875" style="168"/>
    <col min="16197" max="16197" width="12.42578125" style="168" customWidth="1"/>
    <col min="16198" max="16202" width="8.85546875" style="168"/>
    <col min="16203" max="16203" width="11.85546875" style="168" customWidth="1"/>
    <col min="16204" max="16204" width="8.85546875" style="168"/>
    <col min="16205" max="16205" width="12.42578125" style="168" customWidth="1"/>
    <col min="16206" max="16210" width="8.85546875" style="168"/>
    <col min="16211" max="16211" width="11.85546875" style="168" customWidth="1"/>
    <col min="16212" max="16212" width="8.85546875" style="168"/>
    <col min="16213" max="16213" width="12.42578125" style="168" customWidth="1"/>
    <col min="16214" max="16218" width="8.85546875" style="168"/>
    <col min="16219" max="16219" width="11.85546875" style="168" customWidth="1"/>
    <col min="16220" max="16220" width="8.85546875" style="168"/>
    <col min="16221" max="16221" width="12.42578125" style="168" customWidth="1"/>
    <col min="16222" max="16226" width="8.85546875" style="168"/>
    <col min="16227" max="16227" width="11.85546875" style="168" customWidth="1"/>
    <col min="16228" max="16384" width="8.85546875" style="168"/>
  </cols>
  <sheetData>
    <row r="1" spans="1:100" ht="15" customHeight="1">
      <c r="A1" s="356" t="s">
        <v>112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</row>
    <row r="2" spans="1:100" ht="15" customHeight="1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</row>
    <row r="3" spans="1:100">
      <c r="A3" s="169" t="s">
        <v>1</v>
      </c>
      <c r="B3" s="169" t="s">
        <v>190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</row>
    <row r="4" spans="1:100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</row>
    <row r="5" spans="1:100" ht="16.5" customHeight="1">
      <c r="A5" s="357" t="s">
        <v>7</v>
      </c>
      <c r="B5" s="357" t="s">
        <v>142</v>
      </c>
      <c r="C5" s="357" t="s">
        <v>10</v>
      </c>
      <c r="D5" s="359" t="s">
        <v>182</v>
      </c>
      <c r="E5" s="361" t="s">
        <v>17</v>
      </c>
      <c r="F5" s="362"/>
      <c r="G5" s="362"/>
      <c r="H5" s="362"/>
      <c r="I5" s="362"/>
      <c r="J5" s="362"/>
      <c r="K5" s="362"/>
      <c r="L5" s="363"/>
      <c r="M5" s="361" t="s">
        <v>18</v>
      </c>
      <c r="N5" s="362"/>
      <c r="O5" s="362"/>
      <c r="P5" s="362"/>
      <c r="Q5" s="362"/>
      <c r="R5" s="362"/>
      <c r="S5" s="362"/>
      <c r="T5" s="363"/>
      <c r="U5" s="361" t="s">
        <v>19</v>
      </c>
      <c r="V5" s="362"/>
      <c r="W5" s="362"/>
      <c r="X5" s="362"/>
      <c r="Y5" s="362"/>
      <c r="Z5" s="362"/>
      <c r="AA5" s="362"/>
      <c r="AB5" s="363"/>
      <c r="AC5" s="361" t="s">
        <v>20</v>
      </c>
      <c r="AD5" s="362"/>
      <c r="AE5" s="362"/>
      <c r="AF5" s="362"/>
      <c r="AG5" s="362"/>
      <c r="AH5" s="362"/>
      <c r="AI5" s="362"/>
      <c r="AJ5" s="363"/>
      <c r="AK5" s="361" t="s">
        <v>21</v>
      </c>
      <c r="AL5" s="362"/>
      <c r="AM5" s="362"/>
      <c r="AN5" s="362"/>
      <c r="AO5" s="362"/>
      <c r="AP5" s="362"/>
      <c r="AQ5" s="362"/>
      <c r="AR5" s="363"/>
      <c r="AS5" s="361" t="s">
        <v>183</v>
      </c>
      <c r="AT5" s="362"/>
      <c r="AU5" s="362"/>
      <c r="AV5" s="362"/>
      <c r="AW5" s="362"/>
      <c r="AX5" s="362"/>
      <c r="AY5" s="362"/>
      <c r="AZ5" s="363"/>
      <c r="BA5" s="361" t="s">
        <v>184</v>
      </c>
      <c r="BB5" s="362"/>
      <c r="BC5" s="362"/>
      <c r="BD5" s="362"/>
      <c r="BE5" s="362"/>
      <c r="BF5" s="362"/>
      <c r="BG5" s="362"/>
      <c r="BH5" s="363"/>
      <c r="BI5" s="361" t="s">
        <v>185</v>
      </c>
      <c r="BJ5" s="362"/>
      <c r="BK5" s="362"/>
      <c r="BL5" s="362"/>
      <c r="BM5" s="362"/>
      <c r="BN5" s="362"/>
      <c r="BO5" s="362"/>
      <c r="BP5" s="363"/>
      <c r="BQ5" s="361" t="s">
        <v>186</v>
      </c>
      <c r="BR5" s="362"/>
      <c r="BS5" s="362"/>
      <c r="BT5" s="362"/>
      <c r="BU5" s="362"/>
      <c r="BV5" s="362"/>
      <c r="BW5" s="362"/>
      <c r="BX5" s="363"/>
      <c r="BY5" s="361" t="s">
        <v>187</v>
      </c>
      <c r="BZ5" s="362"/>
      <c r="CA5" s="362"/>
      <c r="CB5" s="362"/>
      <c r="CC5" s="362"/>
      <c r="CD5" s="362"/>
      <c r="CE5" s="362"/>
      <c r="CF5" s="363"/>
      <c r="CG5" s="361" t="s">
        <v>188</v>
      </c>
      <c r="CH5" s="362"/>
      <c r="CI5" s="362"/>
      <c r="CJ5" s="362"/>
      <c r="CK5" s="362"/>
      <c r="CL5" s="362"/>
      <c r="CM5" s="362"/>
      <c r="CN5" s="363"/>
      <c r="CO5" s="361" t="s">
        <v>189</v>
      </c>
      <c r="CP5" s="362"/>
      <c r="CQ5" s="362"/>
      <c r="CR5" s="362"/>
      <c r="CS5" s="362"/>
      <c r="CT5" s="362"/>
      <c r="CU5" s="362"/>
      <c r="CV5" s="363"/>
    </row>
    <row r="6" spans="1:100" s="171" customFormat="1" ht="15.75" customHeight="1">
      <c r="A6" s="357"/>
      <c r="B6" s="357"/>
      <c r="C6" s="357"/>
      <c r="D6" s="359"/>
      <c r="E6" s="364" t="s">
        <v>257</v>
      </c>
      <c r="F6" s="364" t="s">
        <v>258</v>
      </c>
      <c r="G6" s="365" t="s">
        <v>259</v>
      </c>
      <c r="H6" s="365" t="s">
        <v>117</v>
      </c>
      <c r="I6" s="365"/>
      <c r="J6" s="365"/>
      <c r="K6" s="365"/>
      <c r="L6" s="365" t="s">
        <v>123</v>
      </c>
      <c r="M6" s="364" t="s">
        <v>257</v>
      </c>
      <c r="N6" s="364" t="s">
        <v>258</v>
      </c>
      <c r="O6" s="365" t="s">
        <v>259</v>
      </c>
      <c r="P6" s="365" t="s">
        <v>117</v>
      </c>
      <c r="Q6" s="365"/>
      <c r="R6" s="365"/>
      <c r="S6" s="365"/>
      <c r="T6" s="365" t="s">
        <v>123</v>
      </c>
      <c r="U6" s="364" t="s">
        <v>257</v>
      </c>
      <c r="V6" s="364" t="s">
        <v>258</v>
      </c>
      <c r="W6" s="365" t="s">
        <v>259</v>
      </c>
      <c r="X6" s="365" t="s">
        <v>117</v>
      </c>
      <c r="Y6" s="365"/>
      <c r="Z6" s="365"/>
      <c r="AA6" s="365"/>
      <c r="AB6" s="365" t="s">
        <v>123</v>
      </c>
      <c r="AC6" s="364" t="s">
        <v>257</v>
      </c>
      <c r="AD6" s="364" t="s">
        <v>258</v>
      </c>
      <c r="AE6" s="365" t="s">
        <v>259</v>
      </c>
      <c r="AF6" s="365" t="s">
        <v>117</v>
      </c>
      <c r="AG6" s="365"/>
      <c r="AH6" s="365"/>
      <c r="AI6" s="365"/>
      <c r="AJ6" s="365" t="s">
        <v>123</v>
      </c>
      <c r="AK6" s="364" t="s">
        <v>257</v>
      </c>
      <c r="AL6" s="364" t="s">
        <v>258</v>
      </c>
      <c r="AM6" s="365" t="s">
        <v>259</v>
      </c>
      <c r="AN6" s="365" t="s">
        <v>117</v>
      </c>
      <c r="AO6" s="365"/>
      <c r="AP6" s="365"/>
      <c r="AQ6" s="365"/>
      <c r="AR6" s="365" t="s">
        <v>123</v>
      </c>
      <c r="AS6" s="364" t="s">
        <v>257</v>
      </c>
      <c r="AT6" s="364" t="s">
        <v>258</v>
      </c>
      <c r="AU6" s="365" t="s">
        <v>259</v>
      </c>
      <c r="AV6" s="365" t="s">
        <v>117</v>
      </c>
      <c r="AW6" s="365"/>
      <c r="AX6" s="365"/>
      <c r="AY6" s="365"/>
      <c r="AZ6" s="365" t="s">
        <v>123</v>
      </c>
      <c r="BA6" s="364" t="s">
        <v>257</v>
      </c>
      <c r="BB6" s="364" t="s">
        <v>258</v>
      </c>
      <c r="BC6" s="365" t="s">
        <v>259</v>
      </c>
      <c r="BD6" s="365" t="s">
        <v>117</v>
      </c>
      <c r="BE6" s="365"/>
      <c r="BF6" s="365"/>
      <c r="BG6" s="365"/>
      <c r="BH6" s="365" t="s">
        <v>123</v>
      </c>
      <c r="BI6" s="364" t="s">
        <v>257</v>
      </c>
      <c r="BJ6" s="364" t="s">
        <v>258</v>
      </c>
      <c r="BK6" s="365" t="s">
        <v>259</v>
      </c>
      <c r="BL6" s="365" t="s">
        <v>117</v>
      </c>
      <c r="BM6" s="365"/>
      <c r="BN6" s="365"/>
      <c r="BO6" s="365"/>
      <c r="BP6" s="365" t="s">
        <v>123</v>
      </c>
      <c r="BQ6" s="364" t="s">
        <v>257</v>
      </c>
      <c r="BR6" s="364" t="s">
        <v>258</v>
      </c>
      <c r="BS6" s="365" t="s">
        <v>259</v>
      </c>
      <c r="BT6" s="365" t="s">
        <v>117</v>
      </c>
      <c r="BU6" s="365"/>
      <c r="BV6" s="365"/>
      <c r="BW6" s="365"/>
      <c r="BX6" s="365" t="s">
        <v>123</v>
      </c>
      <c r="BY6" s="364" t="s">
        <v>257</v>
      </c>
      <c r="BZ6" s="364" t="s">
        <v>258</v>
      </c>
      <c r="CA6" s="365" t="s">
        <v>259</v>
      </c>
      <c r="CB6" s="365" t="s">
        <v>117</v>
      </c>
      <c r="CC6" s="365"/>
      <c r="CD6" s="365"/>
      <c r="CE6" s="365"/>
      <c r="CF6" s="365" t="s">
        <v>123</v>
      </c>
      <c r="CG6" s="364" t="s">
        <v>257</v>
      </c>
      <c r="CH6" s="364" t="s">
        <v>258</v>
      </c>
      <c r="CI6" s="365" t="s">
        <v>259</v>
      </c>
      <c r="CJ6" s="365" t="s">
        <v>117</v>
      </c>
      <c r="CK6" s="365"/>
      <c r="CL6" s="365"/>
      <c r="CM6" s="365"/>
      <c r="CN6" s="365" t="s">
        <v>123</v>
      </c>
      <c r="CO6" s="364" t="s">
        <v>257</v>
      </c>
      <c r="CP6" s="364" t="s">
        <v>258</v>
      </c>
      <c r="CQ6" s="365" t="s">
        <v>259</v>
      </c>
      <c r="CR6" s="365" t="s">
        <v>117</v>
      </c>
      <c r="CS6" s="365"/>
      <c r="CT6" s="365"/>
      <c r="CU6" s="365"/>
      <c r="CV6" s="365" t="s">
        <v>123</v>
      </c>
    </row>
    <row r="7" spans="1:100" ht="34.5" customHeight="1">
      <c r="A7" s="358"/>
      <c r="B7" s="358"/>
      <c r="C7" s="358"/>
      <c r="D7" s="360"/>
      <c r="E7" s="364"/>
      <c r="F7" s="364"/>
      <c r="G7" s="365"/>
      <c r="H7" s="172" t="s">
        <v>124</v>
      </c>
      <c r="I7" s="172" t="s">
        <v>125</v>
      </c>
      <c r="J7" s="172" t="s">
        <v>126</v>
      </c>
      <c r="K7" s="172" t="s">
        <v>127</v>
      </c>
      <c r="L7" s="365"/>
      <c r="M7" s="364"/>
      <c r="N7" s="364"/>
      <c r="O7" s="365"/>
      <c r="P7" s="172" t="s">
        <v>124</v>
      </c>
      <c r="Q7" s="172" t="s">
        <v>125</v>
      </c>
      <c r="R7" s="172" t="s">
        <v>126</v>
      </c>
      <c r="S7" s="172" t="s">
        <v>127</v>
      </c>
      <c r="T7" s="365"/>
      <c r="U7" s="364"/>
      <c r="V7" s="364"/>
      <c r="W7" s="365"/>
      <c r="X7" s="172" t="s">
        <v>124</v>
      </c>
      <c r="Y7" s="172" t="s">
        <v>125</v>
      </c>
      <c r="Z7" s="172" t="s">
        <v>126</v>
      </c>
      <c r="AA7" s="172" t="s">
        <v>127</v>
      </c>
      <c r="AB7" s="365"/>
      <c r="AC7" s="364"/>
      <c r="AD7" s="364"/>
      <c r="AE7" s="365"/>
      <c r="AF7" s="172" t="s">
        <v>124</v>
      </c>
      <c r="AG7" s="172" t="s">
        <v>125</v>
      </c>
      <c r="AH7" s="172" t="s">
        <v>126</v>
      </c>
      <c r="AI7" s="172" t="s">
        <v>127</v>
      </c>
      <c r="AJ7" s="365"/>
      <c r="AK7" s="364"/>
      <c r="AL7" s="364"/>
      <c r="AM7" s="365"/>
      <c r="AN7" s="172" t="s">
        <v>124</v>
      </c>
      <c r="AO7" s="172" t="s">
        <v>125</v>
      </c>
      <c r="AP7" s="172" t="s">
        <v>126</v>
      </c>
      <c r="AQ7" s="172" t="s">
        <v>127</v>
      </c>
      <c r="AR7" s="365"/>
      <c r="AS7" s="364"/>
      <c r="AT7" s="364"/>
      <c r="AU7" s="365"/>
      <c r="AV7" s="172" t="s">
        <v>124</v>
      </c>
      <c r="AW7" s="172" t="s">
        <v>125</v>
      </c>
      <c r="AX7" s="172" t="s">
        <v>126</v>
      </c>
      <c r="AY7" s="172" t="s">
        <v>127</v>
      </c>
      <c r="AZ7" s="365"/>
      <c r="BA7" s="364"/>
      <c r="BB7" s="364"/>
      <c r="BC7" s="365"/>
      <c r="BD7" s="172" t="s">
        <v>124</v>
      </c>
      <c r="BE7" s="172" t="s">
        <v>125</v>
      </c>
      <c r="BF7" s="172" t="s">
        <v>126</v>
      </c>
      <c r="BG7" s="172" t="s">
        <v>127</v>
      </c>
      <c r="BH7" s="365"/>
      <c r="BI7" s="364"/>
      <c r="BJ7" s="364"/>
      <c r="BK7" s="365"/>
      <c r="BL7" s="172" t="s">
        <v>124</v>
      </c>
      <c r="BM7" s="172" t="s">
        <v>125</v>
      </c>
      <c r="BN7" s="172" t="s">
        <v>126</v>
      </c>
      <c r="BO7" s="172" t="s">
        <v>127</v>
      </c>
      <c r="BP7" s="365"/>
      <c r="BQ7" s="364"/>
      <c r="BR7" s="364"/>
      <c r="BS7" s="365"/>
      <c r="BT7" s="172" t="s">
        <v>124</v>
      </c>
      <c r="BU7" s="172" t="s">
        <v>125</v>
      </c>
      <c r="BV7" s="172" t="s">
        <v>126</v>
      </c>
      <c r="BW7" s="172" t="s">
        <v>127</v>
      </c>
      <c r="BX7" s="365"/>
      <c r="BY7" s="364"/>
      <c r="BZ7" s="364"/>
      <c r="CA7" s="365"/>
      <c r="CB7" s="172" t="s">
        <v>124</v>
      </c>
      <c r="CC7" s="172" t="s">
        <v>125</v>
      </c>
      <c r="CD7" s="172" t="s">
        <v>126</v>
      </c>
      <c r="CE7" s="172" t="s">
        <v>127</v>
      </c>
      <c r="CF7" s="365"/>
      <c r="CG7" s="364"/>
      <c r="CH7" s="364"/>
      <c r="CI7" s="365"/>
      <c r="CJ7" s="172" t="s">
        <v>124</v>
      </c>
      <c r="CK7" s="172" t="s">
        <v>125</v>
      </c>
      <c r="CL7" s="172" t="s">
        <v>126</v>
      </c>
      <c r="CM7" s="172" t="s">
        <v>127</v>
      </c>
      <c r="CN7" s="365"/>
      <c r="CO7" s="364"/>
      <c r="CP7" s="364"/>
      <c r="CQ7" s="365"/>
      <c r="CR7" s="172" t="s">
        <v>124</v>
      </c>
      <c r="CS7" s="172" t="s">
        <v>125</v>
      </c>
      <c r="CT7" s="172" t="s">
        <v>126</v>
      </c>
      <c r="CU7" s="172" t="s">
        <v>127</v>
      </c>
      <c r="CV7" s="365"/>
    </row>
    <row r="8" spans="1:100">
      <c r="A8" s="244">
        <v>1</v>
      </c>
      <c r="B8" s="244" t="s">
        <v>29</v>
      </c>
      <c r="C8" s="244">
        <v>30.76</v>
      </c>
      <c r="D8" s="173">
        <v>1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>
        <v>1</v>
      </c>
      <c r="AD8" s="174">
        <v>1</v>
      </c>
      <c r="AE8" s="247"/>
      <c r="AF8" s="247"/>
      <c r="AG8" s="247"/>
      <c r="AH8" s="247"/>
      <c r="AI8" s="247">
        <v>1</v>
      </c>
      <c r="AJ8" s="174"/>
      <c r="AK8" s="174">
        <v>1</v>
      </c>
      <c r="AL8" s="174">
        <v>1</v>
      </c>
      <c r="AM8" s="247"/>
      <c r="AN8" s="247"/>
      <c r="AO8" s="247"/>
      <c r="AP8" s="247"/>
      <c r="AQ8" s="247">
        <v>1</v>
      </c>
      <c r="AR8" s="174"/>
      <c r="AS8" s="174">
        <v>1</v>
      </c>
      <c r="AT8" s="174">
        <v>1</v>
      </c>
      <c r="AU8" s="247"/>
      <c r="AV8" s="247"/>
      <c r="AW8" s="247"/>
      <c r="AX8" s="247"/>
      <c r="AY8" s="247">
        <v>1</v>
      </c>
      <c r="AZ8" s="174"/>
      <c r="BA8" s="174">
        <v>1</v>
      </c>
      <c r="BB8" s="174">
        <v>1</v>
      </c>
      <c r="BC8" s="247"/>
      <c r="BD8" s="247"/>
      <c r="BE8" s="247"/>
      <c r="BF8" s="247"/>
      <c r="BG8" s="247">
        <v>1</v>
      </c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B8" s="174"/>
      <c r="CC8" s="174"/>
      <c r="CD8" s="174"/>
      <c r="CE8" s="174"/>
      <c r="CF8" s="174"/>
      <c r="CG8" s="174"/>
      <c r="CH8" s="174"/>
      <c r="CI8" s="174"/>
      <c r="CJ8" s="174"/>
      <c r="CK8" s="174"/>
      <c r="CL8" s="174"/>
      <c r="CM8" s="174"/>
      <c r="CN8" s="174"/>
      <c r="CO8" s="174"/>
      <c r="CP8" s="174"/>
      <c r="CQ8" s="174"/>
      <c r="CR8" s="174"/>
      <c r="CS8" s="174"/>
      <c r="CT8" s="174"/>
      <c r="CU8" s="174"/>
      <c r="CV8" s="174"/>
    </row>
    <row r="9" spans="1:100">
      <c r="A9" s="244">
        <v>1</v>
      </c>
      <c r="B9" s="244" t="s">
        <v>34</v>
      </c>
      <c r="C9" s="244">
        <v>32.72</v>
      </c>
      <c r="D9" s="173">
        <v>1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>
        <v>1</v>
      </c>
      <c r="AD9" s="174">
        <v>1</v>
      </c>
      <c r="AE9" s="247"/>
      <c r="AF9" s="247"/>
      <c r="AG9" s="247"/>
      <c r="AH9" s="247"/>
      <c r="AI9" s="247">
        <v>1</v>
      </c>
      <c r="AJ9" s="174"/>
      <c r="AK9" s="174">
        <v>1</v>
      </c>
      <c r="AL9" s="174">
        <v>1</v>
      </c>
      <c r="AM9" s="247"/>
      <c r="AN9" s="247"/>
      <c r="AO9" s="247"/>
      <c r="AP9" s="247"/>
      <c r="AQ9" s="247">
        <v>1</v>
      </c>
      <c r="AR9" s="174"/>
      <c r="AS9" s="174">
        <v>1</v>
      </c>
      <c r="AT9" s="174">
        <v>1</v>
      </c>
      <c r="AU9" s="247"/>
      <c r="AV9" s="247"/>
      <c r="AW9" s="247"/>
      <c r="AX9" s="247"/>
      <c r="AY9" s="247">
        <v>1</v>
      </c>
      <c r="AZ9" s="174"/>
      <c r="BA9" s="174">
        <v>1</v>
      </c>
      <c r="BB9" s="174">
        <v>1</v>
      </c>
      <c r="BC9" s="247"/>
      <c r="BD9" s="247"/>
      <c r="BE9" s="247"/>
      <c r="BF9" s="247"/>
      <c r="BG9" s="247">
        <v>1</v>
      </c>
      <c r="BH9" s="174"/>
      <c r="BI9" s="174"/>
      <c r="BJ9" s="174"/>
      <c r="BK9" s="174"/>
      <c r="BL9" s="174"/>
      <c r="BM9" s="174"/>
      <c r="BN9" s="174"/>
      <c r="BO9" s="174"/>
      <c r="BP9" s="174"/>
      <c r="BQ9" s="174"/>
      <c r="BR9" s="174"/>
      <c r="BS9" s="174"/>
      <c r="BT9" s="174"/>
      <c r="BU9" s="174"/>
      <c r="BV9" s="174"/>
      <c r="BW9" s="174"/>
      <c r="BX9" s="174"/>
      <c r="BY9" s="174"/>
      <c r="BZ9" s="174"/>
      <c r="CA9" s="174"/>
      <c r="CB9" s="174"/>
      <c r="CC9" s="174"/>
      <c r="CD9" s="174"/>
      <c r="CE9" s="174"/>
      <c r="CF9" s="174"/>
      <c r="CG9" s="174"/>
      <c r="CH9" s="174"/>
      <c r="CI9" s="174"/>
      <c r="CJ9" s="174"/>
      <c r="CK9" s="174"/>
      <c r="CL9" s="174"/>
      <c r="CM9" s="174"/>
      <c r="CN9" s="174"/>
      <c r="CO9" s="174"/>
      <c r="CP9" s="174"/>
      <c r="CQ9" s="174"/>
      <c r="CR9" s="174"/>
      <c r="CS9" s="174"/>
      <c r="CT9" s="174"/>
      <c r="CU9" s="174"/>
      <c r="CV9" s="174"/>
    </row>
    <row r="10" spans="1:100">
      <c r="A10" s="244">
        <v>1</v>
      </c>
      <c r="B10" s="244" t="s">
        <v>38</v>
      </c>
      <c r="C10" s="244">
        <v>23.27</v>
      </c>
      <c r="D10" s="173">
        <v>1</v>
      </c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>
        <v>1</v>
      </c>
      <c r="AD10" s="174">
        <v>1</v>
      </c>
      <c r="AE10" s="247"/>
      <c r="AF10" s="247"/>
      <c r="AG10" s="247"/>
      <c r="AH10" s="247"/>
      <c r="AI10" s="247">
        <v>1</v>
      </c>
      <c r="AJ10" s="174"/>
      <c r="AK10" s="174">
        <v>1</v>
      </c>
      <c r="AL10" s="174">
        <v>1</v>
      </c>
      <c r="AM10" s="247"/>
      <c r="AN10" s="247"/>
      <c r="AO10" s="247"/>
      <c r="AP10" s="247"/>
      <c r="AQ10" s="247">
        <v>1</v>
      </c>
      <c r="AR10" s="174"/>
      <c r="AS10" s="174">
        <v>1</v>
      </c>
      <c r="AT10" s="174">
        <v>1</v>
      </c>
      <c r="AU10" s="247"/>
      <c r="AV10" s="247"/>
      <c r="AW10" s="247"/>
      <c r="AX10" s="247"/>
      <c r="AY10" s="247">
        <v>1</v>
      </c>
      <c r="AZ10" s="174"/>
      <c r="BA10" s="174">
        <v>1</v>
      </c>
      <c r="BB10" s="174">
        <v>1</v>
      </c>
      <c r="BC10" s="247"/>
      <c r="BD10" s="247"/>
      <c r="BE10" s="247"/>
      <c r="BF10" s="247"/>
      <c r="BG10" s="247">
        <v>1</v>
      </c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</row>
    <row r="11" spans="1:100">
      <c r="A11" s="244">
        <v>1</v>
      </c>
      <c r="B11" s="244" t="s">
        <v>31</v>
      </c>
      <c r="C11" s="244">
        <v>21.79</v>
      </c>
      <c r="D11" s="173">
        <v>1</v>
      </c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>
        <v>1</v>
      </c>
      <c r="AD11" s="174">
        <v>1</v>
      </c>
      <c r="AE11" s="247"/>
      <c r="AF11" s="247"/>
      <c r="AG11" s="247"/>
      <c r="AH11" s="247"/>
      <c r="AI11" s="247">
        <v>1</v>
      </c>
      <c r="AJ11" s="174"/>
      <c r="AK11" s="174">
        <v>1</v>
      </c>
      <c r="AL11" s="174">
        <v>1</v>
      </c>
      <c r="AM11" s="247"/>
      <c r="AN11" s="247"/>
      <c r="AO11" s="247"/>
      <c r="AP11" s="247"/>
      <c r="AQ11" s="247">
        <v>1</v>
      </c>
      <c r="AR11" s="174"/>
      <c r="AS11" s="174">
        <v>1</v>
      </c>
      <c r="AT11" s="174">
        <v>1</v>
      </c>
      <c r="AU11" s="247"/>
      <c r="AV11" s="247"/>
      <c r="AW11" s="247"/>
      <c r="AX11" s="247"/>
      <c r="AY11" s="247">
        <v>1</v>
      </c>
      <c r="AZ11" s="174"/>
      <c r="BA11" s="174">
        <v>1</v>
      </c>
      <c r="BB11" s="174">
        <v>1</v>
      </c>
      <c r="BC11" s="247"/>
      <c r="BD11" s="247"/>
      <c r="BE11" s="247"/>
      <c r="BF11" s="247"/>
      <c r="BG11" s="247">
        <v>1</v>
      </c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4"/>
      <c r="BU11" s="174"/>
      <c r="BV11" s="174"/>
      <c r="BW11" s="174"/>
      <c r="BX11" s="174"/>
      <c r="BY11" s="174"/>
      <c r="BZ11" s="174"/>
      <c r="CA11" s="174"/>
      <c r="CB11" s="174"/>
      <c r="CC11" s="174"/>
      <c r="CD11" s="174"/>
      <c r="CE11" s="174"/>
      <c r="CF11" s="174"/>
      <c r="CG11" s="174"/>
      <c r="CH11" s="174"/>
      <c r="CI11" s="174"/>
      <c r="CJ11" s="174"/>
      <c r="CK11" s="174"/>
      <c r="CL11" s="174"/>
      <c r="CM11" s="174"/>
      <c r="CN11" s="174"/>
      <c r="CO11" s="174"/>
      <c r="CP11" s="174"/>
      <c r="CQ11" s="174"/>
      <c r="CR11" s="174"/>
      <c r="CS11" s="174"/>
      <c r="CT11" s="174"/>
      <c r="CU11" s="174"/>
      <c r="CV11" s="174"/>
    </row>
    <row r="12" spans="1:100">
      <c r="A12" s="244">
        <v>1</v>
      </c>
      <c r="B12" s="244" t="s">
        <v>45</v>
      </c>
      <c r="C12" s="244">
        <v>35.35</v>
      </c>
      <c r="D12" s="173">
        <v>1</v>
      </c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>
        <v>1</v>
      </c>
      <c r="AD12" s="174">
        <v>1</v>
      </c>
      <c r="AE12" s="247"/>
      <c r="AF12" s="247"/>
      <c r="AG12" s="247"/>
      <c r="AH12" s="247"/>
      <c r="AI12" s="247">
        <v>1</v>
      </c>
      <c r="AJ12" s="174"/>
      <c r="AK12" s="174">
        <v>1</v>
      </c>
      <c r="AL12" s="174">
        <v>1</v>
      </c>
      <c r="AM12" s="247"/>
      <c r="AN12" s="247"/>
      <c r="AO12" s="247"/>
      <c r="AP12" s="247"/>
      <c r="AQ12" s="247">
        <v>1</v>
      </c>
      <c r="AR12" s="174"/>
      <c r="AS12" s="174">
        <v>1</v>
      </c>
      <c r="AT12" s="174">
        <v>1</v>
      </c>
      <c r="AU12" s="247"/>
      <c r="AV12" s="247"/>
      <c r="AW12" s="247"/>
      <c r="AX12" s="247"/>
      <c r="AY12" s="247">
        <v>1</v>
      </c>
      <c r="AZ12" s="174"/>
      <c r="BA12" s="174">
        <v>1</v>
      </c>
      <c r="BB12" s="174">
        <v>1</v>
      </c>
      <c r="BC12" s="247"/>
      <c r="BD12" s="247"/>
      <c r="BE12" s="247"/>
      <c r="BF12" s="247"/>
      <c r="BG12" s="247">
        <v>1</v>
      </c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</row>
    <row r="13" spans="1:100">
      <c r="A13" s="244">
        <v>1</v>
      </c>
      <c r="B13" s="244" t="s">
        <v>36</v>
      </c>
      <c r="C13" s="244">
        <v>22.49</v>
      </c>
      <c r="D13" s="173">
        <v>1</v>
      </c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>
        <v>1</v>
      </c>
      <c r="AD13" s="174">
        <v>1</v>
      </c>
      <c r="AE13" s="247"/>
      <c r="AF13" s="247"/>
      <c r="AG13" s="247"/>
      <c r="AH13" s="247"/>
      <c r="AI13" s="247">
        <v>1</v>
      </c>
      <c r="AJ13" s="174"/>
      <c r="AK13" s="174">
        <v>1</v>
      </c>
      <c r="AL13" s="174">
        <v>1</v>
      </c>
      <c r="AM13" s="247"/>
      <c r="AN13" s="247"/>
      <c r="AO13" s="247"/>
      <c r="AP13" s="247"/>
      <c r="AQ13" s="247">
        <v>1</v>
      </c>
      <c r="AR13" s="174"/>
      <c r="AS13" s="174">
        <v>1</v>
      </c>
      <c r="AT13" s="174">
        <v>1</v>
      </c>
      <c r="AU13" s="247"/>
      <c r="AV13" s="247"/>
      <c r="AW13" s="247"/>
      <c r="AX13" s="247"/>
      <c r="AY13" s="247">
        <v>1</v>
      </c>
      <c r="AZ13" s="174"/>
      <c r="BA13" s="174">
        <v>1</v>
      </c>
      <c r="BB13" s="174">
        <v>1</v>
      </c>
      <c r="BC13" s="247"/>
      <c r="BD13" s="247"/>
      <c r="BE13" s="247"/>
      <c r="BF13" s="247"/>
      <c r="BG13" s="247">
        <v>1</v>
      </c>
      <c r="BH13" s="174"/>
      <c r="BI13" s="174"/>
      <c r="BJ13" s="174"/>
      <c r="BK13" s="174"/>
      <c r="BL13" s="174"/>
      <c r="BM13" s="174"/>
      <c r="BN13" s="174"/>
      <c r="BO13" s="174"/>
      <c r="BP13" s="174"/>
      <c r="BQ13" s="174"/>
      <c r="BR13" s="174"/>
      <c r="BS13" s="174"/>
      <c r="BT13" s="174"/>
      <c r="BU13" s="174"/>
      <c r="BV13" s="174"/>
      <c r="BW13" s="174"/>
      <c r="BX13" s="174"/>
      <c r="BY13" s="174"/>
      <c r="BZ13" s="174"/>
      <c r="CA13" s="174"/>
      <c r="CB13" s="174"/>
      <c r="CC13" s="174"/>
      <c r="CD13" s="174"/>
      <c r="CE13" s="174"/>
      <c r="CF13" s="174"/>
      <c r="CG13" s="174"/>
      <c r="CH13" s="174"/>
      <c r="CI13" s="174"/>
      <c r="CJ13" s="174"/>
      <c r="CK13" s="174"/>
      <c r="CL13" s="174"/>
      <c r="CM13" s="174"/>
      <c r="CN13" s="174"/>
      <c r="CO13" s="174"/>
      <c r="CP13" s="174"/>
      <c r="CQ13" s="174"/>
      <c r="CR13" s="174"/>
      <c r="CS13" s="174"/>
      <c r="CT13" s="174"/>
      <c r="CU13" s="174"/>
      <c r="CV13" s="174"/>
    </row>
    <row r="14" spans="1:100">
      <c r="A14" s="244">
        <v>1</v>
      </c>
      <c r="B14" s="244" t="s">
        <v>33</v>
      </c>
      <c r="C14" s="244">
        <v>38.58</v>
      </c>
      <c r="D14" s="173">
        <v>1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>
        <v>1</v>
      </c>
      <c r="AD14" s="174">
        <v>1</v>
      </c>
      <c r="AE14" s="247"/>
      <c r="AF14" s="247"/>
      <c r="AG14" s="247"/>
      <c r="AH14" s="247"/>
      <c r="AI14" s="247">
        <v>1</v>
      </c>
      <c r="AJ14" s="174"/>
      <c r="AK14" s="174">
        <v>1</v>
      </c>
      <c r="AL14" s="174">
        <v>1</v>
      </c>
      <c r="AM14" s="247"/>
      <c r="AN14" s="247"/>
      <c r="AO14" s="247"/>
      <c r="AP14" s="247"/>
      <c r="AQ14" s="247">
        <v>1</v>
      </c>
      <c r="AR14" s="174"/>
      <c r="AS14" s="174">
        <v>1</v>
      </c>
      <c r="AT14" s="174">
        <v>1</v>
      </c>
      <c r="AU14" s="247"/>
      <c r="AV14" s="247"/>
      <c r="AW14" s="247"/>
      <c r="AX14" s="247"/>
      <c r="AY14" s="247">
        <v>1</v>
      </c>
      <c r="AZ14" s="174"/>
      <c r="BA14" s="174">
        <v>1</v>
      </c>
      <c r="BB14" s="174">
        <v>1</v>
      </c>
      <c r="BC14" s="247"/>
      <c r="BD14" s="247"/>
      <c r="BE14" s="247"/>
      <c r="BF14" s="247"/>
      <c r="BG14" s="247">
        <v>1</v>
      </c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</row>
    <row r="15" spans="1:100">
      <c r="A15" s="244">
        <v>1</v>
      </c>
      <c r="B15" s="244" t="s">
        <v>58</v>
      </c>
      <c r="C15" s="244">
        <v>32.11</v>
      </c>
      <c r="D15" s="173">
        <v>1</v>
      </c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>
        <v>1</v>
      </c>
      <c r="AD15" s="174"/>
      <c r="AE15" s="247">
        <v>1</v>
      </c>
      <c r="AF15" s="247"/>
      <c r="AG15" s="247"/>
      <c r="AH15" s="247"/>
      <c r="AI15" s="247"/>
      <c r="AJ15" s="174"/>
      <c r="AK15" s="174">
        <v>1</v>
      </c>
      <c r="AL15" s="174"/>
      <c r="AM15" s="247">
        <v>1</v>
      </c>
      <c r="AN15" s="247"/>
      <c r="AO15" s="247"/>
      <c r="AP15" s="247"/>
      <c r="AQ15" s="247"/>
      <c r="AR15" s="174"/>
      <c r="AS15" s="174">
        <v>1</v>
      </c>
      <c r="AT15" s="174"/>
      <c r="AU15" s="247">
        <v>1</v>
      </c>
      <c r="AV15" s="247"/>
      <c r="AW15" s="247"/>
      <c r="AX15" s="247"/>
      <c r="AY15" s="247"/>
      <c r="AZ15" s="174"/>
      <c r="BA15" s="174">
        <v>1</v>
      </c>
      <c r="BB15" s="174"/>
      <c r="BC15" s="247">
        <v>1</v>
      </c>
      <c r="BD15" s="247"/>
      <c r="BE15" s="247"/>
      <c r="BF15" s="247"/>
      <c r="BG15" s="247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</row>
    <row r="16" spans="1:100">
      <c r="A16" s="244">
        <v>1</v>
      </c>
      <c r="B16" s="244" t="s">
        <v>63</v>
      </c>
      <c r="C16" s="244">
        <v>31.12</v>
      </c>
      <c r="D16" s="173">
        <v>1</v>
      </c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>
        <v>1</v>
      </c>
      <c r="AD16" s="174">
        <v>1</v>
      </c>
      <c r="AE16" s="247"/>
      <c r="AF16" s="247"/>
      <c r="AG16" s="247"/>
      <c r="AH16" s="247"/>
      <c r="AI16" s="247">
        <v>1</v>
      </c>
      <c r="AJ16" s="174"/>
      <c r="AK16" s="174">
        <v>1</v>
      </c>
      <c r="AL16" s="174">
        <v>1</v>
      </c>
      <c r="AM16" s="247"/>
      <c r="AN16" s="247"/>
      <c r="AO16" s="247"/>
      <c r="AP16" s="247"/>
      <c r="AQ16" s="247">
        <v>1</v>
      </c>
      <c r="AR16" s="174"/>
      <c r="AS16" s="174">
        <v>1</v>
      </c>
      <c r="AT16" s="174">
        <v>1</v>
      </c>
      <c r="AU16" s="247"/>
      <c r="AV16" s="247"/>
      <c r="AW16" s="247"/>
      <c r="AX16" s="247"/>
      <c r="AY16" s="247">
        <v>1</v>
      </c>
      <c r="AZ16" s="174"/>
      <c r="BA16" s="174">
        <v>1</v>
      </c>
      <c r="BB16" s="174">
        <v>1</v>
      </c>
      <c r="BC16" s="247"/>
      <c r="BD16" s="247"/>
      <c r="BE16" s="247"/>
      <c r="BF16" s="247"/>
      <c r="BG16" s="247">
        <v>1</v>
      </c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  <c r="BU16" s="174"/>
      <c r="BV16" s="174"/>
      <c r="BW16" s="174"/>
      <c r="BX16" s="174"/>
      <c r="BY16" s="174"/>
      <c r="BZ16" s="174"/>
      <c r="CA16" s="174"/>
      <c r="CB16" s="174"/>
      <c r="CC16" s="174"/>
      <c r="CD16" s="174"/>
      <c r="CE16" s="174"/>
      <c r="CF16" s="174"/>
      <c r="CG16" s="174"/>
      <c r="CH16" s="174"/>
      <c r="CI16" s="174"/>
      <c r="CJ16" s="174"/>
      <c r="CK16" s="174"/>
      <c r="CL16" s="174"/>
      <c r="CM16" s="174"/>
      <c r="CN16" s="174"/>
      <c r="CO16" s="174"/>
      <c r="CP16" s="174"/>
      <c r="CQ16" s="174"/>
      <c r="CR16" s="174"/>
      <c r="CS16" s="174"/>
      <c r="CT16" s="174"/>
      <c r="CU16" s="174"/>
      <c r="CV16" s="174"/>
    </row>
    <row r="17" spans="1:100">
      <c r="A17" s="244">
        <v>1</v>
      </c>
      <c r="B17" s="244" t="s">
        <v>68</v>
      </c>
      <c r="C17" s="244">
        <v>31.65</v>
      </c>
      <c r="D17" s="173">
        <v>1</v>
      </c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>
        <v>1</v>
      </c>
      <c r="AD17" s="174"/>
      <c r="AE17" s="247">
        <v>1</v>
      </c>
      <c r="AF17" s="247"/>
      <c r="AG17" s="247"/>
      <c r="AH17" s="247"/>
      <c r="AI17" s="247"/>
      <c r="AJ17" s="174"/>
      <c r="AK17" s="174">
        <v>1</v>
      </c>
      <c r="AL17" s="174"/>
      <c r="AM17" s="247">
        <v>1</v>
      </c>
      <c r="AN17" s="247"/>
      <c r="AO17" s="247"/>
      <c r="AP17" s="247"/>
      <c r="AQ17" s="247"/>
      <c r="AR17" s="174"/>
      <c r="AS17" s="174">
        <v>1</v>
      </c>
      <c r="AT17" s="174"/>
      <c r="AU17" s="247">
        <v>1</v>
      </c>
      <c r="AV17" s="247"/>
      <c r="AW17" s="247"/>
      <c r="AX17" s="247"/>
      <c r="AY17" s="247"/>
      <c r="AZ17" s="174"/>
      <c r="BA17" s="174">
        <v>1</v>
      </c>
      <c r="BB17" s="174"/>
      <c r="BC17" s="247">
        <v>1</v>
      </c>
      <c r="BD17" s="247"/>
      <c r="BE17" s="247"/>
      <c r="BF17" s="247"/>
      <c r="BG17" s="247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  <c r="BU17" s="174"/>
      <c r="BV17" s="174"/>
      <c r="BW17" s="174"/>
      <c r="BX17" s="174"/>
      <c r="BY17" s="174"/>
      <c r="BZ17" s="174"/>
      <c r="CA17" s="174"/>
      <c r="CB17" s="174"/>
      <c r="CC17" s="174"/>
      <c r="CD17" s="174"/>
      <c r="CE17" s="174"/>
      <c r="CF17" s="174"/>
      <c r="CG17" s="174"/>
      <c r="CH17" s="174"/>
      <c r="CI17" s="174"/>
      <c r="CJ17" s="174"/>
      <c r="CK17" s="174"/>
      <c r="CL17" s="174"/>
      <c r="CM17" s="174"/>
      <c r="CN17" s="174"/>
      <c r="CO17" s="174"/>
      <c r="CP17" s="174"/>
      <c r="CQ17" s="174"/>
      <c r="CR17" s="174"/>
      <c r="CS17" s="174"/>
      <c r="CT17" s="174"/>
      <c r="CU17" s="174"/>
      <c r="CV17" s="174"/>
    </row>
    <row r="18" spans="1:100">
      <c r="A18" s="244">
        <v>1</v>
      </c>
      <c r="B18" s="244" t="s">
        <v>73</v>
      </c>
      <c r="C18" s="244">
        <v>30.7</v>
      </c>
      <c r="D18" s="173">
        <v>1</v>
      </c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>
        <v>1</v>
      </c>
      <c r="AD18" s="174">
        <v>1</v>
      </c>
      <c r="AE18" s="247"/>
      <c r="AF18" s="247"/>
      <c r="AG18" s="247"/>
      <c r="AH18" s="247"/>
      <c r="AI18" s="247">
        <v>1</v>
      </c>
      <c r="AJ18" s="174"/>
      <c r="AK18" s="174">
        <v>1</v>
      </c>
      <c r="AL18" s="174">
        <v>1</v>
      </c>
      <c r="AM18" s="247"/>
      <c r="AN18" s="247"/>
      <c r="AO18" s="247"/>
      <c r="AP18" s="247"/>
      <c r="AQ18" s="247">
        <v>1</v>
      </c>
      <c r="AR18" s="174"/>
      <c r="AS18" s="174">
        <v>1</v>
      </c>
      <c r="AT18" s="174">
        <v>1</v>
      </c>
      <c r="AU18" s="247"/>
      <c r="AV18" s="247"/>
      <c r="AW18" s="247"/>
      <c r="AX18" s="247"/>
      <c r="AY18" s="247">
        <v>1</v>
      </c>
      <c r="AZ18" s="174"/>
      <c r="BA18" s="174">
        <v>1</v>
      </c>
      <c r="BB18" s="174">
        <v>1</v>
      </c>
      <c r="BC18" s="247"/>
      <c r="BD18" s="247"/>
      <c r="BE18" s="247"/>
      <c r="BF18" s="247"/>
      <c r="BG18" s="247">
        <v>1</v>
      </c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</row>
    <row r="19" spans="1:100">
      <c r="A19" s="244">
        <v>1</v>
      </c>
      <c r="B19" s="244" t="s">
        <v>78</v>
      </c>
      <c r="C19" s="244">
        <v>30.91</v>
      </c>
      <c r="D19" s="173">
        <v>1</v>
      </c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>
        <v>1</v>
      </c>
      <c r="AD19" s="174">
        <v>1</v>
      </c>
      <c r="AE19" s="247"/>
      <c r="AF19" s="247"/>
      <c r="AG19" s="247"/>
      <c r="AH19" s="247">
        <v>2</v>
      </c>
      <c r="AI19" s="247">
        <v>1</v>
      </c>
      <c r="AJ19" s="174"/>
      <c r="AK19" s="174">
        <v>1</v>
      </c>
      <c r="AL19" s="174">
        <v>1</v>
      </c>
      <c r="AM19" s="247"/>
      <c r="AN19" s="247"/>
      <c r="AO19" s="247"/>
      <c r="AP19" s="247">
        <v>2</v>
      </c>
      <c r="AQ19" s="247">
        <v>1</v>
      </c>
      <c r="AR19" s="174"/>
      <c r="AS19" s="174">
        <v>1</v>
      </c>
      <c r="AT19" s="174">
        <v>1</v>
      </c>
      <c r="AU19" s="247"/>
      <c r="AV19" s="247"/>
      <c r="AW19" s="247"/>
      <c r="AX19" s="247">
        <v>2</v>
      </c>
      <c r="AY19" s="247">
        <v>1</v>
      </c>
      <c r="AZ19" s="174"/>
      <c r="BA19" s="174">
        <v>1</v>
      </c>
      <c r="BB19" s="174">
        <v>1</v>
      </c>
      <c r="BC19" s="247"/>
      <c r="BD19" s="247"/>
      <c r="BE19" s="247"/>
      <c r="BF19" s="247">
        <v>2</v>
      </c>
      <c r="BG19" s="247">
        <v>1</v>
      </c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4"/>
      <c r="CI19" s="174"/>
      <c r="CJ19" s="174"/>
      <c r="CK19" s="174"/>
      <c r="CL19" s="174"/>
      <c r="CM19" s="174"/>
      <c r="CN19" s="174"/>
      <c r="CO19" s="174"/>
      <c r="CP19" s="174"/>
      <c r="CQ19" s="174"/>
      <c r="CR19" s="174"/>
      <c r="CS19" s="174"/>
      <c r="CT19" s="174"/>
      <c r="CU19" s="174"/>
      <c r="CV19" s="174"/>
    </row>
    <row r="20" spans="1:100">
      <c r="A20" s="244">
        <v>1</v>
      </c>
      <c r="B20" s="244" t="s">
        <v>83</v>
      </c>
      <c r="C20" s="244">
        <v>32.15</v>
      </c>
      <c r="D20" s="173">
        <v>1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>
        <v>1</v>
      </c>
      <c r="AD20" s="174">
        <v>1</v>
      </c>
      <c r="AE20" s="247"/>
      <c r="AF20" s="247"/>
      <c r="AG20" s="247"/>
      <c r="AH20" s="247"/>
      <c r="AI20" s="247">
        <v>1</v>
      </c>
      <c r="AJ20" s="174"/>
      <c r="AK20" s="174">
        <v>1</v>
      </c>
      <c r="AL20" s="174">
        <v>1</v>
      </c>
      <c r="AM20" s="247"/>
      <c r="AN20" s="247"/>
      <c r="AO20" s="247"/>
      <c r="AP20" s="247"/>
      <c r="AQ20" s="247">
        <v>1</v>
      </c>
      <c r="AR20" s="174"/>
      <c r="AS20" s="174">
        <v>1</v>
      </c>
      <c r="AT20" s="174">
        <v>1</v>
      </c>
      <c r="AU20" s="247"/>
      <c r="AV20" s="247"/>
      <c r="AW20" s="247"/>
      <c r="AX20" s="247"/>
      <c r="AY20" s="247">
        <v>1</v>
      </c>
      <c r="AZ20" s="174"/>
      <c r="BA20" s="174">
        <v>1</v>
      </c>
      <c r="BB20" s="174">
        <v>1</v>
      </c>
      <c r="BC20" s="247"/>
      <c r="BD20" s="247"/>
      <c r="BE20" s="247"/>
      <c r="BF20" s="247"/>
      <c r="BG20" s="247">
        <v>1</v>
      </c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</row>
    <row r="21" spans="1:100">
      <c r="A21" s="244">
        <v>1</v>
      </c>
      <c r="B21" s="244" t="s">
        <v>88</v>
      </c>
      <c r="C21" s="244">
        <v>34.74</v>
      </c>
      <c r="D21" s="173">
        <v>1</v>
      </c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>
        <v>1</v>
      </c>
      <c r="AD21" s="174"/>
      <c r="AE21" s="247">
        <v>1</v>
      </c>
      <c r="AF21" s="247"/>
      <c r="AG21" s="247"/>
      <c r="AH21" s="247"/>
      <c r="AI21" s="247"/>
      <c r="AJ21" s="174"/>
      <c r="AK21" s="174">
        <v>1</v>
      </c>
      <c r="AL21" s="174"/>
      <c r="AM21" s="247">
        <v>1</v>
      </c>
      <c r="AN21" s="247"/>
      <c r="AO21" s="247"/>
      <c r="AP21" s="247"/>
      <c r="AQ21" s="247"/>
      <c r="AR21" s="174"/>
      <c r="AS21" s="174">
        <v>1</v>
      </c>
      <c r="AT21" s="174"/>
      <c r="AU21" s="247">
        <v>1</v>
      </c>
      <c r="AV21" s="247"/>
      <c r="AW21" s="247"/>
      <c r="AX21" s="247"/>
      <c r="AY21" s="247"/>
      <c r="AZ21" s="174"/>
      <c r="BA21" s="174">
        <v>1</v>
      </c>
      <c r="BB21" s="174"/>
      <c r="BC21" s="247">
        <v>1</v>
      </c>
      <c r="BD21" s="247"/>
      <c r="BE21" s="247"/>
      <c r="BF21" s="247"/>
      <c r="BG21" s="247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</row>
    <row r="22" spans="1:100">
      <c r="A22" s="244">
        <v>1</v>
      </c>
      <c r="B22" s="244" t="s">
        <v>92</v>
      </c>
      <c r="C22" s="244">
        <v>26.85</v>
      </c>
      <c r="D22" s="173">
        <v>1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>
        <v>1</v>
      </c>
      <c r="AD22" s="174"/>
      <c r="AE22" s="247">
        <v>1</v>
      </c>
      <c r="AF22" s="247"/>
      <c r="AG22" s="247"/>
      <c r="AH22" s="247"/>
      <c r="AI22" s="247"/>
      <c r="AJ22" s="174"/>
      <c r="AK22" s="174">
        <v>1</v>
      </c>
      <c r="AL22" s="174"/>
      <c r="AM22" s="247">
        <v>1</v>
      </c>
      <c r="AN22" s="247"/>
      <c r="AO22" s="247"/>
      <c r="AP22" s="247"/>
      <c r="AQ22" s="247"/>
      <c r="AR22" s="174"/>
      <c r="AS22" s="174">
        <v>1</v>
      </c>
      <c r="AT22" s="174"/>
      <c r="AU22" s="247">
        <v>1</v>
      </c>
      <c r="AV22" s="247"/>
      <c r="AW22" s="247"/>
      <c r="AX22" s="247"/>
      <c r="AY22" s="247"/>
      <c r="AZ22" s="174"/>
      <c r="BA22" s="174">
        <v>1</v>
      </c>
      <c r="BB22" s="174"/>
      <c r="BC22" s="247">
        <v>1</v>
      </c>
      <c r="BD22" s="247"/>
      <c r="BE22" s="247"/>
      <c r="BF22" s="247"/>
      <c r="BG22" s="247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</row>
    <row r="23" spans="1:100">
      <c r="A23" s="244">
        <v>1</v>
      </c>
      <c r="B23" s="244" t="s">
        <v>95</v>
      </c>
      <c r="C23" s="244">
        <v>29.81</v>
      </c>
      <c r="D23" s="173">
        <v>1</v>
      </c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>
        <v>1</v>
      </c>
      <c r="AD23" s="174"/>
      <c r="AE23" s="247">
        <v>1</v>
      </c>
      <c r="AF23" s="247"/>
      <c r="AG23" s="247"/>
      <c r="AH23" s="247"/>
      <c r="AI23" s="247"/>
      <c r="AJ23" s="174"/>
      <c r="AK23" s="174">
        <v>1</v>
      </c>
      <c r="AL23" s="174"/>
      <c r="AM23" s="247">
        <v>1</v>
      </c>
      <c r="AN23" s="247"/>
      <c r="AO23" s="247"/>
      <c r="AP23" s="247"/>
      <c r="AQ23" s="247"/>
      <c r="AR23" s="174"/>
      <c r="AS23" s="174">
        <v>1</v>
      </c>
      <c r="AT23" s="174"/>
      <c r="AU23" s="247">
        <v>1</v>
      </c>
      <c r="AV23" s="247"/>
      <c r="AW23" s="247"/>
      <c r="AX23" s="247"/>
      <c r="AY23" s="247"/>
      <c r="AZ23" s="174"/>
      <c r="BA23" s="174">
        <v>1</v>
      </c>
      <c r="BB23" s="174"/>
      <c r="BC23" s="247">
        <v>1</v>
      </c>
      <c r="BD23" s="247"/>
      <c r="BE23" s="247"/>
      <c r="BF23" s="247"/>
      <c r="BG23" s="247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</row>
    <row r="24" spans="1:100">
      <c r="A24" s="244">
        <v>1</v>
      </c>
      <c r="B24" s="244" t="s">
        <v>98</v>
      </c>
      <c r="C24" s="244">
        <v>29.63</v>
      </c>
      <c r="D24" s="173">
        <v>1</v>
      </c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>
        <v>1</v>
      </c>
      <c r="AD24" s="174">
        <v>1</v>
      </c>
      <c r="AE24" s="247"/>
      <c r="AF24" s="247"/>
      <c r="AG24" s="247"/>
      <c r="AH24" s="247"/>
      <c r="AI24" s="247">
        <v>1</v>
      </c>
      <c r="AJ24" s="174"/>
      <c r="AK24" s="174">
        <v>1</v>
      </c>
      <c r="AL24" s="174">
        <v>1</v>
      </c>
      <c r="AM24" s="247"/>
      <c r="AN24" s="247"/>
      <c r="AO24" s="247"/>
      <c r="AP24" s="247"/>
      <c r="AQ24" s="247">
        <v>1</v>
      </c>
      <c r="AR24" s="174"/>
      <c r="AS24" s="174">
        <v>1</v>
      </c>
      <c r="AT24" s="174">
        <v>1</v>
      </c>
      <c r="AU24" s="247"/>
      <c r="AV24" s="247"/>
      <c r="AW24" s="247"/>
      <c r="AX24" s="247"/>
      <c r="AY24" s="247">
        <v>1</v>
      </c>
      <c r="AZ24" s="174"/>
      <c r="BA24" s="174">
        <v>1</v>
      </c>
      <c r="BB24" s="174">
        <v>1</v>
      </c>
      <c r="BC24" s="247"/>
      <c r="BD24" s="247"/>
      <c r="BE24" s="247"/>
      <c r="BF24" s="247"/>
      <c r="BG24" s="247">
        <v>1</v>
      </c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</row>
    <row r="25" spans="1:100">
      <c r="A25" s="244">
        <v>1</v>
      </c>
      <c r="B25" s="244" t="s">
        <v>101</v>
      </c>
      <c r="C25" s="244">
        <v>29.53</v>
      </c>
      <c r="D25" s="173">
        <v>1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>
        <v>1</v>
      </c>
      <c r="AD25" s="174">
        <v>1</v>
      </c>
      <c r="AE25" s="247"/>
      <c r="AF25" s="247"/>
      <c r="AG25" s="247"/>
      <c r="AH25" s="247"/>
      <c r="AI25" s="247">
        <v>1</v>
      </c>
      <c r="AJ25" s="174"/>
      <c r="AK25" s="174">
        <v>1</v>
      </c>
      <c r="AL25" s="174">
        <v>1</v>
      </c>
      <c r="AM25" s="247"/>
      <c r="AN25" s="247"/>
      <c r="AO25" s="247"/>
      <c r="AP25" s="247"/>
      <c r="AQ25" s="247">
        <v>1</v>
      </c>
      <c r="AR25" s="174"/>
      <c r="AS25" s="174">
        <v>1</v>
      </c>
      <c r="AT25" s="174">
        <v>1</v>
      </c>
      <c r="AU25" s="247"/>
      <c r="AV25" s="247"/>
      <c r="AW25" s="247"/>
      <c r="AX25" s="247"/>
      <c r="AY25" s="247">
        <v>1</v>
      </c>
      <c r="AZ25" s="174"/>
      <c r="BA25" s="174">
        <v>1</v>
      </c>
      <c r="BB25" s="174">
        <v>1</v>
      </c>
      <c r="BC25" s="247"/>
      <c r="BD25" s="247"/>
      <c r="BE25" s="247"/>
      <c r="BF25" s="247"/>
      <c r="BG25" s="247">
        <v>1</v>
      </c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</row>
    <row r="26" spans="1:100">
      <c r="A26" s="244">
        <v>1</v>
      </c>
      <c r="B26" s="244" t="s">
        <v>104</v>
      </c>
      <c r="C26" s="244">
        <v>29.61</v>
      </c>
      <c r="D26" s="173">
        <v>1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>
        <v>1</v>
      </c>
      <c r="AD26" s="174">
        <v>1</v>
      </c>
      <c r="AE26" s="247"/>
      <c r="AF26" s="247"/>
      <c r="AG26" s="247"/>
      <c r="AH26" s="247"/>
      <c r="AI26" s="247">
        <v>1</v>
      </c>
      <c r="AJ26" s="174"/>
      <c r="AK26" s="174">
        <v>1</v>
      </c>
      <c r="AL26" s="174">
        <v>1</v>
      </c>
      <c r="AM26" s="247"/>
      <c r="AN26" s="247"/>
      <c r="AO26" s="247"/>
      <c r="AP26" s="247"/>
      <c r="AQ26" s="247">
        <v>1</v>
      </c>
      <c r="AR26" s="174"/>
      <c r="AS26" s="174">
        <v>1</v>
      </c>
      <c r="AT26" s="174">
        <v>1</v>
      </c>
      <c r="AU26" s="247"/>
      <c r="AV26" s="247"/>
      <c r="AW26" s="247"/>
      <c r="AX26" s="247"/>
      <c r="AY26" s="247">
        <v>1</v>
      </c>
      <c r="AZ26" s="174"/>
      <c r="BA26" s="174">
        <v>1</v>
      </c>
      <c r="BB26" s="174">
        <v>1</v>
      </c>
      <c r="BC26" s="247"/>
      <c r="BD26" s="247"/>
      <c r="BE26" s="247"/>
      <c r="BF26" s="247"/>
      <c r="BG26" s="247">
        <v>1</v>
      </c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4"/>
      <c r="BS26" s="174"/>
      <c r="BT26" s="174"/>
      <c r="BU26" s="174"/>
      <c r="BV26" s="174"/>
      <c r="BW26" s="174"/>
      <c r="BX26" s="174"/>
      <c r="BY26" s="174"/>
      <c r="BZ26" s="174"/>
      <c r="CA26" s="174"/>
      <c r="CB26" s="174"/>
      <c r="CC26" s="174"/>
      <c r="CD26" s="174"/>
      <c r="CE26" s="174"/>
      <c r="CF26" s="174"/>
      <c r="CG26" s="174"/>
      <c r="CH26" s="174"/>
      <c r="CI26" s="174"/>
      <c r="CJ26" s="174"/>
      <c r="CK26" s="174"/>
      <c r="CL26" s="174"/>
      <c r="CM26" s="174"/>
      <c r="CN26" s="174"/>
      <c r="CO26" s="174"/>
      <c r="CP26" s="174"/>
      <c r="CQ26" s="174"/>
      <c r="CR26" s="174"/>
      <c r="CS26" s="174"/>
      <c r="CT26" s="174"/>
      <c r="CU26" s="174"/>
      <c r="CV26" s="174"/>
    </row>
    <row r="27" spans="1:100">
      <c r="A27" s="244">
        <v>1</v>
      </c>
      <c r="B27" s="244" t="s">
        <v>107</v>
      </c>
      <c r="C27" s="244">
        <v>31.33</v>
      </c>
      <c r="D27" s="173">
        <v>1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>
        <v>1</v>
      </c>
      <c r="AD27" s="174"/>
      <c r="AE27" s="247">
        <v>1</v>
      </c>
      <c r="AF27" s="247"/>
      <c r="AG27" s="247"/>
      <c r="AH27" s="247"/>
      <c r="AI27" s="247"/>
      <c r="AJ27" s="174"/>
      <c r="AK27" s="174">
        <v>1</v>
      </c>
      <c r="AL27" s="174"/>
      <c r="AM27" s="247">
        <v>1</v>
      </c>
      <c r="AN27" s="247"/>
      <c r="AO27" s="247"/>
      <c r="AP27" s="247"/>
      <c r="AQ27" s="247"/>
      <c r="AR27" s="174"/>
      <c r="AS27" s="174">
        <v>1</v>
      </c>
      <c r="AT27" s="174"/>
      <c r="AU27" s="247">
        <v>1</v>
      </c>
      <c r="AV27" s="247"/>
      <c r="AW27" s="247"/>
      <c r="AX27" s="247"/>
      <c r="AY27" s="247"/>
      <c r="AZ27" s="174"/>
      <c r="BA27" s="174">
        <v>1</v>
      </c>
      <c r="BB27" s="174"/>
      <c r="BC27" s="247">
        <v>1</v>
      </c>
      <c r="BD27" s="247"/>
      <c r="BE27" s="247"/>
      <c r="BF27" s="247"/>
      <c r="BG27" s="247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M27" s="174"/>
      <c r="CN27" s="174"/>
      <c r="CO27" s="174"/>
      <c r="CP27" s="174"/>
      <c r="CQ27" s="174"/>
      <c r="CR27" s="174"/>
      <c r="CS27" s="174"/>
      <c r="CT27" s="174"/>
      <c r="CU27" s="174"/>
      <c r="CV27" s="174"/>
    </row>
    <row r="28" spans="1:100">
      <c r="A28" s="244">
        <v>1</v>
      </c>
      <c r="B28" s="244" t="s">
        <v>64</v>
      </c>
      <c r="C28" s="244">
        <v>32.590000000000003</v>
      </c>
      <c r="D28" s="173">
        <v>1</v>
      </c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>
        <v>1</v>
      </c>
      <c r="AD28" s="174">
        <v>1</v>
      </c>
      <c r="AE28" s="247"/>
      <c r="AF28" s="247"/>
      <c r="AG28" s="247"/>
      <c r="AH28" s="247">
        <v>1</v>
      </c>
      <c r="AI28" s="247">
        <v>1</v>
      </c>
      <c r="AJ28" s="174"/>
      <c r="AK28" s="174">
        <v>1</v>
      </c>
      <c r="AL28" s="174">
        <v>1</v>
      </c>
      <c r="AM28" s="247"/>
      <c r="AN28" s="247"/>
      <c r="AO28" s="247"/>
      <c r="AP28" s="247">
        <v>1</v>
      </c>
      <c r="AQ28" s="247">
        <v>1</v>
      </c>
      <c r="AR28" s="174"/>
      <c r="AS28" s="174">
        <v>1</v>
      </c>
      <c r="AT28" s="174">
        <v>1</v>
      </c>
      <c r="AU28" s="247"/>
      <c r="AV28" s="247"/>
      <c r="AW28" s="247"/>
      <c r="AX28" s="247">
        <v>1</v>
      </c>
      <c r="AY28" s="247">
        <v>1</v>
      </c>
      <c r="AZ28" s="174"/>
      <c r="BA28" s="174">
        <v>1</v>
      </c>
      <c r="BB28" s="174">
        <v>1</v>
      </c>
      <c r="BC28" s="247"/>
      <c r="BD28" s="247"/>
      <c r="BE28" s="247"/>
      <c r="BF28" s="247">
        <v>1</v>
      </c>
      <c r="BG28" s="247">
        <v>1</v>
      </c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4"/>
      <c r="CR28" s="174"/>
      <c r="CS28" s="174"/>
      <c r="CT28" s="174"/>
      <c r="CU28" s="174"/>
      <c r="CV28" s="174"/>
    </row>
    <row r="29" spans="1:100">
      <c r="A29" s="244">
        <v>1</v>
      </c>
      <c r="B29" s="244" t="s">
        <v>69</v>
      </c>
      <c r="C29" s="244">
        <v>32.35</v>
      </c>
      <c r="D29" s="173">
        <v>1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>
        <v>1</v>
      </c>
      <c r="AD29" s="174">
        <v>1</v>
      </c>
      <c r="AE29" s="247"/>
      <c r="AF29" s="247"/>
      <c r="AG29" s="247"/>
      <c r="AH29" s="247"/>
      <c r="AI29" s="247">
        <v>1</v>
      </c>
      <c r="AJ29" s="174"/>
      <c r="AK29" s="174">
        <v>1</v>
      </c>
      <c r="AL29" s="174">
        <v>1</v>
      </c>
      <c r="AM29" s="247"/>
      <c r="AN29" s="247"/>
      <c r="AO29" s="247"/>
      <c r="AP29" s="247"/>
      <c r="AQ29" s="247">
        <v>1</v>
      </c>
      <c r="AR29" s="174"/>
      <c r="AS29" s="174">
        <v>1</v>
      </c>
      <c r="AT29" s="174">
        <v>1</v>
      </c>
      <c r="AU29" s="247"/>
      <c r="AV29" s="247"/>
      <c r="AW29" s="247"/>
      <c r="AX29" s="247"/>
      <c r="AY29" s="247">
        <v>1</v>
      </c>
      <c r="AZ29" s="174"/>
      <c r="BA29" s="174">
        <v>1</v>
      </c>
      <c r="BB29" s="174">
        <v>1</v>
      </c>
      <c r="BC29" s="247"/>
      <c r="BD29" s="247"/>
      <c r="BE29" s="247"/>
      <c r="BF29" s="247"/>
      <c r="BG29" s="247">
        <v>1</v>
      </c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4"/>
      <c r="CM29" s="174"/>
      <c r="CN29" s="174"/>
      <c r="CO29" s="174"/>
      <c r="CP29" s="174"/>
      <c r="CQ29" s="174"/>
      <c r="CR29" s="174"/>
      <c r="CS29" s="174"/>
      <c r="CT29" s="174"/>
      <c r="CU29" s="174"/>
      <c r="CV29" s="174"/>
    </row>
    <row r="30" spans="1:100">
      <c r="A30" s="244">
        <v>1</v>
      </c>
      <c r="B30" s="244" t="s">
        <v>74</v>
      </c>
      <c r="C30" s="244">
        <v>31.9</v>
      </c>
      <c r="D30" s="173">
        <v>1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>
        <v>1</v>
      </c>
      <c r="AD30" s="174">
        <v>1</v>
      </c>
      <c r="AE30" s="247"/>
      <c r="AF30" s="247"/>
      <c r="AG30" s="247"/>
      <c r="AH30" s="247"/>
      <c r="AI30" s="247">
        <v>1</v>
      </c>
      <c r="AJ30" s="174"/>
      <c r="AK30" s="174">
        <v>1</v>
      </c>
      <c r="AL30" s="174">
        <v>1</v>
      </c>
      <c r="AM30" s="247"/>
      <c r="AN30" s="247"/>
      <c r="AO30" s="247"/>
      <c r="AP30" s="247"/>
      <c r="AQ30" s="247">
        <v>1</v>
      </c>
      <c r="AR30" s="174"/>
      <c r="AS30" s="174">
        <v>1</v>
      </c>
      <c r="AT30" s="174">
        <v>1</v>
      </c>
      <c r="AU30" s="247"/>
      <c r="AV30" s="247"/>
      <c r="AW30" s="247"/>
      <c r="AX30" s="247"/>
      <c r="AY30" s="247">
        <v>1</v>
      </c>
      <c r="AZ30" s="174"/>
      <c r="BA30" s="174">
        <v>1</v>
      </c>
      <c r="BB30" s="174">
        <v>1</v>
      </c>
      <c r="BC30" s="247"/>
      <c r="BD30" s="247"/>
      <c r="BE30" s="247"/>
      <c r="BF30" s="247"/>
      <c r="BG30" s="247">
        <v>1</v>
      </c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4"/>
      <c r="CV30" s="174"/>
    </row>
    <row r="31" spans="1:100">
      <c r="A31" s="244">
        <v>1</v>
      </c>
      <c r="B31" s="244" t="s">
        <v>79</v>
      </c>
      <c r="C31" s="244">
        <v>32.619999999999997</v>
      </c>
      <c r="D31" s="173">
        <v>1</v>
      </c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>
        <v>1</v>
      </c>
      <c r="AD31" s="174">
        <v>1</v>
      </c>
      <c r="AE31" s="247"/>
      <c r="AF31" s="247"/>
      <c r="AG31" s="247"/>
      <c r="AH31" s="247"/>
      <c r="AI31" s="247">
        <v>1</v>
      </c>
      <c r="AJ31" s="174"/>
      <c r="AK31" s="174">
        <v>1</v>
      </c>
      <c r="AL31" s="174">
        <v>1</v>
      </c>
      <c r="AM31" s="247"/>
      <c r="AN31" s="247"/>
      <c r="AO31" s="247"/>
      <c r="AP31" s="247"/>
      <c r="AQ31" s="247">
        <v>1</v>
      </c>
      <c r="AR31" s="174"/>
      <c r="AS31" s="174">
        <v>1</v>
      </c>
      <c r="AT31" s="174">
        <v>1</v>
      </c>
      <c r="AU31" s="247"/>
      <c r="AV31" s="247"/>
      <c r="AW31" s="247"/>
      <c r="AX31" s="247"/>
      <c r="AY31" s="247">
        <v>1</v>
      </c>
      <c r="AZ31" s="174"/>
      <c r="BA31" s="174">
        <v>1</v>
      </c>
      <c r="BB31" s="174">
        <v>1</v>
      </c>
      <c r="BC31" s="247"/>
      <c r="BD31" s="247"/>
      <c r="BE31" s="247"/>
      <c r="BF31" s="247"/>
      <c r="BG31" s="247">
        <v>1</v>
      </c>
      <c r="BH31" s="174"/>
      <c r="BI31" s="174"/>
      <c r="BJ31" s="174"/>
      <c r="BK31" s="174"/>
      <c r="BL31" s="174"/>
      <c r="BM31" s="174"/>
      <c r="BN31" s="174"/>
      <c r="BO31" s="174"/>
      <c r="BP31" s="174"/>
      <c r="BQ31" s="174"/>
      <c r="BR31" s="174"/>
      <c r="BS31" s="174"/>
      <c r="BT31" s="174"/>
      <c r="BU31" s="174"/>
      <c r="BV31" s="174"/>
      <c r="BW31" s="174"/>
      <c r="BX31" s="174"/>
      <c r="BY31" s="174"/>
      <c r="BZ31" s="174"/>
      <c r="CA31" s="174"/>
      <c r="CB31" s="174"/>
      <c r="CC31" s="174"/>
      <c r="CD31" s="174"/>
      <c r="CE31" s="174"/>
      <c r="CF31" s="174"/>
      <c r="CG31" s="174"/>
      <c r="CH31" s="174"/>
      <c r="CI31" s="174"/>
      <c r="CJ31" s="174"/>
      <c r="CK31" s="174"/>
      <c r="CL31" s="174"/>
      <c r="CM31" s="174"/>
      <c r="CN31" s="174"/>
      <c r="CO31" s="174"/>
      <c r="CP31" s="174"/>
      <c r="CQ31" s="174"/>
      <c r="CR31" s="174"/>
      <c r="CS31" s="174"/>
      <c r="CT31" s="174"/>
      <c r="CU31" s="174"/>
      <c r="CV31" s="174"/>
    </row>
    <row r="32" spans="1:100">
      <c r="A32" s="244">
        <v>1</v>
      </c>
      <c r="B32" s="244" t="s">
        <v>84</v>
      </c>
      <c r="C32" s="244">
        <v>31.79</v>
      </c>
      <c r="D32" s="173">
        <v>1</v>
      </c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>
        <v>1</v>
      </c>
      <c r="AD32" s="174">
        <v>1</v>
      </c>
      <c r="AE32" s="247"/>
      <c r="AF32" s="247"/>
      <c r="AG32" s="247"/>
      <c r="AH32" s="247"/>
      <c r="AI32" s="247">
        <v>1</v>
      </c>
      <c r="AJ32" s="174"/>
      <c r="AK32" s="174">
        <v>1</v>
      </c>
      <c r="AL32" s="174">
        <v>1</v>
      </c>
      <c r="AM32" s="247"/>
      <c r="AN32" s="247"/>
      <c r="AO32" s="247"/>
      <c r="AP32" s="247"/>
      <c r="AQ32" s="247">
        <v>1</v>
      </c>
      <c r="AR32" s="174"/>
      <c r="AS32" s="174">
        <v>1</v>
      </c>
      <c r="AT32" s="174">
        <v>1</v>
      </c>
      <c r="AU32" s="247"/>
      <c r="AV32" s="247"/>
      <c r="AW32" s="247"/>
      <c r="AX32" s="247"/>
      <c r="AY32" s="247">
        <v>1</v>
      </c>
      <c r="AZ32" s="174"/>
      <c r="BA32" s="174">
        <v>1</v>
      </c>
      <c r="BB32" s="174">
        <v>1</v>
      </c>
      <c r="BC32" s="247"/>
      <c r="BD32" s="247"/>
      <c r="BE32" s="247"/>
      <c r="BF32" s="247"/>
      <c r="BG32" s="247">
        <v>1</v>
      </c>
      <c r="BH32" s="174"/>
      <c r="BI32" s="174"/>
      <c r="BJ32" s="174"/>
      <c r="BK32" s="174"/>
      <c r="BL32" s="174"/>
      <c r="BM32" s="174"/>
      <c r="BN32" s="174"/>
      <c r="BO32" s="174"/>
      <c r="BP32" s="174"/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4"/>
      <c r="CD32" s="174"/>
      <c r="CE32" s="174"/>
      <c r="CF32" s="174"/>
      <c r="CG32" s="174"/>
      <c r="CH32" s="174"/>
      <c r="CI32" s="174"/>
      <c r="CJ32" s="174"/>
      <c r="CK32" s="174"/>
      <c r="CL32" s="174"/>
      <c r="CM32" s="174"/>
      <c r="CN32" s="174"/>
      <c r="CO32" s="174"/>
      <c r="CP32" s="174"/>
      <c r="CQ32" s="174"/>
      <c r="CR32" s="174"/>
      <c r="CS32" s="174"/>
      <c r="CT32" s="174"/>
      <c r="CU32" s="174"/>
      <c r="CV32" s="174"/>
    </row>
    <row r="33" spans="1:100">
      <c r="A33" s="244">
        <v>1</v>
      </c>
      <c r="B33" s="244" t="s">
        <v>80</v>
      </c>
      <c r="C33" s="244">
        <v>28.8</v>
      </c>
      <c r="D33" s="173">
        <v>1</v>
      </c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>
        <v>1</v>
      </c>
      <c r="AD33" s="174">
        <v>1</v>
      </c>
      <c r="AE33" s="247"/>
      <c r="AF33" s="247"/>
      <c r="AG33" s="247"/>
      <c r="AH33" s="247">
        <v>1</v>
      </c>
      <c r="AI33" s="247">
        <v>1</v>
      </c>
      <c r="AJ33" s="174"/>
      <c r="AK33" s="174">
        <v>1</v>
      </c>
      <c r="AL33" s="174">
        <v>1</v>
      </c>
      <c r="AM33" s="247"/>
      <c r="AN33" s="247"/>
      <c r="AO33" s="247"/>
      <c r="AP33" s="247">
        <v>1</v>
      </c>
      <c r="AQ33" s="247">
        <v>1</v>
      </c>
      <c r="AR33" s="174"/>
      <c r="AS33" s="174">
        <v>1</v>
      </c>
      <c r="AT33" s="174">
        <v>1</v>
      </c>
      <c r="AU33" s="247"/>
      <c r="AV33" s="247"/>
      <c r="AW33" s="247"/>
      <c r="AX33" s="247">
        <v>1</v>
      </c>
      <c r="AY33" s="247">
        <v>1</v>
      </c>
      <c r="AZ33" s="174"/>
      <c r="BA33" s="174">
        <v>1</v>
      </c>
      <c r="BB33" s="174">
        <v>1</v>
      </c>
      <c r="BC33" s="247"/>
      <c r="BD33" s="247"/>
      <c r="BE33" s="247"/>
      <c r="BF33" s="247">
        <v>1</v>
      </c>
      <c r="BG33" s="247">
        <v>1</v>
      </c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</row>
    <row r="34" spans="1:100">
      <c r="A34" s="244">
        <v>1</v>
      </c>
      <c r="B34" s="244" t="s">
        <v>85</v>
      </c>
      <c r="C34" s="244">
        <v>29.38</v>
      </c>
      <c r="D34" s="173">
        <v>1</v>
      </c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>
        <v>1</v>
      </c>
      <c r="AD34" s="174">
        <v>1</v>
      </c>
      <c r="AE34" s="247"/>
      <c r="AF34" s="247"/>
      <c r="AG34" s="247"/>
      <c r="AH34" s="247"/>
      <c r="AI34" s="247">
        <v>1</v>
      </c>
      <c r="AJ34" s="174"/>
      <c r="AK34" s="174">
        <v>1</v>
      </c>
      <c r="AL34" s="174">
        <v>1</v>
      </c>
      <c r="AM34" s="247"/>
      <c r="AN34" s="247"/>
      <c r="AO34" s="247"/>
      <c r="AP34" s="247"/>
      <c r="AQ34" s="247">
        <v>1</v>
      </c>
      <c r="AR34" s="174"/>
      <c r="AS34" s="174">
        <v>1</v>
      </c>
      <c r="AT34" s="174">
        <v>1</v>
      </c>
      <c r="AU34" s="247"/>
      <c r="AV34" s="247"/>
      <c r="AW34" s="247"/>
      <c r="AX34" s="247"/>
      <c r="AY34" s="247">
        <v>1</v>
      </c>
      <c r="AZ34" s="174"/>
      <c r="BA34" s="174">
        <v>1</v>
      </c>
      <c r="BB34" s="174">
        <v>1</v>
      </c>
      <c r="BC34" s="247"/>
      <c r="BD34" s="247"/>
      <c r="BE34" s="247"/>
      <c r="BF34" s="247"/>
      <c r="BG34" s="247">
        <v>1</v>
      </c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4"/>
      <c r="CV34" s="174"/>
    </row>
    <row r="35" spans="1:100">
      <c r="A35" s="244">
        <v>1</v>
      </c>
      <c r="B35" s="244" t="s">
        <v>89</v>
      </c>
      <c r="C35" s="244">
        <v>29.07</v>
      </c>
      <c r="D35" s="173">
        <v>1</v>
      </c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>
        <v>1</v>
      </c>
      <c r="AD35" s="174">
        <v>1</v>
      </c>
      <c r="AE35" s="247"/>
      <c r="AF35" s="247"/>
      <c r="AG35" s="247"/>
      <c r="AH35" s="247"/>
      <c r="AI35" s="247">
        <v>1</v>
      </c>
      <c r="AJ35" s="174"/>
      <c r="AK35" s="174">
        <v>1</v>
      </c>
      <c r="AL35" s="174">
        <v>1</v>
      </c>
      <c r="AM35" s="247"/>
      <c r="AN35" s="247"/>
      <c r="AO35" s="247"/>
      <c r="AP35" s="247"/>
      <c r="AQ35" s="247">
        <v>1</v>
      </c>
      <c r="AR35" s="174"/>
      <c r="AS35" s="174">
        <v>1</v>
      </c>
      <c r="AT35" s="174">
        <v>1</v>
      </c>
      <c r="AU35" s="247"/>
      <c r="AV35" s="247"/>
      <c r="AW35" s="247"/>
      <c r="AX35" s="247"/>
      <c r="AY35" s="247">
        <v>1</v>
      </c>
      <c r="AZ35" s="174"/>
      <c r="BA35" s="174">
        <v>1</v>
      </c>
      <c r="BB35" s="174">
        <v>1</v>
      </c>
      <c r="BC35" s="247"/>
      <c r="BD35" s="247"/>
      <c r="BE35" s="247"/>
      <c r="BF35" s="247"/>
      <c r="BG35" s="247">
        <v>1</v>
      </c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</row>
    <row r="36" spans="1:100">
      <c r="A36" s="244">
        <v>1</v>
      </c>
      <c r="B36" s="244" t="s">
        <v>59</v>
      </c>
      <c r="C36" s="244">
        <v>33.020000000000003</v>
      </c>
      <c r="D36" s="173">
        <v>1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>
        <v>1</v>
      </c>
      <c r="AD36" s="174">
        <v>1</v>
      </c>
      <c r="AE36" s="247"/>
      <c r="AF36" s="247"/>
      <c r="AG36" s="247"/>
      <c r="AH36" s="247">
        <v>1</v>
      </c>
      <c r="AI36" s="247">
        <v>1</v>
      </c>
      <c r="AJ36" s="174"/>
      <c r="AK36" s="174">
        <v>1</v>
      </c>
      <c r="AL36" s="174">
        <v>1</v>
      </c>
      <c r="AM36" s="247"/>
      <c r="AN36" s="247"/>
      <c r="AO36" s="247"/>
      <c r="AP36" s="247">
        <v>1</v>
      </c>
      <c r="AQ36" s="247">
        <v>1</v>
      </c>
      <c r="AR36" s="174"/>
      <c r="AS36" s="174">
        <v>1</v>
      </c>
      <c r="AT36" s="174">
        <v>1</v>
      </c>
      <c r="AU36" s="247"/>
      <c r="AV36" s="247"/>
      <c r="AW36" s="247"/>
      <c r="AX36" s="247">
        <v>1</v>
      </c>
      <c r="AY36" s="247">
        <v>1</v>
      </c>
      <c r="AZ36" s="174"/>
      <c r="BA36" s="174">
        <v>1</v>
      </c>
      <c r="BB36" s="174">
        <v>1</v>
      </c>
      <c r="BC36" s="247"/>
      <c r="BD36" s="247"/>
      <c r="BE36" s="247"/>
      <c r="BF36" s="247">
        <v>1</v>
      </c>
      <c r="BG36" s="247">
        <v>1</v>
      </c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4"/>
      <c r="CD36" s="174"/>
      <c r="CE36" s="174"/>
      <c r="CF36" s="174"/>
      <c r="CG36" s="174"/>
      <c r="CH36" s="174"/>
      <c r="CI36" s="174"/>
      <c r="CJ36" s="174"/>
      <c r="CK36" s="174"/>
      <c r="CL36" s="174"/>
      <c r="CM36" s="174"/>
      <c r="CN36" s="174"/>
      <c r="CO36" s="174"/>
      <c r="CP36" s="174"/>
      <c r="CQ36" s="174"/>
      <c r="CR36" s="174"/>
      <c r="CS36" s="174"/>
      <c r="CT36" s="174"/>
      <c r="CU36" s="174"/>
      <c r="CV36" s="174"/>
    </row>
    <row r="37" spans="1:100">
      <c r="A37" s="244">
        <v>1</v>
      </c>
      <c r="B37" s="244" t="s">
        <v>47</v>
      </c>
      <c r="C37" s="244">
        <v>27.68</v>
      </c>
      <c r="D37" s="173">
        <v>1</v>
      </c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>
        <v>1</v>
      </c>
      <c r="AD37" s="174"/>
      <c r="AE37" s="247">
        <v>1</v>
      </c>
      <c r="AF37" s="247"/>
      <c r="AG37" s="247"/>
      <c r="AH37" s="247"/>
      <c r="AI37" s="247"/>
      <c r="AJ37" s="174"/>
      <c r="AK37" s="174">
        <v>1</v>
      </c>
      <c r="AL37" s="174"/>
      <c r="AM37" s="247">
        <v>1</v>
      </c>
      <c r="AN37" s="247"/>
      <c r="AO37" s="247"/>
      <c r="AP37" s="247"/>
      <c r="AQ37" s="247"/>
      <c r="AR37" s="174"/>
      <c r="AS37" s="174">
        <v>1</v>
      </c>
      <c r="AT37" s="174"/>
      <c r="AU37" s="247">
        <v>1</v>
      </c>
      <c r="AV37" s="247"/>
      <c r="AW37" s="247"/>
      <c r="AX37" s="247"/>
      <c r="AY37" s="247"/>
      <c r="AZ37" s="174"/>
      <c r="BA37" s="174">
        <v>1</v>
      </c>
      <c r="BB37" s="174"/>
      <c r="BC37" s="247">
        <v>1</v>
      </c>
      <c r="BD37" s="247"/>
      <c r="BE37" s="247"/>
      <c r="BF37" s="247"/>
      <c r="BG37" s="247"/>
      <c r="BH37" s="174"/>
      <c r="BI37" s="174"/>
      <c r="BJ37" s="174"/>
      <c r="BK37" s="174"/>
      <c r="BL37" s="174"/>
      <c r="BM37" s="174"/>
      <c r="BN37" s="174"/>
      <c r="BO37" s="174"/>
      <c r="BP37" s="174"/>
      <c r="BQ37" s="174"/>
      <c r="BR37" s="174"/>
      <c r="BS37" s="174"/>
      <c r="BT37" s="174"/>
      <c r="BU37" s="174"/>
      <c r="BV37" s="174"/>
      <c r="BW37" s="174"/>
      <c r="BX37" s="174"/>
      <c r="BY37" s="174"/>
      <c r="BZ37" s="174"/>
      <c r="CA37" s="174"/>
      <c r="CB37" s="174"/>
      <c r="CC37" s="174"/>
      <c r="CD37" s="174"/>
      <c r="CE37" s="174"/>
      <c r="CF37" s="174"/>
      <c r="CG37" s="174"/>
      <c r="CH37" s="174"/>
      <c r="CI37" s="174"/>
      <c r="CJ37" s="174"/>
      <c r="CK37" s="174"/>
      <c r="CL37" s="174"/>
      <c r="CM37" s="174"/>
      <c r="CN37" s="174"/>
      <c r="CO37" s="174"/>
      <c r="CP37" s="174"/>
      <c r="CQ37" s="174"/>
      <c r="CR37" s="174"/>
      <c r="CS37" s="174"/>
      <c r="CT37" s="174"/>
      <c r="CU37" s="174"/>
      <c r="CV37" s="174"/>
    </row>
    <row r="38" spans="1:100">
      <c r="A38" s="244">
        <v>1</v>
      </c>
      <c r="B38" s="244" t="s">
        <v>51</v>
      </c>
      <c r="C38" s="244">
        <v>33.92</v>
      </c>
      <c r="D38" s="173">
        <v>1</v>
      </c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>
        <v>1</v>
      </c>
      <c r="AD38" s="174">
        <v>1</v>
      </c>
      <c r="AE38" s="247"/>
      <c r="AF38" s="247"/>
      <c r="AG38" s="247"/>
      <c r="AH38" s="247"/>
      <c r="AI38" s="247">
        <v>1</v>
      </c>
      <c r="AJ38" s="174"/>
      <c r="AK38" s="174">
        <v>1</v>
      </c>
      <c r="AL38" s="174">
        <v>1</v>
      </c>
      <c r="AM38" s="247"/>
      <c r="AN38" s="247"/>
      <c r="AO38" s="247"/>
      <c r="AP38" s="247"/>
      <c r="AQ38" s="247">
        <v>1</v>
      </c>
      <c r="AR38" s="174"/>
      <c r="AS38" s="174">
        <v>1</v>
      </c>
      <c r="AT38" s="174">
        <v>1</v>
      </c>
      <c r="AU38" s="247"/>
      <c r="AV38" s="247"/>
      <c r="AW38" s="247"/>
      <c r="AX38" s="247"/>
      <c r="AY38" s="247">
        <v>1</v>
      </c>
      <c r="AZ38" s="174"/>
      <c r="BA38" s="174">
        <v>1</v>
      </c>
      <c r="BB38" s="174">
        <v>1</v>
      </c>
      <c r="BC38" s="247"/>
      <c r="BD38" s="247"/>
      <c r="BE38" s="247"/>
      <c r="BF38" s="247"/>
      <c r="BG38" s="247">
        <v>1</v>
      </c>
      <c r="BH38" s="174"/>
      <c r="BI38" s="174"/>
      <c r="BJ38" s="174"/>
      <c r="BK38" s="174"/>
      <c r="BL38" s="174"/>
      <c r="BM38" s="174"/>
      <c r="BN38" s="174"/>
      <c r="BO38" s="174"/>
      <c r="BP38" s="174"/>
      <c r="BQ38" s="174"/>
      <c r="BR38" s="174"/>
      <c r="BS38" s="174"/>
      <c r="BT38" s="174"/>
      <c r="BU38" s="174"/>
      <c r="BV38" s="174"/>
      <c r="BW38" s="174"/>
      <c r="BX38" s="174"/>
      <c r="BY38" s="174"/>
      <c r="BZ38" s="174"/>
      <c r="CA38" s="174"/>
      <c r="CB38" s="174"/>
      <c r="CC38" s="174"/>
      <c r="CD38" s="174"/>
      <c r="CE38" s="174"/>
      <c r="CF38" s="174"/>
      <c r="CG38" s="174"/>
      <c r="CH38" s="174"/>
      <c r="CI38" s="174"/>
      <c r="CJ38" s="174"/>
      <c r="CK38" s="174"/>
      <c r="CL38" s="174"/>
      <c r="CM38" s="174"/>
      <c r="CN38" s="174"/>
      <c r="CO38" s="174"/>
      <c r="CP38" s="174"/>
      <c r="CQ38" s="174"/>
      <c r="CR38" s="174"/>
      <c r="CS38" s="174"/>
      <c r="CT38" s="174"/>
      <c r="CU38" s="174"/>
      <c r="CV38" s="174"/>
    </row>
    <row r="39" spans="1:100">
      <c r="A39" s="244">
        <v>1</v>
      </c>
      <c r="B39" s="244" t="s">
        <v>55</v>
      </c>
      <c r="C39" s="244">
        <v>27.16</v>
      </c>
      <c r="D39" s="173">
        <v>1</v>
      </c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>
        <v>1</v>
      </c>
      <c r="AD39" s="174">
        <v>1</v>
      </c>
      <c r="AE39" s="247"/>
      <c r="AF39" s="247"/>
      <c r="AG39" s="247"/>
      <c r="AH39" s="247"/>
      <c r="AI39" s="247">
        <v>1</v>
      </c>
      <c r="AJ39" s="174"/>
      <c r="AK39" s="174">
        <v>1</v>
      </c>
      <c r="AL39" s="174">
        <v>1</v>
      </c>
      <c r="AM39" s="247"/>
      <c r="AN39" s="247"/>
      <c r="AO39" s="247"/>
      <c r="AP39" s="247"/>
      <c r="AQ39" s="247">
        <v>1</v>
      </c>
      <c r="AR39" s="174"/>
      <c r="AS39" s="174">
        <v>1</v>
      </c>
      <c r="AT39" s="174">
        <v>1</v>
      </c>
      <c r="AU39" s="247"/>
      <c r="AV39" s="247"/>
      <c r="AW39" s="247"/>
      <c r="AX39" s="247"/>
      <c r="AY39" s="247">
        <v>1</v>
      </c>
      <c r="AZ39" s="174"/>
      <c r="BA39" s="174">
        <v>1</v>
      </c>
      <c r="BB39" s="174">
        <v>1</v>
      </c>
      <c r="BC39" s="247"/>
      <c r="BD39" s="247"/>
      <c r="BE39" s="247"/>
      <c r="BF39" s="247"/>
      <c r="BG39" s="247">
        <v>1</v>
      </c>
      <c r="BH39" s="174"/>
      <c r="BI39" s="174"/>
      <c r="BJ39" s="174"/>
      <c r="BK39" s="174"/>
      <c r="BL39" s="174"/>
      <c r="BM39" s="174"/>
      <c r="BN39" s="174"/>
      <c r="BO39" s="174"/>
      <c r="BP39" s="174"/>
      <c r="BQ39" s="174"/>
      <c r="BR39" s="174"/>
      <c r="BS39" s="174"/>
      <c r="BT39" s="174"/>
      <c r="BU39" s="174"/>
      <c r="BV39" s="174"/>
      <c r="BW39" s="174"/>
      <c r="BX39" s="174"/>
      <c r="BY39" s="174"/>
      <c r="BZ39" s="174"/>
      <c r="CA39" s="174"/>
      <c r="CB39" s="174"/>
      <c r="CC39" s="174"/>
      <c r="CD39" s="174"/>
      <c r="CE39" s="174"/>
      <c r="CF39" s="174"/>
      <c r="CG39" s="174"/>
      <c r="CH39" s="174"/>
      <c r="CI39" s="174"/>
      <c r="CJ39" s="174"/>
      <c r="CK39" s="174"/>
      <c r="CL39" s="174"/>
      <c r="CM39" s="174"/>
      <c r="CN39" s="174"/>
      <c r="CO39" s="174"/>
      <c r="CP39" s="174"/>
      <c r="CQ39" s="174"/>
      <c r="CR39" s="174"/>
      <c r="CS39" s="174"/>
      <c r="CT39" s="174"/>
      <c r="CU39" s="174"/>
      <c r="CV39" s="174"/>
    </row>
    <row r="40" spans="1:100">
      <c r="A40" s="244">
        <v>1</v>
      </c>
      <c r="B40" s="244" t="s">
        <v>60</v>
      </c>
      <c r="C40" s="244">
        <v>29.41</v>
      </c>
      <c r="D40" s="173">
        <v>1</v>
      </c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>
        <v>1</v>
      </c>
      <c r="AD40" s="174">
        <v>1</v>
      </c>
      <c r="AE40" s="247"/>
      <c r="AF40" s="247"/>
      <c r="AG40" s="247"/>
      <c r="AH40" s="247"/>
      <c r="AI40" s="247">
        <v>1</v>
      </c>
      <c r="AJ40" s="174"/>
      <c r="AK40" s="174">
        <v>1</v>
      </c>
      <c r="AL40" s="174">
        <v>1</v>
      </c>
      <c r="AM40" s="247"/>
      <c r="AN40" s="247"/>
      <c r="AO40" s="247"/>
      <c r="AP40" s="247"/>
      <c r="AQ40" s="247">
        <v>1</v>
      </c>
      <c r="AR40" s="174"/>
      <c r="AS40" s="174">
        <v>1</v>
      </c>
      <c r="AT40" s="174">
        <v>1</v>
      </c>
      <c r="AU40" s="247"/>
      <c r="AV40" s="247"/>
      <c r="AW40" s="247"/>
      <c r="AX40" s="247"/>
      <c r="AY40" s="247">
        <v>1</v>
      </c>
      <c r="AZ40" s="174"/>
      <c r="BA40" s="174">
        <v>1</v>
      </c>
      <c r="BB40" s="174">
        <v>1</v>
      </c>
      <c r="BC40" s="247"/>
      <c r="BD40" s="247"/>
      <c r="BE40" s="247"/>
      <c r="BF40" s="247"/>
      <c r="BG40" s="247">
        <v>1</v>
      </c>
      <c r="BH40" s="174"/>
      <c r="BI40" s="174"/>
      <c r="BJ40" s="174"/>
      <c r="BK40" s="174"/>
      <c r="BL40" s="174"/>
      <c r="BM40" s="174"/>
      <c r="BN40" s="174"/>
      <c r="BO40" s="174"/>
      <c r="BP40" s="174"/>
      <c r="BQ40" s="174"/>
      <c r="BR40" s="174"/>
      <c r="BS40" s="174"/>
      <c r="BT40" s="174"/>
      <c r="BU40" s="174"/>
      <c r="BV40" s="174"/>
      <c r="BW40" s="174"/>
      <c r="BX40" s="174"/>
      <c r="BY40" s="174"/>
      <c r="BZ40" s="174"/>
      <c r="CA40" s="174"/>
      <c r="CB40" s="174"/>
      <c r="CC40" s="174"/>
      <c r="CD40" s="174"/>
      <c r="CE40" s="174"/>
      <c r="CF40" s="174"/>
      <c r="CG40" s="174"/>
      <c r="CH40" s="174"/>
      <c r="CI40" s="174"/>
      <c r="CJ40" s="174"/>
      <c r="CK40" s="174"/>
      <c r="CL40" s="174"/>
      <c r="CM40" s="174"/>
      <c r="CN40" s="174"/>
      <c r="CO40" s="174"/>
      <c r="CP40" s="174"/>
      <c r="CQ40" s="174"/>
      <c r="CR40" s="174"/>
      <c r="CS40" s="174"/>
      <c r="CT40" s="174"/>
      <c r="CU40" s="174"/>
      <c r="CV40" s="174"/>
    </row>
    <row r="41" spans="1:100">
      <c r="A41" s="244">
        <v>1</v>
      </c>
      <c r="B41" s="244" t="s">
        <v>65</v>
      </c>
      <c r="C41" s="244">
        <v>28.82</v>
      </c>
      <c r="D41" s="173">
        <v>1</v>
      </c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>
        <v>1</v>
      </c>
      <c r="AD41" s="174">
        <v>1</v>
      </c>
      <c r="AE41" s="247"/>
      <c r="AF41" s="247"/>
      <c r="AG41" s="247"/>
      <c r="AH41" s="247"/>
      <c r="AI41" s="247">
        <v>1</v>
      </c>
      <c r="AJ41" s="174"/>
      <c r="AK41" s="174">
        <v>1</v>
      </c>
      <c r="AL41" s="174">
        <v>1</v>
      </c>
      <c r="AM41" s="247"/>
      <c r="AN41" s="247"/>
      <c r="AO41" s="247"/>
      <c r="AP41" s="247"/>
      <c r="AQ41" s="247">
        <v>1</v>
      </c>
      <c r="AR41" s="174"/>
      <c r="AS41" s="174">
        <v>1</v>
      </c>
      <c r="AT41" s="174">
        <v>1</v>
      </c>
      <c r="AU41" s="247"/>
      <c r="AV41" s="247"/>
      <c r="AW41" s="247"/>
      <c r="AX41" s="247"/>
      <c r="AY41" s="247">
        <v>1</v>
      </c>
      <c r="AZ41" s="174"/>
      <c r="BA41" s="174">
        <v>1</v>
      </c>
      <c r="BB41" s="174">
        <v>1</v>
      </c>
      <c r="BC41" s="247"/>
      <c r="BD41" s="247"/>
      <c r="BE41" s="247"/>
      <c r="BF41" s="247"/>
      <c r="BG41" s="247">
        <v>1</v>
      </c>
      <c r="BH41" s="174"/>
      <c r="BI41" s="174"/>
      <c r="BJ41" s="174"/>
      <c r="BK41" s="174"/>
      <c r="BL41" s="174"/>
      <c r="BM41" s="174"/>
      <c r="BN41" s="174"/>
      <c r="BO41" s="174"/>
      <c r="BP41" s="174"/>
      <c r="BQ41" s="174"/>
      <c r="BR41" s="174"/>
      <c r="BS41" s="174"/>
      <c r="BT41" s="174"/>
      <c r="BU41" s="174"/>
      <c r="BV41" s="174"/>
      <c r="BW41" s="174"/>
      <c r="BX41" s="174"/>
      <c r="BY41" s="174"/>
      <c r="BZ41" s="174"/>
      <c r="CA41" s="174"/>
      <c r="CB41" s="174"/>
      <c r="CC41" s="174"/>
      <c r="CD41" s="174"/>
      <c r="CE41" s="174"/>
      <c r="CF41" s="174"/>
      <c r="CG41" s="174"/>
      <c r="CH41" s="174"/>
      <c r="CI41" s="174"/>
      <c r="CJ41" s="174"/>
      <c r="CK41" s="174"/>
      <c r="CL41" s="174"/>
      <c r="CM41" s="174"/>
      <c r="CN41" s="174"/>
      <c r="CO41" s="174"/>
      <c r="CP41" s="174"/>
      <c r="CQ41" s="174"/>
      <c r="CR41" s="174"/>
      <c r="CS41" s="174"/>
      <c r="CT41" s="174"/>
      <c r="CU41" s="174"/>
      <c r="CV41" s="174"/>
    </row>
    <row r="42" spans="1:100">
      <c r="A42" s="244">
        <v>1</v>
      </c>
      <c r="B42" s="244" t="s">
        <v>70</v>
      </c>
      <c r="C42" s="244">
        <v>29.28</v>
      </c>
      <c r="D42" s="173">
        <v>1</v>
      </c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>
        <v>1</v>
      </c>
      <c r="AD42" s="174">
        <v>1</v>
      </c>
      <c r="AE42" s="247"/>
      <c r="AF42" s="247"/>
      <c r="AG42" s="247"/>
      <c r="AH42" s="247"/>
      <c r="AI42" s="247">
        <v>1</v>
      </c>
      <c r="AJ42" s="174"/>
      <c r="AK42" s="174">
        <v>1</v>
      </c>
      <c r="AL42" s="174">
        <v>1</v>
      </c>
      <c r="AM42" s="247"/>
      <c r="AN42" s="247"/>
      <c r="AO42" s="247"/>
      <c r="AP42" s="247"/>
      <c r="AQ42" s="247">
        <v>1</v>
      </c>
      <c r="AR42" s="174"/>
      <c r="AS42" s="174">
        <v>1</v>
      </c>
      <c r="AT42" s="174">
        <v>1</v>
      </c>
      <c r="AU42" s="247"/>
      <c r="AV42" s="247"/>
      <c r="AW42" s="247"/>
      <c r="AX42" s="247"/>
      <c r="AY42" s="247">
        <v>1</v>
      </c>
      <c r="AZ42" s="174"/>
      <c r="BA42" s="174">
        <v>1</v>
      </c>
      <c r="BB42" s="174">
        <v>1</v>
      </c>
      <c r="BC42" s="247"/>
      <c r="BD42" s="247"/>
      <c r="BE42" s="247"/>
      <c r="BF42" s="247"/>
      <c r="BG42" s="247">
        <v>1</v>
      </c>
      <c r="BH42" s="174"/>
      <c r="BI42" s="174"/>
      <c r="BJ42" s="174"/>
      <c r="BK42" s="174"/>
      <c r="BL42" s="174"/>
      <c r="BM42" s="174"/>
      <c r="BN42" s="174"/>
      <c r="BO42" s="174"/>
      <c r="BP42" s="174"/>
      <c r="BQ42" s="174"/>
      <c r="BR42" s="174"/>
      <c r="BS42" s="174"/>
      <c r="BT42" s="174"/>
      <c r="BU42" s="174"/>
      <c r="BV42" s="174"/>
      <c r="BW42" s="174"/>
      <c r="BX42" s="174"/>
      <c r="BY42" s="174"/>
      <c r="BZ42" s="174"/>
      <c r="CA42" s="174"/>
      <c r="CB42" s="174"/>
      <c r="CC42" s="174"/>
      <c r="CD42" s="174"/>
      <c r="CE42" s="174"/>
      <c r="CF42" s="174"/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</row>
    <row r="43" spans="1:100">
      <c r="A43" s="244">
        <v>1</v>
      </c>
      <c r="B43" s="244" t="s">
        <v>75</v>
      </c>
      <c r="C43" s="244">
        <v>29.28</v>
      </c>
      <c r="D43" s="173">
        <v>1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>
        <v>1</v>
      </c>
      <c r="AD43" s="174"/>
      <c r="AE43" s="247">
        <v>1</v>
      </c>
      <c r="AF43" s="247"/>
      <c r="AG43" s="247"/>
      <c r="AH43" s="247"/>
      <c r="AI43" s="247"/>
      <c r="AJ43" s="174"/>
      <c r="AK43" s="174">
        <v>1</v>
      </c>
      <c r="AL43" s="174"/>
      <c r="AM43" s="247">
        <v>1</v>
      </c>
      <c r="AN43" s="247"/>
      <c r="AO43" s="247"/>
      <c r="AP43" s="247"/>
      <c r="AQ43" s="247"/>
      <c r="AR43" s="174"/>
      <c r="AS43" s="174">
        <v>1</v>
      </c>
      <c r="AT43" s="174"/>
      <c r="AU43" s="247">
        <v>1</v>
      </c>
      <c r="AV43" s="247"/>
      <c r="AW43" s="247"/>
      <c r="AX43" s="247"/>
      <c r="AY43" s="247"/>
      <c r="AZ43" s="174"/>
      <c r="BA43" s="174">
        <v>1</v>
      </c>
      <c r="BB43" s="174"/>
      <c r="BC43" s="247">
        <v>1</v>
      </c>
      <c r="BD43" s="247"/>
      <c r="BE43" s="247"/>
      <c r="BF43" s="247"/>
      <c r="BG43" s="247"/>
      <c r="BH43" s="174"/>
      <c r="BI43" s="174"/>
      <c r="BJ43" s="174"/>
      <c r="BK43" s="174"/>
      <c r="BL43" s="174"/>
      <c r="BM43" s="174"/>
      <c r="BN43" s="174"/>
      <c r="BO43" s="174"/>
      <c r="BP43" s="174"/>
      <c r="BQ43" s="174"/>
      <c r="BR43" s="174"/>
      <c r="BS43" s="174"/>
      <c r="BT43" s="174"/>
      <c r="BU43" s="174"/>
      <c r="BV43" s="174"/>
      <c r="BW43" s="174"/>
      <c r="BX43" s="174"/>
      <c r="BY43" s="174"/>
      <c r="BZ43" s="174"/>
      <c r="CA43" s="174"/>
      <c r="CB43" s="174"/>
      <c r="CC43" s="174"/>
      <c r="CD43" s="174"/>
      <c r="CE43" s="174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</row>
    <row r="44" spans="1:100">
      <c r="A44" s="244">
        <v>1</v>
      </c>
      <c r="B44" s="244" t="s">
        <v>46</v>
      </c>
      <c r="C44" s="244">
        <v>30.01</v>
      </c>
      <c r="D44" s="173">
        <v>1</v>
      </c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>
        <v>1</v>
      </c>
      <c r="AD44" s="174">
        <v>1</v>
      </c>
      <c r="AE44" s="247"/>
      <c r="AF44" s="247"/>
      <c r="AG44" s="247"/>
      <c r="AH44" s="247"/>
      <c r="AI44" s="247">
        <v>1</v>
      </c>
      <c r="AJ44" s="174"/>
      <c r="AK44" s="174">
        <v>1</v>
      </c>
      <c r="AL44" s="174">
        <v>1</v>
      </c>
      <c r="AM44" s="247"/>
      <c r="AN44" s="247"/>
      <c r="AO44" s="247"/>
      <c r="AP44" s="247"/>
      <c r="AQ44" s="247">
        <v>1</v>
      </c>
      <c r="AR44" s="174"/>
      <c r="AS44" s="174">
        <v>1</v>
      </c>
      <c r="AT44" s="174">
        <v>1</v>
      </c>
      <c r="AU44" s="247"/>
      <c r="AV44" s="247"/>
      <c r="AW44" s="247"/>
      <c r="AX44" s="247"/>
      <c r="AY44" s="247">
        <v>1</v>
      </c>
      <c r="AZ44" s="174"/>
      <c r="BA44" s="174">
        <v>1</v>
      </c>
      <c r="BB44" s="174">
        <v>1</v>
      </c>
      <c r="BC44" s="247"/>
      <c r="BD44" s="247"/>
      <c r="BE44" s="247"/>
      <c r="BF44" s="247"/>
      <c r="BG44" s="247">
        <v>1</v>
      </c>
      <c r="BH44" s="174"/>
      <c r="BI44" s="174"/>
      <c r="BJ44" s="174"/>
      <c r="BK44" s="174"/>
      <c r="BL44" s="174"/>
      <c r="BM44" s="174"/>
      <c r="BN44" s="174"/>
      <c r="BO44" s="174"/>
      <c r="BP44" s="174"/>
      <c r="BQ44" s="174"/>
      <c r="BR44" s="174"/>
      <c r="BS44" s="174"/>
      <c r="BT44" s="174"/>
      <c r="BU44" s="174"/>
      <c r="BV44" s="174"/>
      <c r="BW44" s="174"/>
      <c r="BX44" s="174"/>
      <c r="BY44" s="174"/>
      <c r="BZ44" s="174"/>
      <c r="CA44" s="174"/>
      <c r="CB44" s="174"/>
      <c r="CC44" s="174"/>
      <c r="CD44" s="174"/>
      <c r="CE44" s="174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</row>
    <row r="45" spans="1:100">
      <c r="A45" s="244">
        <v>1</v>
      </c>
      <c r="B45" s="244" t="s">
        <v>50</v>
      </c>
      <c r="C45" s="244">
        <v>27.86</v>
      </c>
      <c r="D45" s="173">
        <v>1</v>
      </c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>
        <v>1</v>
      </c>
      <c r="AD45" s="174">
        <v>1</v>
      </c>
      <c r="AE45" s="247"/>
      <c r="AF45" s="247"/>
      <c r="AG45" s="247"/>
      <c r="AH45" s="247"/>
      <c r="AI45" s="247">
        <v>1</v>
      </c>
      <c r="AJ45" s="174"/>
      <c r="AK45" s="174">
        <v>1</v>
      </c>
      <c r="AL45" s="174">
        <v>1</v>
      </c>
      <c r="AM45" s="247"/>
      <c r="AN45" s="247"/>
      <c r="AO45" s="247"/>
      <c r="AP45" s="247"/>
      <c r="AQ45" s="247">
        <v>1</v>
      </c>
      <c r="AR45" s="174"/>
      <c r="AS45" s="174">
        <v>1</v>
      </c>
      <c r="AT45" s="174">
        <v>1</v>
      </c>
      <c r="AU45" s="247"/>
      <c r="AV45" s="247"/>
      <c r="AW45" s="247"/>
      <c r="AX45" s="247"/>
      <c r="AY45" s="247">
        <v>1</v>
      </c>
      <c r="AZ45" s="174"/>
      <c r="BA45" s="174">
        <v>1</v>
      </c>
      <c r="BB45" s="174">
        <v>1</v>
      </c>
      <c r="BC45" s="247"/>
      <c r="BD45" s="247"/>
      <c r="BE45" s="247"/>
      <c r="BF45" s="247"/>
      <c r="BG45" s="247">
        <v>1</v>
      </c>
      <c r="BH45" s="174"/>
      <c r="BI45" s="174"/>
      <c r="BJ45" s="174"/>
      <c r="BK45" s="174"/>
      <c r="BL45" s="174"/>
      <c r="BM45" s="174"/>
      <c r="BN45" s="174"/>
      <c r="BO45" s="174"/>
      <c r="BP45" s="174"/>
      <c r="BQ45" s="174"/>
      <c r="BR45" s="174"/>
      <c r="BS45" s="174"/>
      <c r="BT45" s="174"/>
      <c r="BU45" s="174"/>
      <c r="BV45" s="174"/>
      <c r="BW45" s="174"/>
      <c r="BX45" s="174"/>
      <c r="BY45" s="174"/>
      <c r="BZ45" s="174"/>
      <c r="CA45" s="174"/>
      <c r="CB45" s="174"/>
      <c r="CC45" s="174"/>
      <c r="CD45" s="174"/>
      <c r="CE45" s="174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</row>
    <row r="46" spans="1:100">
      <c r="A46" s="244">
        <v>1</v>
      </c>
      <c r="B46" s="244" t="s">
        <v>54</v>
      </c>
      <c r="C46" s="244">
        <v>32.96</v>
      </c>
      <c r="D46" s="173">
        <v>1</v>
      </c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>
        <v>1</v>
      </c>
      <c r="AD46" s="174">
        <v>1</v>
      </c>
      <c r="AE46" s="247"/>
      <c r="AF46" s="247"/>
      <c r="AG46" s="247"/>
      <c r="AH46" s="247"/>
      <c r="AI46" s="247">
        <v>1</v>
      </c>
      <c r="AJ46" s="174"/>
      <c r="AK46" s="174">
        <v>1</v>
      </c>
      <c r="AL46" s="174">
        <v>1</v>
      </c>
      <c r="AM46" s="247"/>
      <c r="AN46" s="247"/>
      <c r="AO46" s="247"/>
      <c r="AP46" s="247"/>
      <c r="AQ46" s="247">
        <v>1</v>
      </c>
      <c r="AR46" s="174"/>
      <c r="AS46" s="174">
        <v>1</v>
      </c>
      <c r="AT46" s="174">
        <v>1</v>
      </c>
      <c r="AU46" s="247"/>
      <c r="AV46" s="247"/>
      <c r="AW46" s="247"/>
      <c r="AX46" s="247"/>
      <c r="AY46" s="247">
        <v>1</v>
      </c>
      <c r="AZ46" s="174"/>
      <c r="BA46" s="174">
        <v>1</v>
      </c>
      <c r="BB46" s="174">
        <v>1</v>
      </c>
      <c r="BC46" s="247"/>
      <c r="BD46" s="247"/>
      <c r="BE46" s="247"/>
      <c r="BF46" s="247"/>
      <c r="BG46" s="247">
        <v>1</v>
      </c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</row>
    <row r="47" spans="1:100">
      <c r="A47" s="244">
        <v>1</v>
      </c>
      <c r="B47" s="244" t="s">
        <v>39</v>
      </c>
      <c r="C47" s="244">
        <v>31.73</v>
      </c>
      <c r="D47" s="173">
        <v>1</v>
      </c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>
        <v>1</v>
      </c>
      <c r="AD47" s="174">
        <v>1</v>
      </c>
      <c r="AE47" s="247"/>
      <c r="AF47" s="247"/>
      <c r="AG47" s="247"/>
      <c r="AH47" s="247"/>
      <c r="AI47" s="247">
        <v>1</v>
      </c>
      <c r="AJ47" s="174"/>
      <c r="AK47" s="174">
        <v>1</v>
      </c>
      <c r="AL47" s="174">
        <v>1</v>
      </c>
      <c r="AM47" s="247"/>
      <c r="AN47" s="247"/>
      <c r="AO47" s="247"/>
      <c r="AP47" s="247"/>
      <c r="AQ47" s="247">
        <v>1</v>
      </c>
      <c r="AR47" s="174"/>
      <c r="AS47" s="174">
        <v>1</v>
      </c>
      <c r="AT47" s="174">
        <v>1</v>
      </c>
      <c r="AU47" s="247"/>
      <c r="AV47" s="247"/>
      <c r="AW47" s="247"/>
      <c r="AX47" s="247"/>
      <c r="AY47" s="247">
        <v>1</v>
      </c>
      <c r="AZ47" s="174"/>
      <c r="BA47" s="174">
        <v>1</v>
      </c>
      <c r="BB47" s="174">
        <v>1</v>
      </c>
      <c r="BC47" s="247"/>
      <c r="BD47" s="247"/>
      <c r="BE47" s="247"/>
      <c r="BF47" s="247"/>
      <c r="BG47" s="247">
        <v>1</v>
      </c>
      <c r="BH47" s="174"/>
      <c r="BI47" s="174"/>
      <c r="BJ47" s="174"/>
      <c r="BK47" s="174"/>
      <c r="BL47" s="174"/>
      <c r="BM47" s="174"/>
      <c r="BN47" s="174"/>
      <c r="BO47" s="174"/>
      <c r="BP47" s="174"/>
      <c r="BQ47" s="174"/>
      <c r="BR47" s="174"/>
      <c r="BS47" s="174"/>
      <c r="BT47" s="174"/>
      <c r="BU47" s="174"/>
      <c r="BV47" s="174"/>
      <c r="BW47" s="174"/>
      <c r="BX47" s="174"/>
      <c r="BY47" s="174"/>
      <c r="BZ47" s="174"/>
      <c r="CA47" s="174"/>
      <c r="CB47" s="174"/>
      <c r="CC47" s="174"/>
      <c r="CD47" s="174"/>
      <c r="CE47" s="174"/>
      <c r="CF47" s="174"/>
      <c r="CG47" s="174"/>
      <c r="CH47" s="174"/>
      <c r="CI47" s="174"/>
      <c r="CJ47" s="174"/>
      <c r="CK47" s="174"/>
      <c r="CL47" s="174"/>
      <c r="CM47" s="174"/>
      <c r="CN47" s="174"/>
      <c r="CO47" s="174"/>
      <c r="CP47" s="174"/>
      <c r="CQ47" s="174"/>
      <c r="CR47" s="174"/>
      <c r="CS47" s="174"/>
      <c r="CT47" s="174"/>
      <c r="CU47" s="174"/>
      <c r="CV47" s="174"/>
    </row>
    <row r="48" spans="1:100">
      <c r="A48" s="244">
        <v>1</v>
      </c>
      <c r="B48" s="244" t="s">
        <v>42</v>
      </c>
      <c r="C48" s="244">
        <v>29.24</v>
      </c>
      <c r="D48" s="173">
        <v>1</v>
      </c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>
        <v>1</v>
      </c>
      <c r="AD48" s="174"/>
      <c r="AE48" s="247">
        <v>1</v>
      </c>
      <c r="AF48" s="247"/>
      <c r="AG48" s="247"/>
      <c r="AH48" s="247"/>
      <c r="AI48" s="247"/>
      <c r="AJ48" s="174"/>
      <c r="AK48" s="174">
        <v>1</v>
      </c>
      <c r="AL48" s="174"/>
      <c r="AM48" s="247">
        <v>1</v>
      </c>
      <c r="AN48" s="247"/>
      <c r="AO48" s="247"/>
      <c r="AP48" s="247"/>
      <c r="AQ48" s="247"/>
      <c r="AR48" s="174"/>
      <c r="AS48" s="174">
        <v>1</v>
      </c>
      <c r="AT48" s="174"/>
      <c r="AU48" s="247">
        <v>1</v>
      </c>
      <c r="AV48" s="247"/>
      <c r="AW48" s="247"/>
      <c r="AX48" s="247"/>
      <c r="AY48" s="247"/>
      <c r="AZ48" s="174"/>
      <c r="BA48" s="174">
        <v>1</v>
      </c>
      <c r="BB48" s="174"/>
      <c r="BC48" s="247">
        <v>1</v>
      </c>
      <c r="BD48" s="247"/>
      <c r="BE48" s="247"/>
      <c r="BF48" s="247"/>
      <c r="BG48" s="247"/>
      <c r="BH48" s="174"/>
      <c r="BI48" s="174"/>
      <c r="BJ48" s="174"/>
      <c r="BK48" s="174"/>
      <c r="BL48" s="174"/>
      <c r="BM48" s="174"/>
      <c r="BN48" s="174"/>
      <c r="BO48" s="174"/>
      <c r="BP48" s="174"/>
      <c r="BQ48" s="174"/>
      <c r="BR48" s="174"/>
      <c r="BS48" s="174"/>
      <c r="BT48" s="174"/>
      <c r="BU48" s="174"/>
      <c r="BV48" s="174"/>
      <c r="BW48" s="174"/>
      <c r="BX48" s="174"/>
      <c r="BY48" s="174"/>
      <c r="BZ48" s="174"/>
      <c r="CA48" s="174"/>
      <c r="CB48" s="174"/>
      <c r="CC48" s="174"/>
      <c r="CD48" s="174"/>
      <c r="CE48" s="174"/>
      <c r="CF48" s="174"/>
      <c r="CG48" s="174"/>
      <c r="CH48" s="174"/>
      <c r="CI48" s="174"/>
      <c r="CJ48" s="174"/>
      <c r="CK48" s="174"/>
      <c r="CL48" s="174"/>
      <c r="CM48" s="174"/>
      <c r="CN48" s="174"/>
      <c r="CO48" s="174"/>
      <c r="CP48" s="174"/>
      <c r="CQ48" s="174"/>
      <c r="CR48" s="174"/>
      <c r="CS48" s="174"/>
      <c r="CT48" s="174"/>
      <c r="CU48" s="174"/>
      <c r="CV48" s="174"/>
    </row>
    <row r="49" spans="1:100">
      <c r="A49" s="245" t="s">
        <v>281</v>
      </c>
      <c r="B49" s="245"/>
      <c r="C49" s="246">
        <f>SUM(C8:C48)</f>
        <v>1243.9699999999998</v>
      </c>
      <c r="D49" s="246">
        <f t="shared" ref="D49:BO49" si="0">SUM(D8:D48)</f>
        <v>41</v>
      </c>
      <c r="E49" s="246">
        <f t="shared" si="0"/>
        <v>0</v>
      </c>
      <c r="F49" s="246">
        <f t="shared" si="0"/>
        <v>0</v>
      </c>
      <c r="G49" s="246">
        <f t="shared" si="0"/>
        <v>0</v>
      </c>
      <c r="H49" s="246">
        <f t="shared" si="0"/>
        <v>0</v>
      </c>
      <c r="I49" s="246">
        <f t="shared" si="0"/>
        <v>0</v>
      </c>
      <c r="J49" s="246">
        <f t="shared" si="0"/>
        <v>0</v>
      </c>
      <c r="K49" s="246">
        <f t="shared" si="0"/>
        <v>0</v>
      </c>
      <c r="L49" s="246">
        <f t="shared" si="0"/>
        <v>0</v>
      </c>
      <c r="M49" s="246">
        <f t="shared" si="0"/>
        <v>0</v>
      </c>
      <c r="N49" s="246">
        <f t="shared" si="0"/>
        <v>0</v>
      </c>
      <c r="O49" s="246">
        <f t="shared" si="0"/>
        <v>0</v>
      </c>
      <c r="P49" s="246">
        <f t="shared" si="0"/>
        <v>0</v>
      </c>
      <c r="Q49" s="246">
        <f t="shared" si="0"/>
        <v>0</v>
      </c>
      <c r="R49" s="246">
        <f t="shared" si="0"/>
        <v>0</v>
      </c>
      <c r="S49" s="246">
        <f t="shared" si="0"/>
        <v>0</v>
      </c>
      <c r="T49" s="246">
        <f t="shared" si="0"/>
        <v>0</v>
      </c>
      <c r="U49" s="246">
        <f t="shared" si="0"/>
        <v>0</v>
      </c>
      <c r="V49" s="246">
        <f t="shared" si="0"/>
        <v>0</v>
      </c>
      <c r="W49" s="246">
        <f t="shared" si="0"/>
        <v>0</v>
      </c>
      <c r="X49" s="246">
        <f t="shared" si="0"/>
        <v>0</v>
      </c>
      <c r="Y49" s="246">
        <f t="shared" si="0"/>
        <v>0</v>
      </c>
      <c r="Z49" s="246">
        <f t="shared" si="0"/>
        <v>0</v>
      </c>
      <c r="AA49" s="246">
        <f t="shared" si="0"/>
        <v>0</v>
      </c>
      <c r="AB49" s="246">
        <f t="shared" si="0"/>
        <v>0</v>
      </c>
      <c r="AC49" s="246">
        <f t="shared" si="0"/>
        <v>41</v>
      </c>
      <c r="AD49" s="246">
        <f t="shared" si="0"/>
        <v>32</v>
      </c>
      <c r="AE49" s="246">
        <f t="shared" si="0"/>
        <v>9</v>
      </c>
      <c r="AF49" s="246">
        <f t="shared" si="0"/>
        <v>0</v>
      </c>
      <c r="AG49" s="246">
        <f t="shared" si="0"/>
        <v>0</v>
      </c>
      <c r="AH49" s="246">
        <f t="shared" si="0"/>
        <v>5</v>
      </c>
      <c r="AI49" s="246">
        <f t="shared" si="0"/>
        <v>32</v>
      </c>
      <c r="AJ49" s="246">
        <f t="shared" si="0"/>
        <v>0</v>
      </c>
      <c r="AK49" s="246">
        <f t="shared" ref="AK49" si="1">SUM(AK8:AK48)</f>
        <v>41</v>
      </c>
      <c r="AL49" s="246">
        <f t="shared" ref="AL49" si="2">SUM(AL8:AL48)</f>
        <v>32</v>
      </c>
      <c r="AM49" s="246">
        <f t="shared" ref="AM49" si="3">SUM(AM8:AM48)</f>
        <v>9</v>
      </c>
      <c r="AN49" s="246">
        <f t="shared" ref="AN49" si="4">SUM(AN8:AN48)</f>
        <v>0</v>
      </c>
      <c r="AO49" s="246">
        <f t="shared" ref="AO49" si="5">SUM(AO8:AO48)</f>
        <v>0</v>
      </c>
      <c r="AP49" s="246">
        <f t="shared" ref="AP49" si="6">SUM(AP8:AP48)</f>
        <v>5</v>
      </c>
      <c r="AQ49" s="246">
        <f t="shared" ref="AQ49" si="7">SUM(AQ8:AQ48)</f>
        <v>32</v>
      </c>
      <c r="AR49" s="246">
        <f t="shared" si="0"/>
        <v>0</v>
      </c>
      <c r="AS49" s="246">
        <f t="shared" ref="AS49" si="8">SUM(AS8:AS48)</f>
        <v>41</v>
      </c>
      <c r="AT49" s="246">
        <f t="shared" ref="AT49" si="9">SUM(AT8:AT48)</f>
        <v>32</v>
      </c>
      <c r="AU49" s="246">
        <f t="shared" ref="AU49" si="10">SUM(AU8:AU48)</f>
        <v>9</v>
      </c>
      <c r="AV49" s="246">
        <f t="shared" ref="AV49" si="11">SUM(AV8:AV48)</f>
        <v>0</v>
      </c>
      <c r="AW49" s="246">
        <f t="shared" ref="AW49" si="12">SUM(AW8:AW48)</f>
        <v>0</v>
      </c>
      <c r="AX49" s="246">
        <f t="shared" ref="AX49" si="13">SUM(AX8:AX48)</f>
        <v>5</v>
      </c>
      <c r="AY49" s="246">
        <f t="shared" ref="AY49" si="14">SUM(AY8:AY48)</f>
        <v>32</v>
      </c>
      <c r="AZ49" s="246">
        <f t="shared" si="0"/>
        <v>0</v>
      </c>
      <c r="BA49" s="246">
        <f t="shared" ref="BA49" si="15">SUM(BA8:BA48)</f>
        <v>41</v>
      </c>
      <c r="BB49" s="246">
        <f t="shared" ref="BB49" si="16">SUM(BB8:BB48)</f>
        <v>32</v>
      </c>
      <c r="BC49" s="246">
        <f t="shared" ref="BC49" si="17">SUM(BC8:BC48)</f>
        <v>9</v>
      </c>
      <c r="BD49" s="246">
        <f t="shared" ref="BD49" si="18">SUM(BD8:BD48)</f>
        <v>0</v>
      </c>
      <c r="BE49" s="246">
        <f t="shared" ref="BE49" si="19">SUM(BE8:BE48)</f>
        <v>0</v>
      </c>
      <c r="BF49" s="246">
        <f t="shared" ref="BF49" si="20">SUM(BF8:BF48)</f>
        <v>5</v>
      </c>
      <c r="BG49" s="246">
        <f t="shared" ref="BG49" si="21">SUM(BG8:BG48)</f>
        <v>32</v>
      </c>
      <c r="BH49" s="246">
        <f t="shared" si="0"/>
        <v>0</v>
      </c>
      <c r="BI49" s="246">
        <f t="shared" si="0"/>
        <v>0</v>
      </c>
      <c r="BJ49" s="246">
        <f t="shared" si="0"/>
        <v>0</v>
      </c>
      <c r="BK49" s="246">
        <f t="shared" si="0"/>
        <v>0</v>
      </c>
      <c r="BL49" s="246">
        <f t="shared" si="0"/>
        <v>0</v>
      </c>
      <c r="BM49" s="246">
        <f t="shared" si="0"/>
        <v>0</v>
      </c>
      <c r="BN49" s="246">
        <f t="shared" si="0"/>
        <v>0</v>
      </c>
      <c r="BO49" s="246">
        <f t="shared" si="0"/>
        <v>0</v>
      </c>
      <c r="BP49" s="246">
        <f t="shared" ref="BP49:CV49" si="22">SUM(BP8:BP48)</f>
        <v>0</v>
      </c>
      <c r="BQ49" s="246">
        <f t="shared" si="22"/>
        <v>0</v>
      </c>
      <c r="BR49" s="246">
        <f t="shared" si="22"/>
        <v>0</v>
      </c>
      <c r="BS49" s="246">
        <f t="shared" si="22"/>
        <v>0</v>
      </c>
      <c r="BT49" s="246">
        <f t="shared" si="22"/>
        <v>0</v>
      </c>
      <c r="BU49" s="246">
        <f t="shared" si="22"/>
        <v>0</v>
      </c>
      <c r="BV49" s="246">
        <f t="shared" si="22"/>
        <v>0</v>
      </c>
      <c r="BW49" s="246">
        <f t="shared" si="22"/>
        <v>0</v>
      </c>
      <c r="BX49" s="246">
        <f t="shared" si="22"/>
        <v>0</v>
      </c>
      <c r="BY49" s="246">
        <f t="shared" si="22"/>
        <v>0</v>
      </c>
      <c r="BZ49" s="246">
        <f t="shared" si="22"/>
        <v>0</v>
      </c>
      <c r="CA49" s="246">
        <f t="shared" si="22"/>
        <v>0</v>
      </c>
      <c r="CB49" s="246">
        <f t="shared" si="22"/>
        <v>0</v>
      </c>
      <c r="CC49" s="246">
        <f t="shared" si="22"/>
        <v>0</v>
      </c>
      <c r="CD49" s="246">
        <f t="shared" si="22"/>
        <v>0</v>
      </c>
      <c r="CE49" s="246">
        <f t="shared" si="22"/>
        <v>0</v>
      </c>
      <c r="CF49" s="246">
        <f t="shared" si="22"/>
        <v>0</v>
      </c>
      <c r="CG49" s="246">
        <f t="shared" si="22"/>
        <v>0</v>
      </c>
      <c r="CH49" s="246">
        <f t="shared" si="22"/>
        <v>0</v>
      </c>
      <c r="CI49" s="246">
        <f t="shared" si="22"/>
        <v>0</v>
      </c>
      <c r="CJ49" s="246">
        <f t="shared" si="22"/>
        <v>0</v>
      </c>
      <c r="CK49" s="246">
        <f t="shared" si="22"/>
        <v>0</v>
      </c>
      <c r="CL49" s="246">
        <f t="shared" si="22"/>
        <v>0</v>
      </c>
      <c r="CM49" s="246">
        <f t="shared" si="22"/>
        <v>0</v>
      </c>
      <c r="CN49" s="246">
        <f t="shared" si="22"/>
        <v>0</v>
      </c>
      <c r="CO49" s="246">
        <f t="shared" si="22"/>
        <v>0</v>
      </c>
      <c r="CP49" s="246">
        <f t="shared" si="22"/>
        <v>0</v>
      </c>
      <c r="CQ49" s="246">
        <f t="shared" si="22"/>
        <v>0</v>
      </c>
      <c r="CR49" s="246">
        <f t="shared" si="22"/>
        <v>0</v>
      </c>
      <c r="CS49" s="246">
        <f t="shared" si="22"/>
        <v>0</v>
      </c>
      <c r="CT49" s="246">
        <f t="shared" si="22"/>
        <v>0</v>
      </c>
      <c r="CU49" s="246">
        <f t="shared" si="22"/>
        <v>0</v>
      </c>
      <c r="CV49" s="246">
        <f t="shared" si="22"/>
        <v>0</v>
      </c>
    </row>
    <row r="50" spans="1:100">
      <c r="A50" s="244">
        <v>2</v>
      </c>
      <c r="B50" s="244" t="s">
        <v>52</v>
      </c>
      <c r="C50" s="244">
        <v>38.94</v>
      </c>
      <c r="D50" s="173">
        <v>1</v>
      </c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>
        <v>1</v>
      </c>
      <c r="AD50" s="174">
        <v>1</v>
      </c>
      <c r="AE50" s="248"/>
      <c r="AF50" s="247"/>
      <c r="AG50" s="247"/>
      <c r="AH50" s="247"/>
      <c r="AI50" s="247">
        <v>1</v>
      </c>
      <c r="AJ50" s="174"/>
      <c r="AK50" s="174">
        <v>1</v>
      </c>
      <c r="AL50" s="174">
        <v>1</v>
      </c>
      <c r="AM50" s="248"/>
      <c r="AN50" s="247"/>
      <c r="AO50" s="247"/>
      <c r="AP50" s="247"/>
      <c r="AQ50" s="247">
        <v>1</v>
      </c>
      <c r="AR50" s="174"/>
      <c r="AS50" s="174">
        <v>1</v>
      </c>
      <c r="AT50" s="174">
        <v>1</v>
      </c>
      <c r="AU50" s="248"/>
      <c r="AV50" s="247"/>
      <c r="AW50" s="247"/>
      <c r="AX50" s="247"/>
      <c r="AY50" s="247">
        <v>1</v>
      </c>
      <c r="AZ50" s="174"/>
      <c r="BA50" s="174">
        <v>1</v>
      </c>
      <c r="BB50" s="174">
        <v>1</v>
      </c>
      <c r="BC50" s="248"/>
      <c r="BD50" s="247"/>
      <c r="BE50" s="247"/>
      <c r="BF50" s="247"/>
      <c r="BG50" s="247">
        <v>1</v>
      </c>
      <c r="BH50" s="174"/>
      <c r="BI50" s="174"/>
      <c r="BJ50" s="174"/>
      <c r="BK50" s="174"/>
      <c r="BL50" s="174"/>
      <c r="BM50" s="174"/>
      <c r="BN50" s="174"/>
      <c r="BO50" s="174"/>
      <c r="BP50" s="174"/>
      <c r="BQ50" s="174"/>
      <c r="BR50" s="174"/>
      <c r="BS50" s="174"/>
      <c r="BT50" s="174"/>
      <c r="BU50" s="174"/>
      <c r="BV50" s="174"/>
      <c r="BW50" s="174"/>
      <c r="BX50" s="174"/>
      <c r="BY50" s="174"/>
      <c r="BZ50" s="174"/>
      <c r="CA50" s="174"/>
      <c r="CB50" s="174"/>
      <c r="CC50" s="174"/>
      <c r="CD50" s="174"/>
      <c r="CE50" s="174"/>
      <c r="CF50" s="174"/>
      <c r="CG50" s="174"/>
      <c r="CH50" s="174"/>
      <c r="CI50" s="174"/>
      <c r="CJ50" s="174"/>
      <c r="CK50" s="174"/>
      <c r="CL50" s="174"/>
      <c r="CM50" s="174"/>
      <c r="CN50" s="174"/>
      <c r="CO50" s="174"/>
      <c r="CP50" s="174"/>
      <c r="CQ50" s="174"/>
      <c r="CR50" s="174"/>
      <c r="CS50" s="174"/>
      <c r="CT50" s="174"/>
      <c r="CU50" s="174"/>
      <c r="CV50" s="174"/>
    </row>
    <row r="51" spans="1:100">
      <c r="A51" s="244">
        <v>2</v>
      </c>
      <c r="B51" s="244" t="s">
        <v>56</v>
      </c>
      <c r="C51" s="244">
        <v>27.25</v>
      </c>
      <c r="D51" s="173">
        <v>1</v>
      </c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>
        <v>1</v>
      </c>
      <c r="AD51" s="174">
        <v>1</v>
      </c>
      <c r="AE51" s="248"/>
      <c r="AF51" s="247"/>
      <c r="AG51" s="247"/>
      <c r="AH51" s="247"/>
      <c r="AI51" s="247">
        <v>1</v>
      </c>
      <c r="AJ51" s="174"/>
      <c r="AK51" s="174">
        <v>1</v>
      </c>
      <c r="AL51" s="174">
        <v>1</v>
      </c>
      <c r="AM51" s="248"/>
      <c r="AN51" s="247"/>
      <c r="AO51" s="247"/>
      <c r="AP51" s="247"/>
      <c r="AQ51" s="247">
        <v>1</v>
      </c>
      <c r="AR51" s="174"/>
      <c r="AS51" s="174">
        <v>1</v>
      </c>
      <c r="AT51" s="174">
        <v>1</v>
      </c>
      <c r="AU51" s="248"/>
      <c r="AV51" s="247"/>
      <c r="AW51" s="247"/>
      <c r="AX51" s="247"/>
      <c r="AY51" s="247">
        <v>1</v>
      </c>
      <c r="AZ51" s="174"/>
      <c r="BA51" s="174">
        <v>1</v>
      </c>
      <c r="BB51" s="174">
        <v>1</v>
      </c>
      <c r="BC51" s="248"/>
      <c r="BD51" s="247"/>
      <c r="BE51" s="247"/>
      <c r="BF51" s="247"/>
      <c r="BG51" s="247">
        <v>1</v>
      </c>
      <c r="BH51" s="174"/>
      <c r="BI51" s="174"/>
      <c r="BJ51" s="174"/>
      <c r="BK51" s="174"/>
      <c r="BL51" s="174"/>
      <c r="BM51" s="174"/>
      <c r="BN51" s="174"/>
      <c r="BO51" s="174"/>
      <c r="BP51" s="174"/>
      <c r="BQ51" s="174"/>
      <c r="BR51" s="174"/>
      <c r="BS51" s="174"/>
      <c r="BT51" s="174"/>
      <c r="BU51" s="174"/>
      <c r="BV51" s="174"/>
      <c r="BW51" s="174"/>
      <c r="BX51" s="174"/>
      <c r="BY51" s="174"/>
      <c r="BZ51" s="174"/>
      <c r="CA51" s="174"/>
      <c r="CB51" s="174"/>
      <c r="CC51" s="174"/>
      <c r="CD51" s="174"/>
      <c r="CE51" s="174"/>
      <c r="CF51" s="174"/>
      <c r="CG51" s="174"/>
      <c r="CH51" s="174"/>
      <c r="CI51" s="174"/>
      <c r="CJ51" s="174"/>
      <c r="CK51" s="174"/>
      <c r="CL51" s="174"/>
      <c r="CM51" s="174"/>
      <c r="CN51" s="174"/>
      <c r="CO51" s="174"/>
      <c r="CP51" s="174"/>
      <c r="CQ51" s="174"/>
      <c r="CR51" s="174"/>
      <c r="CS51" s="174"/>
      <c r="CT51" s="174"/>
      <c r="CU51" s="174"/>
      <c r="CV51" s="174"/>
    </row>
    <row r="52" spans="1:100">
      <c r="A52" s="244">
        <v>2</v>
      </c>
      <c r="B52" s="244" t="s">
        <v>61</v>
      </c>
      <c r="C52" s="244">
        <v>29.49</v>
      </c>
      <c r="D52" s="173">
        <v>1</v>
      </c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>
        <v>1</v>
      </c>
      <c r="AD52" s="174">
        <v>1</v>
      </c>
      <c r="AE52" s="248"/>
      <c r="AF52" s="247"/>
      <c r="AG52" s="247"/>
      <c r="AH52" s="247"/>
      <c r="AI52" s="247">
        <v>1</v>
      </c>
      <c r="AJ52" s="174"/>
      <c r="AK52" s="174">
        <v>1</v>
      </c>
      <c r="AL52" s="174">
        <v>1</v>
      </c>
      <c r="AM52" s="248"/>
      <c r="AN52" s="247"/>
      <c r="AO52" s="247"/>
      <c r="AP52" s="247"/>
      <c r="AQ52" s="247">
        <v>1</v>
      </c>
      <c r="AR52" s="174"/>
      <c r="AS52" s="174">
        <v>1</v>
      </c>
      <c r="AT52" s="174">
        <v>1</v>
      </c>
      <c r="AU52" s="248"/>
      <c r="AV52" s="247"/>
      <c r="AW52" s="247"/>
      <c r="AX52" s="247"/>
      <c r="AY52" s="247">
        <v>1</v>
      </c>
      <c r="AZ52" s="174"/>
      <c r="BA52" s="174">
        <v>1</v>
      </c>
      <c r="BB52" s="174">
        <v>1</v>
      </c>
      <c r="BC52" s="248"/>
      <c r="BD52" s="247"/>
      <c r="BE52" s="247"/>
      <c r="BF52" s="247"/>
      <c r="BG52" s="247">
        <v>1</v>
      </c>
      <c r="BH52" s="174"/>
      <c r="BI52" s="174"/>
      <c r="BJ52" s="174"/>
      <c r="BK52" s="174"/>
      <c r="BL52" s="174"/>
      <c r="BM52" s="174"/>
      <c r="BN52" s="174"/>
      <c r="BO52" s="174"/>
      <c r="BP52" s="174"/>
      <c r="BQ52" s="174"/>
      <c r="BR52" s="174"/>
      <c r="BS52" s="174"/>
      <c r="BT52" s="174"/>
      <c r="BU52" s="174"/>
      <c r="BV52" s="174"/>
      <c r="BW52" s="174"/>
      <c r="BX52" s="174"/>
      <c r="BY52" s="174"/>
      <c r="BZ52" s="174"/>
      <c r="CA52" s="174"/>
      <c r="CB52" s="174"/>
      <c r="CC52" s="174"/>
      <c r="CD52" s="174"/>
      <c r="CE52" s="174"/>
      <c r="CF52" s="174"/>
      <c r="CG52" s="174"/>
      <c r="CH52" s="174"/>
      <c r="CI52" s="174"/>
      <c r="CJ52" s="174"/>
      <c r="CK52" s="174"/>
      <c r="CL52" s="174"/>
      <c r="CM52" s="174"/>
      <c r="CN52" s="174"/>
      <c r="CO52" s="174"/>
      <c r="CP52" s="174"/>
      <c r="CQ52" s="174"/>
      <c r="CR52" s="174"/>
      <c r="CS52" s="174"/>
      <c r="CT52" s="174"/>
      <c r="CU52" s="174"/>
      <c r="CV52" s="174"/>
    </row>
    <row r="53" spans="1:100">
      <c r="A53" s="244">
        <v>2</v>
      </c>
      <c r="B53" s="244" t="s">
        <v>66</v>
      </c>
      <c r="C53" s="244">
        <v>28.82</v>
      </c>
      <c r="D53" s="173">
        <v>1</v>
      </c>
      <c r="E53" s="176"/>
      <c r="F53" s="176"/>
      <c r="G53" s="176"/>
      <c r="H53" s="175"/>
      <c r="I53" s="175"/>
      <c r="J53" s="175"/>
      <c r="K53" s="175"/>
      <c r="L53" s="175"/>
      <c r="M53" s="176"/>
      <c r="N53" s="176"/>
      <c r="O53" s="175"/>
      <c r="P53" s="175"/>
      <c r="Q53" s="175"/>
      <c r="R53" s="175"/>
      <c r="S53" s="175"/>
      <c r="T53" s="175"/>
      <c r="U53" s="177"/>
      <c r="V53" s="177"/>
      <c r="W53" s="175"/>
      <c r="X53" s="175"/>
      <c r="Y53" s="175"/>
      <c r="Z53" s="175"/>
      <c r="AA53" s="175"/>
      <c r="AB53" s="175"/>
      <c r="AC53" s="174">
        <v>1</v>
      </c>
      <c r="AD53" s="176"/>
      <c r="AE53" s="248">
        <v>1</v>
      </c>
      <c r="AF53" s="247"/>
      <c r="AG53" s="247"/>
      <c r="AH53" s="247"/>
      <c r="AI53" s="247"/>
      <c r="AJ53" s="175"/>
      <c r="AK53" s="174">
        <v>1</v>
      </c>
      <c r="AL53" s="176"/>
      <c r="AM53" s="248">
        <v>1</v>
      </c>
      <c r="AN53" s="247"/>
      <c r="AO53" s="247"/>
      <c r="AP53" s="247"/>
      <c r="AQ53" s="247"/>
      <c r="AR53" s="175"/>
      <c r="AS53" s="174">
        <v>1</v>
      </c>
      <c r="AT53" s="176"/>
      <c r="AU53" s="248">
        <v>1</v>
      </c>
      <c r="AV53" s="247"/>
      <c r="AW53" s="247"/>
      <c r="AX53" s="247"/>
      <c r="AY53" s="247"/>
      <c r="AZ53" s="175"/>
      <c r="BA53" s="174">
        <v>1</v>
      </c>
      <c r="BB53" s="176"/>
      <c r="BC53" s="248">
        <v>1</v>
      </c>
      <c r="BD53" s="247"/>
      <c r="BE53" s="247"/>
      <c r="BF53" s="247"/>
      <c r="BG53" s="247"/>
      <c r="BH53" s="175"/>
      <c r="BI53" s="177"/>
      <c r="BJ53" s="177"/>
      <c r="BK53" s="175"/>
      <c r="BL53" s="175"/>
      <c r="BM53" s="175"/>
      <c r="BN53" s="175"/>
      <c r="BO53" s="175"/>
      <c r="BP53" s="175"/>
      <c r="BQ53" s="177"/>
      <c r="BR53" s="177"/>
      <c r="BS53" s="175"/>
      <c r="BT53" s="175"/>
      <c r="BU53" s="175"/>
      <c r="BV53" s="175"/>
      <c r="BW53" s="175"/>
      <c r="BX53" s="175"/>
      <c r="BY53" s="177"/>
      <c r="BZ53" s="177"/>
      <c r="CA53" s="175"/>
      <c r="CB53" s="175"/>
      <c r="CC53" s="175"/>
      <c r="CD53" s="175"/>
      <c r="CE53" s="175"/>
      <c r="CF53" s="175"/>
      <c r="CG53" s="177"/>
      <c r="CH53" s="177"/>
      <c r="CI53" s="175"/>
      <c r="CJ53" s="175"/>
      <c r="CK53" s="175"/>
      <c r="CL53" s="175"/>
      <c r="CM53" s="175"/>
      <c r="CN53" s="175"/>
      <c r="CO53" s="177"/>
      <c r="CP53" s="177"/>
      <c r="CQ53" s="175"/>
      <c r="CR53" s="175"/>
      <c r="CS53" s="175"/>
      <c r="CT53" s="175"/>
      <c r="CU53" s="175"/>
      <c r="CV53" s="175"/>
    </row>
    <row r="54" spans="1:100">
      <c r="A54" s="244">
        <v>2</v>
      </c>
      <c r="B54" s="244" t="s">
        <v>71</v>
      </c>
      <c r="C54" s="244">
        <v>23.51</v>
      </c>
      <c r="D54" s="173">
        <v>1</v>
      </c>
      <c r="E54" s="176"/>
      <c r="F54" s="178"/>
      <c r="G54" s="176"/>
      <c r="H54" s="175"/>
      <c r="I54" s="175"/>
      <c r="J54" s="175"/>
      <c r="K54" s="175"/>
      <c r="L54" s="175"/>
      <c r="M54" s="178"/>
      <c r="N54" s="179"/>
      <c r="O54" s="175"/>
      <c r="P54" s="175"/>
      <c r="Q54" s="175"/>
      <c r="R54" s="175"/>
      <c r="S54" s="175"/>
      <c r="T54" s="175"/>
      <c r="U54" s="177"/>
      <c r="V54" s="177"/>
      <c r="W54" s="175"/>
      <c r="X54" s="175"/>
      <c r="Y54" s="175"/>
      <c r="Z54" s="175"/>
      <c r="AA54" s="175"/>
      <c r="AB54" s="175"/>
      <c r="AC54" s="174">
        <v>1</v>
      </c>
      <c r="AD54" s="174">
        <v>1</v>
      </c>
      <c r="AE54" s="248"/>
      <c r="AF54" s="247"/>
      <c r="AG54" s="247"/>
      <c r="AH54" s="247"/>
      <c r="AI54" s="247">
        <v>1</v>
      </c>
      <c r="AJ54" s="175"/>
      <c r="AK54" s="174">
        <v>1</v>
      </c>
      <c r="AL54" s="174">
        <v>1</v>
      </c>
      <c r="AM54" s="248"/>
      <c r="AN54" s="247"/>
      <c r="AO54" s="247"/>
      <c r="AP54" s="247"/>
      <c r="AQ54" s="247">
        <v>1</v>
      </c>
      <c r="AR54" s="175"/>
      <c r="AS54" s="174">
        <v>1</v>
      </c>
      <c r="AT54" s="174">
        <v>1</v>
      </c>
      <c r="AU54" s="248"/>
      <c r="AV54" s="247"/>
      <c r="AW54" s="247"/>
      <c r="AX54" s="247"/>
      <c r="AY54" s="247">
        <v>1</v>
      </c>
      <c r="AZ54" s="175"/>
      <c r="BA54" s="174">
        <v>1</v>
      </c>
      <c r="BB54" s="174">
        <v>1</v>
      </c>
      <c r="BC54" s="248"/>
      <c r="BD54" s="247"/>
      <c r="BE54" s="247"/>
      <c r="BF54" s="247"/>
      <c r="BG54" s="247">
        <v>1</v>
      </c>
      <c r="BH54" s="175"/>
      <c r="BI54" s="177"/>
      <c r="BJ54" s="177"/>
      <c r="BK54" s="175"/>
      <c r="BL54" s="175"/>
      <c r="BM54" s="175"/>
      <c r="BN54" s="175"/>
      <c r="BO54" s="175"/>
      <c r="BP54" s="175"/>
      <c r="BQ54" s="177"/>
      <c r="BR54" s="177"/>
      <c r="BS54" s="175"/>
      <c r="BT54" s="175"/>
      <c r="BU54" s="175"/>
      <c r="BV54" s="175"/>
      <c r="BW54" s="175"/>
      <c r="BX54" s="175"/>
      <c r="BY54" s="177"/>
      <c r="BZ54" s="177"/>
      <c r="CA54" s="175"/>
      <c r="CB54" s="175"/>
      <c r="CC54" s="175"/>
      <c r="CD54" s="175"/>
      <c r="CE54" s="175"/>
      <c r="CF54" s="175"/>
      <c r="CG54" s="177"/>
      <c r="CH54" s="177"/>
      <c r="CI54" s="175"/>
      <c r="CJ54" s="175"/>
      <c r="CK54" s="175"/>
      <c r="CL54" s="175"/>
      <c r="CM54" s="175"/>
      <c r="CN54" s="175"/>
      <c r="CO54" s="177"/>
      <c r="CP54" s="177"/>
      <c r="CQ54" s="175"/>
      <c r="CR54" s="175"/>
      <c r="CS54" s="175"/>
      <c r="CT54" s="175"/>
      <c r="CU54" s="175"/>
      <c r="CV54" s="175"/>
    </row>
    <row r="55" spans="1:100">
      <c r="A55" s="244">
        <v>2</v>
      </c>
      <c r="B55" s="244" t="s">
        <v>76</v>
      </c>
      <c r="C55" s="244">
        <v>30.16</v>
      </c>
      <c r="D55" s="173">
        <v>1</v>
      </c>
      <c r="E55" s="176"/>
      <c r="F55" s="178"/>
      <c r="G55" s="176"/>
      <c r="H55" s="175"/>
      <c r="I55" s="175"/>
      <c r="J55" s="175"/>
      <c r="K55" s="175"/>
      <c r="L55" s="175"/>
      <c r="M55" s="178"/>
      <c r="N55" s="179"/>
      <c r="O55" s="175"/>
      <c r="P55" s="175"/>
      <c r="Q55" s="175"/>
      <c r="R55" s="175"/>
      <c r="S55" s="175"/>
      <c r="T55" s="175"/>
      <c r="U55" s="177"/>
      <c r="V55" s="177"/>
      <c r="W55" s="175"/>
      <c r="X55" s="175"/>
      <c r="Y55" s="175"/>
      <c r="Z55" s="175"/>
      <c r="AA55" s="175"/>
      <c r="AB55" s="175"/>
      <c r="AC55" s="174">
        <v>1</v>
      </c>
      <c r="AD55" s="174">
        <v>1</v>
      </c>
      <c r="AE55" s="248"/>
      <c r="AF55" s="247">
        <v>1</v>
      </c>
      <c r="AG55" s="247"/>
      <c r="AH55" s="247"/>
      <c r="AI55" s="247">
        <v>1</v>
      </c>
      <c r="AJ55" s="175"/>
      <c r="AK55" s="174">
        <v>1</v>
      </c>
      <c r="AL55" s="174">
        <v>1</v>
      </c>
      <c r="AM55" s="248"/>
      <c r="AN55" s="247">
        <v>1</v>
      </c>
      <c r="AO55" s="247"/>
      <c r="AP55" s="247"/>
      <c r="AQ55" s="247">
        <v>1</v>
      </c>
      <c r="AR55" s="175"/>
      <c r="AS55" s="174">
        <v>1</v>
      </c>
      <c r="AT55" s="174">
        <v>1</v>
      </c>
      <c r="AU55" s="248"/>
      <c r="AV55" s="247">
        <v>1</v>
      </c>
      <c r="AW55" s="247"/>
      <c r="AX55" s="247"/>
      <c r="AY55" s="247">
        <v>1</v>
      </c>
      <c r="AZ55" s="175"/>
      <c r="BA55" s="174">
        <v>1</v>
      </c>
      <c r="BB55" s="174">
        <v>1</v>
      </c>
      <c r="BC55" s="248"/>
      <c r="BD55" s="247">
        <v>1</v>
      </c>
      <c r="BE55" s="247"/>
      <c r="BF55" s="247"/>
      <c r="BG55" s="247">
        <v>1</v>
      </c>
      <c r="BH55" s="175"/>
      <c r="BI55" s="177"/>
      <c r="BJ55" s="177"/>
      <c r="BK55" s="175"/>
      <c r="BL55" s="175"/>
      <c r="BM55" s="175"/>
      <c r="BN55" s="175"/>
      <c r="BO55" s="175"/>
      <c r="BP55" s="175"/>
      <c r="BQ55" s="177"/>
      <c r="BR55" s="177"/>
      <c r="BS55" s="175"/>
      <c r="BT55" s="175"/>
      <c r="BU55" s="175"/>
      <c r="BV55" s="175"/>
      <c r="BW55" s="175"/>
      <c r="BX55" s="175"/>
      <c r="BY55" s="177"/>
      <c r="BZ55" s="177"/>
      <c r="CA55" s="175"/>
      <c r="CB55" s="175"/>
      <c r="CC55" s="175"/>
      <c r="CD55" s="175"/>
      <c r="CE55" s="175"/>
      <c r="CF55" s="175"/>
      <c r="CG55" s="177"/>
      <c r="CH55" s="177"/>
      <c r="CI55" s="175"/>
      <c r="CJ55" s="175"/>
      <c r="CK55" s="175"/>
      <c r="CL55" s="175"/>
      <c r="CM55" s="175"/>
      <c r="CN55" s="175"/>
      <c r="CO55" s="177"/>
      <c r="CP55" s="177"/>
      <c r="CQ55" s="175"/>
      <c r="CR55" s="175"/>
      <c r="CS55" s="175"/>
      <c r="CT55" s="175"/>
      <c r="CU55" s="175"/>
      <c r="CV55" s="175"/>
    </row>
    <row r="56" spans="1:100">
      <c r="A56" s="244">
        <v>2</v>
      </c>
      <c r="B56" s="244" t="s">
        <v>81</v>
      </c>
      <c r="C56" s="244">
        <v>28.71</v>
      </c>
      <c r="D56" s="173">
        <v>1</v>
      </c>
      <c r="E56" s="176"/>
      <c r="F56" s="178"/>
      <c r="G56" s="176"/>
      <c r="H56" s="175"/>
      <c r="I56" s="175"/>
      <c r="J56" s="175"/>
      <c r="K56" s="175"/>
      <c r="L56" s="175"/>
      <c r="M56" s="178"/>
      <c r="N56" s="179"/>
      <c r="O56" s="175"/>
      <c r="P56" s="175"/>
      <c r="Q56" s="175"/>
      <c r="R56" s="175"/>
      <c r="S56" s="175"/>
      <c r="T56" s="175"/>
      <c r="U56" s="177"/>
      <c r="V56" s="177"/>
      <c r="W56" s="175"/>
      <c r="X56" s="175"/>
      <c r="Y56" s="175"/>
      <c r="Z56" s="175"/>
      <c r="AA56" s="175"/>
      <c r="AB56" s="175"/>
      <c r="AC56" s="174">
        <v>1</v>
      </c>
      <c r="AD56" s="174">
        <v>1</v>
      </c>
      <c r="AE56" s="248"/>
      <c r="AF56" s="247"/>
      <c r="AG56" s="247"/>
      <c r="AH56" s="247"/>
      <c r="AI56" s="247">
        <v>1</v>
      </c>
      <c r="AJ56" s="175"/>
      <c r="AK56" s="174">
        <v>1</v>
      </c>
      <c r="AL56" s="174">
        <v>1</v>
      </c>
      <c r="AM56" s="248"/>
      <c r="AN56" s="247"/>
      <c r="AO56" s="247"/>
      <c r="AP56" s="247"/>
      <c r="AQ56" s="247">
        <v>1</v>
      </c>
      <c r="AR56" s="175"/>
      <c r="AS56" s="174">
        <v>1</v>
      </c>
      <c r="AT56" s="174">
        <v>1</v>
      </c>
      <c r="AU56" s="248"/>
      <c r="AV56" s="247"/>
      <c r="AW56" s="247"/>
      <c r="AX56" s="247"/>
      <c r="AY56" s="247">
        <v>1</v>
      </c>
      <c r="AZ56" s="175"/>
      <c r="BA56" s="174">
        <v>1</v>
      </c>
      <c r="BB56" s="174">
        <v>1</v>
      </c>
      <c r="BC56" s="248"/>
      <c r="BD56" s="247"/>
      <c r="BE56" s="247"/>
      <c r="BF56" s="247"/>
      <c r="BG56" s="247">
        <v>1</v>
      </c>
      <c r="BH56" s="175"/>
      <c r="BI56" s="177"/>
      <c r="BJ56" s="177"/>
      <c r="BK56" s="175"/>
      <c r="BL56" s="175"/>
      <c r="BM56" s="175"/>
      <c r="BN56" s="175"/>
      <c r="BO56" s="175"/>
      <c r="BP56" s="175"/>
      <c r="BQ56" s="177"/>
      <c r="BR56" s="177"/>
      <c r="BS56" s="175"/>
      <c r="BT56" s="175"/>
      <c r="BU56" s="175"/>
      <c r="BV56" s="175"/>
      <c r="BW56" s="175"/>
      <c r="BX56" s="175"/>
      <c r="BY56" s="177"/>
      <c r="BZ56" s="177"/>
      <c r="CA56" s="175"/>
      <c r="CB56" s="175"/>
      <c r="CC56" s="175"/>
      <c r="CD56" s="175"/>
      <c r="CE56" s="175"/>
      <c r="CF56" s="175"/>
      <c r="CG56" s="177"/>
      <c r="CH56" s="177"/>
      <c r="CI56" s="175"/>
      <c r="CJ56" s="175"/>
      <c r="CK56" s="175"/>
      <c r="CL56" s="175"/>
      <c r="CM56" s="175"/>
      <c r="CN56" s="175"/>
      <c r="CO56" s="177"/>
      <c r="CP56" s="177"/>
      <c r="CQ56" s="175"/>
      <c r="CR56" s="175"/>
      <c r="CS56" s="175"/>
      <c r="CT56" s="175"/>
      <c r="CU56" s="175"/>
      <c r="CV56" s="175"/>
    </row>
    <row r="57" spans="1:100">
      <c r="A57" s="244">
        <v>2</v>
      </c>
      <c r="B57" s="244" t="s">
        <v>86</v>
      </c>
      <c r="C57" s="244">
        <v>29.5</v>
      </c>
      <c r="D57" s="173">
        <v>1</v>
      </c>
      <c r="E57" s="176"/>
      <c r="F57" s="178"/>
      <c r="G57" s="176"/>
      <c r="H57" s="175"/>
      <c r="I57" s="175"/>
      <c r="J57" s="175"/>
      <c r="K57" s="175"/>
      <c r="L57" s="175"/>
      <c r="M57" s="178"/>
      <c r="N57" s="179"/>
      <c r="O57" s="175"/>
      <c r="P57" s="175"/>
      <c r="Q57" s="175"/>
      <c r="R57" s="175"/>
      <c r="S57" s="175"/>
      <c r="T57" s="175"/>
      <c r="U57" s="177"/>
      <c r="V57" s="177"/>
      <c r="W57" s="175"/>
      <c r="X57" s="175"/>
      <c r="Y57" s="175"/>
      <c r="Z57" s="175"/>
      <c r="AA57" s="175"/>
      <c r="AB57" s="175"/>
      <c r="AC57" s="174">
        <v>1</v>
      </c>
      <c r="AD57" s="174">
        <v>1</v>
      </c>
      <c r="AE57" s="248"/>
      <c r="AF57" s="247"/>
      <c r="AG57" s="247"/>
      <c r="AH57" s="247"/>
      <c r="AI57" s="247">
        <v>1</v>
      </c>
      <c r="AJ57" s="175"/>
      <c r="AK57" s="174">
        <v>1</v>
      </c>
      <c r="AL57" s="174">
        <v>1</v>
      </c>
      <c r="AM57" s="248"/>
      <c r="AN57" s="247"/>
      <c r="AO57" s="247"/>
      <c r="AP57" s="247"/>
      <c r="AQ57" s="247">
        <v>1</v>
      </c>
      <c r="AR57" s="175"/>
      <c r="AS57" s="174">
        <v>1</v>
      </c>
      <c r="AT57" s="174">
        <v>1</v>
      </c>
      <c r="AU57" s="248"/>
      <c r="AV57" s="247"/>
      <c r="AW57" s="247"/>
      <c r="AX57" s="247"/>
      <c r="AY57" s="247">
        <v>1</v>
      </c>
      <c r="AZ57" s="175"/>
      <c r="BA57" s="174">
        <v>1</v>
      </c>
      <c r="BB57" s="174">
        <v>1</v>
      </c>
      <c r="BC57" s="248"/>
      <c r="BD57" s="247"/>
      <c r="BE57" s="247"/>
      <c r="BF57" s="247"/>
      <c r="BG57" s="247">
        <v>1</v>
      </c>
      <c r="BH57" s="175"/>
      <c r="BI57" s="177"/>
      <c r="BJ57" s="177"/>
      <c r="BK57" s="175"/>
      <c r="BL57" s="175"/>
      <c r="BM57" s="175"/>
      <c r="BN57" s="175"/>
      <c r="BO57" s="175"/>
      <c r="BP57" s="175"/>
      <c r="BQ57" s="177"/>
      <c r="BR57" s="177"/>
      <c r="BS57" s="175"/>
      <c r="BT57" s="175"/>
      <c r="BU57" s="175"/>
      <c r="BV57" s="175"/>
      <c r="BW57" s="175"/>
      <c r="BX57" s="175"/>
      <c r="BY57" s="177"/>
      <c r="BZ57" s="177"/>
      <c r="CA57" s="175"/>
      <c r="CB57" s="175"/>
      <c r="CC57" s="175"/>
      <c r="CD57" s="175"/>
      <c r="CE57" s="175"/>
      <c r="CF57" s="175"/>
      <c r="CG57" s="177"/>
      <c r="CH57" s="177"/>
      <c r="CI57" s="175"/>
      <c r="CJ57" s="175"/>
      <c r="CK57" s="175"/>
      <c r="CL57" s="175"/>
      <c r="CM57" s="175"/>
      <c r="CN57" s="175"/>
      <c r="CO57" s="177"/>
      <c r="CP57" s="177"/>
      <c r="CQ57" s="175"/>
      <c r="CR57" s="175"/>
      <c r="CS57" s="175"/>
      <c r="CT57" s="175"/>
      <c r="CU57" s="175"/>
      <c r="CV57" s="175"/>
    </row>
    <row r="58" spans="1:100">
      <c r="A58" s="244">
        <v>2</v>
      </c>
      <c r="B58" s="244" t="s">
        <v>90</v>
      </c>
      <c r="C58" s="244">
        <v>29.13</v>
      </c>
      <c r="D58" s="173">
        <v>1</v>
      </c>
      <c r="E58" s="176"/>
      <c r="F58" s="178"/>
      <c r="G58" s="176"/>
      <c r="H58" s="175"/>
      <c r="I58" s="175"/>
      <c r="J58" s="175"/>
      <c r="K58" s="175"/>
      <c r="L58" s="175"/>
      <c r="M58" s="178"/>
      <c r="N58" s="179"/>
      <c r="O58" s="175"/>
      <c r="P58" s="175"/>
      <c r="Q58" s="175"/>
      <c r="R58" s="175"/>
      <c r="S58" s="175"/>
      <c r="T58" s="175"/>
      <c r="U58" s="177"/>
      <c r="V58" s="177"/>
      <c r="W58" s="175"/>
      <c r="X58" s="175"/>
      <c r="Y58" s="175"/>
      <c r="Z58" s="175"/>
      <c r="AA58" s="175"/>
      <c r="AB58" s="175"/>
      <c r="AC58" s="174">
        <v>1</v>
      </c>
      <c r="AD58" s="174">
        <v>1</v>
      </c>
      <c r="AE58" s="248"/>
      <c r="AF58" s="247">
        <v>0</v>
      </c>
      <c r="AG58" s="247">
        <v>0</v>
      </c>
      <c r="AH58" s="247">
        <v>0</v>
      </c>
      <c r="AI58" s="247">
        <v>0</v>
      </c>
      <c r="AJ58" s="175"/>
      <c r="AK58" s="174">
        <v>1</v>
      </c>
      <c r="AL58" s="174">
        <v>1</v>
      </c>
      <c r="AM58" s="248"/>
      <c r="AN58" s="247">
        <v>0</v>
      </c>
      <c r="AO58" s="247">
        <v>0</v>
      </c>
      <c r="AP58" s="247">
        <v>0</v>
      </c>
      <c r="AQ58" s="247">
        <v>0</v>
      </c>
      <c r="AR58" s="175"/>
      <c r="AS58" s="174">
        <v>1</v>
      </c>
      <c r="AT58" s="174">
        <v>1</v>
      </c>
      <c r="AU58" s="248"/>
      <c r="AV58" s="247">
        <v>0</v>
      </c>
      <c r="AW58" s="247">
        <v>0</v>
      </c>
      <c r="AX58" s="247">
        <v>0</v>
      </c>
      <c r="AY58" s="247">
        <v>0</v>
      </c>
      <c r="AZ58" s="175"/>
      <c r="BA58" s="174">
        <v>1</v>
      </c>
      <c r="BB58" s="174">
        <v>1</v>
      </c>
      <c r="BC58" s="248"/>
      <c r="BD58" s="247">
        <v>0</v>
      </c>
      <c r="BE58" s="247">
        <v>0</v>
      </c>
      <c r="BF58" s="247">
        <v>0</v>
      </c>
      <c r="BG58" s="247">
        <v>0</v>
      </c>
      <c r="BH58" s="175"/>
      <c r="BI58" s="177"/>
      <c r="BJ58" s="177"/>
      <c r="BK58" s="175"/>
      <c r="BL58" s="175"/>
      <c r="BM58" s="175"/>
      <c r="BN58" s="175"/>
      <c r="BO58" s="175"/>
      <c r="BP58" s="175"/>
      <c r="BQ58" s="177"/>
      <c r="BR58" s="177"/>
      <c r="BS58" s="175"/>
      <c r="BT58" s="175"/>
      <c r="BU58" s="175"/>
      <c r="BV58" s="175"/>
      <c r="BW58" s="175"/>
      <c r="BX58" s="175"/>
      <c r="BY58" s="177"/>
      <c r="BZ58" s="177"/>
      <c r="CA58" s="175"/>
      <c r="CB58" s="175"/>
      <c r="CC58" s="175"/>
      <c r="CD58" s="175"/>
      <c r="CE58" s="175"/>
      <c r="CF58" s="175"/>
      <c r="CG58" s="177"/>
      <c r="CH58" s="177"/>
      <c r="CI58" s="175"/>
      <c r="CJ58" s="175"/>
      <c r="CK58" s="175"/>
      <c r="CL58" s="175"/>
      <c r="CM58" s="175"/>
      <c r="CN58" s="175"/>
      <c r="CO58" s="177"/>
      <c r="CP58" s="177"/>
      <c r="CQ58" s="175"/>
      <c r="CR58" s="175"/>
      <c r="CS58" s="175"/>
      <c r="CT58" s="175"/>
      <c r="CU58" s="175"/>
      <c r="CV58" s="175"/>
    </row>
    <row r="59" spans="1:100">
      <c r="A59" s="244">
        <v>2</v>
      </c>
      <c r="B59" s="244" t="s">
        <v>93</v>
      </c>
      <c r="C59" s="244">
        <v>27.72</v>
      </c>
      <c r="D59" s="173">
        <v>1</v>
      </c>
      <c r="E59" s="176"/>
      <c r="F59" s="178"/>
      <c r="G59" s="176"/>
      <c r="H59" s="175"/>
      <c r="I59" s="175"/>
      <c r="J59" s="175"/>
      <c r="K59" s="175"/>
      <c r="L59" s="175"/>
      <c r="M59" s="178"/>
      <c r="N59" s="179"/>
      <c r="O59" s="175"/>
      <c r="P59" s="175"/>
      <c r="Q59" s="175"/>
      <c r="R59" s="175"/>
      <c r="S59" s="175"/>
      <c r="T59" s="175"/>
      <c r="U59" s="177"/>
      <c r="V59" s="177"/>
      <c r="W59" s="175"/>
      <c r="X59" s="175"/>
      <c r="Y59" s="175"/>
      <c r="Z59" s="175"/>
      <c r="AA59" s="175"/>
      <c r="AB59" s="175"/>
      <c r="AC59" s="174">
        <v>1</v>
      </c>
      <c r="AD59" s="174">
        <v>1</v>
      </c>
      <c r="AE59" s="248"/>
      <c r="AF59" s="247">
        <v>0</v>
      </c>
      <c r="AG59" s="247">
        <v>0</v>
      </c>
      <c r="AH59" s="247">
        <v>0</v>
      </c>
      <c r="AI59" s="247">
        <v>0</v>
      </c>
      <c r="AJ59" s="175"/>
      <c r="AK59" s="174">
        <v>1</v>
      </c>
      <c r="AL59" s="174">
        <v>1</v>
      </c>
      <c r="AM59" s="248"/>
      <c r="AN59" s="247">
        <v>0</v>
      </c>
      <c r="AO59" s="247">
        <v>0</v>
      </c>
      <c r="AP59" s="247">
        <v>0</v>
      </c>
      <c r="AQ59" s="247">
        <v>0</v>
      </c>
      <c r="AR59" s="175"/>
      <c r="AS59" s="174">
        <v>1</v>
      </c>
      <c r="AT59" s="174">
        <v>1</v>
      </c>
      <c r="AU59" s="248"/>
      <c r="AV59" s="247">
        <v>0</v>
      </c>
      <c r="AW59" s="247">
        <v>0</v>
      </c>
      <c r="AX59" s="247">
        <v>0</v>
      </c>
      <c r="AY59" s="247">
        <v>0</v>
      </c>
      <c r="AZ59" s="175"/>
      <c r="BA59" s="174">
        <v>1</v>
      </c>
      <c r="BB59" s="174">
        <v>1</v>
      </c>
      <c r="BC59" s="248"/>
      <c r="BD59" s="247">
        <v>0</v>
      </c>
      <c r="BE59" s="247">
        <v>0</v>
      </c>
      <c r="BF59" s="247">
        <v>0</v>
      </c>
      <c r="BG59" s="247">
        <v>0</v>
      </c>
      <c r="BH59" s="175"/>
      <c r="BI59" s="177"/>
      <c r="BJ59" s="177"/>
      <c r="BK59" s="175"/>
      <c r="BL59" s="175"/>
      <c r="BM59" s="175"/>
      <c r="BN59" s="175"/>
      <c r="BO59" s="175"/>
      <c r="BP59" s="175"/>
      <c r="BQ59" s="177"/>
      <c r="BR59" s="177"/>
      <c r="BS59" s="175"/>
      <c r="BT59" s="175"/>
      <c r="BU59" s="175"/>
      <c r="BV59" s="175"/>
      <c r="BW59" s="175"/>
      <c r="BX59" s="175"/>
      <c r="BY59" s="177"/>
      <c r="BZ59" s="177"/>
      <c r="CA59" s="175"/>
      <c r="CB59" s="175"/>
      <c r="CC59" s="175"/>
      <c r="CD59" s="175"/>
      <c r="CE59" s="175"/>
      <c r="CF59" s="175"/>
      <c r="CG59" s="177"/>
      <c r="CH59" s="177"/>
      <c r="CI59" s="175"/>
      <c r="CJ59" s="175"/>
      <c r="CK59" s="175"/>
      <c r="CL59" s="175"/>
      <c r="CM59" s="175"/>
      <c r="CN59" s="175"/>
      <c r="CO59" s="177"/>
      <c r="CP59" s="177"/>
      <c r="CQ59" s="175"/>
      <c r="CR59" s="175"/>
      <c r="CS59" s="175"/>
      <c r="CT59" s="175"/>
      <c r="CU59" s="175"/>
      <c r="CV59" s="175"/>
    </row>
    <row r="60" spans="1:100">
      <c r="A60" s="244">
        <v>2</v>
      </c>
      <c r="B60" s="244" t="s">
        <v>96</v>
      </c>
      <c r="C60" s="244">
        <v>29.68</v>
      </c>
      <c r="D60" s="173">
        <v>1</v>
      </c>
      <c r="E60" s="176"/>
      <c r="F60" s="178"/>
      <c r="G60" s="176"/>
      <c r="H60" s="175"/>
      <c r="I60" s="175"/>
      <c r="J60" s="175"/>
      <c r="K60" s="175"/>
      <c r="L60" s="175"/>
      <c r="M60" s="178"/>
      <c r="N60" s="179"/>
      <c r="O60" s="175"/>
      <c r="P60" s="175"/>
      <c r="Q60" s="175"/>
      <c r="R60" s="175"/>
      <c r="S60" s="175"/>
      <c r="T60" s="175"/>
      <c r="U60" s="177"/>
      <c r="V60" s="177"/>
      <c r="W60" s="175"/>
      <c r="X60" s="175"/>
      <c r="Y60" s="175"/>
      <c r="Z60" s="175"/>
      <c r="AA60" s="175"/>
      <c r="AB60" s="175"/>
      <c r="AC60" s="174">
        <v>1</v>
      </c>
      <c r="AD60" s="174">
        <v>1</v>
      </c>
      <c r="AE60" s="248"/>
      <c r="AF60" s="247">
        <v>0</v>
      </c>
      <c r="AG60" s="247">
        <v>0</v>
      </c>
      <c r="AH60" s="247">
        <v>0</v>
      </c>
      <c r="AI60" s="247">
        <v>0</v>
      </c>
      <c r="AJ60" s="175"/>
      <c r="AK60" s="174">
        <v>1</v>
      </c>
      <c r="AL60" s="174">
        <v>1</v>
      </c>
      <c r="AM60" s="248"/>
      <c r="AN60" s="247">
        <v>0</v>
      </c>
      <c r="AO60" s="247">
        <v>0</v>
      </c>
      <c r="AP60" s="247">
        <v>0</v>
      </c>
      <c r="AQ60" s="247">
        <v>0</v>
      </c>
      <c r="AR60" s="175"/>
      <c r="AS60" s="174">
        <v>1</v>
      </c>
      <c r="AT60" s="174">
        <v>1</v>
      </c>
      <c r="AU60" s="248"/>
      <c r="AV60" s="247">
        <v>0</v>
      </c>
      <c r="AW60" s="247">
        <v>0</v>
      </c>
      <c r="AX60" s="247">
        <v>0</v>
      </c>
      <c r="AY60" s="247">
        <v>0</v>
      </c>
      <c r="AZ60" s="175"/>
      <c r="BA60" s="174">
        <v>1</v>
      </c>
      <c r="BB60" s="174">
        <v>1</v>
      </c>
      <c r="BC60" s="248"/>
      <c r="BD60" s="247">
        <v>0</v>
      </c>
      <c r="BE60" s="247">
        <v>0</v>
      </c>
      <c r="BF60" s="247">
        <v>0</v>
      </c>
      <c r="BG60" s="247">
        <v>0</v>
      </c>
      <c r="BH60" s="175"/>
      <c r="BI60" s="177"/>
      <c r="BJ60" s="177"/>
      <c r="BK60" s="175"/>
      <c r="BL60" s="175"/>
      <c r="BM60" s="175"/>
      <c r="BN60" s="175"/>
      <c r="BO60" s="175"/>
      <c r="BP60" s="175"/>
      <c r="BQ60" s="177"/>
      <c r="BR60" s="177"/>
      <c r="BS60" s="175"/>
      <c r="BT60" s="175"/>
      <c r="BU60" s="175"/>
      <c r="BV60" s="175"/>
      <c r="BW60" s="175"/>
      <c r="BX60" s="175"/>
      <c r="BY60" s="177"/>
      <c r="BZ60" s="177"/>
      <c r="CA60" s="175"/>
      <c r="CB60" s="175"/>
      <c r="CC60" s="175"/>
      <c r="CD60" s="175"/>
      <c r="CE60" s="175"/>
      <c r="CF60" s="175"/>
      <c r="CG60" s="177"/>
      <c r="CH60" s="177"/>
      <c r="CI60" s="175"/>
      <c r="CJ60" s="175"/>
      <c r="CK60" s="175"/>
      <c r="CL60" s="175"/>
      <c r="CM60" s="175"/>
      <c r="CN60" s="175"/>
      <c r="CO60" s="177"/>
      <c r="CP60" s="177"/>
      <c r="CQ60" s="175"/>
      <c r="CR60" s="175"/>
      <c r="CS60" s="175"/>
      <c r="CT60" s="175"/>
      <c r="CU60" s="175"/>
      <c r="CV60" s="175"/>
    </row>
    <row r="61" spans="1:100">
      <c r="A61" s="244">
        <v>2</v>
      </c>
      <c r="B61" s="244" t="s">
        <v>53</v>
      </c>
      <c r="C61" s="244">
        <v>39.67</v>
      </c>
      <c r="D61" s="173">
        <v>1</v>
      </c>
      <c r="E61" s="176"/>
      <c r="F61" s="178"/>
      <c r="G61" s="176"/>
      <c r="H61" s="175"/>
      <c r="I61" s="175"/>
      <c r="J61" s="175"/>
      <c r="K61" s="175"/>
      <c r="L61" s="175"/>
      <c r="M61" s="178"/>
      <c r="N61" s="179"/>
      <c r="O61" s="175"/>
      <c r="P61" s="175"/>
      <c r="Q61" s="175"/>
      <c r="R61" s="175"/>
      <c r="S61" s="175"/>
      <c r="T61" s="175"/>
      <c r="U61" s="177"/>
      <c r="V61" s="177"/>
      <c r="W61" s="175"/>
      <c r="X61" s="175"/>
      <c r="Y61" s="175"/>
      <c r="Z61" s="175"/>
      <c r="AA61" s="175"/>
      <c r="AB61" s="175"/>
      <c r="AC61" s="174">
        <v>1</v>
      </c>
      <c r="AD61" s="174">
        <v>1</v>
      </c>
      <c r="AE61" s="248"/>
      <c r="AF61" s="247"/>
      <c r="AG61" s="247"/>
      <c r="AH61" s="247"/>
      <c r="AI61" s="247">
        <v>1</v>
      </c>
      <c r="AJ61" s="175"/>
      <c r="AK61" s="174">
        <v>1</v>
      </c>
      <c r="AL61" s="174">
        <v>1</v>
      </c>
      <c r="AM61" s="248"/>
      <c r="AN61" s="247"/>
      <c r="AO61" s="247"/>
      <c r="AP61" s="247"/>
      <c r="AQ61" s="247">
        <v>1</v>
      </c>
      <c r="AR61" s="175"/>
      <c r="AS61" s="174">
        <v>1</v>
      </c>
      <c r="AT61" s="174">
        <v>1</v>
      </c>
      <c r="AU61" s="248"/>
      <c r="AV61" s="247"/>
      <c r="AW61" s="247"/>
      <c r="AX61" s="247"/>
      <c r="AY61" s="247">
        <v>1</v>
      </c>
      <c r="AZ61" s="175"/>
      <c r="BA61" s="174">
        <v>1</v>
      </c>
      <c r="BB61" s="174">
        <v>1</v>
      </c>
      <c r="BC61" s="248"/>
      <c r="BD61" s="247"/>
      <c r="BE61" s="247"/>
      <c r="BF61" s="247"/>
      <c r="BG61" s="247">
        <v>1</v>
      </c>
      <c r="BH61" s="175"/>
      <c r="BI61" s="177"/>
      <c r="BJ61" s="177"/>
      <c r="BK61" s="175"/>
      <c r="BL61" s="175"/>
      <c r="BM61" s="175"/>
      <c r="BN61" s="175"/>
      <c r="BO61" s="175"/>
      <c r="BP61" s="175"/>
      <c r="BQ61" s="177"/>
      <c r="BR61" s="177"/>
      <c r="BS61" s="175"/>
      <c r="BT61" s="175"/>
      <c r="BU61" s="175"/>
      <c r="BV61" s="175"/>
      <c r="BW61" s="175"/>
      <c r="BX61" s="175"/>
      <c r="BY61" s="177"/>
      <c r="BZ61" s="177"/>
      <c r="CA61" s="175"/>
      <c r="CB61" s="175"/>
      <c r="CC61" s="175"/>
      <c r="CD61" s="175"/>
      <c r="CE61" s="175"/>
      <c r="CF61" s="175"/>
      <c r="CG61" s="177"/>
      <c r="CH61" s="177"/>
      <c r="CI61" s="175"/>
      <c r="CJ61" s="175"/>
      <c r="CK61" s="175"/>
      <c r="CL61" s="175"/>
      <c r="CM61" s="175"/>
      <c r="CN61" s="175"/>
      <c r="CO61" s="177"/>
      <c r="CP61" s="177"/>
      <c r="CQ61" s="175"/>
      <c r="CR61" s="175"/>
      <c r="CS61" s="175"/>
      <c r="CT61" s="175"/>
      <c r="CU61" s="175"/>
      <c r="CV61" s="175"/>
    </row>
    <row r="62" spans="1:100">
      <c r="A62" s="244">
        <v>2</v>
      </c>
      <c r="B62" s="244" t="s">
        <v>57</v>
      </c>
      <c r="C62" s="244">
        <v>29.21</v>
      </c>
      <c r="D62" s="173">
        <v>1</v>
      </c>
      <c r="E62" s="176"/>
      <c r="F62" s="178"/>
      <c r="G62" s="176"/>
      <c r="H62" s="175"/>
      <c r="I62" s="175"/>
      <c r="J62" s="175"/>
      <c r="K62" s="175"/>
      <c r="L62" s="175"/>
      <c r="M62" s="178"/>
      <c r="N62" s="179"/>
      <c r="O62" s="175"/>
      <c r="P62" s="175"/>
      <c r="Q62" s="175"/>
      <c r="R62" s="175"/>
      <c r="S62" s="175"/>
      <c r="T62" s="175"/>
      <c r="U62" s="177"/>
      <c r="V62" s="177"/>
      <c r="W62" s="175"/>
      <c r="X62" s="175"/>
      <c r="Y62" s="175"/>
      <c r="Z62" s="175"/>
      <c r="AA62" s="175"/>
      <c r="AB62" s="175"/>
      <c r="AC62" s="174">
        <v>1</v>
      </c>
      <c r="AD62" s="176"/>
      <c r="AE62" s="248">
        <v>1</v>
      </c>
      <c r="AF62" s="247"/>
      <c r="AG62" s="247"/>
      <c r="AH62" s="247"/>
      <c r="AI62" s="247"/>
      <c r="AJ62" s="175"/>
      <c r="AK62" s="174">
        <v>1</v>
      </c>
      <c r="AL62" s="176"/>
      <c r="AM62" s="248">
        <v>1</v>
      </c>
      <c r="AN62" s="247"/>
      <c r="AO62" s="247"/>
      <c r="AP62" s="247"/>
      <c r="AQ62" s="247"/>
      <c r="AR62" s="175"/>
      <c r="AS62" s="174">
        <v>1</v>
      </c>
      <c r="AT62" s="176"/>
      <c r="AU62" s="248">
        <v>1</v>
      </c>
      <c r="AV62" s="247"/>
      <c r="AW62" s="247"/>
      <c r="AX62" s="247"/>
      <c r="AY62" s="247"/>
      <c r="AZ62" s="175"/>
      <c r="BA62" s="174">
        <v>1</v>
      </c>
      <c r="BB62" s="176"/>
      <c r="BC62" s="248">
        <v>1</v>
      </c>
      <c r="BD62" s="247"/>
      <c r="BE62" s="247"/>
      <c r="BF62" s="247"/>
      <c r="BG62" s="247"/>
      <c r="BH62" s="175"/>
      <c r="BI62" s="177"/>
      <c r="BJ62" s="177"/>
      <c r="BK62" s="175"/>
      <c r="BL62" s="175"/>
      <c r="BM62" s="175"/>
      <c r="BN62" s="175"/>
      <c r="BO62" s="175"/>
      <c r="BP62" s="175"/>
      <c r="BQ62" s="177"/>
      <c r="BR62" s="177"/>
      <c r="BS62" s="175"/>
      <c r="BT62" s="175"/>
      <c r="BU62" s="175"/>
      <c r="BV62" s="175"/>
      <c r="BW62" s="175"/>
      <c r="BX62" s="175"/>
      <c r="BY62" s="177"/>
      <c r="BZ62" s="177"/>
      <c r="CA62" s="175"/>
      <c r="CB62" s="175"/>
      <c r="CC62" s="175"/>
      <c r="CD62" s="175"/>
      <c r="CE62" s="175"/>
      <c r="CF62" s="175"/>
      <c r="CG62" s="177"/>
      <c r="CH62" s="177"/>
      <c r="CI62" s="175"/>
      <c r="CJ62" s="175"/>
      <c r="CK62" s="175"/>
      <c r="CL62" s="175"/>
      <c r="CM62" s="175"/>
      <c r="CN62" s="175"/>
      <c r="CO62" s="177"/>
      <c r="CP62" s="177"/>
      <c r="CQ62" s="175"/>
      <c r="CR62" s="175"/>
      <c r="CS62" s="175"/>
      <c r="CT62" s="175"/>
      <c r="CU62" s="175"/>
      <c r="CV62" s="175"/>
    </row>
    <row r="63" spans="1:100">
      <c r="A63" s="244">
        <v>2</v>
      </c>
      <c r="B63" s="244" t="s">
        <v>62</v>
      </c>
      <c r="C63" s="244">
        <v>30.96</v>
      </c>
      <c r="D63" s="173">
        <v>1</v>
      </c>
      <c r="E63" s="176"/>
      <c r="F63" s="178"/>
      <c r="G63" s="176"/>
      <c r="H63" s="175"/>
      <c r="I63" s="175"/>
      <c r="J63" s="175"/>
      <c r="K63" s="175"/>
      <c r="L63" s="175"/>
      <c r="M63" s="178"/>
      <c r="N63" s="179"/>
      <c r="O63" s="175"/>
      <c r="P63" s="175"/>
      <c r="Q63" s="175"/>
      <c r="R63" s="175"/>
      <c r="S63" s="175"/>
      <c r="T63" s="175"/>
      <c r="U63" s="177"/>
      <c r="V63" s="177"/>
      <c r="W63" s="175"/>
      <c r="X63" s="175"/>
      <c r="Y63" s="175"/>
      <c r="Z63" s="175"/>
      <c r="AA63" s="175"/>
      <c r="AB63" s="175"/>
      <c r="AC63" s="174">
        <v>1</v>
      </c>
      <c r="AD63" s="174">
        <v>1</v>
      </c>
      <c r="AE63" s="248"/>
      <c r="AF63" s="247"/>
      <c r="AG63" s="247"/>
      <c r="AH63" s="247"/>
      <c r="AI63" s="247">
        <v>1</v>
      </c>
      <c r="AJ63" s="175"/>
      <c r="AK63" s="174">
        <v>1</v>
      </c>
      <c r="AL63" s="174">
        <v>1</v>
      </c>
      <c r="AM63" s="248"/>
      <c r="AN63" s="247"/>
      <c r="AO63" s="247"/>
      <c r="AP63" s="247"/>
      <c r="AQ63" s="247">
        <v>1</v>
      </c>
      <c r="AR63" s="175"/>
      <c r="AS63" s="174">
        <v>1</v>
      </c>
      <c r="AT63" s="174">
        <v>1</v>
      </c>
      <c r="AU63" s="248"/>
      <c r="AV63" s="247"/>
      <c r="AW63" s="247"/>
      <c r="AX63" s="247"/>
      <c r="AY63" s="247">
        <v>1</v>
      </c>
      <c r="AZ63" s="175"/>
      <c r="BA63" s="174">
        <v>1</v>
      </c>
      <c r="BB63" s="174">
        <v>1</v>
      </c>
      <c r="BC63" s="248"/>
      <c r="BD63" s="247"/>
      <c r="BE63" s="247"/>
      <c r="BF63" s="247"/>
      <c r="BG63" s="247">
        <v>1</v>
      </c>
      <c r="BH63" s="175"/>
      <c r="BI63" s="177"/>
      <c r="BJ63" s="177"/>
      <c r="BK63" s="175"/>
      <c r="BL63" s="175"/>
      <c r="BM63" s="175"/>
      <c r="BN63" s="175"/>
      <c r="BO63" s="175"/>
      <c r="BP63" s="175"/>
      <c r="BQ63" s="177"/>
      <c r="BR63" s="177"/>
      <c r="BS63" s="175"/>
      <c r="BT63" s="175"/>
      <c r="BU63" s="175"/>
      <c r="BV63" s="175"/>
      <c r="BW63" s="175"/>
      <c r="BX63" s="175"/>
      <c r="BY63" s="177"/>
      <c r="BZ63" s="177"/>
      <c r="CA63" s="175"/>
      <c r="CB63" s="175"/>
      <c r="CC63" s="175"/>
      <c r="CD63" s="175"/>
      <c r="CE63" s="175"/>
      <c r="CF63" s="175"/>
      <c r="CG63" s="177"/>
      <c r="CH63" s="177"/>
      <c r="CI63" s="175"/>
      <c r="CJ63" s="175"/>
      <c r="CK63" s="175"/>
      <c r="CL63" s="175"/>
      <c r="CM63" s="175"/>
      <c r="CN63" s="175"/>
      <c r="CO63" s="177"/>
      <c r="CP63" s="177"/>
      <c r="CQ63" s="175"/>
      <c r="CR63" s="175"/>
      <c r="CS63" s="175"/>
      <c r="CT63" s="175"/>
      <c r="CU63" s="175"/>
      <c r="CV63" s="175"/>
    </row>
    <row r="64" spans="1:100">
      <c r="A64" s="244">
        <v>2</v>
      </c>
      <c r="B64" s="244" t="s">
        <v>67</v>
      </c>
      <c r="C64" s="244">
        <v>29.71</v>
      </c>
      <c r="D64" s="173">
        <v>1</v>
      </c>
      <c r="E64" s="176"/>
      <c r="F64" s="178"/>
      <c r="G64" s="176"/>
      <c r="H64" s="175"/>
      <c r="I64" s="175"/>
      <c r="J64" s="175"/>
      <c r="K64" s="175"/>
      <c r="L64" s="175"/>
      <c r="M64" s="178"/>
      <c r="N64" s="179"/>
      <c r="O64" s="175"/>
      <c r="P64" s="175"/>
      <c r="Q64" s="175"/>
      <c r="R64" s="175"/>
      <c r="S64" s="175"/>
      <c r="T64" s="175"/>
      <c r="U64" s="177"/>
      <c r="V64" s="177"/>
      <c r="W64" s="175"/>
      <c r="X64" s="175"/>
      <c r="Y64" s="175"/>
      <c r="Z64" s="175"/>
      <c r="AA64" s="175"/>
      <c r="AB64" s="175"/>
      <c r="AC64" s="174">
        <v>1</v>
      </c>
      <c r="AD64" s="174">
        <v>1</v>
      </c>
      <c r="AE64" s="248"/>
      <c r="AF64" s="247"/>
      <c r="AG64" s="247"/>
      <c r="AH64" s="247"/>
      <c r="AI64" s="247">
        <v>1</v>
      </c>
      <c r="AJ64" s="175"/>
      <c r="AK64" s="174">
        <v>1</v>
      </c>
      <c r="AL64" s="174">
        <v>1</v>
      </c>
      <c r="AM64" s="248"/>
      <c r="AN64" s="247"/>
      <c r="AO64" s="247"/>
      <c r="AP64" s="247"/>
      <c r="AQ64" s="247">
        <v>1</v>
      </c>
      <c r="AR64" s="175"/>
      <c r="AS64" s="174">
        <v>1</v>
      </c>
      <c r="AT64" s="174">
        <v>1</v>
      </c>
      <c r="AU64" s="248"/>
      <c r="AV64" s="247"/>
      <c r="AW64" s="247"/>
      <c r="AX64" s="247"/>
      <c r="AY64" s="247">
        <v>1</v>
      </c>
      <c r="AZ64" s="175"/>
      <c r="BA64" s="174">
        <v>1</v>
      </c>
      <c r="BB64" s="174">
        <v>1</v>
      </c>
      <c r="BC64" s="248"/>
      <c r="BD64" s="247"/>
      <c r="BE64" s="247"/>
      <c r="BF64" s="247"/>
      <c r="BG64" s="247">
        <v>1</v>
      </c>
      <c r="BH64" s="175"/>
      <c r="BI64" s="177"/>
      <c r="BJ64" s="177"/>
      <c r="BK64" s="175"/>
      <c r="BL64" s="175"/>
      <c r="BM64" s="175"/>
      <c r="BN64" s="175"/>
      <c r="BO64" s="175"/>
      <c r="BP64" s="175"/>
      <c r="BQ64" s="177"/>
      <c r="BR64" s="177"/>
      <c r="BS64" s="175"/>
      <c r="BT64" s="175"/>
      <c r="BU64" s="175"/>
      <c r="BV64" s="175"/>
      <c r="BW64" s="175"/>
      <c r="BX64" s="175"/>
      <c r="BY64" s="177"/>
      <c r="BZ64" s="177"/>
      <c r="CA64" s="175"/>
      <c r="CB64" s="175"/>
      <c r="CC64" s="175"/>
      <c r="CD64" s="175"/>
      <c r="CE64" s="175"/>
      <c r="CF64" s="175"/>
      <c r="CG64" s="177"/>
      <c r="CH64" s="177"/>
      <c r="CI64" s="175"/>
      <c r="CJ64" s="175"/>
      <c r="CK64" s="175"/>
      <c r="CL64" s="175"/>
      <c r="CM64" s="175"/>
      <c r="CN64" s="175"/>
      <c r="CO64" s="177"/>
      <c r="CP64" s="177"/>
      <c r="CQ64" s="175"/>
      <c r="CR64" s="175"/>
      <c r="CS64" s="175"/>
      <c r="CT64" s="175"/>
      <c r="CU64" s="175"/>
      <c r="CV64" s="175"/>
    </row>
    <row r="65" spans="1:100">
      <c r="A65" s="244">
        <v>2</v>
      </c>
      <c r="B65" s="244" t="s">
        <v>72</v>
      </c>
      <c r="C65" s="244">
        <v>29.96</v>
      </c>
      <c r="D65" s="173">
        <v>1</v>
      </c>
      <c r="E65" s="176"/>
      <c r="F65" s="178"/>
      <c r="G65" s="176"/>
      <c r="H65" s="175"/>
      <c r="I65" s="175"/>
      <c r="J65" s="175"/>
      <c r="K65" s="175"/>
      <c r="L65" s="175"/>
      <c r="M65" s="178"/>
      <c r="N65" s="179"/>
      <c r="O65" s="175"/>
      <c r="P65" s="175"/>
      <c r="Q65" s="175"/>
      <c r="R65" s="175"/>
      <c r="S65" s="175"/>
      <c r="T65" s="175"/>
      <c r="U65" s="177"/>
      <c r="V65" s="177"/>
      <c r="W65" s="175"/>
      <c r="X65" s="175"/>
      <c r="Y65" s="175"/>
      <c r="Z65" s="175"/>
      <c r="AA65" s="175"/>
      <c r="AB65" s="175"/>
      <c r="AC65" s="174">
        <v>1</v>
      </c>
      <c r="AD65" s="174">
        <v>1</v>
      </c>
      <c r="AE65" s="248"/>
      <c r="AF65" s="247"/>
      <c r="AG65" s="247"/>
      <c r="AH65" s="247"/>
      <c r="AI65" s="247">
        <v>1</v>
      </c>
      <c r="AJ65" s="175"/>
      <c r="AK65" s="174">
        <v>1</v>
      </c>
      <c r="AL65" s="174">
        <v>1</v>
      </c>
      <c r="AM65" s="248"/>
      <c r="AN65" s="247"/>
      <c r="AO65" s="247"/>
      <c r="AP65" s="247"/>
      <c r="AQ65" s="247">
        <v>1</v>
      </c>
      <c r="AR65" s="175"/>
      <c r="AS65" s="174">
        <v>1</v>
      </c>
      <c r="AT65" s="174">
        <v>1</v>
      </c>
      <c r="AU65" s="248"/>
      <c r="AV65" s="247"/>
      <c r="AW65" s="247"/>
      <c r="AX65" s="247"/>
      <c r="AY65" s="247">
        <v>1</v>
      </c>
      <c r="AZ65" s="175"/>
      <c r="BA65" s="174">
        <v>1</v>
      </c>
      <c r="BB65" s="174">
        <v>1</v>
      </c>
      <c r="BC65" s="248"/>
      <c r="BD65" s="247"/>
      <c r="BE65" s="247"/>
      <c r="BF65" s="247"/>
      <c r="BG65" s="247">
        <v>1</v>
      </c>
      <c r="BH65" s="175"/>
      <c r="BI65" s="177"/>
      <c r="BJ65" s="177"/>
      <c r="BK65" s="175"/>
      <c r="BL65" s="175"/>
      <c r="BM65" s="175"/>
      <c r="BN65" s="175"/>
      <c r="BO65" s="175"/>
      <c r="BP65" s="175"/>
      <c r="BQ65" s="177"/>
      <c r="BR65" s="177"/>
      <c r="BS65" s="175"/>
      <c r="BT65" s="175"/>
      <c r="BU65" s="175"/>
      <c r="BV65" s="175"/>
      <c r="BW65" s="175"/>
      <c r="BX65" s="175"/>
      <c r="BY65" s="177"/>
      <c r="BZ65" s="177"/>
      <c r="CA65" s="175"/>
      <c r="CB65" s="175"/>
      <c r="CC65" s="175"/>
      <c r="CD65" s="175"/>
      <c r="CE65" s="175"/>
      <c r="CF65" s="175"/>
      <c r="CG65" s="177"/>
      <c r="CH65" s="177"/>
      <c r="CI65" s="175"/>
      <c r="CJ65" s="175"/>
      <c r="CK65" s="175"/>
      <c r="CL65" s="175"/>
      <c r="CM65" s="175"/>
      <c r="CN65" s="175"/>
      <c r="CO65" s="177"/>
      <c r="CP65" s="177"/>
      <c r="CQ65" s="175"/>
      <c r="CR65" s="175"/>
      <c r="CS65" s="175"/>
      <c r="CT65" s="175"/>
      <c r="CU65" s="175"/>
      <c r="CV65" s="175"/>
    </row>
    <row r="66" spans="1:100">
      <c r="A66" s="244">
        <v>2</v>
      </c>
      <c r="B66" s="244" t="s">
        <v>77</v>
      </c>
      <c r="C66" s="244">
        <v>30.56</v>
      </c>
      <c r="D66" s="173">
        <v>1</v>
      </c>
      <c r="E66" s="176"/>
      <c r="F66" s="178"/>
      <c r="G66" s="176"/>
      <c r="H66" s="175"/>
      <c r="I66" s="175"/>
      <c r="J66" s="175"/>
      <c r="K66" s="175"/>
      <c r="L66" s="175"/>
      <c r="M66" s="178"/>
      <c r="N66" s="179"/>
      <c r="O66" s="175"/>
      <c r="P66" s="175"/>
      <c r="Q66" s="175"/>
      <c r="R66" s="175"/>
      <c r="S66" s="175"/>
      <c r="T66" s="175"/>
      <c r="U66" s="177"/>
      <c r="V66" s="177"/>
      <c r="W66" s="175"/>
      <c r="X66" s="175"/>
      <c r="Y66" s="175"/>
      <c r="Z66" s="175"/>
      <c r="AA66" s="175"/>
      <c r="AB66" s="175"/>
      <c r="AC66" s="174">
        <v>1</v>
      </c>
      <c r="AD66" s="174">
        <v>1</v>
      </c>
      <c r="AE66" s="248"/>
      <c r="AF66" s="247"/>
      <c r="AG66" s="247"/>
      <c r="AH66" s="247"/>
      <c r="AI66" s="247">
        <v>1</v>
      </c>
      <c r="AJ66" s="175"/>
      <c r="AK66" s="174">
        <v>1</v>
      </c>
      <c r="AL66" s="174">
        <v>1</v>
      </c>
      <c r="AM66" s="248"/>
      <c r="AN66" s="247"/>
      <c r="AO66" s="247"/>
      <c r="AP66" s="247"/>
      <c r="AQ66" s="247">
        <v>1</v>
      </c>
      <c r="AR66" s="175"/>
      <c r="AS66" s="174">
        <v>1</v>
      </c>
      <c r="AT66" s="174">
        <v>1</v>
      </c>
      <c r="AU66" s="248"/>
      <c r="AV66" s="247"/>
      <c r="AW66" s="247"/>
      <c r="AX66" s="247"/>
      <c r="AY66" s="247">
        <v>1</v>
      </c>
      <c r="AZ66" s="175"/>
      <c r="BA66" s="174">
        <v>1</v>
      </c>
      <c r="BB66" s="174">
        <v>1</v>
      </c>
      <c r="BC66" s="248"/>
      <c r="BD66" s="247"/>
      <c r="BE66" s="247"/>
      <c r="BF66" s="247"/>
      <c r="BG66" s="247">
        <v>1</v>
      </c>
      <c r="BH66" s="175"/>
      <c r="BI66" s="177"/>
      <c r="BJ66" s="177"/>
      <c r="BK66" s="175"/>
      <c r="BL66" s="175"/>
      <c r="BM66" s="175"/>
      <c r="BN66" s="175"/>
      <c r="BO66" s="175"/>
      <c r="BP66" s="175"/>
      <c r="BQ66" s="177"/>
      <c r="BR66" s="177"/>
      <c r="BS66" s="175"/>
      <c r="BT66" s="175"/>
      <c r="BU66" s="175"/>
      <c r="BV66" s="175"/>
      <c r="BW66" s="175"/>
      <c r="BX66" s="175"/>
      <c r="BY66" s="177"/>
      <c r="BZ66" s="177"/>
      <c r="CA66" s="175"/>
      <c r="CB66" s="175"/>
      <c r="CC66" s="175"/>
      <c r="CD66" s="175"/>
      <c r="CE66" s="175"/>
      <c r="CF66" s="175"/>
      <c r="CG66" s="177"/>
      <c r="CH66" s="177"/>
      <c r="CI66" s="175"/>
      <c r="CJ66" s="175"/>
      <c r="CK66" s="175"/>
      <c r="CL66" s="175"/>
      <c r="CM66" s="175"/>
      <c r="CN66" s="175"/>
      <c r="CO66" s="177"/>
      <c r="CP66" s="177"/>
      <c r="CQ66" s="175"/>
      <c r="CR66" s="175"/>
      <c r="CS66" s="175"/>
      <c r="CT66" s="175"/>
      <c r="CU66" s="175"/>
      <c r="CV66" s="175"/>
    </row>
    <row r="67" spans="1:100">
      <c r="A67" s="244">
        <v>2</v>
      </c>
      <c r="B67" s="244" t="s">
        <v>82</v>
      </c>
      <c r="C67" s="244">
        <v>25.5</v>
      </c>
      <c r="D67" s="173">
        <v>1</v>
      </c>
      <c r="E67" s="176"/>
      <c r="F67" s="178"/>
      <c r="G67" s="176"/>
      <c r="H67" s="175"/>
      <c r="I67" s="175"/>
      <c r="J67" s="175"/>
      <c r="K67" s="175"/>
      <c r="L67" s="175"/>
      <c r="M67" s="178"/>
      <c r="N67" s="179"/>
      <c r="O67" s="175"/>
      <c r="P67" s="175"/>
      <c r="Q67" s="175"/>
      <c r="R67" s="175"/>
      <c r="S67" s="175"/>
      <c r="T67" s="175"/>
      <c r="U67" s="177"/>
      <c r="V67" s="177"/>
      <c r="W67" s="175"/>
      <c r="X67" s="175"/>
      <c r="Y67" s="175"/>
      <c r="Z67" s="175"/>
      <c r="AA67" s="175"/>
      <c r="AB67" s="175"/>
      <c r="AC67" s="174">
        <v>1</v>
      </c>
      <c r="AD67" s="174">
        <v>1</v>
      </c>
      <c r="AE67" s="248"/>
      <c r="AF67" s="247"/>
      <c r="AG67" s="247"/>
      <c r="AH67" s="247"/>
      <c r="AI67" s="247">
        <v>1</v>
      </c>
      <c r="AJ67" s="175"/>
      <c r="AK67" s="174">
        <v>1</v>
      </c>
      <c r="AL67" s="174">
        <v>1</v>
      </c>
      <c r="AM67" s="248"/>
      <c r="AN67" s="247"/>
      <c r="AO67" s="247"/>
      <c r="AP67" s="247"/>
      <c r="AQ67" s="247">
        <v>1</v>
      </c>
      <c r="AR67" s="175"/>
      <c r="AS67" s="174">
        <v>1</v>
      </c>
      <c r="AT67" s="174">
        <v>1</v>
      </c>
      <c r="AU67" s="248"/>
      <c r="AV67" s="247"/>
      <c r="AW67" s="247"/>
      <c r="AX67" s="247"/>
      <c r="AY67" s="247">
        <v>1</v>
      </c>
      <c r="AZ67" s="175"/>
      <c r="BA67" s="174">
        <v>1</v>
      </c>
      <c r="BB67" s="174">
        <v>1</v>
      </c>
      <c r="BC67" s="248"/>
      <c r="BD67" s="247"/>
      <c r="BE67" s="247"/>
      <c r="BF67" s="247"/>
      <c r="BG67" s="247">
        <v>1</v>
      </c>
      <c r="BH67" s="175"/>
      <c r="BI67" s="177"/>
      <c r="BJ67" s="177"/>
      <c r="BK67" s="175"/>
      <c r="BL67" s="175"/>
      <c r="BM67" s="175"/>
      <c r="BN67" s="175"/>
      <c r="BO67" s="175"/>
      <c r="BP67" s="175"/>
      <c r="BQ67" s="177"/>
      <c r="BR67" s="177"/>
      <c r="BS67" s="175"/>
      <c r="BT67" s="175"/>
      <c r="BU67" s="175"/>
      <c r="BV67" s="175"/>
      <c r="BW67" s="175"/>
      <c r="BX67" s="175"/>
      <c r="BY67" s="177"/>
      <c r="BZ67" s="177"/>
      <c r="CA67" s="175"/>
      <c r="CB67" s="175"/>
      <c r="CC67" s="175"/>
      <c r="CD67" s="175"/>
      <c r="CE67" s="175"/>
      <c r="CF67" s="175"/>
      <c r="CG67" s="177"/>
      <c r="CH67" s="177"/>
      <c r="CI67" s="175"/>
      <c r="CJ67" s="175"/>
      <c r="CK67" s="175"/>
      <c r="CL67" s="175"/>
      <c r="CM67" s="175"/>
      <c r="CN67" s="175"/>
      <c r="CO67" s="177"/>
      <c r="CP67" s="177"/>
      <c r="CQ67" s="175"/>
      <c r="CR67" s="175"/>
      <c r="CS67" s="175"/>
      <c r="CT67" s="175"/>
      <c r="CU67" s="175"/>
      <c r="CV67" s="175"/>
    </row>
    <row r="68" spans="1:100">
      <c r="A68" s="244">
        <v>2</v>
      </c>
      <c r="B68" s="244" t="s">
        <v>87</v>
      </c>
      <c r="C68" s="244">
        <v>33.090000000000003</v>
      </c>
      <c r="D68" s="173">
        <v>1</v>
      </c>
      <c r="E68" s="176"/>
      <c r="F68" s="178"/>
      <c r="G68" s="176"/>
      <c r="H68" s="175"/>
      <c r="I68" s="175"/>
      <c r="J68" s="175"/>
      <c r="K68" s="175"/>
      <c r="L68" s="175"/>
      <c r="M68" s="178"/>
      <c r="N68" s="179"/>
      <c r="O68" s="175"/>
      <c r="P68" s="175"/>
      <c r="Q68" s="175"/>
      <c r="R68" s="175"/>
      <c r="S68" s="175"/>
      <c r="T68" s="175"/>
      <c r="U68" s="177"/>
      <c r="V68" s="177"/>
      <c r="W68" s="175"/>
      <c r="X68" s="175"/>
      <c r="Y68" s="175"/>
      <c r="Z68" s="175"/>
      <c r="AA68" s="175"/>
      <c r="AB68" s="175"/>
      <c r="AC68" s="174">
        <v>1</v>
      </c>
      <c r="AD68" s="174">
        <v>1</v>
      </c>
      <c r="AE68" s="248"/>
      <c r="AF68" s="247"/>
      <c r="AG68" s="247"/>
      <c r="AH68" s="247"/>
      <c r="AI68" s="247">
        <v>1</v>
      </c>
      <c r="AJ68" s="175"/>
      <c r="AK68" s="174">
        <v>1</v>
      </c>
      <c r="AL68" s="174">
        <v>1</v>
      </c>
      <c r="AM68" s="248"/>
      <c r="AN68" s="247"/>
      <c r="AO68" s="247"/>
      <c r="AP68" s="247"/>
      <c r="AQ68" s="247">
        <v>1</v>
      </c>
      <c r="AR68" s="175"/>
      <c r="AS68" s="174">
        <v>1</v>
      </c>
      <c r="AT68" s="174">
        <v>1</v>
      </c>
      <c r="AU68" s="248"/>
      <c r="AV68" s="247"/>
      <c r="AW68" s="247"/>
      <c r="AX68" s="247"/>
      <c r="AY68" s="247">
        <v>1</v>
      </c>
      <c r="AZ68" s="175"/>
      <c r="BA68" s="174">
        <v>1</v>
      </c>
      <c r="BB68" s="174">
        <v>1</v>
      </c>
      <c r="BC68" s="248"/>
      <c r="BD68" s="247"/>
      <c r="BE68" s="247"/>
      <c r="BF68" s="247"/>
      <c r="BG68" s="247">
        <v>1</v>
      </c>
      <c r="BH68" s="175"/>
      <c r="BI68" s="177"/>
      <c r="BJ68" s="177"/>
      <c r="BK68" s="175"/>
      <c r="BL68" s="175"/>
      <c r="BM68" s="175"/>
      <c r="BN68" s="175"/>
      <c r="BO68" s="175"/>
      <c r="BP68" s="175"/>
      <c r="BQ68" s="177"/>
      <c r="BR68" s="177"/>
      <c r="BS68" s="175"/>
      <c r="BT68" s="175"/>
      <c r="BU68" s="175"/>
      <c r="BV68" s="175"/>
      <c r="BW68" s="175"/>
      <c r="BX68" s="175"/>
      <c r="BY68" s="177"/>
      <c r="BZ68" s="177"/>
      <c r="CA68" s="175"/>
      <c r="CB68" s="175"/>
      <c r="CC68" s="175"/>
      <c r="CD68" s="175"/>
      <c r="CE68" s="175"/>
      <c r="CF68" s="175"/>
      <c r="CG68" s="177"/>
      <c r="CH68" s="177"/>
      <c r="CI68" s="175"/>
      <c r="CJ68" s="175"/>
      <c r="CK68" s="175"/>
      <c r="CL68" s="175"/>
      <c r="CM68" s="175"/>
      <c r="CN68" s="175"/>
      <c r="CO68" s="177"/>
      <c r="CP68" s="177"/>
      <c r="CQ68" s="175"/>
      <c r="CR68" s="175"/>
      <c r="CS68" s="175"/>
      <c r="CT68" s="175"/>
      <c r="CU68" s="175"/>
      <c r="CV68" s="175"/>
    </row>
    <row r="69" spans="1:100">
      <c r="A69" s="244">
        <v>2</v>
      </c>
      <c r="B69" s="244" t="s">
        <v>91</v>
      </c>
      <c r="C69" s="244">
        <v>30.47</v>
      </c>
      <c r="D69" s="173">
        <v>1</v>
      </c>
      <c r="E69" s="176"/>
      <c r="F69" s="178"/>
      <c r="G69" s="176"/>
      <c r="H69" s="175"/>
      <c r="I69" s="175"/>
      <c r="J69" s="175"/>
      <c r="K69" s="175"/>
      <c r="L69" s="175"/>
      <c r="M69" s="178"/>
      <c r="N69" s="179"/>
      <c r="O69" s="175"/>
      <c r="P69" s="175"/>
      <c r="Q69" s="175"/>
      <c r="R69" s="175"/>
      <c r="S69" s="175"/>
      <c r="T69" s="175"/>
      <c r="U69" s="177"/>
      <c r="V69" s="177"/>
      <c r="W69" s="175"/>
      <c r="X69" s="175"/>
      <c r="Y69" s="175"/>
      <c r="Z69" s="175"/>
      <c r="AA69" s="175"/>
      <c r="AB69" s="175"/>
      <c r="AC69" s="174">
        <v>1</v>
      </c>
      <c r="AD69" s="174">
        <v>1</v>
      </c>
      <c r="AE69" s="248"/>
      <c r="AF69" s="247"/>
      <c r="AG69" s="247"/>
      <c r="AH69" s="247"/>
      <c r="AI69" s="247">
        <v>1</v>
      </c>
      <c r="AJ69" s="175"/>
      <c r="AK69" s="174">
        <v>1</v>
      </c>
      <c r="AL69" s="174">
        <v>1</v>
      </c>
      <c r="AM69" s="248"/>
      <c r="AN69" s="247"/>
      <c r="AO69" s="247"/>
      <c r="AP69" s="247"/>
      <c r="AQ69" s="247">
        <v>1</v>
      </c>
      <c r="AR69" s="175"/>
      <c r="AS69" s="174">
        <v>1</v>
      </c>
      <c r="AT69" s="174">
        <v>1</v>
      </c>
      <c r="AU69" s="248"/>
      <c r="AV69" s="247"/>
      <c r="AW69" s="247"/>
      <c r="AX69" s="247"/>
      <c r="AY69" s="247">
        <v>1</v>
      </c>
      <c r="AZ69" s="175"/>
      <c r="BA69" s="174">
        <v>1</v>
      </c>
      <c r="BB69" s="174">
        <v>1</v>
      </c>
      <c r="BC69" s="248"/>
      <c r="BD69" s="247"/>
      <c r="BE69" s="247"/>
      <c r="BF69" s="247"/>
      <c r="BG69" s="247">
        <v>1</v>
      </c>
      <c r="BH69" s="175"/>
      <c r="BI69" s="177"/>
      <c r="BJ69" s="177"/>
      <c r="BK69" s="175"/>
      <c r="BL69" s="175"/>
      <c r="BM69" s="175"/>
      <c r="BN69" s="175"/>
      <c r="BO69" s="175"/>
      <c r="BP69" s="175"/>
      <c r="BQ69" s="177"/>
      <c r="BR69" s="177"/>
      <c r="BS69" s="175"/>
      <c r="BT69" s="175"/>
      <c r="BU69" s="175"/>
      <c r="BV69" s="175"/>
      <c r="BW69" s="175"/>
      <c r="BX69" s="175"/>
      <c r="BY69" s="177"/>
      <c r="BZ69" s="177"/>
      <c r="CA69" s="175"/>
      <c r="CB69" s="175"/>
      <c r="CC69" s="175"/>
      <c r="CD69" s="175"/>
      <c r="CE69" s="175"/>
      <c r="CF69" s="175"/>
      <c r="CG69" s="177"/>
      <c r="CH69" s="177"/>
      <c r="CI69" s="175"/>
      <c r="CJ69" s="175"/>
      <c r="CK69" s="175"/>
      <c r="CL69" s="175"/>
      <c r="CM69" s="175"/>
      <c r="CN69" s="175"/>
      <c r="CO69" s="177"/>
      <c r="CP69" s="177"/>
      <c r="CQ69" s="175"/>
      <c r="CR69" s="175"/>
      <c r="CS69" s="175"/>
      <c r="CT69" s="175"/>
      <c r="CU69" s="175"/>
      <c r="CV69" s="175"/>
    </row>
    <row r="70" spans="1:100">
      <c r="A70" s="244">
        <v>2</v>
      </c>
      <c r="B70" s="244" t="s">
        <v>94</v>
      </c>
      <c r="C70" s="244">
        <v>29.01</v>
      </c>
      <c r="D70" s="173">
        <v>1</v>
      </c>
      <c r="E70" s="176"/>
      <c r="F70" s="178"/>
      <c r="G70" s="176"/>
      <c r="H70" s="175"/>
      <c r="I70" s="175"/>
      <c r="J70" s="175"/>
      <c r="K70" s="175"/>
      <c r="L70" s="175"/>
      <c r="M70" s="178"/>
      <c r="N70" s="179"/>
      <c r="O70" s="175"/>
      <c r="P70" s="175"/>
      <c r="Q70" s="175"/>
      <c r="R70" s="175"/>
      <c r="S70" s="175"/>
      <c r="T70" s="175"/>
      <c r="U70" s="177"/>
      <c r="V70" s="177"/>
      <c r="W70" s="175"/>
      <c r="X70" s="175"/>
      <c r="Y70" s="175"/>
      <c r="Z70" s="175"/>
      <c r="AA70" s="175"/>
      <c r="AB70" s="175"/>
      <c r="AC70" s="174">
        <v>1</v>
      </c>
      <c r="AD70" s="174">
        <v>1</v>
      </c>
      <c r="AE70" s="248"/>
      <c r="AF70" s="247"/>
      <c r="AG70" s="247"/>
      <c r="AH70" s="247"/>
      <c r="AI70" s="247">
        <v>1</v>
      </c>
      <c r="AJ70" s="175"/>
      <c r="AK70" s="174">
        <v>1</v>
      </c>
      <c r="AL70" s="174">
        <v>1</v>
      </c>
      <c r="AM70" s="248"/>
      <c r="AN70" s="247"/>
      <c r="AO70" s="247"/>
      <c r="AP70" s="247"/>
      <c r="AQ70" s="247">
        <v>1</v>
      </c>
      <c r="AR70" s="175"/>
      <c r="AS70" s="174">
        <v>1</v>
      </c>
      <c r="AT70" s="174">
        <v>1</v>
      </c>
      <c r="AU70" s="248"/>
      <c r="AV70" s="247"/>
      <c r="AW70" s="247"/>
      <c r="AX70" s="247"/>
      <c r="AY70" s="247">
        <v>1</v>
      </c>
      <c r="AZ70" s="175"/>
      <c r="BA70" s="174">
        <v>1</v>
      </c>
      <c r="BB70" s="174">
        <v>1</v>
      </c>
      <c r="BC70" s="248"/>
      <c r="BD70" s="247"/>
      <c r="BE70" s="247"/>
      <c r="BF70" s="247"/>
      <c r="BG70" s="247">
        <v>1</v>
      </c>
      <c r="BH70" s="175"/>
      <c r="BI70" s="177"/>
      <c r="BJ70" s="177"/>
      <c r="BK70" s="175"/>
      <c r="BL70" s="175"/>
      <c r="BM70" s="175"/>
      <c r="BN70" s="175"/>
      <c r="BO70" s="175"/>
      <c r="BP70" s="175"/>
      <c r="BQ70" s="177"/>
      <c r="BR70" s="177"/>
      <c r="BS70" s="175"/>
      <c r="BT70" s="175"/>
      <c r="BU70" s="175"/>
      <c r="BV70" s="175"/>
      <c r="BW70" s="175"/>
      <c r="BX70" s="175"/>
      <c r="BY70" s="177"/>
      <c r="BZ70" s="177"/>
      <c r="CA70" s="175"/>
      <c r="CB70" s="175"/>
      <c r="CC70" s="175"/>
      <c r="CD70" s="175"/>
      <c r="CE70" s="175"/>
      <c r="CF70" s="175"/>
      <c r="CG70" s="177"/>
      <c r="CH70" s="177"/>
      <c r="CI70" s="175"/>
      <c r="CJ70" s="175"/>
      <c r="CK70" s="175"/>
      <c r="CL70" s="175"/>
      <c r="CM70" s="175"/>
      <c r="CN70" s="175"/>
      <c r="CO70" s="177"/>
      <c r="CP70" s="177"/>
      <c r="CQ70" s="175"/>
      <c r="CR70" s="175"/>
      <c r="CS70" s="175"/>
      <c r="CT70" s="175"/>
      <c r="CU70" s="175"/>
      <c r="CV70" s="175"/>
    </row>
    <row r="71" spans="1:100">
      <c r="A71" s="244">
        <v>2</v>
      </c>
      <c r="B71" s="244" t="s">
        <v>97</v>
      </c>
      <c r="C71" s="244">
        <v>29.76</v>
      </c>
      <c r="D71" s="173">
        <v>1</v>
      </c>
      <c r="E71" s="176"/>
      <c r="F71" s="178"/>
      <c r="G71" s="176"/>
      <c r="H71" s="175"/>
      <c r="I71" s="175"/>
      <c r="J71" s="175"/>
      <c r="K71" s="175"/>
      <c r="L71" s="175"/>
      <c r="M71" s="178"/>
      <c r="N71" s="179"/>
      <c r="O71" s="175"/>
      <c r="P71" s="175"/>
      <c r="Q71" s="175"/>
      <c r="R71" s="175"/>
      <c r="S71" s="175"/>
      <c r="T71" s="175"/>
      <c r="U71" s="177"/>
      <c r="V71" s="177"/>
      <c r="W71" s="175"/>
      <c r="X71" s="175"/>
      <c r="Y71" s="175"/>
      <c r="Z71" s="175"/>
      <c r="AA71" s="175"/>
      <c r="AB71" s="175"/>
      <c r="AC71" s="174">
        <v>1</v>
      </c>
      <c r="AD71" s="174">
        <v>1</v>
      </c>
      <c r="AE71" s="248"/>
      <c r="AF71" s="247"/>
      <c r="AG71" s="247"/>
      <c r="AH71" s="247"/>
      <c r="AI71" s="247">
        <v>1</v>
      </c>
      <c r="AJ71" s="175"/>
      <c r="AK71" s="174">
        <v>1</v>
      </c>
      <c r="AL71" s="174">
        <v>1</v>
      </c>
      <c r="AM71" s="248"/>
      <c r="AN71" s="247"/>
      <c r="AO71" s="247"/>
      <c r="AP71" s="247"/>
      <c r="AQ71" s="247">
        <v>1</v>
      </c>
      <c r="AR71" s="175"/>
      <c r="AS71" s="174">
        <v>1</v>
      </c>
      <c r="AT71" s="174">
        <v>1</v>
      </c>
      <c r="AU71" s="248"/>
      <c r="AV71" s="247"/>
      <c r="AW71" s="247"/>
      <c r="AX71" s="247"/>
      <c r="AY71" s="247">
        <v>1</v>
      </c>
      <c r="AZ71" s="175"/>
      <c r="BA71" s="174">
        <v>1</v>
      </c>
      <c r="BB71" s="174">
        <v>1</v>
      </c>
      <c r="BC71" s="248"/>
      <c r="BD71" s="247"/>
      <c r="BE71" s="247"/>
      <c r="BF71" s="247"/>
      <c r="BG71" s="247">
        <v>1</v>
      </c>
      <c r="BH71" s="175"/>
      <c r="BI71" s="177"/>
      <c r="BJ71" s="177"/>
      <c r="BK71" s="175"/>
      <c r="BL71" s="175"/>
      <c r="BM71" s="175"/>
      <c r="BN71" s="175"/>
      <c r="BO71" s="175"/>
      <c r="BP71" s="175"/>
      <c r="BQ71" s="177"/>
      <c r="BR71" s="177"/>
      <c r="BS71" s="175"/>
      <c r="BT71" s="175"/>
      <c r="BU71" s="175"/>
      <c r="BV71" s="175"/>
      <c r="BW71" s="175"/>
      <c r="BX71" s="175"/>
      <c r="BY71" s="177"/>
      <c r="BZ71" s="177"/>
      <c r="CA71" s="175"/>
      <c r="CB71" s="175"/>
      <c r="CC71" s="175"/>
      <c r="CD71" s="175"/>
      <c r="CE71" s="175"/>
      <c r="CF71" s="175"/>
      <c r="CG71" s="177"/>
      <c r="CH71" s="177"/>
      <c r="CI71" s="175"/>
      <c r="CJ71" s="175"/>
      <c r="CK71" s="175"/>
      <c r="CL71" s="175"/>
      <c r="CM71" s="175"/>
      <c r="CN71" s="175"/>
      <c r="CO71" s="177"/>
      <c r="CP71" s="177"/>
      <c r="CQ71" s="175"/>
      <c r="CR71" s="175"/>
      <c r="CS71" s="175"/>
      <c r="CT71" s="175"/>
      <c r="CU71" s="175"/>
      <c r="CV71" s="175"/>
    </row>
    <row r="72" spans="1:100">
      <c r="A72" s="244">
        <v>2</v>
      </c>
      <c r="B72" s="244" t="s">
        <v>100</v>
      </c>
      <c r="C72" s="244">
        <v>31.15</v>
      </c>
      <c r="D72" s="173">
        <v>1</v>
      </c>
      <c r="E72" s="176"/>
      <c r="F72" s="178"/>
      <c r="G72" s="176"/>
      <c r="H72" s="175"/>
      <c r="I72" s="175"/>
      <c r="J72" s="175"/>
      <c r="K72" s="175"/>
      <c r="L72" s="175"/>
      <c r="M72" s="178"/>
      <c r="N72" s="179"/>
      <c r="O72" s="175"/>
      <c r="P72" s="175"/>
      <c r="Q72" s="175"/>
      <c r="R72" s="175"/>
      <c r="S72" s="175"/>
      <c r="T72" s="175"/>
      <c r="U72" s="177"/>
      <c r="V72" s="177"/>
      <c r="W72" s="175"/>
      <c r="X72" s="175"/>
      <c r="Y72" s="175"/>
      <c r="Z72" s="175"/>
      <c r="AA72" s="175"/>
      <c r="AB72" s="175"/>
      <c r="AC72" s="174">
        <v>1</v>
      </c>
      <c r="AD72" s="174">
        <v>1</v>
      </c>
      <c r="AE72" s="248"/>
      <c r="AF72" s="247"/>
      <c r="AG72" s="247"/>
      <c r="AH72" s="247"/>
      <c r="AI72" s="247">
        <v>1</v>
      </c>
      <c r="AJ72" s="175"/>
      <c r="AK72" s="174">
        <v>1</v>
      </c>
      <c r="AL72" s="174">
        <v>1</v>
      </c>
      <c r="AM72" s="248"/>
      <c r="AN72" s="247"/>
      <c r="AO72" s="247"/>
      <c r="AP72" s="247"/>
      <c r="AQ72" s="247">
        <v>1</v>
      </c>
      <c r="AR72" s="175"/>
      <c r="AS72" s="174">
        <v>1</v>
      </c>
      <c r="AT72" s="174">
        <v>1</v>
      </c>
      <c r="AU72" s="248"/>
      <c r="AV72" s="247"/>
      <c r="AW72" s="247"/>
      <c r="AX72" s="247"/>
      <c r="AY72" s="247">
        <v>1</v>
      </c>
      <c r="AZ72" s="175"/>
      <c r="BA72" s="174">
        <v>1</v>
      </c>
      <c r="BB72" s="174">
        <v>1</v>
      </c>
      <c r="BC72" s="248"/>
      <c r="BD72" s="247"/>
      <c r="BE72" s="247"/>
      <c r="BF72" s="247"/>
      <c r="BG72" s="247">
        <v>1</v>
      </c>
      <c r="BH72" s="175"/>
      <c r="BI72" s="177"/>
      <c r="BJ72" s="177"/>
      <c r="BK72" s="175"/>
      <c r="BL72" s="175"/>
      <c r="BM72" s="175"/>
      <c r="BN72" s="175"/>
      <c r="BO72" s="175"/>
      <c r="BP72" s="175"/>
      <c r="BQ72" s="177"/>
      <c r="BR72" s="177"/>
      <c r="BS72" s="175"/>
      <c r="BT72" s="175"/>
      <c r="BU72" s="175"/>
      <c r="BV72" s="175"/>
      <c r="BW72" s="175"/>
      <c r="BX72" s="175"/>
      <c r="BY72" s="177"/>
      <c r="BZ72" s="177"/>
      <c r="CA72" s="175"/>
      <c r="CB72" s="175"/>
      <c r="CC72" s="175"/>
      <c r="CD72" s="175"/>
      <c r="CE72" s="175"/>
      <c r="CF72" s="175"/>
      <c r="CG72" s="177"/>
      <c r="CH72" s="177"/>
      <c r="CI72" s="175"/>
      <c r="CJ72" s="175"/>
      <c r="CK72" s="175"/>
      <c r="CL72" s="175"/>
      <c r="CM72" s="175"/>
      <c r="CN72" s="175"/>
      <c r="CO72" s="177"/>
      <c r="CP72" s="177"/>
      <c r="CQ72" s="175"/>
      <c r="CR72" s="175"/>
      <c r="CS72" s="175"/>
      <c r="CT72" s="175"/>
      <c r="CU72" s="175"/>
      <c r="CV72" s="175"/>
    </row>
    <row r="73" spans="1:100">
      <c r="A73" s="244">
        <v>2</v>
      </c>
      <c r="B73" s="244" t="s">
        <v>103</v>
      </c>
      <c r="C73" s="244">
        <v>31.06</v>
      </c>
      <c r="D73" s="173">
        <v>1</v>
      </c>
      <c r="E73" s="178"/>
      <c r="F73" s="178"/>
      <c r="G73" s="176"/>
      <c r="H73" s="175"/>
      <c r="I73" s="175"/>
      <c r="J73" s="175"/>
      <c r="K73" s="175"/>
      <c r="L73" s="175"/>
      <c r="M73" s="178"/>
      <c r="N73" s="179"/>
      <c r="O73" s="175"/>
      <c r="P73" s="175"/>
      <c r="Q73" s="175"/>
      <c r="R73" s="175"/>
      <c r="S73" s="175"/>
      <c r="T73" s="175"/>
      <c r="U73" s="177"/>
      <c r="V73" s="177"/>
      <c r="W73" s="175"/>
      <c r="X73" s="175"/>
      <c r="Y73" s="175"/>
      <c r="Z73" s="175"/>
      <c r="AA73" s="175"/>
      <c r="AB73" s="175"/>
      <c r="AC73" s="174">
        <v>1</v>
      </c>
      <c r="AD73" s="174">
        <v>1</v>
      </c>
      <c r="AE73" s="248"/>
      <c r="AF73" s="247">
        <v>1</v>
      </c>
      <c r="AG73" s="247"/>
      <c r="AH73" s="247"/>
      <c r="AI73" s="247">
        <v>1</v>
      </c>
      <c r="AJ73" s="175"/>
      <c r="AK73" s="174">
        <v>1</v>
      </c>
      <c r="AL73" s="174">
        <v>1</v>
      </c>
      <c r="AM73" s="248"/>
      <c r="AN73" s="247">
        <v>1</v>
      </c>
      <c r="AO73" s="247"/>
      <c r="AP73" s="247"/>
      <c r="AQ73" s="247">
        <v>1</v>
      </c>
      <c r="AR73" s="175"/>
      <c r="AS73" s="174">
        <v>1</v>
      </c>
      <c r="AT73" s="174">
        <v>1</v>
      </c>
      <c r="AU73" s="248"/>
      <c r="AV73" s="247">
        <v>1</v>
      </c>
      <c r="AW73" s="247"/>
      <c r="AX73" s="247"/>
      <c r="AY73" s="247">
        <v>1</v>
      </c>
      <c r="AZ73" s="175"/>
      <c r="BA73" s="174">
        <v>1</v>
      </c>
      <c r="BB73" s="174">
        <v>1</v>
      </c>
      <c r="BC73" s="248"/>
      <c r="BD73" s="247">
        <v>1</v>
      </c>
      <c r="BE73" s="247"/>
      <c r="BF73" s="247"/>
      <c r="BG73" s="247">
        <v>1</v>
      </c>
      <c r="BH73" s="175"/>
      <c r="BI73" s="177"/>
      <c r="BJ73" s="177"/>
      <c r="BK73" s="175"/>
      <c r="BL73" s="175"/>
      <c r="BM73" s="175"/>
      <c r="BN73" s="175"/>
      <c r="BO73" s="175"/>
      <c r="BP73" s="175"/>
      <c r="BQ73" s="177"/>
      <c r="BR73" s="177"/>
      <c r="BS73" s="175"/>
      <c r="BT73" s="175"/>
      <c r="BU73" s="175"/>
      <c r="BV73" s="175"/>
      <c r="BW73" s="175"/>
      <c r="BX73" s="175"/>
      <c r="BY73" s="177"/>
      <c r="BZ73" s="177"/>
      <c r="CA73" s="175"/>
      <c r="CB73" s="175"/>
      <c r="CC73" s="175"/>
      <c r="CD73" s="175"/>
      <c r="CE73" s="175"/>
      <c r="CF73" s="175"/>
      <c r="CG73" s="177"/>
      <c r="CH73" s="177"/>
      <c r="CI73" s="175"/>
      <c r="CJ73" s="175"/>
      <c r="CK73" s="175"/>
      <c r="CL73" s="175"/>
      <c r="CM73" s="175"/>
      <c r="CN73" s="175"/>
      <c r="CO73" s="177"/>
      <c r="CP73" s="177"/>
      <c r="CQ73" s="175"/>
      <c r="CR73" s="175"/>
      <c r="CS73" s="175"/>
      <c r="CT73" s="175"/>
      <c r="CU73" s="175"/>
      <c r="CV73" s="175"/>
    </row>
    <row r="74" spans="1:100">
      <c r="A74" s="244">
        <v>2</v>
      </c>
      <c r="B74" s="244" t="s">
        <v>106</v>
      </c>
      <c r="C74" s="244">
        <v>29.72</v>
      </c>
      <c r="D74" s="173">
        <v>1</v>
      </c>
      <c r="E74" s="178"/>
      <c r="F74" s="178"/>
      <c r="G74" s="176"/>
      <c r="H74" s="175"/>
      <c r="I74" s="175"/>
      <c r="J74" s="175"/>
      <c r="K74" s="175"/>
      <c r="L74" s="175"/>
      <c r="M74" s="178"/>
      <c r="N74" s="179"/>
      <c r="O74" s="175"/>
      <c r="P74" s="175"/>
      <c r="Q74" s="175"/>
      <c r="R74" s="175"/>
      <c r="S74" s="175"/>
      <c r="T74" s="175"/>
      <c r="U74" s="177"/>
      <c r="V74" s="177"/>
      <c r="W74" s="175"/>
      <c r="X74" s="175"/>
      <c r="Y74" s="175"/>
      <c r="Z74" s="175"/>
      <c r="AA74" s="175"/>
      <c r="AB74" s="175"/>
      <c r="AC74" s="174">
        <v>1</v>
      </c>
      <c r="AD74" s="174">
        <v>1</v>
      </c>
      <c r="AE74" s="248"/>
      <c r="AF74" s="247">
        <v>0</v>
      </c>
      <c r="AG74" s="247"/>
      <c r="AH74" s="247">
        <v>0</v>
      </c>
      <c r="AI74" s="247">
        <v>0</v>
      </c>
      <c r="AJ74" s="175"/>
      <c r="AK74" s="174">
        <v>1</v>
      </c>
      <c r="AL74" s="174">
        <v>1</v>
      </c>
      <c r="AM74" s="248"/>
      <c r="AN74" s="247">
        <v>0</v>
      </c>
      <c r="AO74" s="247"/>
      <c r="AP74" s="247">
        <v>0</v>
      </c>
      <c r="AQ74" s="247">
        <v>0</v>
      </c>
      <c r="AR74" s="175"/>
      <c r="AS74" s="174">
        <v>1</v>
      </c>
      <c r="AT74" s="174">
        <v>1</v>
      </c>
      <c r="AU74" s="248"/>
      <c r="AV74" s="247">
        <v>0</v>
      </c>
      <c r="AW74" s="247"/>
      <c r="AX74" s="247">
        <v>0</v>
      </c>
      <c r="AY74" s="247">
        <v>0</v>
      </c>
      <c r="AZ74" s="175"/>
      <c r="BA74" s="174">
        <v>1</v>
      </c>
      <c r="BB74" s="174">
        <v>1</v>
      </c>
      <c r="BC74" s="248"/>
      <c r="BD74" s="247">
        <v>0</v>
      </c>
      <c r="BE74" s="247"/>
      <c r="BF74" s="247">
        <v>0</v>
      </c>
      <c r="BG74" s="247">
        <v>0</v>
      </c>
      <c r="BH74" s="175"/>
      <c r="BI74" s="177"/>
      <c r="BJ74" s="177"/>
      <c r="BK74" s="175"/>
      <c r="BL74" s="175"/>
      <c r="BM74" s="175"/>
      <c r="BN74" s="175"/>
      <c r="BO74" s="175"/>
      <c r="BP74" s="175"/>
      <c r="BQ74" s="177"/>
      <c r="BR74" s="177"/>
      <c r="BS74" s="175"/>
      <c r="BT74" s="175"/>
      <c r="BU74" s="175"/>
      <c r="BV74" s="175"/>
      <c r="BW74" s="175"/>
      <c r="BX74" s="175"/>
      <c r="BY74" s="177"/>
      <c r="BZ74" s="177"/>
      <c r="CA74" s="175"/>
      <c r="CB74" s="175"/>
      <c r="CC74" s="175"/>
      <c r="CD74" s="175"/>
      <c r="CE74" s="175"/>
      <c r="CF74" s="175"/>
      <c r="CG74" s="177"/>
      <c r="CH74" s="177"/>
      <c r="CI74" s="175"/>
      <c r="CJ74" s="175"/>
      <c r="CK74" s="175"/>
      <c r="CL74" s="175"/>
      <c r="CM74" s="175"/>
      <c r="CN74" s="175"/>
      <c r="CO74" s="177"/>
      <c r="CP74" s="177"/>
      <c r="CQ74" s="175"/>
      <c r="CR74" s="175"/>
      <c r="CS74" s="175"/>
      <c r="CT74" s="175"/>
      <c r="CU74" s="175"/>
      <c r="CV74" s="175"/>
    </row>
    <row r="75" spans="1:100">
      <c r="A75" s="244">
        <v>2</v>
      </c>
      <c r="B75" s="244" t="s">
        <v>109</v>
      </c>
      <c r="C75" s="244">
        <v>28.38</v>
      </c>
      <c r="D75" s="173">
        <v>1</v>
      </c>
      <c r="E75" s="178"/>
      <c r="F75" s="178"/>
      <c r="G75" s="176"/>
      <c r="H75" s="175"/>
      <c r="I75" s="175"/>
      <c r="J75" s="175"/>
      <c r="K75" s="175"/>
      <c r="L75" s="175"/>
      <c r="M75" s="178"/>
      <c r="N75" s="179"/>
      <c r="O75" s="175"/>
      <c r="P75" s="175"/>
      <c r="Q75" s="175"/>
      <c r="R75" s="175"/>
      <c r="S75" s="175"/>
      <c r="T75" s="175"/>
      <c r="U75" s="177"/>
      <c r="V75" s="177"/>
      <c r="W75" s="175"/>
      <c r="X75" s="175"/>
      <c r="Y75" s="175"/>
      <c r="Z75" s="175"/>
      <c r="AA75" s="175"/>
      <c r="AB75" s="175"/>
      <c r="AC75" s="174">
        <v>1</v>
      </c>
      <c r="AD75" s="174">
        <v>1</v>
      </c>
      <c r="AE75" s="248"/>
      <c r="AF75" s="247"/>
      <c r="AG75" s="247"/>
      <c r="AH75" s="247"/>
      <c r="AI75" s="247">
        <v>1</v>
      </c>
      <c r="AJ75" s="175"/>
      <c r="AK75" s="174">
        <v>1</v>
      </c>
      <c r="AL75" s="174">
        <v>1</v>
      </c>
      <c r="AM75" s="248"/>
      <c r="AN75" s="247"/>
      <c r="AO75" s="247"/>
      <c r="AP75" s="247"/>
      <c r="AQ75" s="247">
        <v>1</v>
      </c>
      <c r="AR75" s="175"/>
      <c r="AS75" s="174">
        <v>1</v>
      </c>
      <c r="AT75" s="174">
        <v>1</v>
      </c>
      <c r="AU75" s="248"/>
      <c r="AV75" s="247"/>
      <c r="AW75" s="247"/>
      <c r="AX75" s="247"/>
      <c r="AY75" s="247">
        <v>1</v>
      </c>
      <c r="AZ75" s="175"/>
      <c r="BA75" s="174">
        <v>1</v>
      </c>
      <c r="BB75" s="174">
        <v>1</v>
      </c>
      <c r="BC75" s="248"/>
      <c r="BD75" s="247"/>
      <c r="BE75" s="247"/>
      <c r="BF75" s="247"/>
      <c r="BG75" s="247">
        <v>1</v>
      </c>
      <c r="BH75" s="175"/>
      <c r="BI75" s="177"/>
      <c r="BJ75" s="177"/>
      <c r="BK75" s="175"/>
      <c r="BL75" s="175"/>
      <c r="BM75" s="175"/>
      <c r="BN75" s="175"/>
      <c r="BO75" s="175"/>
      <c r="BP75" s="175"/>
      <c r="BQ75" s="177"/>
      <c r="BR75" s="177"/>
      <c r="BS75" s="175"/>
      <c r="BT75" s="175"/>
      <c r="BU75" s="175"/>
      <c r="BV75" s="175"/>
      <c r="BW75" s="175"/>
      <c r="BX75" s="175"/>
      <c r="BY75" s="177"/>
      <c r="BZ75" s="177"/>
      <c r="CA75" s="175"/>
      <c r="CB75" s="175"/>
      <c r="CC75" s="175"/>
      <c r="CD75" s="175"/>
      <c r="CE75" s="175"/>
      <c r="CF75" s="175"/>
      <c r="CG75" s="177"/>
      <c r="CH75" s="177"/>
      <c r="CI75" s="175"/>
      <c r="CJ75" s="175"/>
      <c r="CK75" s="175"/>
      <c r="CL75" s="175"/>
      <c r="CM75" s="175"/>
      <c r="CN75" s="175"/>
      <c r="CO75" s="177"/>
      <c r="CP75" s="177"/>
      <c r="CQ75" s="175"/>
      <c r="CR75" s="175"/>
      <c r="CS75" s="175"/>
      <c r="CT75" s="175"/>
      <c r="CU75" s="175"/>
      <c r="CV75" s="175"/>
    </row>
    <row r="76" spans="1:100">
      <c r="A76" s="244">
        <v>2</v>
      </c>
      <c r="B76" s="244" t="s">
        <v>99</v>
      </c>
      <c r="C76" s="244">
        <v>29.8</v>
      </c>
      <c r="D76" s="173">
        <v>1</v>
      </c>
      <c r="E76" s="178"/>
      <c r="F76" s="178"/>
      <c r="G76" s="176"/>
      <c r="H76" s="175"/>
      <c r="I76" s="175"/>
      <c r="J76" s="175"/>
      <c r="K76" s="175"/>
      <c r="L76" s="175"/>
      <c r="M76" s="178"/>
      <c r="N76" s="179"/>
      <c r="O76" s="175"/>
      <c r="P76" s="175"/>
      <c r="Q76" s="175"/>
      <c r="R76" s="175"/>
      <c r="S76" s="175"/>
      <c r="T76" s="175"/>
      <c r="U76" s="177"/>
      <c r="V76" s="177"/>
      <c r="W76" s="175"/>
      <c r="X76" s="175"/>
      <c r="Y76" s="175"/>
      <c r="Z76" s="175"/>
      <c r="AA76" s="175"/>
      <c r="AB76" s="175"/>
      <c r="AC76" s="174">
        <v>1</v>
      </c>
      <c r="AD76" s="174">
        <v>1</v>
      </c>
      <c r="AE76" s="248"/>
      <c r="AF76" s="247">
        <v>2</v>
      </c>
      <c r="AG76" s="247">
        <v>1</v>
      </c>
      <c r="AH76" s="247"/>
      <c r="AI76" s="247">
        <v>1</v>
      </c>
      <c r="AJ76" s="175"/>
      <c r="AK76" s="174">
        <v>1</v>
      </c>
      <c r="AL76" s="174">
        <v>1</v>
      </c>
      <c r="AM76" s="248"/>
      <c r="AN76" s="247">
        <v>2</v>
      </c>
      <c r="AO76" s="247">
        <v>1</v>
      </c>
      <c r="AP76" s="247"/>
      <c r="AQ76" s="247">
        <v>1</v>
      </c>
      <c r="AR76" s="175"/>
      <c r="AS76" s="174">
        <v>1</v>
      </c>
      <c r="AT76" s="174">
        <v>1</v>
      </c>
      <c r="AU76" s="248"/>
      <c r="AV76" s="247">
        <v>2</v>
      </c>
      <c r="AW76" s="247">
        <v>1</v>
      </c>
      <c r="AX76" s="247"/>
      <c r="AY76" s="247">
        <v>1</v>
      </c>
      <c r="AZ76" s="175"/>
      <c r="BA76" s="174">
        <v>1</v>
      </c>
      <c r="BB76" s="174">
        <v>1</v>
      </c>
      <c r="BC76" s="248"/>
      <c r="BD76" s="247">
        <v>2</v>
      </c>
      <c r="BE76" s="247">
        <v>1</v>
      </c>
      <c r="BF76" s="247"/>
      <c r="BG76" s="247">
        <v>1</v>
      </c>
      <c r="BH76" s="175"/>
      <c r="BI76" s="177"/>
      <c r="BJ76" s="177"/>
      <c r="BK76" s="175"/>
      <c r="BL76" s="175"/>
      <c r="BM76" s="175"/>
      <c r="BN76" s="175"/>
      <c r="BO76" s="175"/>
      <c r="BP76" s="175"/>
      <c r="BQ76" s="177"/>
      <c r="BR76" s="177"/>
      <c r="BS76" s="175"/>
      <c r="BT76" s="175"/>
      <c r="BU76" s="175"/>
      <c r="BV76" s="175"/>
      <c r="BW76" s="175"/>
      <c r="BX76" s="175"/>
      <c r="BY76" s="177"/>
      <c r="BZ76" s="177"/>
      <c r="CA76" s="175"/>
      <c r="CB76" s="175"/>
      <c r="CC76" s="175"/>
      <c r="CD76" s="175"/>
      <c r="CE76" s="175"/>
      <c r="CF76" s="175"/>
      <c r="CG76" s="177"/>
      <c r="CH76" s="177"/>
      <c r="CI76" s="175"/>
      <c r="CJ76" s="175"/>
      <c r="CK76" s="175"/>
      <c r="CL76" s="175"/>
      <c r="CM76" s="175"/>
      <c r="CN76" s="175"/>
      <c r="CO76" s="177"/>
      <c r="CP76" s="177"/>
      <c r="CQ76" s="175"/>
      <c r="CR76" s="175"/>
      <c r="CS76" s="175"/>
      <c r="CT76" s="175"/>
      <c r="CU76" s="175"/>
      <c r="CV76" s="175"/>
    </row>
    <row r="77" spans="1:100">
      <c r="A77" s="244">
        <v>2</v>
      </c>
      <c r="B77" s="244" t="s">
        <v>102</v>
      </c>
      <c r="C77" s="244">
        <v>30.15</v>
      </c>
      <c r="D77" s="173">
        <v>1</v>
      </c>
      <c r="E77" s="178"/>
      <c r="F77" s="178"/>
      <c r="G77" s="176"/>
      <c r="H77" s="175"/>
      <c r="I77" s="175"/>
      <c r="J77" s="175"/>
      <c r="K77" s="175"/>
      <c r="L77" s="175"/>
      <c r="M77" s="178"/>
      <c r="N77" s="179"/>
      <c r="O77" s="175"/>
      <c r="P77" s="175"/>
      <c r="Q77" s="175"/>
      <c r="R77" s="175"/>
      <c r="S77" s="175"/>
      <c r="T77" s="175"/>
      <c r="U77" s="177"/>
      <c r="V77" s="177"/>
      <c r="W77" s="175"/>
      <c r="X77" s="175"/>
      <c r="Y77" s="175"/>
      <c r="Z77" s="175"/>
      <c r="AA77" s="175"/>
      <c r="AB77" s="175"/>
      <c r="AC77" s="174">
        <v>1</v>
      </c>
      <c r="AD77" s="174">
        <v>1</v>
      </c>
      <c r="AE77" s="248"/>
      <c r="AF77" s="247">
        <v>0</v>
      </c>
      <c r="AG77" s="247">
        <v>0</v>
      </c>
      <c r="AH77" s="247">
        <v>0</v>
      </c>
      <c r="AI77" s="247">
        <v>0</v>
      </c>
      <c r="AJ77" s="175"/>
      <c r="AK77" s="174">
        <v>1</v>
      </c>
      <c r="AL77" s="174">
        <v>1</v>
      </c>
      <c r="AM77" s="248"/>
      <c r="AN77" s="247">
        <v>0</v>
      </c>
      <c r="AO77" s="247">
        <v>0</v>
      </c>
      <c r="AP77" s="247">
        <v>0</v>
      </c>
      <c r="AQ77" s="247">
        <v>0</v>
      </c>
      <c r="AR77" s="175"/>
      <c r="AS77" s="174">
        <v>1</v>
      </c>
      <c r="AT77" s="174">
        <v>1</v>
      </c>
      <c r="AU77" s="248"/>
      <c r="AV77" s="247">
        <v>0</v>
      </c>
      <c r="AW77" s="247">
        <v>0</v>
      </c>
      <c r="AX77" s="247">
        <v>0</v>
      </c>
      <c r="AY77" s="247">
        <v>0</v>
      </c>
      <c r="AZ77" s="175"/>
      <c r="BA77" s="174">
        <v>1</v>
      </c>
      <c r="BB77" s="174">
        <v>1</v>
      </c>
      <c r="BC77" s="248"/>
      <c r="BD77" s="247">
        <v>0</v>
      </c>
      <c r="BE77" s="247">
        <v>0</v>
      </c>
      <c r="BF77" s="247">
        <v>0</v>
      </c>
      <c r="BG77" s="247">
        <v>0</v>
      </c>
      <c r="BH77" s="175"/>
      <c r="BI77" s="177"/>
      <c r="BJ77" s="177"/>
      <c r="BK77" s="175"/>
      <c r="BL77" s="175"/>
      <c r="BM77" s="175"/>
      <c r="BN77" s="175"/>
      <c r="BO77" s="175"/>
      <c r="BP77" s="175"/>
      <c r="BQ77" s="177"/>
      <c r="BR77" s="177"/>
      <c r="BS77" s="175"/>
      <c r="BT77" s="175"/>
      <c r="BU77" s="175"/>
      <c r="BV77" s="175"/>
      <c r="BW77" s="175"/>
      <c r="BX77" s="175"/>
      <c r="BY77" s="177"/>
      <c r="BZ77" s="177"/>
      <c r="CA77" s="175"/>
      <c r="CB77" s="175"/>
      <c r="CC77" s="175"/>
      <c r="CD77" s="175"/>
      <c r="CE77" s="175"/>
      <c r="CF77" s="175"/>
      <c r="CG77" s="177"/>
      <c r="CH77" s="177"/>
      <c r="CI77" s="175"/>
      <c r="CJ77" s="175"/>
      <c r="CK77" s="175"/>
      <c r="CL77" s="175"/>
      <c r="CM77" s="175"/>
      <c r="CN77" s="175"/>
      <c r="CO77" s="177"/>
      <c r="CP77" s="177"/>
      <c r="CQ77" s="175"/>
      <c r="CR77" s="175"/>
      <c r="CS77" s="175"/>
      <c r="CT77" s="175"/>
      <c r="CU77" s="175"/>
      <c r="CV77" s="175"/>
    </row>
    <row r="78" spans="1:100">
      <c r="A78" s="244">
        <v>2</v>
      </c>
      <c r="B78" s="244" t="s">
        <v>105</v>
      </c>
      <c r="C78" s="244">
        <v>29.17</v>
      </c>
      <c r="D78" s="173">
        <v>1</v>
      </c>
      <c r="E78" s="178"/>
      <c r="F78" s="178"/>
      <c r="G78" s="176"/>
      <c r="H78" s="175"/>
      <c r="I78" s="175"/>
      <c r="J78" s="175"/>
      <c r="K78" s="175"/>
      <c r="L78" s="175"/>
      <c r="M78" s="178"/>
      <c r="N78" s="179"/>
      <c r="O78" s="175"/>
      <c r="P78" s="175"/>
      <c r="Q78" s="175"/>
      <c r="R78" s="175"/>
      <c r="S78" s="175"/>
      <c r="T78" s="175"/>
      <c r="U78" s="177"/>
      <c r="V78" s="177"/>
      <c r="W78" s="175"/>
      <c r="X78" s="175"/>
      <c r="Y78" s="175"/>
      <c r="Z78" s="175"/>
      <c r="AA78" s="175"/>
      <c r="AB78" s="175"/>
      <c r="AC78" s="174">
        <v>1</v>
      </c>
      <c r="AD78" s="174">
        <v>1</v>
      </c>
      <c r="AE78" s="248"/>
      <c r="AF78" s="247">
        <v>0</v>
      </c>
      <c r="AG78" s="247">
        <v>0</v>
      </c>
      <c r="AH78" s="247">
        <v>0</v>
      </c>
      <c r="AI78" s="247">
        <v>0</v>
      </c>
      <c r="AJ78" s="175"/>
      <c r="AK78" s="174">
        <v>1</v>
      </c>
      <c r="AL78" s="174">
        <v>1</v>
      </c>
      <c r="AM78" s="248"/>
      <c r="AN78" s="247">
        <v>0</v>
      </c>
      <c r="AO78" s="247">
        <v>0</v>
      </c>
      <c r="AP78" s="247">
        <v>0</v>
      </c>
      <c r="AQ78" s="247">
        <v>0</v>
      </c>
      <c r="AR78" s="175"/>
      <c r="AS78" s="174">
        <v>1</v>
      </c>
      <c r="AT78" s="174">
        <v>1</v>
      </c>
      <c r="AU78" s="248"/>
      <c r="AV78" s="247">
        <v>0</v>
      </c>
      <c r="AW78" s="247">
        <v>0</v>
      </c>
      <c r="AX78" s="247">
        <v>0</v>
      </c>
      <c r="AY78" s="247">
        <v>0</v>
      </c>
      <c r="AZ78" s="175"/>
      <c r="BA78" s="174">
        <v>1</v>
      </c>
      <c r="BB78" s="174">
        <v>1</v>
      </c>
      <c r="BC78" s="248"/>
      <c r="BD78" s="247">
        <v>0</v>
      </c>
      <c r="BE78" s="247">
        <v>0</v>
      </c>
      <c r="BF78" s="247">
        <v>0</v>
      </c>
      <c r="BG78" s="247">
        <v>0</v>
      </c>
      <c r="BH78" s="175"/>
      <c r="BI78" s="177"/>
      <c r="BJ78" s="177"/>
      <c r="BK78" s="175"/>
      <c r="BL78" s="175"/>
      <c r="BM78" s="175"/>
      <c r="BN78" s="175"/>
      <c r="BO78" s="175"/>
      <c r="BP78" s="175"/>
      <c r="BQ78" s="177"/>
      <c r="BR78" s="177"/>
      <c r="BS78" s="175"/>
      <c r="BT78" s="175"/>
      <c r="BU78" s="175"/>
      <c r="BV78" s="175"/>
      <c r="BW78" s="175"/>
      <c r="BX78" s="175"/>
      <c r="BY78" s="177"/>
      <c r="BZ78" s="177"/>
      <c r="CA78" s="175"/>
      <c r="CB78" s="175"/>
      <c r="CC78" s="175"/>
      <c r="CD78" s="175"/>
      <c r="CE78" s="175"/>
      <c r="CF78" s="175"/>
      <c r="CG78" s="177"/>
      <c r="CH78" s="177"/>
      <c r="CI78" s="175"/>
      <c r="CJ78" s="175"/>
      <c r="CK78" s="175"/>
      <c r="CL78" s="175"/>
      <c r="CM78" s="175"/>
      <c r="CN78" s="175"/>
      <c r="CO78" s="177"/>
      <c r="CP78" s="177"/>
      <c r="CQ78" s="175"/>
      <c r="CR78" s="175"/>
      <c r="CS78" s="175"/>
      <c r="CT78" s="175"/>
      <c r="CU78" s="175"/>
      <c r="CV78" s="175"/>
    </row>
    <row r="79" spans="1:100">
      <c r="A79" s="244">
        <v>2</v>
      </c>
      <c r="B79" s="244" t="s">
        <v>108</v>
      </c>
      <c r="C79" s="244">
        <v>28.75</v>
      </c>
      <c r="D79" s="173">
        <v>1</v>
      </c>
      <c r="E79" s="178"/>
      <c r="F79" s="178"/>
      <c r="G79" s="176"/>
      <c r="H79" s="175"/>
      <c r="I79" s="175"/>
      <c r="J79" s="175"/>
      <c r="K79" s="175"/>
      <c r="L79" s="175"/>
      <c r="M79" s="178"/>
      <c r="N79" s="179"/>
      <c r="O79" s="175"/>
      <c r="P79" s="175"/>
      <c r="Q79" s="175"/>
      <c r="R79" s="175"/>
      <c r="S79" s="175"/>
      <c r="T79" s="175"/>
      <c r="U79" s="177"/>
      <c r="V79" s="177"/>
      <c r="W79" s="175"/>
      <c r="X79" s="175"/>
      <c r="Y79" s="175"/>
      <c r="Z79" s="175"/>
      <c r="AA79" s="175"/>
      <c r="AB79" s="175"/>
      <c r="AC79" s="174">
        <v>1</v>
      </c>
      <c r="AD79" s="174">
        <v>1</v>
      </c>
      <c r="AE79" s="248"/>
      <c r="AF79" s="247">
        <v>0</v>
      </c>
      <c r="AG79" s="247">
        <v>0</v>
      </c>
      <c r="AH79" s="247">
        <v>0</v>
      </c>
      <c r="AI79" s="247">
        <v>0</v>
      </c>
      <c r="AJ79" s="175"/>
      <c r="AK79" s="174">
        <v>1</v>
      </c>
      <c r="AL79" s="174">
        <v>1</v>
      </c>
      <c r="AM79" s="248"/>
      <c r="AN79" s="247">
        <v>0</v>
      </c>
      <c r="AO79" s="247">
        <v>0</v>
      </c>
      <c r="AP79" s="247">
        <v>0</v>
      </c>
      <c r="AQ79" s="247">
        <v>0</v>
      </c>
      <c r="AR79" s="175"/>
      <c r="AS79" s="174">
        <v>1</v>
      </c>
      <c r="AT79" s="174">
        <v>1</v>
      </c>
      <c r="AU79" s="248"/>
      <c r="AV79" s="247">
        <v>0</v>
      </c>
      <c r="AW79" s="247">
        <v>0</v>
      </c>
      <c r="AX79" s="247">
        <v>0</v>
      </c>
      <c r="AY79" s="247">
        <v>0</v>
      </c>
      <c r="AZ79" s="175"/>
      <c r="BA79" s="174">
        <v>1</v>
      </c>
      <c r="BB79" s="174">
        <v>1</v>
      </c>
      <c r="BC79" s="248"/>
      <c r="BD79" s="247">
        <v>0</v>
      </c>
      <c r="BE79" s="247">
        <v>0</v>
      </c>
      <c r="BF79" s="247">
        <v>0</v>
      </c>
      <c r="BG79" s="247">
        <v>0</v>
      </c>
      <c r="BH79" s="175"/>
      <c r="BI79" s="177"/>
      <c r="BJ79" s="177"/>
      <c r="BK79" s="175"/>
      <c r="BL79" s="175"/>
      <c r="BM79" s="175"/>
      <c r="BN79" s="175"/>
      <c r="BO79" s="175"/>
      <c r="BP79" s="175"/>
      <c r="BQ79" s="177"/>
      <c r="BR79" s="177"/>
      <c r="BS79" s="175"/>
      <c r="BT79" s="175"/>
      <c r="BU79" s="175"/>
      <c r="BV79" s="175"/>
      <c r="BW79" s="175"/>
      <c r="BX79" s="175"/>
      <c r="BY79" s="177"/>
      <c r="BZ79" s="177"/>
      <c r="CA79" s="175"/>
      <c r="CB79" s="175"/>
      <c r="CC79" s="175"/>
      <c r="CD79" s="175"/>
      <c r="CE79" s="175"/>
      <c r="CF79" s="175"/>
      <c r="CG79" s="177"/>
      <c r="CH79" s="177"/>
      <c r="CI79" s="175"/>
      <c r="CJ79" s="175"/>
      <c r="CK79" s="175"/>
      <c r="CL79" s="175"/>
      <c r="CM79" s="175"/>
      <c r="CN79" s="175"/>
      <c r="CO79" s="177"/>
      <c r="CP79" s="177"/>
      <c r="CQ79" s="175"/>
      <c r="CR79" s="175"/>
      <c r="CS79" s="175"/>
      <c r="CT79" s="175"/>
      <c r="CU79" s="175"/>
      <c r="CV79" s="175"/>
    </row>
    <row r="80" spans="1:100">
      <c r="A80" s="244">
        <v>2</v>
      </c>
      <c r="B80" s="244" t="s">
        <v>49</v>
      </c>
      <c r="C80" s="244">
        <v>29.84</v>
      </c>
      <c r="D80" s="173">
        <v>1</v>
      </c>
      <c r="E80" s="178"/>
      <c r="F80" s="178"/>
      <c r="G80" s="176"/>
      <c r="H80" s="175"/>
      <c r="I80" s="175"/>
      <c r="J80" s="175"/>
      <c r="K80" s="175"/>
      <c r="L80" s="175"/>
      <c r="M80" s="178"/>
      <c r="N80" s="179"/>
      <c r="O80" s="175"/>
      <c r="P80" s="175"/>
      <c r="Q80" s="175"/>
      <c r="R80" s="175"/>
      <c r="S80" s="175"/>
      <c r="T80" s="175"/>
      <c r="U80" s="177"/>
      <c r="V80" s="177"/>
      <c r="W80" s="175"/>
      <c r="X80" s="175"/>
      <c r="Y80" s="175"/>
      <c r="Z80" s="175"/>
      <c r="AA80" s="175"/>
      <c r="AB80" s="175"/>
      <c r="AC80" s="174">
        <v>1</v>
      </c>
      <c r="AD80" s="174">
        <v>1</v>
      </c>
      <c r="AE80" s="248"/>
      <c r="AF80" s="247"/>
      <c r="AG80" s="247"/>
      <c r="AH80" s="247"/>
      <c r="AI80" s="247">
        <v>1</v>
      </c>
      <c r="AJ80" s="175"/>
      <c r="AK80" s="174">
        <v>1</v>
      </c>
      <c r="AL80" s="174">
        <v>1</v>
      </c>
      <c r="AM80" s="248"/>
      <c r="AN80" s="247"/>
      <c r="AO80" s="247"/>
      <c r="AP80" s="247"/>
      <c r="AQ80" s="247">
        <v>1</v>
      </c>
      <c r="AR80" s="175"/>
      <c r="AS80" s="174">
        <v>1</v>
      </c>
      <c r="AT80" s="174">
        <v>1</v>
      </c>
      <c r="AU80" s="248"/>
      <c r="AV80" s="247"/>
      <c r="AW80" s="247"/>
      <c r="AX80" s="247"/>
      <c r="AY80" s="247">
        <v>1</v>
      </c>
      <c r="AZ80" s="175"/>
      <c r="BA80" s="174">
        <v>1</v>
      </c>
      <c r="BB80" s="174">
        <v>1</v>
      </c>
      <c r="BC80" s="248"/>
      <c r="BD80" s="247"/>
      <c r="BE80" s="247"/>
      <c r="BF80" s="247"/>
      <c r="BG80" s="247">
        <v>1</v>
      </c>
      <c r="BH80" s="175"/>
      <c r="BI80" s="177"/>
      <c r="BJ80" s="177"/>
      <c r="BK80" s="175"/>
      <c r="BL80" s="175"/>
      <c r="BM80" s="175"/>
      <c r="BN80" s="175"/>
      <c r="BO80" s="175"/>
      <c r="BP80" s="175"/>
      <c r="BQ80" s="177"/>
      <c r="BR80" s="177"/>
      <c r="BS80" s="175"/>
      <c r="BT80" s="175"/>
      <c r="BU80" s="175"/>
      <c r="BV80" s="175"/>
      <c r="BW80" s="175"/>
      <c r="BX80" s="175"/>
      <c r="BY80" s="177"/>
      <c r="BZ80" s="177"/>
      <c r="CA80" s="175"/>
      <c r="CB80" s="175"/>
      <c r="CC80" s="175"/>
      <c r="CD80" s="175"/>
      <c r="CE80" s="175"/>
      <c r="CF80" s="175"/>
      <c r="CG80" s="177"/>
      <c r="CH80" s="177"/>
      <c r="CI80" s="175"/>
      <c r="CJ80" s="175"/>
      <c r="CK80" s="175"/>
      <c r="CL80" s="175"/>
      <c r="CM80" s="175"/>
      <c r="CN80" s="175"/>
      <c r="CO80" s="177"/>
      <c r="CP80" s="177"/>
      <c r="CQ80" s="175"/>
      <c r="CR80" s="175"/>
      <c r="CS80" s="175"/>
      <c r="CT80" s="175"/>
      <c r="CU80" s="175"/>
      <c r="CV80" s="175"/>
    </row>
    <row r="81" spans="1:100">
      <c r="A81" s="244">
        <v>2</v>
      </c>
      <c r="B81" s="244" t="s">
        <v>40</v>
      </c>
      <c r="C81" s="244">
        <v>28.45</v>
      </c>
      <c r="D81" s="173">
        <v>1</v>
      </c>
      <c r="E81" s="176"/>
      <c r="F81" s="178"/>
      <c r="G81" s="176"/>
      <c r="H81" s="175"/>
      <c r="I81" s="175"/>
      <c r="J81" s="175"/>
      <c r="K81" s="175"/>
      <c r="L81" s="175"/>
      <c r="M81" s="178"/>
      <c r="N81" s="179"/>
      <c r="O81" s="175"/>
      <c r="P81" s="175"/>
      <c r="Q81" s="175"/>
      <c r="R81" s="175"/>
      <c r="S81" s="175"/>
      <c r="T81" s="175"/>
      <c r="U81" s="177"/>
      <c r="V81" s="177"/>
      <c r="W81" s="175"/>
      <c r="X81" s="175"/>
      <c r="Y81" s="175"/>
      <c r="Z81" s="175"/>
      <c r="AA81" s="175"/>
      <c r="AB81" s="175"/>
      <c r="AC81" s="174">
        <v>1</v>
      </c>
      <c r="AD81" s="174">
        <v>1</v>
      </c>
      <c r="AE81" s="248"/>
      <c r="AF81" s="247"/>
      <c r="AG81" s="247"/>
      <c r="AH81" s="247"/>
      <c r="AI81" s="247">
        <v>1</v>
      </c>
      <c r="AJ81" s="175"/>
      <c r="AK81" s="174">
        <v>1</v>
      </c>
      <c r="AL81" s="174">
        <v>1</v>
      </c>
      <c r="AM81" s="248"/>
      <c r="AN81" s="247"/>
      <c r="AO81" s="247"/>
      <c r="AP81" s="247"/>
      <c r="AQ81" s="247">
        <v>1</v>
      </c>
      <c r="AR81" s="175"/>
      <c r="AS81" s="174">
        <v>1</v>
      </c>
      <c r="AT81" s="174">
        <v>1</v>
      </c>
      <c r="AU81" s="248"/>
      <c r="AV81" s="247"/>
      <c r="AW81" s="247"/>
      <c r="AX81" s="247"/>
      <c r="AY81" s="247">
        <v>1</v>
      </c>
      <c r="AZ81" s="175"/>
      <c r="BA81" s="174">
        <v>1</v>
      </c>
      <c r="BB81" s="174">
        <v>1</v>
      </c>
      <c r="BC81" s="248"/>
      <c r="BD81" s="247"/>
      <c r="BE81" s="247"/>
      <c r="BF81" s="247"/>
      <c r="BG81" s="247">
        <v>1</v>
      </c>
      <c r="BH81" s="175"/>
      <c r="BI81" s="177"/>
      <c r="BJ81" s="177"/>
      <c r="BK81" s="175"/>
      <c r="BL81" s="175"/>
      <c r="BM81" s="175"/>
      <c r="BN81" s="175"/>
      <c r="BO81" s="175"/>
      <c r="BP81" s="175"/>
      <c r="BQ81" s="177"/>
      <c r="BR81" s="177"/>
      <c r="BS81" s="175"/>
      <c r="BT81" s="175"/>
      <c r="BU81" s="175"/>
      <c r="BV81" s="175"/>
      <c r="BW81" s="175"/>
      <c r="BX81" s="175"/>
      <c r="BY81" s="177"/>
      <c r="BZ81" s="177"/>
      <c r="CA81" s="175"/>
      <c r="CB81" s="175"/>
      <c r="CC81" s="175"/>
      <c r="CD81" s="175"/>
      <c r="CE81" s="175"/>
      <c r="CF81" s="175"/>
      <c r="CG81" s="177"/>
      <c r="CH81" s="177"/>
      <c r="CI81" s="175"/>
      <c r="CJ81" s="175"/>
      <c r="CK81" s="175"/>
      <c r="CL81" s="175"/>
      <c r="CM81" s="175"/>
      <c r="CN81" s="175"/>
      <c r="CO81" s="177"/>
      <c r="CP81" s="177"/>
      <c r="CQ81" s="175"/>
      <c r="CR81" s="175"/>
      <c r="CS81" s="175"/>
      <c r="CT81" s="175"/>
      <c r="CU81" s="175"/>
      <c r="CV81" s="175"/>
    </row>
    <row r="82" spans="1:100" s="182" customFormat="1">
      <c r="A82" s="244">
        <v>2</v>
      </c>
      <c r="B82" s="244" t="s">
        <v>43</v>
      </c>
      <c r="C82" s="244">
        <v>29.62</v>
      </c>
      <c r="D82" s="173">
        <v>1</v>
      </c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1"/>
      <c r="W82" s="180"/>
      <c r="X82" s="180"/>
      <c r="Y82" s="180"/>
      <c r="Z82" s="180"/>
      <c r="AA82" s="180"/>
      <c r="AB82" s="180"/>
      <c r="AC82" s="174">
        <v>1</v>
      </c>
      <c r="AD82" s="174">
        <v>1</v>
      </c>
      <c r="AE82" s="248"/>
      <c r="AF82" s="247"/>
      <c r="AG82" s="247"/>
      <c r="AH82" s="247"/>
      <c r="AI82" s="247">
        <v>1</v>
      </c>
      <c r="AJ82" s="180"/>
      <c r="AK82" s="174">
        <v>1</v>
      </c>
      <c r="AL82" s="174">
        <v>1</v>
      </c>
      <c r="AM82" s="248"/>
      <c r="AN82" s="247"/>
      <c r="AO82" s="247"/>
      <c r="AP82" s="247"/>
      <c r="AQ82" s="247">
        <v>1</v>
      </c>
      <c r="AR82" s="180"/>
      <c r="AS82" s="174">
        <v>1</v>
      </c>
      <c r="AT82" s="174">
        <v>1</v>
      </c>
      <c r="AU82" s="248"/>
      <c r="AV82" s="247"/>
      <c r="AW82" s="247"/>
      <c r="AX82" s="247"/>
      <c r="AY82" s="247">
        <v>1</v>
      </c>
      <c r="AZ82" s="180"/>
      <c r="BA82" s="174">
        <v>1</v>
      </c>
      <c r="BB82" s="174">
        <v>1</v>
      </c>
      <c r="BC82" s="248"/>
      <c r="BD82" s="247"/>
      <c r="BE82" s="247"/>
      <c r="BF82" s="247"/>
      <c r="BG82" s="247">
        <v>1</v>
      </c>
      <c r="BH82" s="180"/>
      <c r="BI82" s="180"/>
      <c r="BJ82" s="180"/>
      <c r="BK82" s="180"/>
      <c r="BL82" s="180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80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80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80"/>
      <c r="CT82" s="180"/>
      <c r="CU82" s="180"/>
      <c r="CV82" s="180"/>
    </row>
    <row r="83" spans="1:100">
      <c r="A83" s="244">
        <v>2</v>
      </c>
      <c r="B83" s="244" t="s">
        <v>48</v>
      </c>
      <c r="C83" s="244">
        <v>28.76</v>
      </c>
      <c r="D83" s="173">
        <v>1</v>
      </c>
      <c r="E83" s="178"/>
      <c r="F83" s="178"/>
      <c r="G83" s="175"/>
      <c r="H83" s="175"/>
      <c r="I83" s="175"/>
      <c r="J83" s="175"/>
      <c r="K83" s="175"/>
      <c r="L83" s="175"/>
      <c r="M83" s="178"/>
      <c r="N83" s="178"/>
      <c r="O83" s="175"/>
      <c r="P83" s="175"/>
      <c r="Q83" s="175"/>
      <c r="R83" s="175"/>
      <c r="S83" s="175"/>
      <c r="T83" s="175"/>
      <c r="U83" s="183"/>
      <c r="V83" s="183"/>
      <c r="W83" s="175"/>
      <c r="X83" s="175"/>
      <c r="Y83" s="175"/>
      <c r="Z83" s="175"/>
      <c r="AA83" s="175"/>
      <c r="AB83" s="175"/>
      <c r="AC83" s="174">
        <v>1</v>
      </c>
      <c r="AD83" s="174">
        <v>1</v>
      </c>
      <c r="AE83" s="248"/>
      <c r="AF83" s="247"/>
      <c r="AG83" s="247"/>
      <c r="AH83" s="247"/>
      <c r="AI83" s="247">
        <v>1</v>
      </c>
      <c r="AJ83" s="175"/>
      <c r="AK83" s="174">
        <v>1</v>
      </c>
      <c r="AL83" s="174">
        <v>1</v>
      </c>
      <c r="AM83" s="248"/>
      <c r="AN83" s="247"/>
      <c r="AO83" s="247"/>
      <c r="AP83" s="247"/>
      <c r="AQ83" s="247">
        <v>1</v>
      </c>
      <c r="AR83" s="175"/>
      <c r="AS83" s="174">
        <v>1</v>
      </c>
      <c r="AT83" s="174">
        <v>1</v>
      </c>
      <c r="AU83" s="248"/>
      <c r="AV83" s="247"/>
      <c r="AW83" s="247"/>
      <c r="AX83" s="247"/>
      <c r="AY83" s="247">
        <v>1</v>
      </c>
      <c r="AZ83" s="175"/>
      <c r="BA83" s="174">
        <v>1</v>
      </c>
      <c r="BB83" s="174">
        <v>1</v>
      </c>
      <c r="BC83" s="248"/>
      <c r="BD83" s="247"/>
      <c r="BE83" s="247"/>
      <c r="BF83" s="247"/>
      <c r="BG83" s="247">
        <v>1</v>
      </c>
      <c r="BH83" s="175"/>
      <c r="BI83" s="183"/>
      <c r="BJ83" s="183"/>
      <c r="BK83" s="175"/>
      <c r="BL83" s="175"/>
      <c r="BM83" s="175"/>
      <c r="BN83" s="175"/>
      <c r="BO83" s="175"/>
      <c r="BP83" s="175"/>
      <c r="BQ83" s="183"/>
      <c r="BR83" s="183"/>
      <c r="BS83" s="175"/>
      <c r="BT83" s="175"/>
      <c r="BU83" s="175"/>
      <c r="BV83" s="175"/>
      <c r="BW83" s="175"/>
      <c r="BX83" s="175"/>
      <c r="BY83" s="183"/>
      <c r="BZ83" s="183"/>
      <c r="CA83" s="175"/>
      <c r="CB83" s="175"/>
      <c r="CC83" s="175"/>
      <c r="CD83" s="175"/>
      <c r="CE83" s="175"/>
      <c r="CF83" s="175"/>
      <c r="CG83" s="183"/>
      <c r="CH83" s="183"/>
      <c r="CI83" s="175"/>
      <c r="CJ83" s="175"/>
      <c r="CK83" s="175"/>
      <c r="CL83" s="175"/>
      <c r="CM83" s="175"/>
      <c r="CN83" s="175"/>
      <c r="CO83" s="183"/>
      <c r="CP83" s="183"/>
      <c r="CQ83" s="175"/>
      <c r="CR83" s="175"/>
      <c r="CS83" s="175"/>
      <c r="CT83" s="175"/>
      <c r="CU83" s="175"/>
      <c r="CV83" s="175"/>
    </row>
    <row r="84" spans="1:100">
      <c r="A84" s="244">
        <v>2</v>
      </c>
      <c r="B84" s="244" t="s">
        <v>41</v>
      </c>
      <c r="C84" s="244">
        <v>29.59</v>
      </c>
      <c r="D84" s="173">
        <v>1</v>
      </c>
      <c r="E84" s="178"/>
      <c r="F84" s="178"/>
      <c r="G84" s="175"/>
      <c r="H84" s="175"/>
      <c r="I84" s="175"/>
      <c r="J84" s="175"/>
      <c r="K84" s="175"/>
      <c r="L84" s="175"/>
      <c r="M84" s="178"/>
      <c r="N84" s="178"/>
      <c r="O84" s="175"/>
      <c r="P84" s="175"/>
      <c r="Q84" s="175"/>
      <c r="R84" s="175"/>
      <c r="S84" s="175"/>
      <c r="T84" s="175"/>
      <c r="U84" s="183"/>
      <c r="V84" s="183"/>
      <c r="W84" s="175"/>
      <c r="X84" s="175"/>
      <c r="Y84" s="175"/>
      <c r="Z84" s="175"/>
      <c r="AA84" s="175"/>
      <c r="AB84" s="175"/>
      <c r="AC84" s="174">
        <v>1</v>
      </c>
      <c r="AD84" s="178"/>
      <c r="AE84" s="248">
        <v>1</v>
      </c>
      <c r="AF84" s="247"/>
      <c r="AG84" s="247"/>
      <c r="AH84" s="247"/>
      <c r="AI84" s="247"/>
      <c r="AJ84" s="175"/>
      <c r="AK84" s="174">
        <v>1</v>
      </c>
      <c r="AL84" s="178"/>
      <c r="AM84" s="248">
        <v>1</v>
      </c>
      <c r="AN84" s="247"/>
      <c r="AO84" s="247"/>
      <c r="AP84" s="247"/>
      <c r="AQ84" s="247"/>
      <c r="AR84" s="175"/>
      <c r="AS84" s="174">
        <v>1</v>
      </c>
      <c r="AT84" s="178"/>
      <c r="AU84" s="248">
        <v>1</v>
      </c>
      <c r="AV84" s="247"/>
      <c r="AW84" s="247"/>
      <c r="AX84" s="247"/>
      <c r="AY84" s="247"/>
      <c r="AZ84" s="175"/>
      <c r="BA84" s="174">
        <v>1</v>
      </c>
      <c r="BB84" s="178"/>
      <c r="BC84" s="248">
        <v>1</v>
      </c>
      <c r="BD84" s="247"/>
      <c r="BE84" s="247"/>
      <c r="BF84" s="247"/>
      <c r="BG84" s="247"/>
      <c r="BH84" s="175"/>
      <c r="BI84" s="183"/>
      <c r="BJ84" s="183"/>
      <c r="BK84" s="175"/>
      <c r="BL84" s="175"/>
      <c r="BM84" s="175"/>
      <c r="BN84" s="175"/>
      <c r="BO84" s="175"/>
      <c r="BP84" s="175"/>
      <c r="BQ84" s="183"/>
      <c r="BR84" s="183"/>
      <c r="BS84" s="175"/>
      <c r="BT84" s="175"/>
      <c r="BU84" s="175"/>
      <c r="BV84" s="175"/>
      <c r="BW84" s="175"/>
      <c r="BX84" s="175"/>
      <c r="BY84" s="183"/>
      <c r="BZ84" s="183"/>
      <c r="CA84" s="175"/>
      <c r="CB84" s="175"/>
      <c r="CC84" s="175"/>
      <c r="CD84" s="175"/>
      <c r="CE84" s="175"/>
      <c r="CF84" s="175"/>
      <c r="CG84" s="183"/>
      <c r="CH84" s="183"/>
      <c r="CI84" s="175"/>
      <c r="CJ84" s="175"/>
      <c r="CK84" s="175"/>
      <c r="CL84" s="175"/>
      <c r="CM84" s="175"/>
      <c r="CN84" s="175"/>
      <c r="CO84" s="183"/>
      <c r="CP84" s="183"/>
      <c r="CQ84" s="175"/>
      <c r="CR84" s="175"/>
      <c r="CS84" s="175"/>
      <c r="CT84" s="175"/>
      <c r="CU84" s="175"/>
      <c r="CV84" s="175"/>
    </row>
    <row r="85" spans="1:100">
      <c r="A85" s="244">
        <v>2</v>
      </c>
      <c r="B85" s="244" t="s">
        <v>44</v>
      </c>
      <c r="C85" s="244">
        <v>31.02</v>
      </c>
      <c r="D85" s="173">
        <v>1</v>
      </c>
      <c r="E85" s="178"/>
      <c r="F85" s="178"/>
      <c r="G85" s="175"/>
      <c r="H85" s="175"/>
      <c r="I85" s="175"/>
      <c r="J85" s="175"/>
      <c r="K85" s="175"/>
      <c r="L85" s="175"/>
      <c r="M85" s="178"/>
      <c r="N85" s="178"/>
      <c r="O85" s="175"/>
      <c r="P85" s="175"/>
      <c r="Q85" s="175"/>
      <c r="R85" s="175"/>
      <c r="S85" s="175"/>
      <c r="T85" s="175"/>
      <c r="U85" s="183"/>
      <c r="V85" s="183"/>
      <c r="W85" s="175"/>
      <c r="X85" s="175"/>
      <c r="Y85" s="175"/>
      <c r="Z85" s="175"/>
      <c r="AA85" s="175"/>
      <c r="AB85" s="175"/>
      <c r="AC85" s="174">
        <v>1</v>
      </c>
      <c r="AD85" s="174">
        <v>1</v>
      </c>
      <c r="AE85" s="248"/>
      <c r="AF85" s="247"/>
      <c r="AG85" s="247"/>
      <c r="AH85" s="247"/>
      <c r="AI85" s="247">
        <v>1</v>
      </c>
      <c r="AJ85" s="175"/>
      <c r="AK85" s="174">
        <v>1</v>
      </c>
      <c r="AL85" s="174">
        <v>1</v>
      </c>
      <c r="AM85" s="248"/>
      <c r="AN85" s="247"/>
      <c r="AO85" s="247"/>
      <c r="AP85" s="247"/>
      <c r="AQ85" s="247">
        <v>1</v>
      </c>
      <c r="AR85" s="175"/>
      <c r="AS85" s="174">
        <v>1</v>
      </c>
      <c r="AT85" s="174">
        <v>1</v>
      </c>
      <c r="AU85" s="248"/>
      <c r="AV85" s="247"/>
      <c r="AW85" s="247"/>
      <c r="AX85" s="247"/>
      <c r="AY85" s="247">
        <v>1</v>
      </c>
      <c r="AZ85" s="175"/>
      <c r="BA85" s="174">
        <v>1</v>
      </c>
      <c r="BB85" s="174">
        <v>1</v>
      </c>
      <c r="BC85" s="248"/>
      <c r="BD85" s="247"/>
      <c r="BE85" s="247"/>
      <c r="BF85" s="247"/>
      <c r="BG85" s="247">
        <v>1</v>
      </c>
      <c r="BH85" s="175"/>
      <c r="BI85" s="183"/>
      <c r="BJ85" s="183"/>
      <c r="BK85" s="175"/>
      <c r="BL85" s="175"/>
      <c r="BM85" s="175"/>
      <c r="BN85" s="175"/>
      <c r="BO85" s="175"/>
      <c r="BP85" s="175"/>
      <c r="BQ85" s="183"/>
      <c r="BR85" s="183"/>
      <c r="BS85" s="175"/>
      <c r="BT85" s="175"/>
      <c r="BU85" s="175"/>
      <c r="BV85" s="175"/>
      <c r="BW85" s="175"/>
      <c r="BX85" s="175"/>
      <c r="BY85" s="183"/>
      <c r="BZ85" s="183"/>
      <c r="CA85" s="175"/>
      <c r="CB85" s="175"/>
      <c r="CC85" s="175"/>
      <c r="CD85" s="175"/>
      <c r="CE85" s="175"/>
      <c r="CF85" s="175"/>
      <c r="CG85" s="183"/>
      <c r="CH85" s="183"/>
      <c r="CI85" s="175"/>
      <c r="CJ85" s="175"/>
      <c r="CK85" s="175"/>
      <c r="CL85" s="175"/>
      <c r="CM85" s="175"/>
      <c r="CN85" s="175"/>
      <c r="CO85" s="183"/>
      <c r="CP85" s="183"/>
      <c r="CQ85" s="175"/>
      <c r="CR85" s="175"/>
      <c r="CS85" s="175"/>
      <c r="CT85" s="175"/>
      <c r="CU85" s="175"/>
      <c r="CV85" s="175"/>
    </row>
    <row r="86" spans="1:100">
      <c r="A86" s="244">
        <v>2</v>
      </c>
      <c r="B86" s="244" t="s">
        <v>37</v>
      </c>
      <c r="C86" s="244">
        <v>22.54</v>
      </c>
      <c r="D86" s="173">
        <v>1</v>
      </c>
      <c r="E86" s="178"/>
      <c r="F86" s="178"/>
      <c r="G86" s="175"/>
      <c r="H86" s="175"/>
      <c r="I86" s="175"/>
      <c r="J86" s="175"/>
      <c r="K86" s="175"/>
      <c r="L86" s="175"/>
      <c r="M86" s="178"/>
      <c r="N86" s="178"/>
      <c r="O86" s="175"/>
      <c r="P86" s="175"/>
      <c r="Q86" s="175"/>
      <c r="R86" s="175"/>
      <c r="S86" s="175"/>
      <c r="T86" s="175"/>
      <c r="U86" s="183"/>
      <c r="V86" s="183"/>
      <c r="W86" s="175"/>
      <c r="X86" s="175"/>
      <c r="Y86" s="175"/>
      <c r="Z86" s="175"/>
      <c r="AA86" s="175"/>
      <c r="AB86" s="175"/>
      <c r="AC86" s="174">
        <v>1</v>
      </c>
      <c r="AD86" s="174">
        <v>1</v>
      </c>
      <c r="AE86" s="248"/>
      <c r="AF86" s="247">
        <v>1</v>
      </c>
      <c r="AG86" s="247"/>
      <c r="AH86" s="247"/>
      <c r="AI86" s="247"/>
      <c r="AJ86" s="175"/>
      <c r="AK86" s="174">
        <v>1</v>
      </c>
      <c r="AL86" s="174">
        <v>1</v>
      </c>
      <c r="AM86" s="248"/>
      <c r="AN86" s="247">
        <v>1</v>
      </c>
      <c r="AO86" s="247"/>
      <c r="AP86" s="247"/>
      <c r="AQ86" s="247"/>
      <c r="AR86" s="175"/>
      <c r="AS86" s="174">
        <v>1</v>
      </c>
      <c r="AT86" s="174">
        <v>1</v>
      </c>
      <c r="AU86" s="248"/>
      <c r="AV86" s="247">
        <v>1</v>
      </c>
      <c r="AW86" s="247"/>
      <c r="AX86" s="247"/>
      <c r="AY86" s="247"/>
      <c r="AZ86" s="175"/>
      <c r="BA86" s="174">
        <v>1</v>
      </c>
      <c r="BB86" s="174">
        <v>1</v>
      </c>
      <c r="BC86" s="248"/>
      <c r="BD86" s="247">
        <v>1</v>
      </c>
      <c r="BE86" s="247"/>
      <c r="BF86" s="247"/>
      <c r="BG86" s="247"/>
      <c r="BH86" s="175"/>
      <c r="BI86" s="183"/>
      <c r="BJ86" s="183"/>
      <c r="BK86" s="175"/>
      <c r="BL86" s="175"/>
      <c r="BM86" s="175"/>
      <c r="BN86" s="175"/>
      <c r="BO86" s="175"/>
      <c r="BP86" s="175"/>
      <c r="BQ86" s="183"/>
      <c r="BR86" s="183"/>
      <c r="BS86" s="175"/>
      <c r="BT86" s="175"/>
      <c r="BU86" s="175"/>
      <c r="BV86" s="175"/>
      <c r="BW86" s="175"/>
      <c r="BX86" s="175"/>
      <c r="BY86" s="183"/>
      <c r="BZ86" s="183"/>
      <c r="CA86" s="175"/>
      <c r="CB86" s="175"/>
      <c r="CC86" s="175"/>
      <c r="CD86" s="175"/>
      <c r="CE86" s="175"/>
      <c r="CF86" s="175"/>
      <c r="CG86" s="183"/>
      <c r="CH86" s="183"/>
      <c r="CI86" s="175"/>
      <c r="CJ86" s="175"/>
      <c r="CK86" s="175"/>
      <c r="CL86" s="175"/>
      <c r="CM86" s="175"/>
      <c r="CN86" s="175"/>
      <c r="CO86" s="183"/>
      <c r="CP86" s="183"/>
      <c r="CQ86" s="175"/>
      <c r="CR86" s="175"/>
      <c r="CS86" s="175"/>
      <c r="CT86" s="175"/>
      <c r="CU86" s="175"/>
      <c r="CV86" s="175"/>
    </row>
    <row r="87" spans="1:100">
      <c r="A87" s="244">
        <v>2</v>
      </c>
      <c r="B87" s="244" t="s">
        <v>111</v>
      </c>
      <c r="C87" s="244">
        <v>19.96</v>
      </c>
      <c r="D87" s="173">
        <v>1</v>
      </c>
      <c r="E87" s="176"/>
      <c r="F87" s="176"/>
      <c r="G87" s="175"/>
      <c r="H87" s="175"/>
      <c r="I87" s="175"/>
      <c r="J87" s="175"/>
      <c r="K87" s="175"/>
      <c r="L87" s="175"/>
      <c r="M87" s="176"/>
      <c r="N87" s="176"/>
      <c r="O87" s="175"/>
      <c r="P87" s="175"/>
      <c r="Q87" s="175"/>
      <c r="R87" s="175"/>
      <c r="S87" s="175"/>
      <c r="T87" s="175"/>
      <c r="U87" s="177"/>
      <c r="V87" s="183"/>
      <c r="W87" s="175"/>
      <c r="X87" s="175"/>
      <c r="Y87" s="175"/>
      <c r="Z87" s="175"/>
      <c r="AA87" s="175"/>
      <c r="AB87" s="175"/>
      <c r="AC87" s="174">
        <v>1</v>
      </c>
      <c r="AD87" s="178"/>
      <c r="AE87" s="248">
        <v>1</v>
      </c>
      <c r="AF87" s="247"/>
      <c r="AG87" s="247"/>
      <c r="AH87" s="247"/>
      <c r="AI87" s="247"/>
      <c r="AJ87" s="175"/>
      <c r="AK87" s="174">
        <v>1</v>
      </c>
      <c r="AL87" s="178"/>
      <c r="AM87" s="248">
        <v>1</v>
      </c>
      <c r="AN87" s="247"/>
      <c r="AO87" s="247"/>
      <c r="AP87" s="247"/>
      <c r="AQ87" s="247"/>
      <c r="AR87" s="175"/>
      <c r="AS87" s="174">
        <v>1</v>
      </c>
      <c r="AT87" s="178"/>
      <c r="AU87" s="248">
        <v>1</v>
      </c>
      <c r="AV87" s="247"/>
      <c r="AW87" s="247"/>
      <c r="AX87" s="247"/>
      <c r="AY87" s="247"/>
      <c r="AZ87" s="175"/>
      <c r="BA87" s="174">
        <v>1</v>
      </c>
      <c r="BB87" s="178"/>
      <c r="BC87" s="248">
        <v>1</v>
      </c>
      <c r="BD87" s="247"/>
      <c r="BE87" s="247"/>
      <c r="BF87" s="247"/>
      <c r="BG87" s="247"/>
      <c r="BH87" s="175"/>
      <c r="BI87" s="177"/>
      <c r="BJ87" s="183"/>
      <c r="BK87" s="175"/>
      <c r="BL87" s="175"/>
      <c r="BM87" s="175"/>
      <c r="BN87" s="175"/>
      <c r="BO87" s="175"/>
      <c r="BP87" s="175"/>
      <c r="BQ87" s="177"/>
      <c r="BR87" s="183"/>
      <c r="BS87" s="175"/>
      <c r="BT87" s="175"/>
      <c r="BU87" s="175"/>
      <c r="BV87" s="175"/>
      <c r="BW87" s="175"/>
      <c r="BX87" s="175"/>
      <c r="BY87" s="177"/>
      <c r="BZ87" s="183"/>
      <c r="CA87" s="175"/>
      <c r="CB87" s="175"/>
      <c r="CC87" s="175"/>
      <c r="CD87" s="175"/>
      <c r="CE87" s="175"/>
      <c r="CF87" s="175"/>
      <c r="CG87" s="177"/>
      <c r="CH87" s="183"/>
      <c r="CI87" s="175"/>
      <c r="CJ87" s="175"/>
      <c r="CK87" s="175"/>
      <c r="CL87" s="175"/>
      <c r="CM87" s="175"/>
      <c r="CN87" s="175"/>
      <c r="CO87" s="177"/>
      <c r="CP87" s="183"/>
      <c r="CQ87" s="175"/>
      <c r="CR87" s="175"/>
      <c r="CS87" s="175"/>
      <c r="CT87" s="175"/>
      <c r="CU87" s="175"/>
      <c r="CV87" s="175"/>
    </row>
    <row r="88" spans="1:100">
      <c r="A88" s="245" t="s">
        <v>281</v>
      </c>
      <c r="B88" s="245"/>
      <c r="C88" s="246">
        <f>SUM(C50:C87)</f>
        <v>1118.7699999999998</v>
      </c>
      <c r="D88" s="246">
        <f t="shared" ref="D88" si="23">SUM(D50:D87)</f>
        <v>38</v>
      </c>
      <c r="E88" s="246">
        <f t="shared" ref="E88" si="24">SUM(E50:E87)</f>
        <v>0</v>
      </c>
      <c r="F88" s="246">
        <f t="shared" ref="F88" si="25">SUM(F50:F87)</f>
        <v>0</v>
      </c>
      <c r="G88" s="246">
        <f t="shared" ref="G88" si="26">SUM(G50:G87)</f>
        <v>0</v>
      </c>
      <c r="H88" s="246">
        <f t="shared" ref="H88" si="27">SUM(H50:H87)</f>
        <v>0</v>
      </c>
      <c r="I88" s="246">
        <f t="shared" ref="I88" si="28">SUM(I50:I87)</f>
        <v>0</v>
      </c>
      <c r="J88" s="246">
        <f t="shared" ref="J88" si="29">SUM(J50:J87)</f>
        <v>0</v>
      </c>
      <c r="K88" s="246">
        <f t="shared" ref="K88" si="30">SUM(K50:K87)</f>
        <v>0</v>
      </c>
      <c r="L88" s="246">
        <f t="shared" ref="L88" si="31">SUM(L50:L87)</f>
        <v>0</v>
      </c>
      <c r="M88" s="246">
        <f t="shared" ref="M88" si="32">SUM(M50:M87)</f>
        <v>0</v>
      </c>
      <c r="N88" s="246">
        <f t="shared" ref="N88" si="33">SUM(N50:N87)</f>
        <v>0</v>
      </c>
      <c r="O88" s="246">
        <f t="shared" ref="O88" si="34">SUM(O50:O87)</f>
        <v>0</v>
      </c>
      <c r="P88" s="246">
        <f t="shared" ref="P88" si="35">SUM(P50:P87)</f>
        <v>0</v>
      </c>
      <c r="Q88" s="246">
        <f t="shared" ref="Q88" si="36">SUM(Q50:Q87)</f>
        <v>0</v>
      </c>
      <c r="R88" s="246">
        <f t="shared" ref="R88" si="37">SUM(R50:R87)</f>
        <v>0</v>
      </c>
      <c r="S88" s="246">
        <f t="shared" ref="S88" si="38">SUM(S50:S87)</f>
        <v>0</v>
      </c>
      <c r="T88" s="246">
        <f t="shared" ref="T88" si="39">SUM(T50:T87)</f>
        <v>0</v>
      </c>
      <c r="U88" s="246">
        <f t="shared" ref="U88" si="40">SUM(U50:U87)</f>
        <v>0</v>
      </c>
      <c r="V88" s="246">
        <f t="shared" ref="V88" si="41">SUM(V50:V87)</f>
        <v>0</v>
      </c>
      <c r="W88" s="246">
        <f t="shared" ref="W88" si="42">SUM(W50:W87)</f>
        <v>0</v>
      </c>
      <c r="X88" s="246">
        <f t="shared" ref="X88" si="43">SUM(X50:X87)</f>
        <v>0</v>
      </c>
      <c r="Y88" s="246">
        <f t="shared" ref="Y88" si="44">SUM(Y50:Y87)</f>
        <v>0</v>
      </c>
      <c r="Z88" s="246">
        <f t="shared" ref="Z88" si="45">SUM(Z50:Z87)</f>
        <v>0</v>
      </c>
      <c r="AA88" s="246">
        <f t="shared" ref="AA88" si="46">SUM(AA50:AA87)</f>
        <v>0</v>
      </c>
      <c r="AB88" s="246">
        <f t="shared" ref="AB88" si="47">SUM(AB50:AB87)</f>
        <v>0</v>
      </c>
      <c r="AC88" s="249">
        <f t="shared" ref="AC88" si="48">SUM(AC50:AC87)</f>
        <v>38</v>
      </c>
      <c r="AD88" s="249">
        <f t="shared" ref="AD88" si="49">SUM(AD50:AD87)</f>
        <v>34</v>
      </c>
      <c r="AE88" s="246">
        <f t="shared" ref="AE88" si="50">SUM(AE50:AE87)</f>
        <v>4</v>
      </c>
      <c r="AF88" s="246">
        <f t="shared" ref="AF88" si="51">SUM(AF50:AF87)</f>
        <v>5</v>
      </c>
      <c r="AG88" s="246">
        <f t="shared" ref="AG88" si="52">SUM(AG50:AG87)</f>
        <v>1</v>
      </c>
      <c r="AH88" s="246">
        <f t="shared" ref="AH88" si="53">SUM(AH50:AH87)</f>
        <v>0</v>
      </c>
      <c r="AI88" s="246">
        <f t="shared" ref="AI88" si="54">SUM(AI50:AI87)</f>
        <v>26</v>
      </c>
      <c r="AJ88" s="246">
        <f t="shared" ref="AJ88" si="55">SUM(AJ50:AJ87)</f>
        <v>0</v>
      </c>
      <c r="AK88" s="249">
        <f t="shared" ref="AK88" si="56">SUM(AK50:AK87)</f>
        <v>38</v>
      </c>
      <c r="AL88" s="249">
        <f t="shared" ref="AL88" si="57">SUM(AL50:AL87)</f>
        <v>34</v>
      </c>
      <c r="AM88" s="246">
        <f t="shared" ref="AM88" si="58">SUM(AM50:AM87)</f>
        <v>4</v>
      </c>
      <c r="AN88" s="246">
        <f t="shared" ref="AN88" si="59">SUM(AN50:AN87)</f>
        <v>5</v>
      </c>
      <c r="AO88" s="246">
        <f t="shared" ref="AO88" si="60">SUM(AO50:AO87)</f>
        <v>1</v>
      </c>
      <c r="AP88" s="246">
        <f t="shared" ref="AP88" si="61">SUM(AP50:AP87)</f>
        <v>0</v>
      </c>
      <c r="AQ88" s="246">
        <f t="shared" ref="AQ88" si="62">SUM(AQ50:AQ87)</f>
        <v>26</v>
      </c>
      <c r="AR88" s="246">
        <f t="shared" ref="AR88" si="63">SUM(AR50:AR87)</f>
        <v>0</v>
      </c>
      <c r="AS88" s="249">
        <f t="shared" ref="AS88" si="64">SUM(AS50:AS87)</f>
        <v>38</v>
      </c>
      <c r="AT88" s="249">
        <f t="shared" ref="AT88" si="65">SUM(AT50:AT87)</f>
        <v>34</v>
      </c>
      <c r="AU88" s="246">
        <f t="shared" ref="AU88" si="66">SUM(AU50:AU87)</f>
        <v>4</v>
      </c>
      <c r="AV88" s="246">
        <f t="shared" ref="AV88" si="67">SUM(AV50:AV87)</f>
        <v>5</v>
      </c>
      <c r="AW88" s="246">
        <f t="shared" ref="AW88" si="68">SUM(AW50:AW87)</f>
        <v>1</v>
      </c>
      <c r="AX88" s="246">
        <f t="shared" ref="AX88" si="69">SUM(AX50:AX87)</f>
        <v>0</v>
      </c>
      <c r="AY88" s="246">
        <f t="shared" ref="AY88" si="70">SUM(AY50:AY87)</f>
        <v>26</v>
      </c>
      <c r="AZ88" s="246">
        <f t="shared" ref="AZ88" si="71">SUM(AZ50:AZ87)</f>
        <v>0</v>
      </c>
      <c r="BA88" s="249">
        <f t="shared" ref="BA88" si="72">SUM(BA50:BA87)</f>
        <v>38</v>
      </c>
      <c r="BB88" s="249">
        <f t="shared" ref="BB88" si="73">SUM(BB50:BB87)</f>
        <v>34</v>
      </c>
      <c r="BC88" s="246">
        <f t="shared" ref="BC88" si="74">SUM(BC50:BC87)</f>
        <v>4</v>
      </c>
      <c r="BD88" s="246">
        <f t="shared" ref="BD88" si="75">SUM(BD50:BD87)</f>
        <v>5</v>
      </c>
      <c r="BE88" s="246">
        <f t="shared" ref="BE88" si="76">SUM(BE50:BE87)</f>
        <v>1</v>
      </c>
      <c r="BF88" s="246">
        <f t="shared" ref="BF88" si="77">SUM(BF50:BF87)</f>
        <v>0</v>
      </c>
      <c r="BG88" s="246">
        <f t="shared" ref="BG88" si="78">SUM(BG50:BG87)</f>
        <v>26</v>
      </c>
      <c r="BH88" s="246">
        <f t="shared" ref="BH88" si="79">SUM(BH50:BH87)</f>
        <v>0</v>
      </c>
      <c r="BI88" s="246">
        <f t="shared" ref="BI88" si="80">SUM(BI50:BI87)</f>
        <v>0</v>
      </c>
      <c r="BJ88" s="246">
        <f t="shared" ref="BJ88" si="81">SUM(BJ50:BJ87)</f>
        <v>0</v>
      </c>
      <c r="BK88" s="246">
        <f t="shared" ref="BK88" si="82">SUM(BK50:BK87)</f>
        <v>0</v>
      </c>
      <c r="BL88" s="246">
        <f t="shared" ref="BL88" si="83">SUM(BL50:BL87)</f>
        <v>0</v>
      </c>
      <c r="BM88" s="246">
        <f t="shared" ref="BM88" si="84">SUM(BM50:BM87)</f>
        <v>0</v>
      </c>
      <c r="BN88" s="246">
        <f t="shared" ref="BN88" si="85">SUM(BN50:BN87)</f>
        <v>0</v>
      </c>
      <c r="BO88" s="246">
        <f t="shared" ref="BO88" si="86">SUM(BO50:BO87)</f>
        <v>0</v>
      </c>
      <c r="BP88" s="246">
        <f t="shared" ref="BP88" si="87">SUM(BP50:BP87)</f>
        <v>0</v>
      </c>
      <c r="BQ88" s="246">
        <f t="shared" ref="BQ88" si="88">SUM(BQ50:BQ87)</f>
        <v>0</v>
      </c>
      <c r="BR88" s="246">
        <f t="shared" ref="BR88" si="89">SUM(BR50:BR87)</f>
        <v>0</v>
      </c>
      <c r="BS88" s="246">
        <f t="shared" ref="BS88" si="90">SUM(BS50:BS87)</f>
        <v>0</v>
      </c>
      <c r="BT88" s="246">
        <f t="shared" ref="BT88" si="91">SUM(BT50:BT87)</f>
        <v>0</v>
      </c>
      <c r="BU88" s="246">
        <f t="shared" ref="BU88" si="92">SUM(BU50:BU87)</f>
        <v>0</v>
      </c>
      <c r="BV88" s="246">
        <f t="shared" ref="BV88" si="93">SUM(BV50:BV87)</f>
        <v>0</v>
      </c>
      <c r="BW88" s="246">
        <f t="shared" ref="BW88" si="94">SUM(BW50:BW87)</f>
        <v>0</v>
      </c>
      <c r="BX88" s="246">
        <f t="shared" ref="BX88" si="95">SUM(BX50:BX87)</f>
        <v>0</v>
      </c>
      <c r="BY88" s="246">
        <f t="shared" ref="BY88" si="96">SUM(BY50:BY87)</f>
        <v>0</v>
      </c>
      <c r="BZ88" s="246">
        <f t="shared" ref="BZ88" si="97">SUM(BZ50:BZ87)</f>
        <v>0</v>
      </c>
      <c r="CA88" s="246">
        <f t="shared" ref="CA88" si="98">SUM(CA50:CA87)</f>
        <v>0</v>
      </c>
      <c r="CB88" s="246">
        <f t="shared" ref="CB88" si="99">SUM(CB50:CB87)</f>
        <v>0</v>
      </c>
      <c r="CC88" s="246">
        <f t="shared" ref="CC88" si="100">SUM(CC50:CC87)</f>
        <v>0</v>
      </c>
      <c r="CD88" s="246">
        <f t="shared" ref="CD88" si="101">SUM(CD50:CD87)</f>
        <v>0</v>
      </c>
      <c r="CE88" s="246">
        <f t="shared" ref="CE88" si="102">SUM(CE50:CE87)</f>
        <v>0</v>
      </c>
      <c r="CF88" s="246">
        <f t="shared" ref="CF88" si="103">SUM(CF50:CF87)</f>
        <v>0</v>
      </c>
      <c r="CG88" s="246">
        <f t="shared" ref="CG88" si="104">SUM(CG50:CG87)</f>
        <v>0</v>
      </c>
      <c r="CH88" s="246">
        <f t="shared" ref="CH88" si="105">SUM(CH50:CH87)</f>
        <v>0</v>
      </c>
      <c r="CI88" s="246">
        <f t="shared" ref="CI88" si="106">SUM(CI50:CI87)</f>
        <v>0</v>
      </c>
      <c r="CJ88" s="246">
        <f t="shared" ref="CJ88" si="107">SUM(CJ50:CJ87)</f>
        <v>0</v>
      </c>
      <c r="CK88" s="246">
        <f t="shared" ref="CK88" si="108">SUM(CK50:CK87)</f>
        <v>0</v>
      </c>
      <c r="CL88" s="246">
        <f t="shared" ref="CL88" si="109">SUM(CL50:CL87)</f>
        <v>0</v>
      </c>
      <c r="CM88" s="246">
        <f t="shared" ref="CM88" si="110">SUM(CM50:CM87)</f>
        <v>0</v>
      </c>
      <c r="CN88" s="246">
        <f t="shared" ref="CN88" si="111">SUM(CN50:CN87)</f>
        <v>0</v>
      </c>
      <c r="CO88" s="246">
        <f t="shared" ref="CO88" si="112">SUM(CO50:CO87)</f>
        <v>0</v>
      </c>
      <c r="CP88" s="246">
        <f t="shared" ref="CP88" si="113">SUM(CP50:CP87)</f>
        <v>0</v>
      </c>
      <c r="CQ88" s="246">
        <f t="shared" ref="CQ88" si="114">SUM(CQ50:CQ87)</f>
        <v>0</v>
      </c>
      <c r="CR88" s="246">
        <f t="shared" ref="CR88" si="115">SUM(CR50:CR87)</f>
        <v>0</v>
      </c>
      <c r="CS88" s="246">
        <f t="shared" ref="CS88" si="116">SUM(CS50:CS87)</f>
        <v>0</v>
      </c>
      <c r="CT88" s="246">
        <f t="shared" ref="CT88" si="117">SUM(CT50:CT87)</f>
        <v>0</v>
      </c>
      <c r="CU88" s="246">
        <f t="shared" ref="CU88" si="118">SUM(CU50:CU87)</f>
        <v>0</v>
      </c>
      <c r="CV88" s="246">
        <f t="shared" ref="CV88" si="119">SUM(CV50:CV87)</f>
        <v>0</v>
      </c>
    </row>
    <row r="89" spans="1:100">
      <c r="V89" s="184"/>
    </row>
  </sheetData>
  <autoFilter ref="A7:DB88"/>
  <mergeCells count="77">
    <mergeCell ref="CV6:CV7"/>
    <mergeCell ref="CB6:CE6"/>
    <mergeCell ref="CF6:CF7"/>
    <mergeCell ref="CG6:CG7"/>
    <mergeCell ref="CH6:CH7"/>
    <mergeCell ref="CI6:CI7"/>
    <mergeCell ref="CJ6:CM6"/>
    <mergeCell ref="CN6:CN7"/>
    <mergeCell ref="CO6:CO7"/>
    <mergeCell ref="CP6:CP7"/>
    <mergeCell ref="CQ6:CQ7"/>
    <mergeCell ref="CR6:CU6"/>
    <mergeCell ref="CA6:CA7"/>
    <mergeCell ref="BJ6:BJ7"/>
    <mergeCell ref="BK6:BK7"/>
    <mergeCell ref="BL6:BO6"/>
    <mergeCell ref="BP6:BP7"/>
    <mergeCell ref="BQ6:BQ7"/>
    <mergeCell ref="BR6:BR7"/>
    <mergeCell ref="BS6:BS7"/>
    <mergeCell ref="BT6:BW6"/>
    <mergeCell ref="BX6:BX7"/>
    <mergeCell ref="BY6:BY7"/>
    <mergeCell ref="BZ6:BZ7"/>
    <mergeCell ref="AK6:AK7"/>
    <mergeCell ref="AL6:AL7"/>
    <mergeCell ref="AM6:AM7"/>
    <mergeCell ref="BI6:BI7"/>
    <mergeCell ref="AR6:AR7"/>
    <mergeCell ref="AS6:AS7"/>
    <mergeCell ref="AT6:AT7"/>
    <mergeCell ref="AU6:AU7"/>
    <mergeCell ref="AV6:AY6"/>
    <mergeCell ref="AZ6:AZ7"/>
    <mergeCell ref="BA6:BA7"/>
    <mergeCell ref="BB6:BB7"/>
    <mergeCell ref="BC6:BC7"/>
    <mergeCell ref="BD6:BG6"/>
    <mergeCell ref="BH6:BH7"/>
    <mergeCell ref="AC6:AC7"/>
    <mergeCell ref="AD6:AD7"/>
    <mergeCell ref="AE6:AE7"/>
    <mergeCell ref="AF6:AI6"/>
    <mergeCell ref="AJ6:AJ7"/>
    <mergeCell ref="BQ5:BX5"/>
    <mergeCell ref="BY5:CF5"/>
    <mergeCell ref="CG5:CN5"/>
    <mergeCell ref="CO5:CV5"/>
    <mergeCell ref="BA5:BH5"/>
    <mergeCell ref="BI5:BP5"/>
    <mergeCell ref="AC5:AJ5"/>
    <mergeCell ref="AK5:AR5"/>
    <mergeCell ref="AS5:AZ5"/>
    <mergeCell ref="E6:E7"/>
    <mergeCell ref="F6:F7"/>
    <mergeCell ref="G6:G7"/>
    <mergeCell ref="H6:K6"/>
    <mergeCell ref="L6:L7"/>
    <mergeCell ref="V6:V7"/>
    <mergeCell ref="N6:N7"/>
    <mergeCell ref="O6:O7"/>
    <mergeCell ref="P6:S6"/>
    <mergeCell ref="T6:T7"/>
    <mergeCell ref="U6:U7"/>
    <mergeCell ref="AN6:AQ6"/>
    <mergeCell ref="W6:W7"/>
    <mergeCell ref="A1:AB2"/>
    <mergeCell ref="A5:A7"/>
    <mergeCell ref="B5:B7"/>
    <mergeCell ref="C5:C7"/>
    <mergeCell ref="D5:D7"/>
    <mergeCell ref="E5:L5"/>
    <mergeCell ref="M5:T5"/>
    <mergeCell ref="M6:M7"/>
    <mergeCell ref="U5:AB5"/>
    <mergeCell ref="X6:AA6"/>
    <mergeCell ref="AB6:AB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K12"/>
  <sheetViews>
    <sheetView topLeftCell="N1" zoomScale="85" zoomScaleNormal="85" workbookViewId="0">
      <selection activeCell="AC8" sqref="AC8:AC10"/>
    </sheetView>
  </sheetViews>
  <sheetFormatPr defaultColWidth="10" defaultRowHeight="15"/>
  <cols>
    <col min="1" max="252" width="10" style="185"/>
    <col min="253" max="253" width="10" style="185" customWidth="1"/>
    <col min="254" max="508" width="10" style="185"/>
    <col min="509" max="509" width="10" style="185" customWidth="1"/>
    <col min="510" max="764" width="10" style="185"/>
    <col min="765" max="765" width="10" style="185" customWidth="1"/>
    <col min="766" max="1020" width="10" style="185"/>
    <col min="1021" max="1021" width="10" style="185" customWidth="1"/>
    <col min="1022" max="1276" width="10" style="185"/>
    <col min="1277" max="1277" width="10" style="185" customWidth="1"/>
    <col min="1278" max="1532" width="10" style="185"/>
    <col min="1533" max="1533" width="10" style="185" customWidth="1"/>
    <col min="1534" max="1788" width="10" style="185"/>
    <col min="1789" max="1789" width="10" style="185" customWidth="1"/>
    <col min="1790" max="2044" width="10" style="185"/>
    <col min="2045" max="2045" width="10" style="185" customWidth="1"/>
    <col min="2046" max="2300" width="10" style="185"/>
    <col min="2301" max="2301" width="10" style="185" customWidth="1"/>
    <col min="2302" max="2556" width="10" style="185"/>
    <col min="2557" max="2557" width="10" style="185" customWidth="1"/>
    <col min="2558" max="2812" width="10" style="185"/>
    <col min="2813" max="2813" width="10" style="185" customWidth="1"/>
    <col min="2814" max="3068" width="10" style="185"/>
    <col min="3069" max="3069" width="10" style="185" customWidth="1"/>
    <col min="3070" max="3324" width="10" style="185"/>
    <col min="3325" max="3325" width="10" style="185" customWidth="1"/>
    <col min="3326" max="3580" width="10" style="185"/>
    <col min="3581" max="3581" width="10" style="185" customWidth="1"/>
    <col min="3582" max="3836" width="10" style="185"/>
    <col min="3837" max="3837" width="10" style="185" customWidth="1"/>
    <col min="3838" max="4092" width="10" style="185"/>
    <col min="4093" max="4093" width="10" style="185" customWidth="1"/>
    <col min="4094" max="4348" width="10" style="185"/>
    <col min="4349" max="4349" width="10" style="185" customWidth="1"/>
    <col min="4350" max="4604" width="10" style="185"/>
    <col min="4605" max="4605" width="10" style="185" customWidth="1"/>
    <col min="4606" max="4860" width="10" style="185"/>
    <col min="4861" max="4861" width="10" style="185" customWidth="1"/>
    <col min="4862" max="5116" width="10" style="185"/>
    <col min="5117" max="5117" width="10" style="185" customWidth="1"/>
    <col min="5118" max="5372" width="10" style="185"/>
    <col min="5373" max="5373" width="10" style="185" customWidth="1"/>
    <col min="5374" max="5628" width="10" style="185"/>
    <col min="5629" max="5629" width="10" style="185" customWidth="1"/>
    <col min="5630" max="5884" width="10" style="185"/>
    <col min="5885" max="5885" width="10" style="185" customWidth="1"/>
    <col min="5886" max="6140" width="10" style="185"/>
    <col min="6141" max="6141" width="10" style="185" customWidth="1"/>
    <col min="6142" max="6396" width="10" style="185"/>
    <col min="6397" max="6397" width="10" style="185" customWidth="1"/>
    <col min="6398" max="6652" width="10" style="185"/>
    <col min="6653" max="6653" width="10" style="185" customWidth="1"/>
    <col min="6654" max="6908" width="10" style="185"/>
    <col min="6909" max="6909" width="10" style="185" customWidth="1"/>
    <col min="6910" max="7164" width="10" style="185"/>
    <col min="7165" max="7165" width="10" style="185" customWidth="1"/>
    <col min="7166" max="7420" width="10" style="185"/>
    <col min="7421" max="7421" width="10" style="185" customWidth="1"/>
    <col min="7422" max="7676" width="10" style="185"/>
    <col min="7677" max="7677" width="10" style="185" customWidth="1"/>
    <col min="7678" max="7932" width="10" style="185"/>
    <col min="7933" max="7933" width="10" style="185" customWidth="1"/>
    <col min="7934" max="8188" width="10" style="185"/>
    <col min="8189" max="8189" width="10" style="185" customWidth="1"/>
    <col min="8190" max="8444" width="10" style="185"/>
    <col min="8445" max="8445" width="10" style="185" customWidth="1"/>
    <col min="8446" max="8700" width="10" style="185"/>
    <col min="8701" max="8701" width="10" style="185" customWidth="1"/>
    <col min="8702" max="8956" width="10" style="185"/>
    <col min="8957" max="8957" width="10" style="185" customWidth="1"/>
    <col min="8958" max="9212" width="10" style="185"/>
    <col min="9213" max="9213" width="10" style="185" customWidth="1"/>
    <col min="9214" max="9468" width="10" style="185"/>
    <col min="9469" max="9469" width="10" style="185" customWidth="1"/>
    <col min="9470" max="9724" width="10" style="185"/>
    <col min="9725" max="9725" width="10" style="185" customWidth="1"/>
    <col min="9726" max="9980" width="10" style="185"/>
    <col min="9981" max="9981" width="10" style="185" customWidth="1"/>
    <col min="9982" max="10236" width="10" style="185"/>
    <col min="10237" max="10237" width="10" style="185" customWidth="1"/>
    <col min="10238" max="10492" width="10" style="185"/>
    <col min="10493" max="10493" width="10" style="185" customWidth="1"/>
    <col min="10494" max="10748" width="10" style="185"/>
    <col min="10749" max="10749" width="10" style="185" customWidth="1"/>
    <col min="10750" max="11004" width="10" style="185"/>
    <col min="11005" max="11005" width="10" style="185" customWidth="1"/>
    <col min="11006" max="11260" width="10" style="185"/>
    <col min="11261" max="11261" width="10" style="185" customWidth="1"/>
    <col min="11262" max="11516" width="10" style="185"/>
    <col min="11517" max="11517" width="10" style="185" customWidth="1"/>
    <col min="11518" max="11772" width="10" style="185"/>
    <col min="11773" max="11773" width="10" style="185" customWidth="1"/>
    <col min="11774" max="12028" width="10" style="185"/>
    <col min="12029" max="12029" width="10" style="185" customWidth="1"/>
    <col min="12030" max="12284" width="10" style="185"/>
    <col min="12285" max="12285" width="10" style="185" customWidth="1"/>
    <col min="12286" max="12540" width="10" style="185"/>
    <col min="12541" max="12541" width="10" style="185" customWidth="1"/>
    <col min="12542" max="12796" width="10" style="185"/>
    <col min="12797" max="12797" width="10" style="185" customWidth="1"/>
    <col min="12798" max="13052" width="10" style="185"/>
    <col min="13053" max="13053" width="10" style="185" customWidth="1"/>
    <col min="13054" max="13308" width="10" style="185"/>
    <col min="13309" max="13309" width="10" style="185" customWidth="1"/>
    <col min="13310" max="13564" width="10" style="185"/>
    <col min="13565" max="13565" width="10" style="185" customWidth="1"/>
    <col min="13566" max="13820" width="10" style="185"/>
    <col min="13821" max="13821" width="10" style="185" customWidth="1"/>
    <col min="13822" max="14076" width="10" style="185"/>
    <col min="14077" max="14077" width="10" style="185" customWidth="1"/>
    <col min="14078" max="14332" width="10" style="185"/>
    <col min="14333" max="14333" width="10" style="185" customWidth="1"/>
    <col min="14334" max="14588" width="10" style="185"/>
    <col min="14589" max="14589" width="10" style="185" customWidth="1"/>
    <col min="14590" max="14844" width="10" style="185"/>
    <col min="14845" max="14845" width="10" style="185" customWidth="1"/>
    <col min="14846" max="15100" width="10" style="185"/>
    <col min="15101" max="15101" width="10" style="185" customWidth="1"/>
    <col min="15102" max="15356" width="10" style="185"/>
    <col min="15357" max="15357" width="10" style="185" customWidth="1"/>
    <col min="15358" max="15612" width="10" style="185"/>
    <col min="15613" max="15613" width="10" style="185" customWidth="1"/>
    <col min="15614" max="15868" width="10" style="185"/>
    <col min="15869" max="15869" width="10" style="185" customWidth="1"/>
    <col min="15870" max="16124" width="10" style="185"/>
    <col min="16125" max="16125" width="10" style="185" customWidth="1"/>
    <col min="16126" max="16384" width="10" style="185"/>
  </cols>
  <sheetData>
    <row r="1" spans="1:37">
      <c r="A1" s="381" t="s">
        <v>112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</row>
    <row r="2" spans="1:37">
      <c r="A2" s="381"/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</row>
    <row r="3" spans="1:37">
      <c r="A3" s="186" t="s">
        <v>1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</row>
    <row r="4" spans="1:37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</row>
    <row r="5" spans="1:37" ht="15" customHeight="1">
      <c r="A5" s="382" t="s">
        <v>7</v>
      </c>
      <c r="B5" s="371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</row>
    <row r="6" spans="1:37" ht="15" customHeight="1">
      <c r="A6" s="383"/>
      <c r="B6" s="369" t="s">
        <v>15</v>
      </c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  <c r="AC6" s="370"/>
      <c r="AD6" s="370"/>
      <c r="AE6" s="370"/>
      <c r="AF6" s="370"/>
      <c r="AG6" s="370"/>
      <c r="AH6" s="370"/>
      <c r="AI6" s="370"/>
      <c r="AJ6" s="370"/>
      <c r="AK6" s="370"/>
    </row>
    <row r="7" spans="1:37">
      <c r="A7" s="383"/>
      <c r="B7" s="366" t="s">
        <v>20</v>
      </c>
      <c r="C7" s="367"/>
      <c r="D7" s="367"/>
      <c r="E7" s="367"/>
      <c r="F7" s="367"/>
      <c r="G7" s="367"/>
      <c r="H7" s="367"/>
      <c r="I7" s="367"/>
      <c r="J7" s="368"/>
      <c r="K7" s="366" t="s">
        <v>21</v>
      </c>
      <c r="L7" s="367"/>
      <c r="M7" s="367"/>
      <c r="N7" s="367"/>
      <c r="O7" s="367"/>
      <c r="P7" s="367"/>
      <c r="Q7" s="367"/>
      <c r="R7" s="367"/>
      <c r="S7" s="368"/>
      <c r="T7" s="366" t="s">
        <v>22</v>
      </c>
      <c r="U7" s="367"/>
      <c r="V7" s="367"/>
      <c r="W7" s="367"/>
      <c r="X7" s="367"/>
      <c r="Y7" s="367"/>
      <c r="Z7" s="367"/>
      <c r="AA7" s="367"/>
      <c r="AB7" s="368"/>
      <c r="AC7" s="366" t="s">
        <v>23</v>
      </c>
      <c r="AD7" s="367"/>
      <c r="AE7" s="367"/>
      <c r="AF7" s="367"/>
      <c r="AG7" s="367"/>
      <c r="AH7" s="367"/>
      <c r="AI7" s="367"/>
      <c r="AJ7" s="367"/>
      <c r="AK7" s="368"/>
    </row>
    <row r="8" spans="1:37" ht="60" customHeight="1">
      <c r="A8" s="383"/>
      <c r="B8" s="373" t="s">
        <v>260</v>
      </c>
      <c r="C8" s="373" t="s">
        <v>261</v>
      </c>
      <c r="D8" s="373" t="s">
        <v>262</v>
      </c>
      <c r="E8" s="376" t="s">
        <v>263</v>
      </c>
      <c r="F8" s="377"/>
      <c r="G8" s="377"/>
      <c r="H8" s="377"/>
      <c r="I8" s="377"/>
      <c r="J8" s="378"/>
      <c r="K8" s="373" t="s">
        <v>260</v>
      </c>
      <c r="L8" s="373" t="s">
        <v>261</v>
      </c>
      <c r="M8" s="373" t="s">
        <v>262</v>
      </c>
      <c r="N8" s="376" t="s">
        <v>263</v>
      </c>
      <c r="O8" s="377"/>
      <c r="P8" s="377"/>
      <c r="Q8" s="377"/>
      <c r="R8" s="377"/>
      <c r="S8" s="378"/>
      <c r="T8" s="373" t="s">
        <v>260</v>
      </c>
      <c r="U8" s="373" t="s">
        <v>261</v>
      </c>
      <c r="V8" s="373" t="s">
        <v>262</v>
      </c>
      <c r="W8" s="376" t="s">
        <v>263</v>
      </c>
      <c r="X8" s="377"/>
      <c r="Y8" s="377"/>
      <c r="Z8" s="377"/>
      <c r="AA8" s="377"/>
      <c r="AB8" s="378"/>
      <c r="AC8" s="373" t="s">
        <v>260</v>
      </c>
      <c r="AD8" s="373" t="s">
        <v>261</v>
      </c>
      <c r="AE8" s="373" t="s">
        <v>262</v>
      </c>
      <c r="AF8" s="376" t="s">
        <v>263</v>
      </c>
      <c r="AG8" s="377"/>
      <c r="AH8" s="377"/>
      <c r="AI8" s="377"/>
      <c r="AJ8" s="377"/>
      <c r="AK8" s="378"/>
    </row>
    <row r="9" spans="1:37" ht="30" customHeight="1">
      <c r="A9" s="383"/>
      <c r="B9" s="374"/>
      <c r="C9" s="374"/>
      <c r="D9" s="374"/>
      <c r="E9" s="379" t="s">
        <v>258</v>
      </c>
      <c r="F9" s="379" t="s">
        <v>264</v>
      </c>
      <c r="G9" s="376" t="s">
        <v>265</v>
      </c>
      <c r="H9" s="377"/>
      <c r="I9" s="377"/>
      <c r="J9" s="378"/>
      <c r="K9" s="374"/>
      <c r="L9" s="374"/>
      <c r="M9" s="374"/>
      <c r="N9" s="379" t="s">
        <v>258</v>
      </c>
      <c r="O9" s="379" t="s">
        <v>264</v>
      </c>
      <c r="P9" s="376" t="s">
        <v>265</v>
      </c>
      <c r="Q9" s="377"/>
      <c r="R9" s="377"/>
      <c r="S9" s="378"/>
      <c r="T9" s="374"/>
      <c r="U9" s="374"/>
      <c r="V9" s="374"/>
      <c r="W9" s="379" t="s">
        <v>258</v>
      </c>
      <c r="X9" s="379" t="s">
        <v>264</v>
      </c>
      <c r="Y9" s="376" t="s">
        <v>265</v>
      </c>
      <c r="Z9" s="377"/>
      <c r="AA9" s="377"/>
      <c r="AB9" s="378"/>
      <c r="AC9" s="374"/>
      <c r="AD9" s="374"/>
      <c r="AE9" s="374"/>
      <c r="AF9" s="379" t="s">
        <v>258</v>
      </c>
      <c r="AG9" s="379" t="s">
        <v>264</v>
      </c>
      <c r="AH9" s="376" t="s">
        <v>265</v>
      </c>
      <c r="AI9" s="377"/>
      <c r="AJ9" s="377"/>
      <c r="AK9" s="378"/>
    </row>
    <row r="10" spans="1:37" ht="45">
      <c r="A10" s="384"/>
      <c r="B10" s="375"/>
      <c r="C10" s="375"/>
      <c r="D10" s="375"/>
      <c r="E10" s="380"/>
      <c r="F10" s="380"/>
      <c r="G10" s="188" t="s">
        <v>266</v>
      </c>
      <c r="H10" s="188" t="s">
        <v>267</v>
      </c>
      <c r="I10" s="188" t="s">
        <v>268</v>
      </c>
      <c r="J10" s="188" t="s">
        <v>269</v>
      </c>
      <c r="K10" s="375"/>
      <c r="L10" s="375"/>
      <c r="M10" s="375"/>
      <c r="N10" s="380"/>
      <c r="O10" s="380"/>
      <c r="P10" s="188" t="s">
        <v>266</v>
      </c>
      <c r="Q10" s="188" t="s">
        <v>267</v>
      </c>
      <c r="R10" s="188" t="s">
        <v>268</v>
      </c>
      <c r="S10" s="188" t="s">
        <v>269</v>
      </c>
      <c r="T10" s="375"/>
      <c r="U10" s="375"/>
      <c r="V10" s="375"/>
      <c r="W10" s="380"/>
      <c r="X10" s="380"/>
      <c r="Y10" s="189" t="s">
        <v>266</v>
      </c>
      <c r="Z10" s="188" t="s">
        <v>267</v>
      </c>
      <c r="AA10" s="188" t="s">
        <v>268</v>
      </c>
      <c r="AB10" s="188" t="s">
        <v>269</v>
      </c>
      <c r="AC10" s="375"/>
      <c r="AD10" s="375"/>
      <c r="AE10" s="375"/>
      <c r="AF10" s="380"/>
      <c r="AG10" s="380"/>
      <c r="AH10" s="189" t="s">
        <v>266</v>
      </c>
      <c r="AI10" s="188" t="s">
        <v>267</v>
      </c>
      <c r="AJ10" s="188" t="s">
        <v>268</v>
      </c>
      <c r="AK10" s="188" t="s">
        <v>269</v>
      </c>
    </row>
    <row r="11" spans="1:37">
      <c r="A11" s="190">
        <v>1</v>
      </c>
      <c r="B11" s="191">
        <v>1243.9699999999998</v>
      </c>
      <c r="C11" s="191">
        <v>41</v>
      </c>
      <c r="D11" s="250">
        <f>B11/30</f>
        <v>41.465666666666657</v>
      </c>
      <c r="E11" s="191">
        <v>32</v>
      </c>
      <c r="F11" s="251">
        <f>E11/C$11*100</f>
        <v>78.048780487804876</v>
      </c>
      <c r="G11" s="191">
        <v>0</v>
      </c>
      <c r="H11" s="191">
        <v>0</v>
      </c>
      <c r="I11" s="191">
        <v>5</v>
      </c>
      <c r="J11" s="191">
        <v>32</v>
      </c>
      <c r="K11" s="191">
        <v>1243.9699999999998</v>
      </c>
      <c r="L11" s="191">
        <v>41</v>
      </c>
      <c r="M11" s="250">
        <f>K11/30</f>
        <v>41.465666666666657</v>
      </c>
      <c r="N11" s="191">
        <v>32</v>
      </c>
      <c r="O11" s="251">
        <f>N11/L$11*100</f>
        <v>78.048780487804876</v>
      </c>
      <c r="P11" s="191">
        <v>0</v>
      </c>
      <c r="Q11" s="191">
        <v>0</v>
      </c>
      <c r="R11" s="191">
        <v>5</v>
      </c>
      <c r="S11" s="191">
        <v>32</v>
      </c>
      <c r="T11" s="191">
        <v>1243.9699999999998</v>
      </c>
      <c r="U11" s="191">
        <v>41</v>
      </c>
      <c r="V11" s="250">
        <f>T11/30</f>
        <v>41.465666666666657</v>
      </c>
      <c r="W11" s="191">
        <v>32</v>
      </c>
      <c r="X11" s="251">
        <f>W11/U$11*100</f>
        <v>78.048780487804876</v>
      </c>
      <c r="Y11" s="191">
        <v>0</v>
      </c>
      <c r="Z11" s="191">
        <v>0</v>
      </c>
      <c r="AA11" s="191">
        <v>5</v>
      </c>
      <c r="AB11" s="191">
        <v>32</v>
      </c>
      <c r="AC11" s="191">
        <v>1243.9699999999998</v>
      </c>
      <c r="AD11" s="191">
        <v>41</v>
      </c>
      <c r="AE11" s="250">
        <f>AC11/30</f>
        <v>41.465666666666657</v>
      </c>
      <c r="AF11" s="191">
        <v>32</v>
      </c>
      <c r="AG11" s="251">
        <f>AF11/AD$11*100</f>
        <v>78.048780487804876</v>
      </c>
      <c r="AH11" s="191">
        <v>0</v>
      </c>
      <c r="AI11" s="191">
        <v>0</v>
      </c>
      <c r="AJ11" s="191">
        <v>5</v>
      </c>
      <c r="AK11" s="191">
        <v>32</v>
      </c>
    </row>
    <row r="12" spans="1:37">
      <c r="A12" s="190">
        <v>2</v>
      </c>
      <c r="B12" s="191">
        <v>1118.7699999999998</v>
      </c>
      <c r="C12" s="191">
        <v>38</v>
      </c>
      <c r="D12" s="250">
        <f>B12/30</f>
        <v>37.292333333333325</v>
      </c>
      <c r="E12" s="191">
        <v>34</v>
      </c>
      <c r="F12" s="251">
        <f>E12/C$12*100</f>
        <v>89.473684210526315</v>
      </c>
      <c r="G12" s="191">
        <v>5</v>
      </c>
      <c r="H12" s="191">
        <v>1</v>
      </c>
      <c r="I12" s="191">
        <v>0</v>
      </c>
      <c r="J12" s="191">
        <v>26</v>
      </c>
      <c r="K12" s="191">
        <v>1118.7699999999998</v>
      </c>
      <c r="L12" s="191">
        <v>38</v>
      </c>
      <c r="M12" s="250">
        <f>K12/30</f>
        <v>37.292333333333325</v>
      </c>
      <c r="N12" s="191">
        <v>34</v>
      </c>
      <c r="O12" s="251">
        <f>N12/L$12*100</f>
        <v>89.473684210526315</v>
      </c>
      <c r="P12" s="191">
        <v>5</v>
      </c>
      <c r="Q12" s="191">
        <v>1</v>
      </c>
      <c r="R12" s="191">
        <v>0</v>
      </c>
      <c r="S12" s="191">
        <v>26</v>
      </c>
      <c r="T12" s="191">
        <v>1118.7699999999998</v>
      </c>
      <c r="U12" s="191">
        <v>38</v>
      </c>
      <c r="V12" s="250">
        <f>T12/30</f>
        <v>37.292333333333325</v>
      </c>
      <c r="W12" s="191">
        <v>34</v>
      </c>
      <c r="X12" s="251">
        <f>W12/U$12*100</f>
        <v>89.473684210526315</v>
      </c>
      <c r="Y12" s="191">
        <v>5</v>
      </c>
      <c r="Z12" s="191">
        <v>1</v>
      </c>
      <c r="AA12" s="191">
        <v>0</v>
      </c>
      <c r="AB12" s="191">
        <v>26</v>
      </c>
      <c r="AC12" s="191">
        <v>1118.7699999999998</v>
      </c>
      <c r="AD12" s="191">
        <v>38</v>
      </c>
      <c r="AE12" s="250">
        <f>AC12/30</f>
        <v>37.292333333333325</v>
      </c>
      <c r="AF12" s="191">
        <v>34</v>
      </c>
      <c r="AG12" s="251">
        <f>AF12/AD$12*100</f>
        <v>89.473684210526315</v>
      </c>
      <c r="AH12" s="191">
        <v>5</v>
      </c>
      <c r="AI12" s="191">
        <v>1</v>
      </c>
      <c r="AJ12" s="191">
        <v>0</v>
      </c>
      <c r="AK12" s="191">
        <v>26</v>
      </c>
    </row>
  </sheetData>
  <mergeCells count="36">
    <mergeCell ref="X9:X10"/>
    <mergeCell ref="Y9:AB9"/>
    <mergeCell ref="V8:V10"/>
    <mergeCell ref="W8:AB8"/>
    <mergeCell ref="A1:AA2"/>
    <mergeCell ref="A5:A10"/>
    <mergeCell ref="B7:J7"/>
    <mergeCell ref="K7:S7"/>
    <mergeCell ref="T7:AB7"/>
    <mergeCell ref="T8:T10"/>
    <mergeCell ref="U8:U10"/>
    <mergeCell ref="P9:S9"/>
    <mergeCell ref="B8:B10"/>
    <mergeCell ref="C8:C10"/>
    <mergeCell ref="D8:D10"/>
    <mergeCell ref="E8:J8"/>
    <mergeCell ref="G9:J9"/>
    <mergeCell ref="N9:N10"/>
    <mergeCell ref="O9:O10"/>
    <mergeCell ref="K8:K10"/>
    <mergeCell ref="AC7:AK7"/>
    <mergeCell ref="B6:AK6"/>
    <mergeCell ref="B5:AK5"/>
    <mergeCell ref="AC8:AC10"/>
    <mergeCell ref="AD8:AD10"/>
    <mergeCell ref="AE8:AE10"/>
    <mergeCell ref="AF8:AK8"/>
    <mergeCell ref="AF9:AF10"/>
    <mergeCell ref="AG9:AG10"/>
    <mergeCell ref="AH9:AK9"/>
    <mergeCell ref="L8:L10"/>
    <mergeCell ref="M8:M10"/>
    <mergeCell ref="N8:S8"/>
    <mergeCell ref="E9:E10"/>
    <mergeCell ref="F9:F10"/>
    <mergeCell ref="W9:W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AH90"/>
  <sheetViews>
    <sheetView showGridLines="0" zoomScale="66" zoomScaleNormal="66" workbookViewId="0">
      <pane xSplit="4" ySplit="8" topLeftCell="E9" activePane="bottomRight" state="frozen"/>
      <selection activeCell="R11" sqref="R11"/>
      <selection pane="topRight" activeCell="R11" sqref="R11"/>
      <selection pane="bottomLeft" activeCell="R11" sqref="R11"/>
      <selection pane="bottomRight" activeCell="E9" sqref="E9:E90"/>
    </sheetView>
  </sheetViews>
  <sheetFormatPr defaultColWidth="10" defaultRowHeight="15" outlineLevelCol="1"/>
  <cols>
    <col min="1" max="1" width="1.5703125" style="87" customWidth="1"/>
    <col min="2" max="2" width="12.5703125" style="87" customWidth="1"/>
    <col min="3" max="3" width="10" style="87"/>
    <col min="4" max="4" width="12.28515625" style="87" customWidth="1"/>
    <col min="5" max="5" width="15.140625" style="87" customWidth="1"/>
    <col min="6" max="6" width="18.28515625" style="87" bestFit="1" customWidth="1"/>
    <col min="7" max="9" width="8.85546875" style="87" bestFit="1" customWidth="1"/>
    <col min="10" max="22" width="8.85546875" style="87" hidden="1" customWidth="1" outlineLevel="1"/>
    <col min="23" max="23" width="15.28515625" style="87" bestFit="1" customWidth="1" collapsed="1"/>
    <col min="24" max="24" width="16.42578125" style="87" bestFit="1" customWidth="1"/>
    <col min="25" max="34" width="8.85546875" style="87" bestFit="1" customWidth="1"/>
    <col min="35" max="279" width="10" style="87"/>
    <col min="280" max="280" width="12.28515625" style="87" customWidth="1"/>
    <col min="281" max="282" width="9.85546875" style="87" customWidth="1"/>
    <col min="283" max="284" width="10.85546875" style="87" customWidth="1"/>
    <col min="285" max="535" width="10" style="87"/>
    <col min="536" max="536" width="12.28515625" style="87" customWidth="1"/>
    <col min="537" max="538" width="9.85546875" style="87" customWidth="1"/>
    <col min="539" max="540" width="10.85546875" style="87" customWidth="1"/>
    <col min="541" max="791" width="10" style="87"/>
    <col min="792" max="792" width="12.28515625" style="87" customWidth="1"/>
    <col min="793" max="794" width="9.85546875" style="87" customWidth="1"/>
    <col min="795" max="796" width="10.85546875" style="87" customWidth="1"/>
    <col min="797" max="1047" width="10" style="87"/>
    <col min="1048" max="1048" width="12.28515625" style="87" customWidth="1"/>
    <col min="1049" max="1050" width="9.85546875" style="87" customWidth="1"/>
    <col min="1051" max="1052" width="10.85546875" style="87" customWidth="1"/>
    <col min="1053" max="1303" width="10" style="87"/>
    <col min="1304" max="1304" width="12.28515625" style="87" customWidth="1"/>
    <col min="1305" max="1306" width="9.85546875" style="87" customWidth="1"/>
    <col min="1307" max="1308" width="10.85546875" style="87" customWidth="1"/>
    <col min="1309" max="1559" width="10" style="87"/>
    <col min="1560" max="1560" width="12.28515625" style="87" customWidth="1"/>
    <col min="1561" max="1562" width="9.85546875" style="87" customWidth="1"/>
    <col min="1563" max="1564" width="10.85546875" style="87" customWidth="1"/>
    <col min="1565" max="1815" width="10" style="87"/>
    <col min="1816" max="1816" width="12.28515625" style="87" customWidth="1"/>
    <col min="1817" max="1818" width="9.85546875" style="87" customWidth="1"/>
    <col min="1819" max="1820" width="10.85546875" style="87" customWidth="1"/>
    <col min="1821" max="2071" width="10" style="87"/>
    <col min="2072" max="2072" width="12.28515625" style="87" customWidth="1"/>
    <col min="2073" max="2074" width="9.85546875" style="87" customWidth="1"/>
    <col min="2075" max="2076" width="10.85546875" style="87" customWidth="1"/>
    <col min="2077" max="2327" width="10" style="87"/>
    <col min="2328" max="2328" width="12.28515625" style="87" customWidth="1"/>
    <col min="2329" max="2330" width="9.85546875" style="87" customWidth="1"/>
    <col min="2331" max="2332" width="10.85546875" style="87" customWidth="1"/>
    <col min="2333" max="2583" width="10" style="87"/>
    <col min="2584" max="2584" width="12.28515625" style="87" customWidth="1"/>
    <col min="2585" max="2586" width="9.85546875" style="87" customWidth="1"/>
    <col min="2587" max="2588" width="10.85546875" style="87" customWidth="1"/>
    <col min="2589" max="2839" width="10" style="87"/>
    <col min="2840" max="2840" width="12.28515625" style="87" customWidth="1"/>
    <col min="2841" max="2842" width="9.85546875" style="87" customWidth="1"/>
    <col min="2843" max="2844" width="10.85546875" style="87" customWidth="1"/>
    <col min="2845" max="3095" width="10" style="87"/>
    <col min="3096" max="3096" width="12.28515625" style="87" customWidth="1"/>
    <col min="3097" max="3098" width="9.85546875" style="87" customWidth="1"/>
    <col min="3099" max="3100" width="10.85546875" style="87" customWidth="1"/>
    <col min="3101" max="3351" width="10" style="87"/>
    <col min="3352" max="3352" width="12.28515625" style="87" customWidth="1"/>
    <col min="3353" max="3354" width="9.85546875" style="87" customWidth="1"/>
    <col min="3355" max="3356" width="10.85546875" style="87" customWidth="1"/>
    <col min="3357" max="3607" width="10" style="87"/>
    <col min="3608" max="3608" width="12.28515625" style="87" customWidth="1"/>
    <col min="3609" max="3610" width="9.85546875" style="87" customWidth="1"/>
    <col min="3611" max="3612" width="10.85546875" style="87" customWidth="1"/>
    <col min="3613" max="3863" width="10" style="87"/>
    <col min="3864" max="3864" width="12.28515625" style="87" customWidth="1"/>
    <col min="3865" max="3866" width="9.85546875" style="87" customWidth="1"/>
    <col min="3867" max="3868" width="10.85546875" style="87" customWidth="1"/>
    <col min="3869" max="4119" width="10" style="87"/>
    <col min="4120" max="4120" width="12.28515625" style="87" customWidth="1"/>
    <col min="4121" max="4122" width="9.85546875" style="87" customWidth="1"/>
    <col min="4123" max="4124" width="10.85546875" style="87" customWidth="1"/>
    <col min="4125" max="4375" width="10" style="87"/>
    <col min="4376" max="4376" width="12.28515625" style="87" customWidth="1"/>
    <col min="4377" max="4378" width="9.85546875" style="87" customWidth="1"/>
    <col min="4379" max="4380" width="10.85546875" style="87" customWidth="1"/>
    <col min="4381" max="4631" width="10" style="87"/>
    <col min="4632" max="4632" width="12.28515625" style="87" customWidth="1"/>
    <col min="4633" max="4634" width="9.85546875" style="87" customWidth="1"/>
    <col min="4635" max="4636" width="10.85546875" style="87" customWidth="1"/>
    <col min="4637" max="4887" width="10" style="87"/>
    <col min="4888" max="4888" width="12.28515625" style="87" customWidth="1"/>
    <col min="4889" max="4890" width="9.85546875" style="87" customWidth="1"/>
    <col min="4891" max="4892" width="10.85546875" style="87" customWidth="1"/>
    <col min="4893" max="5143" width="10" style="87"/>
    <col min="5144" max="5144" width="12.28515625" style="87" customWidth="1"/>
    <col min="5145" max="5146" width="9.85546875" style="87" customWidth="1"/>
    <col min="5147" max="5148" width="10.85546875" style="87" customWidth="1"/>
    <col min="5149" max="5399" width="10" style="87"/>
    <col min="5400" max="5400" width="12.28515625" style="87" customWidth="1"/>
    <col min="5401" max="5402" width="9.85546875" style="87" customWidth="1"/>
    <col min="5403" max="5404" width="10.85546875" style="87" customWidth="1"/>
    <col min="5405" max="5655" width="10" style="87"/>
    <col min="5656" max="5656" width="12.28515625" style="87" customWidth="1"/>
    <col min="5657" max="5658" width="9.85546875" style="87" customWidth="1"/>
    <col min="5659" max="5660" width="10.85546875" style="87" customWidth="1"/>
    <col min="5661" max="5911" width="10" style="87"/>
    <col min="5912" max="5912" width="12.28515625" style="87" customWidth="1"/>
    <col min="5913" max="5914" width="9.85546875" style="87" customWidth="1"/>
    <col min="5915" max="5916" width="10.85546875" style="87" customWidth="1"/>
    <col min="5917" max="6167" width="10" style="87"/>
    <col min="6168" max="6168" width="12.28515625" style="87" customWidth="1"/>
    <col min="6169" max="6170" width="9.85546875" style="87" customWidth="1"/>
    <col min="6171" max="6172" width="10.85546875" style="87" customWidth="1"/>
    <col min="6173" max="6423" width="10" style="87"/>
    <col min="6424" max="6424" width="12.28515625" style="87" customWidth="1"/>
    <col min="6425" max="6426" width="9.85546875" style="87" customWidth="1"/>
    <col min="6427" max="6428" width="10.85546875" style="87" customWidth="1"/>
    <col min="6429" max="6679" width="10" style="87"/>
    <col min="6680" max="6680" width="12.28515625" style="87" customWidth="1"/>
    <col min="6681" max="6682" width="9.85546875" style="87" customWidth="1"/>
    <col min="6683" max="6684" width="10.85546875" style="87" customWidth="1"/>
    <col min="6685" max="6935" width="10" style="87"/>
    <col min="6936" max="6936" width="12.28515625" style="87" customWidth="1"/>
    <col min="6937" max="6938" width="9.85546875" style="87" customWidth="1"/>
    <col min="6939" max="6940" width="10.85546875" style="87" customWidth="1"/>
    <col min="6941" max="7191" width="10" style="87"/>
    <col min="7192" max="7192" width="12.28515625" style="87" customWidth="1"/>
    <col min="7193" max="7194" width="9.85546875" style="87" customWidth="1"/>
    <col min="7195" max="7196" width="10.85546875" style="87" customWidth="1"/>
    <col min="7197" max="7447" width="10" style="87"/>
    <col min="7448" max="7448" width="12.28515625" style="87" customWidth="1"/>
    <col min="7449" max="7450" width="9.85546875" style="87" customWidth="1"/>
    <col min="7451" max="7452" width="10.85546875" style="87" customWidth="1"/>
    <col min="7453" max="7703" width="10" style="87"/>
    <col min="7704" max="7704" width="12.28515625" style="87" customWidth="1"/>
    <col min="7705" max="7706" width="9.85546875" style="87" customWidth="1"/>
    <col min="7707" max="7708" width="10.85546875" style="87" customWidth="1"/>
    <col min="7709" max="7959" width="10" style="87"/>
    <col min="7960" max="7960" width="12.28515625" style="87" customWidth="1"/>
    <col min="7961" max="7962" width="9.85546875" style="87" customWidth="1"/>
    <col min="7963" max="7964" width="10.85546875" style="87" customWidth="1"/>
    <col min="7965" max="8215" width="10" style="87"/>
    <col min="8216" max="8216" width="12.28515625" style="87" customWidth="1"/>
    <col min="8217" max="8218" width="9.85546875" style="87" customWidth="1"/>
    <col min="8219" max="8220" width="10.85546875" style="87" customWidth="1"/>
    <col min="8221" max="8471" width="10" style="87"/>
    <col min="8472" max="8472" width="12.28515625" style="87" customWidth="1"/>
    <col min="8473" max="8474" width="9.85546875" style="87" customWidth="1"/>
    <col min="8475" max="8476" width="10.85546875" style="87" customWidth="1"/>
    <col min="8477" max="8727" width="10" style="87"/>
    <col min="8728" max="8728" width="12.28515625" style="87" customWidth="1"/>
    <col min="8729" max="8730" width="9.85546875" style="87" customWidth="1"/>
    <col min="8731" max="8732" width="10.85546875" style="87" customWidth="1"/>
    <col min="8733" max="8983" width="10" style="87"/>
    <col min="8984" max="8984" width="12.28515625" style="87" customWidth="1"/>
    <col min="8985" max="8986" width="9.85546875" style="87" customWidth="1"/>
    <col min="8987" max="8988" width="10.85546875" style="87" customWidth="1"/>
    <col min="8989" max="9239" width="10" style="87"/>
    <col min="9240" max="9240" width="12.28515625" style="87" customWidth="1"/>
    <col min="9241" max="9242" width="9.85546875" style="87" customWidth="1"/>
    <col min="9243" max="9244" width="10.85546875" style="87" customWidth="1"/>
    <col min="9245" max="9495" width="10" style="87"/>
    <col min="9496" max="9496" width="12.28515625" style="87" customWidth="1"/>
    <col min="9497" max="9498" width="9.85546875" style="87" customWidth="1"/>
    <col min="9499" max="9500" width="10.85546875" style="87" customWidth="1"/>
    <col min="9501" max="9751" width="10" style="87"/>
    <col min="9752" max="9752" width="12.28515625" style="87" customWidth="1"/>
    <col min="9753" max="9754" width="9.85546875" style="87" customWidth="1"/>
    <col min="9755" max="9756" width="10.85546875" style="87" customWidth="1"/>
    <col min="9757" max="10007" width="10" style="87"/>
    <col min="10008" max="10008" width="12.28515625" style="87" customWidth="1"/>
    <col min="10009" max="10010" width="9.85546875" style="87" customWidth="1"/>
    <col min="10011" max="10012" width="10.85546875" style="87" customWidth="1"/>
    <col min="10013" max="10263" width="10" style="87"/>
    <col min="10264" max="10264" width="12.28515625" style="87" customWidth="1"/>
    <col min="10265" max="10266" width="9.85546875" style="87" customWidth="1"/>
    <col min="10267" max="10268" width="10.85546875" style="87" customWidth="1"/>
    <col min="10269" max="10519" width="10" style="87"/>
    <col min="10520" max="10520" width="12.28515625" style="87" customWidth="1"/>
    <col min="10521" max="10522" width="9.85546875" style="87" customWidth="1"/>
    <col min="10523" max="10524" width="10.85546875" style="87" customWidth="1"/>
    <col min="10525" max="10775" width="10" style="87"/>
    <col min="10776" max="10776" width="12.28515625" style="87" customWidth="1"/>
    <col min="10777" max="10778" width="9.85546875" style="87" customWidth="1"/>
    <col min="10779" max="10780" width="10.85546875" style="87" customWidth="1"/>
    <col min="10781" max="11031" width="10" style="87"/>
    <col min="11032" max="11032" width="12.28515625" style="87" customWidth="1"/>
    <col min="11033" max="11034" width="9.85546875" style="87" customWidth="1"/>
    <col min="11035" max="11036" width="10.85546875" style="87" customWidth="1"/>
    <col min="11037" max="11287" width="10" style="87"/>
    <col min="11288" max="11288" width="12.28515625" style="87" customWidth="1"/>
    <col min="11289" max="11290" width="9.85546875" style="87" customWidth="1"/>
    <col min="11291" max="11292" width="10.85546875" style="87" customWidth="1"/>
    <col min="11293" max="11543" width="10" style="87"/>
    <col min="11544" max="11544" width="12.28515625" style="87" customWidth="1"/>
    <col min="11545" max="11546" width="9.85546875" style="87" customWidth="1"/>
    <col min="11547" max="11548" width="10.85546875" style="87" customWidth="1"/>
    <col min="11549" max="11799" width="10" style="87"/>
    <col min="11800" max="11800" width="12.28515625" style="87" customWidth="1"/>
    <col min="11801" max="11802" width="9.85546875" style="87" customWidth="1"/>
    <col min="11803" max="11804" width="10.85546875" style="87" customWidth="1"/>
    <col min="11805" max="12055" width="10" style="87"/>
    <col min="12056" max="12056" width="12.28515625" style="87" customWidth="1"/>
    <col min="12057" max="12058" width="9.85546875" style="87" customWidth="1"/>
    <col min="12059" max="12060" width="10.85546875" style="87" customWidth="1"/>
    <col min="12061" max="12311" width="10" style="87"/>
    <col min="12312" max="12312" width="12.28515625" style="87" customWidth="1"/>
    <col min="12313" max="12314" width="9.85546875" style="87" customWidth="1"/>
    <col min="12315" max="12316" width="10.85546875" style="87" customWidth="1"/>
    <col min="12317" max="12567" width="10" style="87"/>
    <col min="12568" max="12568" width="12.28515625" style="87" customWidth="1"/>
    <col min="12569" max="12570" width="9.85546875" style="87" customWidth="1"/>
    <col min="12571" max="12572" width="10.85546875" style="87" customWidth="1"/>
    <col min="12573" max="12823" width="10" style="87"/>
    <col min="12824" max="12824" width="12.28515625" style="87" customWidth="1"/>
    <col min="12825" max="12826" width="9.85546875" style="87" customWidth="1"/>
    <col min="12827" max="12828" width="10.85546875" style="87" customWidth="1"/>
    <col min="12829" max="13079" width="10" style="87"/>
    <col min="13080" max="13080" width="12.28515625" style="87" customWidth="1"/>
    <col min="13081" max="13082" width="9.85546875" style="87" customWidth="1"/>
    <col min="13083" max="13084" width="10.85546875" style="87" customWidth="1"/>
    <col min="13085" max="13335" width="10" style="87"/>
    <col min="13336" max="13336" width="12.28515625" style="87" customWidth="1"/>
    <col min="13337" max="13338" width="9.85546875" style="87" customWidth="1"/>
    <col min="13339" max="13340" width="10.85546875" style="87" customWidth="1"/>
    <col min="13341" max="13591" width="10" style="87"/>
    <col min="13592" max="13592" width="12.28515625" style="87" customWidth="1"/>
    <col min="13593" max="13594" width="9.85546875" style="87" customWidth="1"/>
    <col min="13595" max="13596" width="10.85546875" style="87" customWidth="1"/>
    <col min="13597" max="13847" width="10" style="87"/>
    <col min="13848" max="13848" width="12.28515625" style="87" customWidth="1"/>
    <col min="13849" max="13850" width="9.85546875" style="87" customWidth="1"/>
    <col min="13851" max="13852" width="10.85546875" style="87" customWidth="1"/>
    <col min="13853" max="14103" width="10" style="87"/>
    <col min="14104" max="14104" width="12.28515625" style="87" customWidth="1"/>
    <col min="14105" max="14106" width="9.85546875" style="87" customWidth="1"/>
    <col min="14107" max="14108" width="10.85546875" style="87" customWidth="1"/>
    <col min="14109" max="14359" width="10" style="87"/>
    <col min="14360" max="14360" width="12.28515625" style="87" customWidth="1"/>
    <col min="14361" max="14362" width="9.85546875" style="87" customWidth="1"/>
    <col min="14363" max="14364" width="10.85546875" style="87" customWidth="1"/>
    <col min="14365" max="14615" width="10" style="87"/>
    <col min="14616" max="14616" width="12.28515625" style="87" customWidth="1"/>
    <col min="14617" max="14618" width="9.85546875" style="87" customWidth="1"/>
    <col min="14619" max="14620" width="10.85546875" style="87" customWidth="1"/>
    <col min="14621" max="14871" width="10" style="87"/>
    <col min="14872" max="14872" width="12.28515625" style="87" customWidth="1"/>
    <col min="14873" max="14874" width="9.85546875" style="87" customWidth="1"/>
    <col min="14875" max="14876" width="10.85546875" style="87" customWidth="1"/>
    <col min="14877" max="15127" width="10" style="87"/>
    <col min="15128" max="15128" width="12.28515625" style="87" customWidth="1"/>
    <col min="15129" max="15130" width="9.85546875" style="87" customWidth="1"/>
    <col min="15131" max="15132" width="10.85546875" style="87" customWidth="1"/>
    <col min="15133" max="15383" width="10" style="87"/>
    <col min="15384" max="15384" width="12.28515625" style="87" customWidth="1"/>
    <col min="15385" max="15386" width="9.85546875" style="87" customWidth="1"/>
    <col min="15387" max="15388" width="10.85546875" style="87" customWidth="1"/>
    <col min="15389" max="15639" width="10" style="87"/>
    <col min="15640" max="15640" width="12.28515625" style="87" customWidth="1"/>
    <col min="15641" max="15642" width="9.85546875" style="87" customWidth="1"/>
    <col min="15643" max="15644" width="10.85546875" style="87" customWidth="1"/>
    <col min="15645" max="15895" width="10" style="87"/>
    <col min="15896" max="15896" width="12.28515625" style="87" customWidth="1"/>
    <col min="15897" max="15898" width="9.85546875" style="87" customWidth="1"/>
    <col min="15899" max="15900" width="10.85546875" style="87" customWidth="1"/>
    <col min="15901" max="16151" width="10" style="87"/>
    <col min="16152" max="16152" width="12.28515625" style="87" customWidth="1"/>
    <col min="16153" max="16154" width="9.85546875" style="87" customWidth="1"/>
    <col min="16155" max="16156" width="10.85546875" style="87" customWidth="1"/>
    <col min="16157" max="16384" width="10" style="87"/>
  </cols>
  <sheetData>
    <row r="1" spans="2:34" ht="15" customHeight="1">
      <c r="B1" s="319" t="s">
        <v>134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</row>
    <row r="2" spans="2:34" ht="15" customHeight="1"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</row>
    <row r="3" spans="2:34">
      <c r="B3" s="94" t="s">
        <v>1</v>
      </c>
      <c r="C3" s="93" t="s">
        <v>190</v>
      </c>
      <c r="D3" s="93" t="s">
        <v>191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</row>
    <row r="4" spans="2:34"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</row>
    <row r="5" spans="2:34" ht="36" customHeight="1">
      <c r="B5" s="317" t="s">
        <v>7</v>
      </c>
      <c r="C5" s="317" t="s">
        <v>8</v>
      </c>
      <c r="D5" s="386" t="s">
        <v>9</v>
      </c>
      <c r="E5" s="317" t="s">
        <v>10</v>
      </c>
      <c r="F5" s="389" t="s">
        <v>11</v>
      </c>
      <c r="G5" s="392" t="s">
        <v>192</v>
      </c>
      <c r="H5" s="393"/>
      <c r="I5" s="392" t="s">
        <v>193</v>
      </c>
      <c r="J5" s="396"/>
      <c r="K5" s="398" t="s">
        <v>194</v>
      </c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399"/>
      <c r="AA5" s="399"/>
      <c r="AB5" s="399"/>
      <c r="AC5" s="399"/>
      <c r="AD5" s="399"/>
      <c r="AE5" s="399"/>
      <c r="AF5" s="399"/>
      <c r="AG5" s="399"/>
      <c r="AH5" s="400"/>
    </row>
    <row r="6" spans="2:34" ht="36" customHeight="1">
      <c r="B6" s="317"/>
      <c r="C6" s="317"/>
      <c r="D6" s="387"/>
      <c r="E6" s="317"/>
      <c r="F6" s="390"/>
      <c r="G6" s="394"/>
      <c r="H6" s="395"/>
      <c r="I6" s="394"/>
      <c r="J6" s="397"/>
      <c r="K6" s="401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3"/>
    </row>
    <row r="7" spans="2:34" ht="14.45" customHeight="1">
      <c r="B7" s="317"/>
      <c r="C7" s="317"/>
      <c r="D7" s="387"/>
      <c r="E7" s="317"/>
      <c r="F7" s="390"/>
      <c r="G7" s="318" t="s">
        <v>141</v>
      </c>
      <c r="H7" s="318" t="s">
        <v>139</v>
      </c>
      <c r="I7" s="318" t="s">
        <v>141</v>
      </c>
      <c r="J7" s="318" t="s">
        <v>139</v>
      </c>
      <c r="K7" s="385" t="s">
        <v>17</v>
      </c>
      <c r="L7" s="385"/>
      <c r="M7" s="385" t="s">
        <v>18</v>
      </c>
      <c r="N7" s="385"/>
      <c r="O7" s="385" t="s">
        <v>19</v>
      </c>
      <c r="P7" s="385"/>
      <c r="Q7" s="385" t="s">
        <v>20</v>
      </c>
      <c r="R7" s="385"/>
      <c r="S7" s="385" t="s">
        <v>21</v>
      </c>
      <c r="T7" s="385"/>
      <c r="U7" s="385" t="s">
        <v>22</v>
      </c>
      <c r="V7" s="385"/>
      <c r="W7" s="385" t="s">
        <v>23</v>
      </c>
      <c r="X7" s="385"/>
      <c r="Y7" s="385" t="s">
        <v>24</v>
      </c>
      <c r="Z7" s="385"/>
      <c r="AA7" s="385" t="s">
        <v>25</v>
      </c>
      <c r="AB7" s="385"/>
      <c r="AC7" s="385" t="s">
        <v>26</v>
      </c>
      <c r="AD7" s="385"/>
      <c r="AE7" s="385" t="s">
        <v>27</v>
      </c>
      <c r="AF7" s="385"/>
      <c r="AG7" s="385" t="s">
        <v>28</v>
      </c>
      <c r="AH7" s="385"/>
    </row>
    <row r="8" spans="2:34">
      <c r="B8" s="317"/>
      <c r="C8" s="317"/>
      <c r="D8" s="388"/>
      <c r="E8" s="317"/>
      <c r="F8" s="391"/>
      <c r="G8" s="318"/>
      <c r="H8" s="318"/>
      <c r="I8" s="318"/>
      <c r="J8" s="318"/>
      <c r="K8" s="95" t="s">
        <v>141</v>
      </c>
      <c r="L8" s="95" t="s">
        <v>139</v>
      </c>
      <c r="M8" s="95" t="s">
        <v>141</v>
      </c>
      <c r="N8" s="95" t="s">
        <v>139</v>
      </c>
      <c r="O8" s="95" t="s">
        <v>141</v>
      </c>
      <c r="P8" s="95" t="s">
        <v>139</v>
      </c>
      <c r="Q8" s="95" t="s">
        <v>141</v>
      </c>
      <c r="R8" s="95" t="s">
        <v>139</v>
      </c>
      <c r="S8" s="95" t="s">
        <v>141</v>
      </c>
      <c r="T8" s="95" t="s">
        <v>139</v>
      </c>
      <c r="U8" s="95" t="s">
        <v>141</v>
      </c>
      <c r="V8" s="95" t="s">
        <v>139</v>
      </c>
      <c r="W8" s="95" t="s">
        <v>141</v>
      </c>
      <c r="X8" s="95" t="s">
        <v>139</v>
      </c>
      <c r="Y8" s="95" t="s">
        <v>141</v>
      </c>
      <c r="Z8" s="95" t="s">
        <v>139</v>
      </c>
      <c r="AA8" s="95" t="s">
        <v>141</v>
      </c>
      <c r="AB8" s="95" t="s">
        <v>139</v>
      </c>
      <c r="AC8" s="95" t="s">
        <v>141</v>
      </c>
      <c r="AD8" s="95" t="s">
        <v>139</v>
      </c>
      <c r="AE8" s="95" t="s">
        <v>141</v>
      </c>
      <c r="AF8" s="95" t="s">
        <v>139</v>
      </c>
      <c r="AG8" s="95" t="s">
        <v>141</v>
      </c>
      <c r="AH8" s="95" t="s">
        <v>139</v>
      </c>
    </row>
    <row r="9" spans="2:34">
      <c r="B9" s="234">
        <v>1</v>
      </c>
      <c r="C9" s="234" t="s">
        <v>29</v>
      </c>
      <c r="D9" s="235" t="s">
        <v>30</v>
      </c>
      <c r="E9" s="235">
        <v>30.76</v>
      </c>
      <c r="F9" s="12">
        <v>2000</v>
      </c>
      <c r="G9" s="96"/>
      <c r="H9" s="96"/>
      <c r="I9" s="96"/>
      <c r="J9" s="9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>
        <v>0</v>
      </c>
      <c r="X9" s="97">
        <v>0</v>
      </c>
      <c r="Y9" s="97"/>
      <c r="Z9" s="97"/>
      <c r="AA9" s="97"/>
      <c r="AB9" s="97"/>
      <c r="AC9" s="97"/>
      <c r="AD9" s="97"/>
      <c r="AE9" s="97"/>
      <c r="AF9" s="97"/>
      <c r="AG9" s="97"/>
      <c r="AH9" s="97"/>
    </row>
    <row r="10" spans="2:34">
      <c r="B10" s="234">
        <v>1</v>
      </c>
      <c r="C10" s="234" t="s">
        <v>34</v>
      </c>
      <c r="D10" s="235" t="s">
        <v>30</v>
      </c>
      <c r="E10" s="235">
        <v>32.72</v>
      </c>
      <c r="F10" s="12">
        <v>1999</v>
      </c>
      <c r="G10" s="96"/>
      <c r="H10" s="96"/>
      <c r="I10" s="96"/>
      <c r="J10" s="9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>
        <v>0</v>
      </c>
      <c r="X10" s="97">
        <v>0</v>
      </c>
      <c r="Y10" s="97"/>
      <c r="Z10" s="97"/>
      <c r="AA10" s="97"/>
      <c r="AB10" s="97"/>
      <c r="AC10" s="97"/>
      <c r="AD10" s="97"/>
      <c r="AE10" s="97"/>
      <c r="AF10" s="97"/>
      <c r="AG10" s="97"/>
      <c r="AH10" s="97"/>
    </row>
    <row r="11" spans="2:34">
      <c r="B11" s="234">
        <v>1</v>
      </c>
      <c r="C11" s="234" t="s">
        <v>38</v>
      </c>
      <c r="D11" s="235" t="s">
        <v>30</v>
      </c>
      <c r="E11" s="235">
        <v>23.27</v>
      </c>
      <c r="F11" s="12">
        <v>1994</v>
      </c>
      <c r="G11" s="96"/>
      <c r="H11" s="96"/>
      <c r="I11" s="96"/>
      <c r="J11" s="96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>
        <v>0</v>
      </c>
      <c r="X11" s="97">
        <v>0</v>
      </c>
      <c r="Y11" s="97"/>
      <c r="Z11" s="97"/>
      <c r="AA11" s="97"/>
      <c r="AB11" s="97"/>
      <c r="AC11" s="97"/>
      <c r="AD11" s="97"/>
      <c r="AE11" s="97"/>
      <c r="AF11" s="97"/>
      <c r="AG11" s="97"/>
      <c r="AH11" s="97"/>
    </row>
    <row r="12" spans="2:34">
      <c r="B12" s="234">
        <v>1</v>
      </c>
      <c r="C12" s="234" t="s">
        <v>31</v>
      </c>
      <c r="D12" s="235" t="s">
        <v>30</v>
      </c>
      <c r="E12" s="235">
        <v>21.79</v>
      </c>
      <c r="F12" s="12">
        <v>1999</v>
      </c>
      <c r="G12" s="96"/>
      <c r="H12" s="96"/>
      <c r="I12" s="96"/>
      <c r="J12" s="9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>
        <v>0</v>
      </c>
      <c r="X12" s="97">
        <v>300</v>
      </c>
      <c r="Y12" s="97"/>
      <c r="Z12" s="97"/>
      <c r="AA12" s="97"/>
      <c r="AB12" s="97"/>
      <c r="AC12" s="97"/>
      <c r="AD12" s="97"/>
      <c r="AE12" s="97"/>
      <c r="AF12" s="97"/>
      <c r="AG12" s="97"/>
      <c r="AH12" s="97"/>
    </row>
    <row r="13" spans="2:34">
      <c r="B13" s="234">
        <v>1</v>
      </c>
      <c r="C13" s="234" t="s">
        <v>45</v>
      </c>
      <c r="D13" s="235" t="s">
        <v>30</v>
      </c>
      <c r="E13" s="235">
        <v>35.35</v>
      </c>
      <c r="F13" s="12">
        <v>2004</v>
      </c>
      <c r="G13" s="96"/>
      <c r="H13" s="96"/>
      <c r="I13" s="96"/>
      <c r="J13" s="9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>
        <v>0</v>
      </c>
      <c r="X13" s="97">
        <v>0</v>
      </c>
      <c r="Y13" s="97"/>
      <c r="Z13" s="97"/>
      <c r="AA13" s="97"/>
      <c r="AB13" s="97"/>
      <c r="AC13" s="97"/>
      <c r="AD13" s="97"/>
      <c r="AE13" s="97"/>
      <c r="AF13" s="97"/>
      <c r="AG13" s="97"/>
      <c r="AH13" s="97"/>
    </row>
    <row r="14" spans="2:34">
      <c r="B14" s="234">
        <v>1</v>
      </c>
      <c r="C14" s="234" t="s">
        <v>36</v>
      </c>
      <c r="D14" s="235" t="s">
        <v>30</v>
      </c>
      <c r="E14" s="235">
        <v>22.49</v>
      </c>
      <c r="F14" s="12">
        <v>2002</v>
      </c>
      <c r="G14" s="96"/>
      <c r="H14" s="96"/>
      <c r="I14" s="96"/>
      <c r="J14" s="9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>
        <v>0</v>
      </c>
      <c r="X14" s="97">
        <v>0</v>
      </c>
      <c r="Y14" s="97"/>
      <c r="Z14" s="97"/>
      <c r="AA14" s="97"/>
      <c r="AB14" s="97"/>
      <c r="AC14" s="97"/>
      <c r="AD14" s="97"/>
      <c r="AE14" s="97"/>
      <c r="AF14" s="97"/>
      <c r="AG14" s="97"/>
      <c r="AH14" s="97"/>
    </row>
    <row r="15" spans="2:34">
      <c r="B15" s="234">
        <v>1</v>
      </c>
      <c r="C15" s="234" t="s">
        <v>33</v>
      </c>
      <c r="D15" s="235" t="s">
        <v>30</v>
      </c>
      <c r="E15" s="235">
        <v>38.58</v>
      </c>
      <c r="F15" s="12">
        <v>2004</v>
      </c>
      <c r="G15" s="96"/>
      <c r="H15" s="96"/>
      <c r="I15" s="96"/>
      <c r="J15" s="96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>
        <v>0</v>
      </c>
      <c r="X15" s="97">
        <v>0</v>
      </c>
      <c r="Y15" s="97"/>
      <c r="Z15" s="97"/>
      <c r="AA15" s="97"/>
      <c r="AB15" s="97"/>
      <c r="AC15" s="97"/>
      <c r="AD15" s="97"/>
      <c r="AE15" s="97"/>
      <c r="AF15" s="97"/>
      <c r="AG15" s="97"/>
      <c r="AH15" s="97"/>
    </row>
    <row r="16" spans="2:34">
      <c r="B16" s="234">
        <v>1</v>
      </c>
      <c r="C16" s="234" t="s">
        <v>58</v>
      </c>
      <c r="D16" s="235" t="s">
        <v>30</v>
      </c>
      <c r="E16" s="235">
        <v>32.11</v>
      </c>
      <c r="F16" s="12">
        <v>2021</v>
      </c>
      <c r="G16" s="96"/>
      <c r="H16" s="96"/>
      <c r="I16" s="96"/>
      <c r="J16" s="96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>
        <v>0</v>
      </c>
      <c r="X16" s="97">
        <v>300</v>
      </c>
      <c r="Y16" s="97"/>
      <c r="Z16" s="97"/>
      <c r="AA16" s="97"/>
      <c r="AB16" s="97"/>
      <c r="AC16" s="97"/>
      <c r="AD16" s="97"/>
      <c r="AE16" s="97"/>
      <c r="AF16" s="97"/>
      <c r="AG16" s="97"/>
      <c r="AH16" s="97"/>
    </row>
    <row r="17" spans="2:34">
      <c r="B17" s="234">
        <v>1</v>
      </c>
      <c r="C17" s="234" t="s">
        <v>63</v>
      </c>
      <c r="D17" s="235" t="s">
        <v>30</v>
      </c>
      <c r="E17" s="235">
        <v>31.12</v>
      </c>
      <c r="F17" s="12">
        <v>2021</v>
      </c>
      <c r="G17" s="96"/>
      <c r="H17" s="96"/>
      <c r="I17" s="96"/>
      <c r="J17" s="96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>
        <v>0</v>
      </c>
      <c r="X17" s="97">
        <v>300</v>
      </c>
      <c r="Y17" s="97"/>
      <c r="Z17" s="97"/>
      <c r="AA17" s="97"/>
      <c r="AB17" s="97"/>
      <c r="AC17" s="97"/>
      <c r="AD17" s="97"/>
      <c r="AE17" s="97"/>
      <c r="AF17" s="97"/>
      <c r="AG17" s="97"/>
      <c r="AH17" s="97"/>
    </row>
    <row r="18" spans="2:34">
      <c r="B18" s="234">
        <v>1</v>
      </c>
      <c r="C18" s="234" t="s">
        <v>68</v>
      </c>
      <c r="D18" s="235" t="s">
        <v>30</v>
      </c>
      <c r="E18" s="235">
        <v>31.65</v>
      </c>
      <c r="F18" s="12">
        <v>2021</v>
      </c>
      <c r="G18" s="96"/>
      <c r="H18" s="96"/>
      <c r="I18" s="96"/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>
        <v>0</v>
      </c>
      <c r="X18" s="97">
        <v>300</v>
      </c>
      <c r="Y18" s="97"/>
      <c r="Z18" s="97"/>
      <c r="AA18" s="97"/>
      <c r="AB18" s="97"/>
      <c r="AC18" s="97"/>
      <c r="AD18" s="97"/>
      <c r="AE18" s="97"/>
      <c r="AF18" s="97"/>
      <c r="AG18" s="97"/>
      <c r="AH18" s="97"/>
    </row>
    <row r="19" spans="2:34">
      <c r="B19" s="234">
        <v>1</v>
      </c>
      <c r="C19" s="234" t="s">
        <v>73</v>
      </c>
      <c r="D19" s="235" t="s">
        <v>30</v>
      </c>
      <c r="E19" s="235">
        <v>30.7</v>
      </c>
      <c r="F19" s="12">
        <v>2021</v>
      </c>
      <c r="G19" s="96"/>
      <c r="H19" s="96"/>
      <c r="I19" s="96"/>
      <c r="J19" s="96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>
        <v>0</v>
      </c>
      <c r="X19" s="97">
        <v>300</v>
      </c>
      <c r="Y19" s="97"/>
      <c r="Z19" s="97"/>
      <c r="AA19" s="97"/>
      <c r="AB19" s="97"/>
      <c r="AC19" s="97"/>
      <c r="AD19" s="97"/>
      <c r="AE19" s="97"/>
      <c r="AF19" s="97"/>
      <c r="AG19" s="97"/>
      <c r="AH19" s="97"/>
    </row>
    <row r="20" spans="2:34">
      <c r="B20" s="234">
        <v>1</v>
      </c>
      <c r="C20" s="234" t="s">
        <v>78</v>
      </c>
      <c r="D20" s="235" t="s">
        <v>30</v>
      </c>
      <c r="E20" s="235">
        <v>30.91</v>
      </c>
      <c r="F20" s="12">
        <v>2021</v>
      </c>
      <c r="G20" s="96"/>
      <c r="H20" s="96"/>
      <c r="I20" s="96"/>
      <c r="J20" s="96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>
        <v>0</v>
      </c>
      <c r="X20" s="97">
        <v>300</v>
      </c>
      <c r="Y20" s="97"/>
      <c r="Z20" s="97"/>
      <c r="AA20" s="97"/>
      <c r="AB20" s="97"/>
      <c r="AC20" s="97"/>
      <c r="AD20" s="97"/>
      <c r="AE20" s="97"/>
      <c r="AF20" s="97"/>
      <c r="AG20" s="97"/>
      <c r="AH20" s="97"/>
    </row>
    <row r="21" spans="2:34">
      <c r="B21" s="234">
        <v>1</v>
      </c>
      <c r="C21" s="234" t="s">
        <v>83</v>
      </c>
      <c r="D21" s="235" t="s">
        <v>30</v>
      </c>
      <c r="E21" s="235">
        <v>32.15</v>
      </c>
      <c r="F21" s="12">
        <v>2021</v>
      </c>
      <c r="G21" s="96"/>
      <c r="H21" s="96"/>
      <c r="I21" s="96"/>
      <c r="J21" s="96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>
        <v>0</v>
      </c>
      <c r="X21" s="97">
        <v>300</v>
      </c>
      <c r="Y21" s="97"/>
      <c r="Z21" s="97"/>
      <c r="AA21" s="97"/>
      <c r="AB21" s="97"/>
      <c r="AC21" s="97"/>
      <c r="AD21" s="97"/>
      <c r="AE21" s="97"/>
      <c r="AF21" s="97"/>
      <c r="AG21" s="97"/>
      <c r="AH21" s="97"/>
    </row>
    <row r="22" spans="2:34">
      <c r="B22" s="234">
        <v>1</v>
      </c>
      <c r="C22" s="234" t="s">
        <v>88</v>
      </c>
      <c r="D22" s="235" t="s">
        <v>30</v>
      </c>
      <c r="E22" s="235">
        <v>34.74</v>
      </c>
      <c r="F22" s="12">
        <v>2021</v>
      </c>
      <c r="G22" s="96"/>
      <c r="H22" s="96"/>
      <c r="I22" s="96"/>
      <c r="J22" s="96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>
        <v>1000</v>
      </c>
      <c r="X22" s="97">
        <v>300</v>
      </c>
      <c r="Y22" s="97"/>
      <c r="Z22" s="97"/>
      <c r="AA22" s="97"/>
      <c r="AB22" s="97"/>
      <c r="AC22" s="97"/>
      <c r="AD22" s="97"/>
      <c r="AE22" s="97"/>
      <c r="AF22" s="97"/>
      <c r="AG22" s="97"/>
      <c r="AH22" s="97"/>
    </row>
    <row r="23" spans="2:34">
      <c r="B23" s="234">
        <v>1</v>
      </c>
      <c r="C23" s="234" t="s">
        <v>92</v>
      </c>
      <c r="D23" s="235" t="s">
        <v>30</v>
      </c>
      <c r="E23" s="235">
        <v>26.85</v>
      </c>
      <c r="F23" s="12">
        <v>2021</v>
      </c>
      <c r="G23" s="96"/>
      <c r="H23" s="96"/>
      <c r="I23" s="96"/>
      <c r="J23" s="96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>
        <v>0</v>
      </c>
      <c r="X23" s="97">
        <v>300</v>
      </c>
      <c r="Y23" s="97"/>
      <c r="Z23" s="97"/>
      <c r="AA23" s="97"/>
      <c r="AB23" s="97"/>
      <c r="AC23" s="97"/>
      <c r="AD23" s="97"/>
      <c r="AE23" s="97"/>
      <c r="AF23" s="97"/>
      <c r="AG23" s="97"/>
      <c r="AH23" s="97"/>
    </row>
    <row r="24" spans="2:34">
      <c r="B24" s="234">
        <v>1</v>
      </c>
      <c r="C24" s="234" t="s">
        <v>95</v>
      </c>
      <c r="D24" s="235" t="s">
        <v>30</v>
      </c>
      <c r="E24" s="235">
        <v>29.81</v>
      </c>
      <c r="F24" s="12">
        <v>2021</v>
      </c>
      <c r="G24" s="96"/>
      <c r="H24" s="96"/>
      <c r="I24" s="96"/>
      <c r="J24" s="96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>
        <v>0</v>
      </c>
      <c r="X24" s="97">
        <v>300</v>
      </c>
      <c r="Y24" s="97"/>
      <c r="Z24" s="97"/>
      <c r="AA24" s="97"/>
      <c r="AB24" s="97"/>
      <c r="AC24" s="97"/>
      <c r="AD24" s="97"/>
      <c r="AE24" s="97"/>
      <c r="AF24" s="97"/>
      <c r="AG24" s="97"/>
      <c r="AH24" s="97"/>
    </row>
    <row r="25" spans="2:34">
      <c r="B25" s="234">
        <v>1</v>
      </c>
      <c r="C25" s="234" t="s">
        <v>98</v>
      </c>
      <c r="D25" s="235" t="s">
        <v>30</v>
      </c>
      <c r="E25" s="235">
        <v>29.63</v>
      </c>
      <c r="F25" s="12">
        <v>2021</v>
      </c>
      <c r="G25" s="96"/>
      <c r="H25" s="96"/>
      <c r="I25" s="96"/>
      <c r="J25" s="96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>
        <v>0</v>
      </c>
      <c r="X25" s="97">
        <v>300</v>
      </c>
      <c r="Y25" s="97"/>
      <c r="Z25" s="97"/>
      <c r="AA25" s="97"/>
      <c r="AB25" s="97"/>
      <c r="AC25" s="97"/>
      <c r="AD25" s="97"/>
      <c r="AE25" s="97"/>
      <c r="AF25" s="97"/>
      <c r="AG25" s="97"/>
      <c r="AH25" s="97"/>
    </row>
    <row r="26" spans="2:34">
      <c r="B26" s="234">
        <v>1</v>
      </c>
      <c r="C26" s="234" t="s">
        <v>101</v>
      </c>
      <c r="D26" s="235" t="s">
        <v>30</v>
      </c>
      <c r="E26" s="235">
        <v>29.53</v>
      </c>
      <c r="F26" s="12">
        <v>2021</v>
      </c>
      <c r="G26" s="96"/>
      <c r="H26" s="96"/>
      <c r="I26" s="96"/>
      <c r="J26" s="96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>
        <v>0</v>
      </c>
      <c r="X26" s="97">
        <v>300</v>
      </c>
      <c r="Y26" s="97"/>
      <c r="Z26" s="97"/>
      <c r="AA26" s="97"/>
      <c r="AB26" s="97"/>
      <c r="AC26" s="97"/>
      <c r="AD26" s="97"/>
      <c r="AE26" s="97"/>
      <c r="AF26" s="97"/>
      <c r="AG26" s="97"/>
      <c r="AH26" s="97"/>
    </row>
    <row r="27" spans="2:34">
      <c r="B27" s="234">
        <v>1</v>
      </c>
      <c r="C27" s="234" t="s">
        <v>104</v>
      </c>
      <c r="D27" s="235" t="s">
        <v>30</v>
      </c>
      <c r="E27" s="235">
        <v>29.61</v>
      </c>
      <c r="F27" s="12">
        <v>2021</v>
      </c>
      <c r="G27" s="96"/>
      <c r="H27" s="96"/>
      <c r="I27" s="96"/>
      <c r="J27" s="96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>
        <v>0</v>
      </c>
      <c r="X27" s="97">
        <v>300</v>
      </c>
      <c r="Y27" s="97"/>
      <c r="Z27" s="97"/>
      <c r="AA27" s="97"/>
      <c r="AB27" s="97"/>
      <c r="AC27" s="97"/>
      <c r="AD27" s="97"/>
      <c r="AE27" s="97"/>
      <c r="AF27" s="97"/>
      <c r="AG27" s="97"/>
      <c r="AH27" s="97"/>
    </row>
    <row r="28" spans="2:34">
      <c r="B28" s="234">
        <v>1</v>
      </c>
      <c r="C28" s="234" t="s">
        <v>107</v>
      </c>
      <c r="D28" s="235" t="s">
        <v>30</v>
      </c>
      <c r="E28" s="235">
        <v>31.33</v>
      </c>
      <c r="F28" s="12">
        <v>2021</v>
      </c>
      <c r="G28" s="96"/>
      <c r="H28" s="96"/>
      <c r="I28" s="96"/>
      <c r="J28" s="96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>
        <v>1000</v>
      </c>
      <c r="X28" s="97">
        <v>300</v>
      </c>
      <c r="Y28" s="97"/>
      <c r="Z28" s="97"/>
      <c r="AA28" s="97"/>
      <c r="AB28" s="97"/>
      <c r="AC28" s="97"/>
      <c r="AD28" s="97"/>
      <c r="AE28" s="97"/>
      <c r="AF28" s="97"/>
      <c r="AG28" s="97"/>
      <c r="AH28" s="97"/>
    </row>
    <row r="29" spans="2:34">
      <c r="B29" s="234">
        <v>1</v>
      </c>
      <c r="C29" s="234" t="s">
        <v>64</v>
      </c>
      <c r="D29" s="235" t="s">
        <v>30</v>
      </c>
      <c r="E29" s="235">
        <v>32.590000000000003</v>
      </c>
      <c r="F29" s="12">
        <v>2021</v>
      </c>
      <c r="G29" s="96"/>
      <c r="H29" s="96"/>
      <c r="I29" s="96"/>
      <c r="J29" s="96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>
        <v>0</v>
      </c>
      <c r="X29" s="97">
        <v>300</v>
      </c>
      <c r="Y29" s="97"/>
      <c r="Z29" s="97"/>
      <c r="AA29" s="97"/>
      <c r="AB29" s="97"/>
      <c r="AC29" s="97"/>
      <c r="AD29" s="97"/>
      <c r="AE29" s="97"/>
      <c r="AF29" s="97"/>
      <c r="AG29" s="97"/>
      <c r="AH29" s="97"/>
    </row>
    <row r="30" spans="2:34">
      <c r="B30" s="234">
        <v>1</v>
      </c>
      <c r="C30" s="234" t="s">
        <v>69</v>
      </c>
      <c r="D30" s="235" t="s">
        <v>30</v>
      </c>
      <c r="E30" s="235">
        <v>32.35</v>
      </c>
      <c r="F30" s="12">
        <v>2021</v>
      </c>
      <c r="G30" s="96"/>
      <c r="H30" s="96"/>
      <c r="I30" s="96"/>
      <c r="J30" s="9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>
        <v>0</v>
      </c>
      <c r="X30" s="97">
        <v>300</v>
      </c>
      <c r="Y30" s="97"/>
      <c r="Z30" s="97"/>
      <c r="AA30" s="97"/>
      <c r="AB30" s="97"/>
      <c r="AC30" s="97"/>
      <c r="AD30" s="97"/>
      <c r="AE30" s="97"/>
      <c r="AF30" s="97"/>
      <c r="AG30" s="97"/>
      <c r="AH30" s="97"/>
    </row>
    <row r="31" spans="2:34">
      <c r="B31" s="234">
        <v>1</v>
      </c>
      <c r="C31" s="234" t="s">
        <v>74</v>
      </c>
      <c r="D31" s="235" t="s">
        <v>30</v>
      </c>
      <c r="E31" s="235">
        <v>31.9</v>
      </c>
      <c r="F31" s="12">
        <v>2021</v>
      </c>
      <c r="G31" s="96"/>
      <c r="H31" s="96"/>
      <c r="I31" s="96"/>
      <c r="J31" s="9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>
        <v>0</v>
      </c>
      <c r="X31" s="97">
        <v>300</v>
      </c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2:34">
      <c r="B32" s="234">
        <v>1</v>
      </c>
      <c r="C32" s="234" t="s">
        <v>79</v>
      </c>
      <c r="D32" s="235" t="s">
        <v>30</v>
      </c>
      <c r="E32" s="235">
        <v>32.619999999999997</v>
      </c>
      <c r="F32" s="12">
        <v>2021</v>
      </c>
      <c r="G32" s="96"/>
      <c r="H32" s="96"/>
      <c r="I32" s="96"/>
      <c r="J32" s="96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>
        <v>0</v>
      </c>
      <c r="X32" s="97">
        <v>300</v>
      </c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2:34">
      <c r="B33" s="234">
        <v>1</v>
      </c>
      <c r="C33" s="234" t="s">
        <v>84</v>
      </c>
      <c r="D33" s="235" t="s">
        <v>30</v>
      </c>
      <c r="E33" s="235">
        <v>31.79</v>
      </c>
      <c r="F33" s="12">
        <v>2021</v>
      </c>
      <c r="G33" s="96"/>
      <c r="H33" s="96"/>
      <c r="I33" s="96"/>
      <c r="J33" s="96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>
        <v>0</v>
      </c>
      <c r="X33" s="97">
        <v>300</v>
      </c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2:34">
      <c r="B34" s="234">
        <v>1</v>
      </c>
      <c r="C34" s="234" t="s">
        <v>80</v>
      </c>
      <c r="D34" s="235" t="s">
        <v>30</v>
      </c>
      <c r="E34" s="235">
        <v>28.8</v>
      </c>
      <c r="F34" s="12">
        <v>2021</v>
      </c>
      <c r="G34" s="96"/>
      <c r="H34" s="96"/>
      <c r="I34" s="96"/>
      <c r="J34" s="96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>
        <v>0</v>
      </c>
      <c r="X34" s="97">
        <v>300</v>
      </c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2:34">
      <c r="B35" s="234">
        <v>1</v>
      </c>
      <c r="C35" s="234" t="s">
        <v>85</v>
      </c>
      <c r="D35" s="235" t="s">
        <v>30</v>
      </c>
      <c r="E35" s="235">
        <v>29.38</v>
      </c>
      <c r="F35" s="12">
        <v>2021</v>
      </c>
      <c r="G35" s="96"/>
      <c r="H35" s="96"/>
      <c r="I35" s="96"/>
      <c r="J35" s="96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>
        <v>0</v>
      </c>
      <c r="X35" s="97">
        <v>300</v>
      </c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2:34">
      <c r="B36" s="234">
        <v>1</v>
      </c>
      <c r="C36" s="234" t="s">
        <v>89</v>
      </c>
      <c r="D36" s="235" t="s">
        <v>30</v>
      </c>
      <c r="E36" s="235">
        <v>29.07</v>
      </c>
      <c r="F36" s="12">
        <v>2021</v>
      </c>
      <c r="G36" s="96"/>
      <c r="H36" s="96"/>
      <c r="I36" s="96"/>
      <c r="J36" s="96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>
        <v>0</v>
      </c>
      <c r="X36" s="97">
        <v>300</v>
      </c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2:34">
      <c r="B37" s="234">
        <v>1</v>
      </c>
      <c r="C37" s="234" t="s">
        <v>59</v>
      </c>
      <c r="D37" s="235" t="s">
        <v>30</v>
      </c>
      <c r="E37" s="235">
        <v>33.020000000000003</v>
      </c>
      <c r="F37" s="12">
        <v>2022</v>
      </c>
      <c r="G37" s="96"/>
      <c r="H37" s="96"/>
      <c r="I37" s="96"/>
      <c r="J37" s="96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>
        <v>0</v>
      </c>
      <c r="X37" s="97">
        <v>300</v>
      </c>
      <c r="Y37" s="97"/>
      <c r="Z37" s="97"/>
      <c r="AA37" s="97"/>
      <c r="AB37" s="97"/>
      <c r="AC37" s="97"/>
      <c r="AD37" s="97"/>
      <c r="AE37" s="97"/>
      <c r="AF37" s="97"/>
      <c r="AG37" s="97"/>
      <c r="AH37" s="97"/>
    </row>
    <row r="38" spans="2:34">
      <c r="B38" s="234">
        <v>1</v>
      </c>
      <c r="C38" s="234" t="s">
        <v>47</v>
      </c>
      <c r="D38" s="235" t="s">
        <v>30</v>
      </c>
      <c r="E38" s="235">
        <v>27.68</v>
      </c>
      <c r="F38" s="12">
        <v>2022</v>
      </c>
      <c r="G38" s="96"/>
      <c r="H38" s="96"/>
      <c r="I38" s="96"/>
      <c r="J38" s="96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>
        <v>0</v>
      </c>
      <c r="X38" s="97">
        <v>300</v>
      </c>
      <c r="Y38" s="97"/>
      <c r="Z38" s="97"/>
      <c r="AA38" s="97"/>
      <c r="AB38" s="97"/>
      <c r="AC38" s="97"/>
      <c r="AD38" s="97"/>
      <c r="AE38" s="97"/>
      <c r="AF38" s="97"/>
      <c r="AG38" s="97"/>
      <c r="AH38" s="97"/>
    </row>
    <row r="39" spans="2:34">
      <c r="B39" s="234">
        <v>1</v>
      </c>
      <c r="C39" s="234" t="s">
        <v>51</v>
      </c>
      <c r="D39" s="235" t="s">
        <v>30</v>
      </c>
      <c r="E39" s="235">
        <v>33.92</v>
      </c>
      <c r="F39" s="12">
        <v>2022</v>
      </c>
      <c r="G39" s="96"/>
      <c r="H39" s="96"/>
      <c r="I39" s="96"/>
      <c r="J39" s="96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>
        <v>0</v>
      </c>
      <c r="X39" s="97">
        <v>300</v>
      </c>
      <c r="Y39" s="97"/>
      <c r="Z39" s="97"/>
      <c r="AA39" s="97"/>
      <c r="AB39" s="97"/>
      <c r="AC39" s="97"/>
      <c r="AD39" s="97"/>
      <c r="AE39" s="97"/>
      <c r="AF39" s="97"/>
      <c r="AG39" s="97"/>
      <c r="AH39" s="97"/>
    </row>
    <row r="40" spans="2:34">
      <c r="B40" s="234">
        <v>1</v>
      </c>
      <c r="C40" s="234" t="s">
        <v>55</v>
      </c>
      <c r="D40" s="235" t="s">
        <v>30</v>
      </c>
      <c r="E40" s="235">
        <v>27.16</v>
      </c>
      <c r="F40" s="12">
        <v>2022</v>
      </c>
      <c r="G40" s="96"/>
      <c r="H40" s="96"/>
      <c r="I40" s="96"/>
      <c r="J40" s="96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>
        <v>0</v>
      </c>
      <c r="X40" s="97">
        <v>300</v>
      </c>
      <c r="Y40" s="97"/>
      <c r="Z40" s="97"/>
      <c r="AA40" s="97"/>
      <c r="AB40" s="97"/>
      <c r="AC40" s="97"/>
      <c r="AD40" s="97"/>
      <c r="AE40" s="97"/>
      <c r="AF40" s="97"/>
      <c r="AG40" s="97"/>
      <c r="AH40" s="97"/>
    </row>
    <row r="41" spans="2:34">
      <c r="B41" s="234">
        <v>1</v>
      </c>
      <c r="C41" s="234" t="s">
        <v>60</v>
      </c>
      <c r="D41" s="235" t="s">
        <v>30</v>
      </c>
      <c r="E41" s="235">
        <v>29.41</v>
      </c>
      <c r="F41" s="12">
        <v>2022</v>
      </c>
      <c r="G41" s="96"/>
      <c r="H41" s="96"/>
      <c r="I41" s="96"/>
      <c r="J41" s="96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>
        <v>0</v>
      </c>
      <c r="X41" s="97">
        <v>300</v>
      </c>
      <c r="Y41" s="97"/>
      <c r="Z41" s="97"/>
      <c r="AA41" s="97"/>
      <c r="AB41" s="97"/>
      <c r="AC41" s="97"/>
      <c r="AD41" s="97"/>
      <c r="AE41" s="97"/>
      <c r="AF41" s="97"/>
      <c r="AG41" s="97"/>
      <c r="AH41" s="97"/>
    </row>
    <row r="42" spans="2:34">
      <c r="B42" s="234">
        <v>1</v>
      </c>
      <c r="C42" s="234" t="s">
        <v>65</v>
      </c>
      <c r="D42" s="235" t="s">
        <v>30</v>
      </c>
      <c r="E42" s="235">
        <v>28.82</v>
      </c>
      <c r="F42" s="12">
        <v>2022</v>
      </c>
      <c r="G42" s="96"/>
      <c r="H42" s="96"/>
      <c r="I42" s="96"/>
      <c r="J42" s="96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>
        <v>0</v>
      </c>
      <c r="X42" s="97">
        <v>300</v>
      </c>
      <c r="Y42" s="97"/>
      <c r="Z42" s="97"/>
      <c r="AA42" s="97"/>
      <c r="AB42" s="97"/>
      <c r="AC42" s="97"/>
      <c r="AD42" s="97"/>
      <c r="AE42" s="97"/>
      <c r="AF42" s="97"/>
      <c r="AG42" s="97"/>
      <c r="AH42" s="97"/>
    </row>
    <row r="43" spans="2:34">
      <c r="B43" s="234">
        <v>1</v>
      </c>
      <c r="C43" s="234" t="s">
        <v>70</v>
      </c>
      <c r="D43" s="235" t="s">
        <v>30</v>
      </c>
      <c r="E43" s="235">
        <v>29.28</v>
      </c>
      <c r="F43" s="12">
        <v>2022</v>
      </c>
      <c r="G43" s="96"/>
      <c r="H43" s="96"/>
      <c r="I43" s="96"/>
      <c r="J43" s="96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>
        <v>0</v>
      </c>
      <c r="X43" s="97">
        <v>300</v>
      </c>
      <c r="Y43" s="97"/>
      <c r="Z43" s="97"/>
      <c r="AA43" s="97"/>
      <c r="AB43" s="97"/>
      <c r="AC43" s="97"/>
      <c r="AD43" s="97"/>
      <c r="AE43" s="97"/>
      <c r="AF43" s="97"/>
      <c r="AG43" s="97"/>
      <c r="AH43" s="97"/>
    </row>
    <row r="44" spans="2:34">
      <c r="B44" s="234">
        <v>1</v>
      </c>
      <c r="C44" s="234" t="s">
        <v>75</v>
      </c>
      <c r="D44" s="235" t="s">
        <v>30</v>
      </c>
      <c r="E44" s="235">
        <v>29.28</v>
      </c>
      <c r="F44" s="12">
        <v>2022</v>
      </c>
      <c r="G44" s="96"/>
      <c r="H44" s="96"/>
      <c r="I44" s="96"/>
      <c r="J44" s="96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>
        <v>0</v>
      </c>
      <c r="X44" s="97">
        <v>300</v>
      </c>
      <c r="Y44" s="97"/>
      <c r="Z44" s="97"/>
      <c r="AA44" s="97"/>
      <c r="AB44" s="97"/>
      <c r="AC44" s="97"/>
      <c r="AD44" s="97"/>
      <c r="AE44" s="97"/>
      <c r="AF44" s="97"/>
      <c r="AG44" s="97"/>
      <c r="AH44" s="97"/>
    </row>
    <row r="45" spans="2:34">
      <c r="B45" s="234">
        <v>1</v>
      </c>
      <c r="C45" s="234" t="s">
        <v>46</v>
      </c>
      <c r="D45" s="235" t="s">
        <v>30</v>
      </c>
      <c r="E45" s="235">
        <v>30.01</v>
      </c>
      <c r="F45" s="12">
        <v>2022</v>
      </c>
      <c r="G45" s="96"/>
      <c r="H45" s="96"/>
      <c r="I45" s="96"/>
      <c r="J45" s="96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>
        <v>0</v>
      </c>
      <c r="X45" s="97">
        <v>0</v>
      </c>
      <c r="Y45" s="97"/>
      <c r="Z45" s="97"/>
      <c r="AA45" s="97"/>
      <c r="AB45" s="97"/>
      <c r="AC45" s="97"/>
      <c r="AD45" s="97"/>
      <c r="AE45" s="97"/>
      <c r="AF45" s="97"/>
      <c r="AG45" s="97"/>
      <c r="AH45" s="97"/>
    </row>
    <row r="46" spans="2:34">
      <c r="B46" s="234">
        <v>1</v>
      </c>
      <c r="C46" s="234" t="s">
        <v>50</v>
      </c>
      <c r="D46" s="235" t="s">
        <v>30</v>
      </c>
      <c r="E46" s="235">
        <v>27.86</v>
      </c>
      <c r="F46" s="12">
        <v>2022</v>
      </c>
      <c r="G46" s="96"/>
      <c r="H46" s="96"/>
      <c r="I46" s="96"/>
      <c r="J46" s="96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>
        <v>0</v>
      </c>
      <c r="X46" s="97">
        <v>0</v>
      </c>
      <c r="Y46" s="97"/>
      <c r="Z46" s="97"/>
      <c r="AA46" s="97"/>
      <c r="AB46" s="97"/>
      <c r="AC46" s="97"/>
      <c r="AD46" s="97"/>
      <c r="AE46" s="97"/>
      <c r="AF46" s="97"/>
      <c r="AG46" s="97"/>
      <c r="AH46" s="97"/>
    </row>
    <row r="47" spans="2:34">
      <c r="B47" s="234">
        <v>1</v>
      </c>
      <c r="C47" s="234" t="s">
        <v>54</v>
      </c>
      <c r="D47" s="235" t="s">
        <v>30</v>
      </c>
      <c r="E47" s="235">
        <v>32.96</v>
      </c>
      <c r="F47" s="12">
        <v>2022</v>
      </c>
      <c r="G47" s="96"/>
      <c r="H47" s="96"/>
      <c r="I47" s="96"/>
      <c r="J47" s="96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>
        <v>0</v>
      </c>
      <c r="X47" s="97">
        <v>300</v>
      </c>
      <c r="Y47" s="97"/>
      <c r="Z47" s="97"/>
      <c r="AA47" s="97"/>
      <c r="AB47" s="97"/>
      <c r="AC47" s="97"/>
      <c r="AD47" s="97"/>
      <c r="AE47" s="97"/>
      <c r="AF47" s="97"/>
      <c r="AG47" s="97"/>
      <c r="AH47" s="97"/>
    </row>
    <row r="48" spans="2:34">
      <c r="B48" s="234">
        <v>1</v>
      </c>
      <c r="C48" s="234" t="s">
        <v>39</v>
      </c>
      <c r="D48" s="235" t="s">
        <v>30</v>
      </c>
      <c r="E48" s="235">
        <v>31.73</v>
      </c>
      <c r="F48" s="12">
        <v>2022</v>
      </c>
      <c r="G48" s="96"/>
      <c r="H48" s="96"/>
      <c r="I48" s="96"/>
      <c r="J48" s="96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>
        <v>0</v>
      </c>
      <c r="X48" s="97">
        <v>300</v>
      </c>
      <c r="Y48" s="97"/>
      <c r="Z48" s="97"/>
      <c r="AA48" s="97"/>
      <c r="AB48" s="97"/>
      <c r="AC48" s="97"/>
      <c r="AD48" s="97"/>
      <c r="AE48" s="97"/>
      <c r="AF48" s="97"/>
      <c r="AG48" s="97"/>
      <c r="AH48" s="97"/>
    </row>
    <row r="49" spans="2:34">
      <c r="B49" s="234">
        <v>1</v>
      </c>
      <c r="C49" s="234" t="s">
        <v>42</v>
      </c>
      <c r="D49" s="235" t="s">
        <v>30</v>
      </c>
      <c r="E49" s="235">
        <v>29.24</v>
      </c>
      <c r="F49" s="12">
        <v>2022</v>
      </c>
      <c r="G49" s="96"/>
      <c r="H49" s="96"/>
      <c r="I49" s="96"/>
      <c r="J49" s="96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>
        <v>0</v>
      </c>
      <c r="X49" s="97">
        <v>300</v>
      </c>
      <c r="Y49" s="97"/>
      <c r="Z49" s="97"/>
      <c r="AA49" s="97"/>
      <c r="AB49" s="97"/>
      <c r="AC49" s="97"/>
      <c r="AD49" s="97"/>
      <c r="AE49" s="97"/>
      <c r="AF49" s="97"/>
      <c r="AG49" s="97"/>
      <c r="AH49" s="97"/>
    </row>
    <row r="50" spans="2:34">
      <c r="B50" s="237" t="s">
        <v>110</v>
      </c>
      <c r="C50" s="237"/>
      <c r="D50" s="238"/>
      <c r="E50" s="238">
        <f>SUM(E9:E49)</f>
        <v>1243.9699999999998</v>
      </c>
      <c r="F50" s="238"/>
      <c r="G50" s="238">
        <f t="shared" ref="G50:AH50" si="0">SUM(G9:G49)</f>
        <v>0</v>
      </c>
      <c r="H50" s="238">
        <f t="shared" si="0"/>
        <v>0</v>
      </c>
      <c r="I50" s="238">
        <f t="shared" si="0"/>
        <v>0</v>
      </c>
      <c r="J50" s="238">
        <f t="shared" si="0"/>
        <v>0</v>
      </c>
      <c r="K50" s="238">
        <f t="shared" si="0"/>
        <v>0</v>
      </c>
      <c r="L50" s="238">
        <f t="shared" si="0"/>
        <v>0</v>
      </c>
      <c r="M50" s="238">
        <f t="shared" si="0"/>
        <v>0</v>
      </c>
      <c r="N50" s="238">
        <f t="shared" si="0"/>
        <v>0</v>
      </c>
      <c r="O50" s="238">
        <f t="shared" si="0"/>
        <v>0</v>
      </c>
      <c r="P50" s="238">
        <f t="shared" si="0"/>
        <v>0</v>
      </c>
      <c r="Q50" s="238">
        <f t="shared" si="0"/>
        <v>0</v>
      </c>
      <c r="R50" s="238">
        <f t="shared" si="0"/>
        <v>0</v>
      </c>
      <c r="S50" s="238">
        <f t="shared" si="0"/>
        <v>0</v>
      </c>
      <c r="T50" s="238">
        <f t="shared" si="0"/>
        <v>0</v>
      </c>
      <c r="U50" s="238">
        <f t="shared" si="0"/>
        <v>0</v>
      </c>
      <c r="V50" s="238">
        <f t="shared" si="0"/>
        <v>0</v>
      </c>
      <c r="W50" s="238">
        <f t="shared" si="0"/>
        <v>2000</v>
      </c>
      <c r="X50" s="238">
        <f t="shared" si="0"/>
        <v>9900</v>
      </c>
      <c r="Y50" s="238">
        <f t="shared" si="0"/>
        <v>0</v>
      </c>
      <c r="Z50" s="238">
        <f t="shared" si="0"/>
        <v>0</v>
      </c>
      <c r="AA50" s="238">
        <f t="shared" si="0"/>
        <v>0</v>
      </c>
      <c r="AB50" s="238">
        <f t="shared" si="0"/>
        <v>0</v>
      </c>
      <c r="AC50" s="238">
        <f t="shared" si="0"/>
        <v>0</v>
      </c>
      <c r="AD50" s="238">
        <f t="shared" si="0"/>
        <v>0</v>
      </c>
      <c r="AE50" s="238">
        <f t="shared" si="0"/>
        <v>0</v>
      </c>
      <c r="AF50" s="238">
        <f t="shared" si="0"/>
        <v>0</v>
      </c>
      <c r="AG50" s="238">
        <f t="shared" si="0"/>
        <v>0</v>
      </c>
      <c r="AH50" s="238">
        <f t="shared" si="0"/>
        <v>0</v>
      </c>
    </row>
    <row r="51" spans="2:34">
      <c r="B51" s="234">
        <v>2</v>
      </c>
      <c r="C51" s="234" t="s">
        <v>52</v>
      </c>
      <c r="D51" s="235" t="s">
        <v>30</v>
      </c>
      <c r="E51" s="235">
        <v>38.94</v>
      </c>
      <c r="F51" s="12">
        <v>2022</v>
      </c>
      <c r="G51" s="96"/>
      <c r="H51" s="96"/>
      <c r="I51" s="96"/>
      <c r="J51" s="96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>
        <v>0</v>
      </c>
      <c r="X51" s="97">
        <v>0</v>
      </c>
      <c r="Y51" s="97"/>
      <c r="Z51" s="97"/>
      <c r="AA51" s="97"/>
      <c r="AB51" s="97"/>
      <c r="AC51" s="97"/>
      <c r="AD51" s="97"/>
      <c r="AE51" s="97"/>
      <c r="AF51" s="97"/>
      <c r="AG51" s="97"/>
      <c r="AH51" s="97"/>
    </row>
    <row r="52" spans="2:34">
      <c r="B52" s="234">
        <v>2</v>
      </c>
      <c r="C52" s="234" t="s">
        <v>56</v>
      </c>
      <c r="D52" s="235" t="s">
        <v>30</v>
      </c>
      <c r="E52" s="235">
        <v>27.25</v>
      </c>
      <c r="F52" s="12">
        <v>2022</v>
      </c>
      <c r="G52" s="96"/>
      <c r="H52" s="96"/>
      <c r="I52" s="96"/>
      <c r="J52" s="96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>
        <v>0</v>
      </c>
      <c r="X52" s="97">
        <v>0</v>
      </c>
      <c r="Y52" s="97"/>
      <c r="Z52" s="97"/>
      <c r="AA52" s="97"/>
      <c r="AB52" s="97"/>
      <c r="AC52" s="97"/>
      <c r="AD52" s="97"/>
      <c r="AE52" s="97"/>
      <c r="AF52" s="97"/>
      <c r="AG52" s="97"/>
      <c r="AH52" s="97"/>
    </row>
    <row r="53" spans="2:34">
      <c r="B53" s="234">
        <v>2</v>
      </c>
      <c r="C53" s="234" t="s">
        <v>61</v>
      </c>
      <c r="D53" s="235" t="s">
        <v>30</v>
      </c>
      <c r="E53" s="235">
        <v>29.49</v>
      </c>
      <c r="F53" s="12">
        <v>2022</v>
      </c>
      <c r="G53" s="96"/>
      <c r="H53" s="96"/>
      <c r="I53" s="96"/>
      <c r="J53" s="96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>
        <v>0</v>
      </c>
      <c r="X53" s="97">
        <v>0</v>
      </c>
      <c r="Y53" s="97"/>
      <c r="Z53" s="97"/>
      <c r="AA53" s="97"/>
      <c r="AB53" s="97"/>
      <c r="AC53" s="97"/>
      <c r="AD53" s="97"/>
      <c r="AE53" s="97"/>
      <c r="AF53" s="97"/>
      <c r="AG53" s="97"/>
      <c r="AH53" s="97"/>
    </row>
    <row r="54" spans="2:34">
      <c r="B54" s="234">
        <v>2</v>
      </c>
      <c r="C54" s="234" t="s">
        <v>66</v>
      </c>
      <c r="D54" s="235" t="s">
        <v>30</v>
      </c>
      <c r="E54" s="235">
        <v>28.82</v>
      </c>
      <c r="F54" s="12">
        <v>2022</v>
      </c>
      <c r="G54" s="96"/>
      <c r="H54" s="96"/>
      <c r="I54" s="96"/>
      <c r="J54" s="96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>
        <v>0</v>
      </c>
      <c r="X54" s="97">
        <v>0</v>
      </c>
      <c r="Y54" s="97"/>
      <c r="Z54" s="97"/>
      <c r="AA54" s="97"/>
      <c r="AB54" s="97"/>
      <c r="AC54" s="97"/>
      <c r="AD54" s="97"/>
      <c r="AE54" s="97"/>
      <c r="AF54" s="97"/>
      <c r="AG54" s="97"/>
      <c r="AH54" s="97"/>
    </row>
    <row r="55" spans="2:34">
      <c r="B55" s="234">
        <v>2</v>
      </c>
      <c r="C55" s="234" t="s">
        <v>71</v>
      </c>
      <c r="D55" s="235" t="s">
        <v>30</v>
      </c>
      <c r="E55" s="235">
        <v>23.51</v>
      </c>
      <c r="F55" s="12">
        <v>2022</v>
      </c>
      <c r="G55" s="96"/>
      <c r="H55" s="96"/>
      <c r="I55" s="96"/>
      <c r="J55" s="96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>
        <v>0</v>
      </c>
      <c r="X55" s="97">
        <v>0</v>
      </c>
      <c r="Y55" s="97"/>
      <c r="Z55" s="97"/>
      <c r="AA55" s="97"/>
      <c r="AB55" s="97"/>
      <c r="AC55" s="97"/>
      <c r="AD55" s="97"/>
      <c r="AE55" s="97"/>
      <c r="AF55" s="97"/>
      <c r="AG55" s="97"/>
      <c r="AH55" s="97"/>
    </row>
    <row r="56" spans="2:34">
      <c r="B56" s="234">
        <v>2</v>
      </c>
      <c r="C56" s="234" t="s">
        <v>76</v>
      </c>
      <c r="D56" s="235" t="s">
        <v>30</v>
      </c>
      <c r="E56" s="235">
        <v>30.16</v>
      </c>
      <c r="F56" s="12">
        <v>2022</v>
      </c>
      <c r="G56" s="96"/>
      <c r="H56" s="96"/>
      <c r="I56" s="96"/>
      <c r="J56" s="96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>
        <v>0</v>
      </c>
      <c r="X56" s="97">
        <v>0</v>
      </c>
      <c r="Y56" s="97"/>
      <c r="Z56" s="97"/>
      <c r="AA56" s="97"/>
      <c r="AB56" s="97"/>
      <c r="AC56" s="97"/>
      <c r="AD56" s="97"/>
      <c r="AE56" s="97"/>
      <c r="AF56" s="97"/>
      <c r="AG56" s="97"/>
      <c r="AH56" s="97"/>
    </row>
    <row r="57" spans="2:34">
      <c r="B57" s="234">
        <v>2</v>
      </c>
      <c r="C57" s="234" t="s">
        <v>81</v>
      </c>
      <c r="D57" s="235" t="s">
        <v>30</v>
      </c>
      <c r="E57" s="235">
        <v>28.71</v>
      </c>
      <c r="F57" s="12">
        <v>2022</v>
      </c>
      <c r="G57" s="96"/>
      <c r="H57" s="96"/>
      <c r="I57" s="96"/>
      <c r="J57" s="96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>
        <v>0</v>
      </c>
      <c r="X57" s="97">
        <v>0</v>
      </c>
      <c r="Y57" s="97"/>
      <c r="Z57" s="97"/>
      <c r="AA57" s="97"/>
      <c r="AB57" s="97"/>
      <c r="AC57" s="97"/>
      <c r="AD57" s="97"/>
      <c r="AE57" s="97"/>
      <c r="AF57" s="97"/>
      <c r="AG57" s="97"/>
      <c r="AH57" s="97"/>
    </row>
    <row r="58" spans="2:34">
      <c r="B58" s="234">
        <v>2</v>
      </c>
      <c r="C58" s="234" t="s">
        <v>86</v>
      </c>
      <c r="D58" s="235" t="s">
        <v>30</v>
      </c>
      <c r="E58" s="235">
        <v>29.5</v>
      </c>
      <c r="F58" s="12">
        <v>2022</v>
      </c>
      <c r="G58" s="96"/>
      <c r="H58" s="96"/>
      <c r="I58" s="96"/>
      <c r="J58" s="96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>
        <v>0</v>
      </c>
      <c r="X58" s="97">
        <v>0</v>
      </c>
      <c r="Y58" s="97"/>
      <c r="Z58" s="97"/>
      <c r="AA58" s="97"/>
      <c r="AB58" s="97"/>
      <c r="AC58" s="97"/>
      <c r="AD58" s="97"/>
      <c r="AE58" s="97"/>
      <c r="AF58" s="97"/>
      <c r="AG58" s="97"/>
      <c r="AH58" s="97"/>
    </row>
    <row r="59" spans="2:34">
      <c r="B59" s="234">
        <v>2</v>
      </c>
      <c r="C59" s="234" t="s">
        <v>90</v>
      </c>
      <c r="D59" s="235" t="s">
        <v>30</v>
      </c>
      <c r="E59" s="235">
        <v>29.13</v>
      </c>
      <c r="F59" s="12">
        <v>2022</v>
      </c>
      <c r="G59" s="96"/>
      <c r="H59" s="96"/>
      <c r="I59" s="96"/>
      <c r="J59" s="96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>
        <v>0</v>
      </c>
      <c r="X59" s="97">
        <v>0</v>
      </c>
      <c r="Y59" s="97"/>
      <c r="Z59" s="97"/>
      <c r="AA59" s="97"/>
      <c r="AB59" s="97"/>
      <c r="AC59" s="97"/>
      <c r="AD59" s="97"/>
      <c r="AE59" s="97"/>
      <c r="AF59" s="97"/>
      <c r="AG59" s="97"/>
      <c r="AH59" s="97"/>
    </row>
    <row r="60" spans="2:34">
      <c r="B60" s="234">
        <v>2</v>
      </c>
      <c r="C60" s="234" t="s">
        <v>93</v>
      </c>
      <c r="D60" s="235" t="s">
        <v>30</v>
      </c>
      <c r="E60" s="235">
        <v>27.72</v>
      </c>
      <c r="F60" s="12">
        <v>2022</v>
      </c>
      <c r="G60" s="96"/>
      <c r="H60" s="96"/>
      <c r="I60" s="96"/>
      <c r="J60" s="96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>
        <v>0</v>
      </c>
      <c r="X60" s="97">
        <v>0</v>
      </c>
      <c r="Y60" s="97"/>
      <c r="Z60" s="97"/>
      <c r="AA60" s="97"/>
      <c r="AB60" s="97"/>
      <c r="AC60" s="97"/>
      <c r="AD60" s="97"/>
      <c r="AE60" s="97"/>
      <c r="AF60" s="97"/>
      <c r="AG60" s="97"/>
      <c r="AH60" s="97"/>
    </row>
    <row r="61" spans="2:34">
      <c r="B61" s="234">
        <v>2</v>
      </c>
      <c r="C61" s="234" t="s">
        <v>96</v>
      </c>
      <c r="D61" s="235" t="s">
        <v>30</v>
      </c>
      <c r="E61" s="235">
        <v>29.68</v>
      </c>
      <c r="F61" s="12">
        <v>2022</v>
      </c>
      <c r="G61" s="96"/>
      <c r="H61" s="96"/>
      <c r="I61" s="96"/>
      <c r="J61" s="96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>
        <v>0</v>
      </c>
      <c r="X61" s="97">
        <v>0</v>
      </c>
      <c r="Y61" s="97"/>
      <c r="Z61" s="97"/>
      <c r="AA61" s="97"/>
      <c r="AB61" s="97"/>
      <c r="AC61" s="97"/>
      <c r="AD61" s="97"/>
      <c r="AE61" s="97"/>
      <c r="AF61" s="97"/>
      <c r="AG61" s="97"/>
      <c r="AH61" s="97"/>
    </row>
    <row r="62" spans="2:34">
      <c r="B62" s="234">
        <v>2</v>
      </c>
      <c r="C62" s="234" t="s">
        <v>53</v>
      </c>
      <c r="D62" s="235" t="s">
        <v>30</v>
      </c>
      <c r="E62" s="235">
        <v>39.67</v>
      </c>
      <c r="F62" s="12">
        <v>2023</v>
      </c>
      <c r="G62" s="96"/>
      <c r="H62" s="96"/>
      <c r="I62" s="96"/>
      <c r="J62" s="96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>
        <v>0</v>
      </c>
      <c r="X62" s="97">
        <v>0</v>
      </c>
      <c r="Y62" s="97"/>
      <c r="Z62" s="97"/>
      <c r="AA62" s="97"/>
      <c r="AB62" s="97"/>
      <c r="AC62" s="97"/>
      <c r="AD62" s="97"/>
      <c r="AE62" s="97"/>
      <c r="AF62" s="97"/>
      <c r="AG62" s="97"/>
      <c r="AH62" s="97"/>
    </row>
    <row r="63" spans="2:34">
      <c r="B63" s="234">
        <v>2</v>
      </c>
      <c r="C63" s="234" t="s">
        <v>57</v>
      </c>
      <c r="D63" s="235" t="s">
        <v>30</v>
      </c>
      <c r="E63" s="235">
        <v>29.21</v>
      </c>
      <c r="F63" s="12">
        <v>2023</v>
      </c>
      <c r="G63" s="96"/>
      <c r="H63" s="96"/>
      <c r="I63" s="96"/>
      <c r="J63" s="96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>
        <v>0</v>
      </c>
      <c r="X63" s="97">
        <v>0</v>
      </c>
      <c r="Y63" s="97"/>
      <c r="Z63" s="97"/>
      <c r="AA63" s="97"/>
      <c r="AB63" s="97"/>
      <c r="AC63" s="97"/>
      <c r="AD63" s="97"/>
      <c r="AE63" s="97"/>
      <c r="AF63" s="97"/>
      <c r="AG63" s="97"/>
      <c r="AH63" s="97"/>
    </row>
    <row r="64" spans="2:34">
      <c r="B64" s="234">
        <v>2</v>
      </c>
      <c r="C64" s="234" t="s">
        <v>62</v>
      </c>
      <c r="D64" s="235" t="s">
        <v>30</v>
      </c>
      <c r="E64" s="235">
        <v>30.96</v>
      </c>
      <c r="F64" s="12">
        <v>2023</v>
      </c>
      <c r="G64" s="96"/>
      <c r="H64" s="96"/>
      <c r="I64" s="96"/>
      <c r="J64" s="96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>
        <v>0</v>
      </c>
      <c r="X64" s="97">
        <v>0</v>
      </c>
      <c r="Y64" s="97"/>
      <c r="Z64" s="97"/>
      <c r="AA64" s="97"/>
      <c r="AB64" s="97"/>
      <c r="AC64" s="97"/>
      <c r="AD64" s="97"/>
      <c r="AE64" s="97"/>
      <c r="AF64" s="97"/>
      <c r="AG64" s="97"/>
      <c r="AH64" s="97"/>
    </row>
    <row r="65" spans="2:34">
      <c r="B65" s="234">
        <v>2</v>
      </c>
      <c r="C65" s="234" t="s">
        <v>67</v>
      </c>
      <c r="D65" s="235" t="s">
        <v>30</v>
      </c>
      <c r="E65" s="235">
        <v>29.71</v>
      </c>
      <c r="F65" s="12">
        <v>2023</v>
      </c>
      <c r="G65" s="96"/>
      <c r="H65" s="96"/>
      <c r="I65" s="96"/>
      <c r="J65" s="96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>
        <v>0</v>
      </c>
      <c r="X65" s="97">
        <v>0</v>
      </c>
      <c r="Y65" s="97"/>
      <c r="Z65" s="97"/>
      <c r="AA65" s="97"/>
      <c r="AB65" s="97"/>
      <c r="AC65" s="97"/>
      <c r="AD65" s="97"/>
      <c r="AE65" s="97"/>
      <c r="AF65" s="97"/>
      <c r="AG65" s="97"/>
      <c r="AH65" s="97"/>
    </row>
    <row r="66" spans="2:34">
      <c r="B66" s="234">
        <v>2</v>
      </c>
      <c r="C66" s="234" t="s">
        <v>72</v>
      </c>
      <c r="D66" s="235" t="s">
        <v>30</v>
      </c>
      <c r="E66" s="235">
        <v>29.96</v>
      </c>
      <c r="F66" s="12">
        <v>2023</v>
      </c>
      <c r="G66" s="96"/>
      <c r="H66" s="96"/>
      <c r="I66" s="96"/>
      <c r="J66" s="96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>
        <v>0</v>
      </c>
      <c r="X66" s="97">
        <v>0</v>
      </c>
      <c r="Y66" s="97"/>
      <c r="Z66" s="97"/>
      <c r="AA66" s="97"/>
      <c r="AB66" s="97"/>
      <c r="AC66" s="97"/>
      <c r="AD66" s="97"/>
      <c r="AE66" s="97"/>
      <c r="AF66" s="97"/>
      <c r="AG66" s="97"/>
      <c r="AH66" s="97"/>
    </row>
    <row r="67" spans="2:34">
      <c r="B67" s="234">
        <v>2</v>
      </c>
      <c r="C67" s="234" t="s">
        <v>77</v>
      </c>
      <c r="D67" s="235" t="s">
        <v>30</v>
      </c>
      <c r="E67" s="235">
        <v>30.56</v>
      </c>
      <c r="F67" s="12">
        <v>2023</v>
      </c>
      <c r="G67" s="96"/>
      <c r="H67" s="96"/>
      <c r="I67" s="96"/>
      <c r="J67" s="96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>
        <v>0</v>
      </c>
      <c r="X67" s="97">
        <v>0</v>
      </c>
      <c r="Y67" s="97"/>
      <c r="Z67" s="97"/>
      <c r="AA67" s="97"/>
      <c r="AB67" s="97"/>
      <c r="AC67" s="97"/>
      <c r="AD67" s="97"/>
      <c r="AE67" s="97"/>
      <c r="AF67" s="97"/>
      <c r="AG67" s="97"/>
      <c r="AH67" s="97"/>
    </row>
    <row r="68" spans="2:34">
      <c r="B68" s="234">
        <v>2</v>
      </c>
      <c r="C68" s="234" t="s">
        <v>82</v>
      </c>
      <c r="D68" s="235" t="s">
        <v>30</v>
      </c>
      <c r="E68" s="235">
        <v>25.5</v>
      </c>
      <c r="F68" s="12">
        <v>2023</v>
      </c>
      <c r="G68" s="96"/>
      <c r="H68" s="96"/>
      <c r="I68" s="96"/>
      <c r="J68" s="96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>
        <v>0</v>
      </c>
      <c r="X68" s="97">
        <v>0</v>
      </c>
      <c r="Y68" s="97"/>
      <c r="Z68" s="97"/>
      <c r="AA68" s="97"/>
      <c r="AB68" s="97"/>
      <c r="AC68" s="97"/>
      <c r="AD68" s="97"/>
      <c r="AE68" s="97"/>
      <c r="AF68" s="97"/>
      <c r="AG68" s="97"/>
      <c r="AH68" s="97"/>
    </row>
    <row r="69" spans="2:34">
      <c r="B69" s="234">
        <v>2</v>
      </c>
      <c r="C69" s="234" t="s">
        <v>87</v>
      </c>
      <c r="D69" s="235" t="s">
        <v>30</v>
      </c>
      <c r="E69" s="235">
        <v>33.090000000000003</v>
      </c>
      <c r="F69" s="12">
        <v>2023</v>
      </c>
      <c r="G69" s="96"/>
      <c r="H69" s="96"/>
      <c r="I69" s="96"/>
      <c r="J69" s="96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>
        <v>0</v>
      </c>
      <c r="X69" s="97">
        <v>0</v>
      </c>
      <c r="Y69" s="97"/>
      <c r="Z69" s="97"/>
      <c r="AA69" s="97"/>
      <c r="AB69" s="97"/>
      <c r="AC69" s="97"/>
      <c r="AD69" s="97"/>
      <c r="AE69" s="97"/>
      <c r="AF69" s="97"/>
      <c r="AG69" s="97"/>
      <c r="AH69" s="97"/>
    </row>
    <row r="70" spans="2:34">
      <c r="B70" s="234">
        <v>2</v>
      </c>
      <c r="C70" s="234" t="s">
        <v>91</v>
      </c>
      <c r="D70" s="235" t="s">
        <v>30</v>
      </c>
      <c r="E70" s="235">
        <v>30.47</v>
      </c>
      <c r="F70" s="252">
        <v>2023</v>
      </c>
      <c r="G70" s="96"/>
      <c r="H70" s="96"/>
      <c r="I70" s="96"/>
      <c r="J70" s="96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>
        <v>0</v>
      </c>
      <c r="X70" s="97">
        <v>0</v>
      </c>
      <c r="Y70" s="97"/>
      <c r="Z70" s="97"/>
      <c r="AA70" s="97"/>
      <c r="AB70" s="97"/>
      <c r="AC70" s="97"/>
      <c r="AD70" s="97"/>
      <c r="AE70" s="97"/>
      <c r="AF70" s="97"/>
      <c r="AG70" s="97"/>
      <c r="AH70" s="97"/>
    </row>
    <row r="71" spans="2:34">
      <c r="B71" s="234">
        <v>2</v>
      </c>
      <c r="C71" s="234" t="s">
        <v>94</v>
      </c>
      <c r="D71" s="235" t="s">
        <v>30</v>
      </c>
      <c r="E71" s="235">
        <v>29.01</v>
      </c>
      <c r="F71" s="252">
        <v>2023</v>
      </c>
      <c r="G71" s="253"/>
      <c r="H71" s="254"/>
      <c r="I71" s="254"/>
      <c r="J71" s="254"/>
      <c r="K71" s="255"/>
      <c r="L71" s="254"/>
      <c r="M71" s="256"/>
      <c r="N71" s="254"/>
      <c r="O71" s="254"/>
      <c r="P71" s="254"/>
      <c r="Q71" s="254"/>
      <c r="R71" s="254"/>
      <c r="S71" s="254"/>
      <c r="T71" s="254"/>
      <c r="U71" s="254"/>
      <c r="V71" s="254"/>
      <c r="W71" s="254">
        <v>0</v>
      </c>
      <c r="X71" s="254">
        <v>0</v>
      </c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</row>
    <row r="72" spans="2:34">
      <c r="B72" s="234">
        <v>2</v>
      </c>
      <c r="C72" s="234" t="s">
        <v>97</v>
      </c>
      <c r="D72" s="235" t="s">
        <v>30</v>
      </c>
      <c r="E72" s="235">
        <v>29.76</v>
      </c>
      <c r="F72" s="252">
        <v>2023</v>
      </c>
      <c r="G72" s="254"/>
      <c r="H72" s="254"/>
      <c r="I72" s="254"/>
      <c r="J72" s="254"/>
      <c r="K72" s="254"/>
      <c r="L72" s="254"/>
      <c r="M72" s="254"/>
      <c r="N72" s="254"/>
      <c r="O72" s="255"/>
      <c r="P72" s="254"/>
      <c r="Q72" s="257"/>
      <c r="R72" s="254"/>
      <c r="S72" s="255"/>
      <c r="T72" s="254"/>
      <c r="U72" s="257"/>
      <c r="V72" s="254"/>
      <c r="W72" s="255">
        <v>0</v>
      </c>
      <c r="X72" s="254">
        <v>0</v>
      </c>
      <c r="Y72" s="257"/>
      <c r="Z72" s="254"/>
      <c r="AA72" s="255"/>
      <c r="AB72" s="254"/>
      <c r="AC72" s="257"/>
      <c r="AD72" s="254"/>
      <c r="AE72" s="255"/>
      <c r="AF72" s="254"/>
      <c r="AG72" s="257"/>
      <c r="AH72" s="254"/>
    </row>
    <row r="73" spans="2:34">
      <c r="B73" s="234">
        <v>2</v>
      </c>
      <c r="C73" s="234" t="s">
        <v>100</v>
      </c>
      <c r="D73" s="235" t="s">
        <v>30</v>
      </c>
      <c r="E73" s="235">
        <v>31.15</v>
      </c>
      <c r="F73" s="252">
        <v>2023</v>
      </c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>
        <v>0</v>
      </c>
      <c r="X73" s="254">
        <v>0</v>
      </c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</row>
    <row r="74" spans="2:34">
      <c r="B74" s="234">
        <v>2</v>
      </c>
      <c r="C74" s="234" t="s">
        <v>103</v>
      </c>
      <c r="D74" s="235" t="s">
        <v>30</v>
      </c>
      <c r="E74" s="235">
        <v>31.06</v>
      </c>
      <c r="F74" s="252">
        <v>2023</v>
      </c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>
        <v>0</v>
      </c>
      <c r="X74" s="254">
        <v>0</v>
      </c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</row>
    <row r="75" spans="2:34">
      <c r="B75" s="234">
        <v>2</v>
      </c>
      <c r="C75" s="234" t="s">
        <v>106</v>
      </c>
      <c r="D75" s="235" t="s">
        <v>30</v>
      </c>
      <c r="E75" s="235">
        <v>29.72</v>
      </c>
      <c r="F75" s="252">
        <v>2023</v>
      </c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>
        <v>0</v>
      </c>
      <c r="X75" s="254">
        <v>0</v>
      </c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</row>
    <row r="76" spans="2:34">
      <c r="B76" s="234">
        <v>2</v>
      </c>
      <c r="C76" s="234" t="s">
        <v>109</v>
      </c>
      <c r="D76" s="235" t="s">
        <v>30</v>
      </c>
      <c r="E76" s="235">
        <v>28.38</v>
      </c>
      <c r="F76" s="252">
        <v>2023</v>
      </c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>
        <v>0</v>
      </c>
      <c r="X76" s="254">
        <v>0</v>
      </c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</row>
    <row r="77" spans="2:34">
      <c r="B77" s="234">
        <v>2</v>
      </c>
      <c r="C77" s="234" t="s">
        <v>99</v>
      </c>
      <c r="D77" s="235" t="s">
        <v>30</v>
      </c>
      <c r="E77" s="235">
        <v>29.8</v>
      </c>
      <c r="F77" s="252">
        <v>2023</v>
      </c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>
        <v>0</v>
      </c>
      <c r="X77" s="254">
        <v>0</v>
      </c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</row>
    <row r="78" spans="2:34">
      <c r="B78" s="234">
        <v>2</v>
      </c>
      <c r="C78" s="234" t="s">
        <v>102</v>
      </c>
      <c r="D78" s="235" t="s">
        <v>30</v>
      </c>
      <c r="E78" s="235">
        <v>30.15</v>
      </c>
      <c r="F78" s="252">
        <v>2023</v>
      </c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>
        <v>0</v>
      </c>
      <c r="X78" s="254">
        <v>0</v>
      </c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</row>
    <row r="79" spans="2:34">
      <c r="B79" s="234">
        <v>2</v>
      </c>
      <c r="C79" s="234" t="s">
        <v>105</v>
      </c>
      <c r="D79" s="235" t="s">
        <v>30</v>
      </c>
      <c r="E79" s="235">
        <v>29.17</v>
      </c>
      <c r="F79" s="252">
        <v>2023</v>
      </c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>
        <v>0</v>
      </c>
      <c r="X79" s="254">
        <v>0</v>
      </c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</row>
    <row r="80" spans="2:34">
      <c r="B80" s="234">
        <v>2</v>
      </c>
      <c r="C80" s="234" t="s">
        <v>108</v>
      </c>
      <c r="D80" s="235" t="s">
        <v>30</v>
      </c>
      <c r="E80" s="235">
        <v>28.75</v>
      </c>
      <c r="F80" s="252">
        <v>2023</v>
      </c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>
        <v>0</v>
      </c>
      <c r="X80" s="254">
        <v>0</v>
      </c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</row>
    <row r="81" spans="2:34">
      <c r="B81" s="234">
        <v>2</v>
      </c>
      <c r="C81" s="234" t="s">
        <v>49</v>
      </c>
      <c r="D81" s="235" t="s">
        <v>30</v>
      </c>
      <c r="E81" s="235">
        <v>29.84</v>
      </c>
      <c r="F81" s="252">
        <v>2023</v>
      </c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>
        <v>1000</v>
      </c>
      <c r="X81" s="254">
        <v>0</v>
      </c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</row>
    <row r="82" spans="2:34">
      <c r="B82" s="234">
        <v>2</v>
      </c>
      <c r="C82" s="234" t="s">
        <v>40</v>
      </c>
      <c r="D82" s="235" t="s">
        <v>30</v>
      </c>
      <c r="E82" s="235">
        <v>28.45</v>
      </c>
      <c r="F82" s="252">
        <v>2023</v>
      </c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>
        <v>1000</v>
      </c>
      <c r="X82" s="254">
        <v>0</v>
      </c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</row>
    <row r="83" spans="2:34">
      <c r="B83" s="234">
        <v>2</v>
      </c>
      <c r="C83" s="234" t="s">
        <v>43</v>
      </c>
      <c r="D83" s="235" t="s">
        <v>30</v>
      </c>
      <c r="E83" s="235">
        <v>29.62</v>
      </c>
      <c r="F83" s="252">
        <v>2023</v>
      </c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>
        <v>1000</v>
      </c>
      <c r="X83" s="254">
        <v>0</v>
      </c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</row>
    <row r="84" spans="2:34">
      <c r="B84" s="234">
        <v>2</v>
      </c>
      <c r="C84" s="234" t="s">
        <v>48</v>
      </c>
      <c r="D84" s="235" t="s">
        <v>30</v>
      </c>
      <c r="E84" s="235">
        <v>28.76</v>
      </c>
      <c r="F84" s="252">
        <v>2023</v>
      </c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>
        <v>0</v>
      </c>
      <c r="X84" s="254">
        <v>0</v>
      </c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</row>
    <row r="85" spans="2:34">
      <c r="B85" s="234">
        <v>2</v>
      </c>
      <c r="C85" s="234" t="s">
        <v>41</v>
      </c>
      <c r="D85" s="235" t="s">
        <v>30</v>
      </c>
      <c r="E85" s="235">
        <v>29.59</v>
      </c>
      <c r="F85" s="252">
        <v>2023</v>
      </c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>
        <v>0</v>
      </c>
      <c r="X85" s="254">
        <v>0</v>
      </c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</row>
    <row r="86" spans="2:34">
      <c r="B86" s="234">
        <v>2</v>
      </c>
      <c r="C86" s="234" t="s">
        <v>44</v>
      </c>
      <c r="D86" s="235" t="s">
        <v>30</v>
      </c>
      <c r="E86" s="235">
        <v>31.02</v>
      </c>
      <c r="F86" s="252">
        <v>2023</v>
      </c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>
        <v>0</v>
      </c>
      <c r="X86" s="254">
        <v>0</v>
      </c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</row>
    <row r="87" spans="2:34">
      <c r="B87" s="234">
        <v>2</v>
      </c>
      <c r="C87" s="234" t="s">
        <v>37</v>
      </c>
      <c r="D87" s="235" t="s">
        <v>30</v>
      </c>
      <c r="E87" s="235">
        <v>22.54</v>
      </c>
      <c r="F87" s="252">
        <v>2023</v>
      </c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>
        <v>0</v>
      </c>
      <c r="X87" s="254">
        <v>0</v>
      </c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</row>
    <row r="88" spans="2:34">
      <c r="B88" s="234">
        <v>2</v>
      </c>
      <c r="C88" s="234" t="s">
        <v>111</v>
      </c>
      <c r="D88" s="235" t="s">
        <v>30</v>
      </c>
      <c r="E88" s="235">
        <v>19.96</v>
      </c>
      <c r="F88" s="252">
        <v>2023</v>
      </c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>
        <v>0</v>
      </c>
      <c r="X88" s="254">
        <v>300</v>
      </c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</row>
    <row r="89" spans="2:34">
      <c r="B89" s="237" t="s">
        <v>110</v>
      </c>
      <c r="C89" s="237"/>
      <c r="D89" s="238"/>
      <c r="E89" s="238">
        <f>SUM(E51:E88)</f>
        <v>1118.7699999999998</v>
      </c>
      <c r="F89" s="238"/>
      <c r="G89" s="238">
        <f t="shared" ref="G89:AH89" si="1">SUM(G51:G88)</f>
        <v>0</v>
      </c>
      <c r="H89" s="238">
        <f t="shared" si="1"/>
        <v>0</v>
      </c>
      <c r="I89" s="238">
        <f t="shared" si="1"/>
        <v>0</v>
      </c>
      <c r="J89" s="238">
        <f t="shared" si="1"/>
        <v>0</v>
      </c>
      <c r="K89" s="238">
        <f t="shared" si="1"/>
        <v>0</v>
      </c>
      <c r="L89" s="238">
        <f t="shared" si="1"/>
        <v>0</v>
      </c>
      <c r="M89" s="238">
        <f t="shared" si="1"/>
        <v>0</v>
      </c>
      <c r="N89" s="238">
        <f t="shared" si="1"/>
        <v>0</v>
      </c>
      <c r="O89" s="238">
        <f t="shared" si="1"/>
        <v>0</v>
      </c>
      <c r="P89" s="238">
        <f t="shared" si="1"/>
        <v>0</v>
      </c>
      <c r="Q89" s="238">
        <f t="shared" si="1"/>
        <v>0</v>
      </c>
      <c r="R89" s="238">
        <f t="shared" si="1"/>
        <v>0</v>
      </c>
      <c r="S89" s="238">
        <f t="shared" si="1"/>
        <v>0</v>
      </c>
      <c r="T89" s="238">
        <f t="shared" si="1"/>
        <v>0</v>
      </c>
      <c r="U89" s="238">
        <f t="shared" si="1"/>
        <v>0</v>
      </c>
      <c r="V89" s="238">
        <f t="shared" si="1"/>
        <v>0</v>
      </c>
      <c r="W89" s="258">
        <f>SUM(W51:W88)</f>
        <v>3000</v>
      </c>
      <c r="X89" s="258">
        <f t="shared" si="1"/>
        <v>300</v>
      </c>
      <c r="Y89" s="238">
        <f t="shared" si="1"/>
        <v>0</v>
      </c>
      <c r="Z89" s="238">
        <f t="shared" si="1"/>
        <v>0</v>
      </c>
      <c r="AA89" s="238">
        <f t="shared" si="1"/>
        <v>0</v>
      </c>
      <c r="AB89" s="238">
        <f t="shared" si="1"/>
        <v>0</v>
      </c>
      <c r="AC89" s="238">
        <f t="shared" si="1"/>
        <v>0</v>
      </c>
      <c r="AD89" s="238">
        <f t="shared" si="1"/>
        <v>0</v>
      </c>
      <c r="AE89" s="238">
        <f t="shared" si="1"/>
        <v>0</v>
      </c>
      <c r="AF89" s="238">
        <f t="shared" si="1"/>
        <v>0</v>
      </c>
      <c r="AG89" s="238">
        <f t="shared" si="1"/>
        <v>0</v>
      </c>
      <c r="AH89" s="238">
        <f t="shared" si="1"/>
        <v>0</v>
      </c>
    </row>
    <row r="90" spans="2:34">
      <c r="B90" s="260" t="s">
        <v>282</v>
      </c>
      <c r="C90" s="259"/>
      <c r="D90" s="259"/>
      <c r="E90" s="261">
        <f>SUM(E89,E50)</f>
        <v>2362.7399999999998</v>
      </c>
      <c r="F90" s="261">
        <f t="shared" ref="F90:AH90" si="2">SUM(F89,F50)</f>
        <v>0</v>
      </c>
      <c r="G90" s="261">
        <f t="shared" si="2"/>
        <v>0</v>
      </c>
      <c r="H90" s="261">
        <f t="shared" si="2"/>
        <v>0</v>
      </c>
      <c r="I90" s="261">
        <f t="shared" si="2"/>
        <v>0</v>
      </c>
      <c r="J90" s="261">
        <f t="shared" si="2"/>
        <v>0</v>
      </c>
      <c r="K90" s="261">
        <f t="shared" si="2"/>
        <v>0</v>
      </c>
      <c r="L90" s="261">
        <f t="shared" si="2"/>
        <v>0</v>
      </c>
      <c r="M90" s="261">
        <f t="shared" si="2"/>
        <v>0</v>
      </c>
      <c r="N90" s="261">
        <f t="shared" si="2"/>
        <v>0</v>
      </c>
      <c r="O90" s="261">
        <f t="shared" si="2"/>
        <v>0</v>
      </c>
      <c r="P90" s="261">
        <f t="shared" si="2"/>
        <v>0</v>
      </c>
      <c r="Q90" s="261">
        <f t="shared" si="2"/>
        <v>0</v>
      </c>
      <c r="R90" s="261">
        <f t="shared" si="2"/>
        <v>0</v>
      </c>
      <c r="S90" s="261">
        <f t="shared" si="2"/>
        <v>0</v>
      </c>
      <c r="T90" s="261">
        <f t="shared" si="2"/>
        <v>0</v>
      </c>
      <c r="U90" s="261">
        <f t="shared" si="2"/>
        <v>0</v>
      </c>
      <c r="V90" s="261">
        <f t="shared" si="2"/>
        <v>0</v>
      </c>
      <c r="W90" s="261">
        <f t="shared" si="2"/>
        <v>5000</v>
      </c>
      <c r="X90" s="261">
        <f t="shared" si="2"/>
        <v>10200</v>
      </c>
      <c r="Y90" s="261">
        <f t="shared" si="2"/>
        <v>0</v>
      </c>
      <c r="Z90" s="261">
        <f t="shared" si="2"/>
        <v>0</v>
      </c>
      <c r="AA90" s="261">
        <f t="shared" si="2"/>
        <v>0</v>
      </c>
      <c r="AB90" s="261">
        <f t="shared" si="2"/>
        <v>0</v>
      </c>
      <c r="AC90" s="261">
        <f t="shared" si="2"/>
        <v>0</v>
      </c>
      <c r="AD90" s="261">
        <f t="shared" si="2"/>
        <v>0</v>
      </c>
      <c r="AE90" s="261">
        <f t="shared" si="2"/>
        <v>0</v>
      </c>
      <c r="AF90" s="261">
        <f t="shared" si="2"/>
        <v>0</v>
      </c>
      <c r="AG90" s="261">
        <f t="shared" si="2"/>
        <v>0</v>
      </c>
      <c r="AH90" s="261">
        <f t="shared" si="2"/>
        <v>0</v>
      </c>
    </row>
  </sheetData>
  <mergeCells count="25">
    <mergeCell ref="O7:P7"/>
    <mergeCell ref="B1:AH2"/>
    <mergeCell ref="B5:B8"/>
    <mergeCell ref="C5:C8"/>
    <mergeCell ref="D5:D8"/>
    <mergeCell ref="E5:E8"/>
    <mergeCell ref="F5:F8"/>
    <mergeCell ref="G5:H6"/>
    <mergeCell ref="I5:J6"/>
    <mergeCell ref="K5:AH6"/>
    <mergeCell ref="G7:G8"/>
    <mergeCell ref="H7:H8"/>
    <mergeCell ref="I7:I8"/>
    <mergeCell ref="J7:J8"/>
    <mergeCell ref="K7:L7"/>
    <mergeCell ref="M7:N7"/>
    <mergeCell ref="AC7:AD7"/>
    <mergeCell ref="AE7:AF7"/>
    <mergeCell ref="AG7:AH7"/>
    <mergeCell ref="Q7:R7"/>
    <mergeCell ref="S7:T7"/>
    <mergeCell ref="U7:V7"/>
    <mergeCell ref="W7:X7"/>
    <mergeCell ref="Y7:Z7"/>
    <mergeCell ref="AA7:A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90"/>
  <sheetViews>
    <sheetView workbookViewId="0">
      <selection activeCell="B9" sqref="B9"/>
    </sheetView>
  </sheetViews>
  <sheetFormatPr defaultColWidth="10.5703125" defaultRowHeight="13.5"/>
  <cols>
    <col min="1" max="1" width="5.42578125" style="98" customWidth="1"/>
    <col min="2" max="2" width="6" style="98" customWidth="1"/>
    <col min="3" max="4" width="11.140625" style="98" customWidth="1"/>
    <col min="5" max="5" width="12.42578125" style="98" customWidth="1"/>
    <col min="6" max="6" width="11.85546875" style="98" customWidth="1"/>
    <col min="7" max="7" width="12" style="98" customWidth="1"/>
    <col min="8" max="14" width="10.5703125" style="98" customWidth="1"/>
    <col min="15" max="15" width="22.7109375" style="98" customWidth="1"/>
    <col min="16" max="16384" width="10.5703125" style="98"/>
  </cols>
  <sheetData>
    <row r="1" spans="1:25" ht="14.45" customHeight="1">
      <c r="A1" s="409"/>
      <c r="B1" s="409"/>
      <c r="C1" s="410" t="s">
        <v>218</v>
      </c>
      <c r="D1" s="410"/>
      <c r="E1" s="410"/>
      <c r="F1" s="410"/>
      <c r="G1" s="410"/>
      <c r="H1" s="410"/>
      <c r="I1" s="410"/>
      <c r="J1" s="410"/>
      <c r="K1" s="410"/>
      <c r="L1" s="411" t="s">
        <v>151</v>
      </c>
      <c r="M1" s="411"/>
      <c r="N1" s="411" t="s">
        <v>152</v>
      </c>
      <c r="O1" s="411"/>
    </row>
    <row r="2" spans="1:25" ht="14.45" customHeight="1">
      <c r="A2" s="409"/>
      <c r="B2" s="409"/>
      <c r="C2" s="410"/>
      <c r="D2" s="410"/>
      <c r="E2" s="410"/>
      <c r="F2" s="410"/>
      <c r="G2" s="410"/>
      <c r="H2" s="410"/>
      <c r="I2" s="410"/>
      <c r="J2" s="410"/>
      <c r="K2" s="410"/>
      <c r="L2" s="411" t="s">
        <v>153</v>
      </c>
      <c r="M2" s="411"/>
      <c r="N2" s="412" t="s">
        <v>154</v>
      </c>
      <c r="O2" s="412"/>
    </row>
    <row r="3" spans="1:25" ht="14.45" customHeight="1">
      <c r="A3" s="409"/>
      <c r="B3" s="409"/>
      <c r="C3" s="410"/>
      <c r="D3" s="410"/>
      <c r="E3" s="410"/>
      <c r="F3" s="410"/>
      <c r="G3" s="410"/>
      <c r="H3" s="410"/>
      <c r="I3" s="410"/>
      <c r="J3" s="410"/>
      <c r="K3" s="410"/>
      <c r="L3" s="411" t="s">
        <v>155</v>
      </c>
      <c r="M3" s="411"/>
      <c r="N3" s="413" t="s">
        <v>156</v>
      </c>
      <c r="O3" s="413"/>
    </row>
    <row r="4" spans="1:25" ht="14.45" customHeight="1">
      <c r="A4" s="409"/>
      <c r="B4" s="409"/>
      <c r="C4" s="410"/>
      <c r="D4" s="410"/>
      <c r="E4" s="410"/>
      <c r="F4" s="410"/>
      <c r="G4" s="410"/>
      <c r="H4" s="410"/>
      <c r="I4" s="410"/>
      <c r="J4" s="410"/>
      <c r="K4" s="410"/>
      <c r="L4" s="411" t="s">
        <v>157</v>
      </c>
      <c r="M4" s="411"/>
      <c r="N4" s="411" t="s">
        <v>158</v>
      </c>
      <c r="O4" s="411"/>
    </row>
    <row r="5" spans="1:25" ht="20.45" customHeight="1">
      <c r="A5" s="100" t="s">
        <v>159</v>
      </c>
      <c r="B5" s="100"/>
      <c r="C5" s="101"/>
      <c r="D5" s="101"/>
      <c r="E5" s="101" t="s">
        <v>190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25" ht="20.45" customHeight="1">
      <c r="A6" s="408" t="s">
        <v>222</v>
      </c>
      <c r="B6" s="408"/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8"/>
      <c r="Q6" s="408" t="s">
        <v>223</v>
      </c>
      <c r="R6" s="408"/>
      <c r="S6" s="408"/>
      <c r="T6" s="408"/>
      <c r="U6" s="408"/>
      <c r="V6" s="408"/>
      <c r="W6" s="408"/>
      <c r="X6" s="408"/>
      <c r="Y6" s="408"/>
    </row>
    <row r="7" spans="1:25" s="99" customFormat="1" ht="21" customHeight="1">
      <c r="A7" s="404" t="s">
        <v>160</v>
      </c>
      <c r="B7" s="404" t="s">
        <v>219</v>
      </c>
      <c r="C7" s="404" t="s">
        <v>142</v>
      </c>
      <c r="D7" s="404" t="s">
        <v>113</v>
      </c>
      <c r="E7" s="404" t="s">
        <v>143</v>
      </c>
      <c r="F7" s="404" t="s">
        <v>161</v>
      </c>
      <c r="G7" s="406" t="s">
        <v>162</v>
      </c>
      <c r="H7" s="407"/>
      <c r="I7" s="406" t="s">
        <v>220</v>
      </c>
      <c r="J7" s="407"/>
      <c r="K7" s="406" t="s">
        <v>221</v>
      </c>
      <c r="L7" s="407"/>
      <c r="M7" s="406" t="s">
        <v>150</v>
      </c>
      <c r="N7" s="407"/>
      <c r="O7" s="404" t="s">
        <v>163</v>
      </c>
      <c r="Q7" s="406" t="s">
        <v>162</v>
      </c>
      <c r="R7" s="407"/>
      <c r="S7" s="406" t="s">
        <v>220</v>
      </c>
      <c r="T7" s="407"/>
      <c r="U7" s="406" t="s">
        <v>221</v>
      </c>
      <c r="V7" s="407"/>
      <c r="W7" s="406" t="s">
        <v>150</v>
      </c>
      <c r="X7" s="407"/>
      <c r="Y7" s="404" t="s">
        <v>163</v>
      </c>
    </row>
    <row r="8" spans="1:25" s="99" customFormat="1" ht="21" customHeight="1">
      <c r="A8" s="405"/>
      <c r="B8" s="405"/>
      <c r="C8" s="405"/>
      <c r="D8" s="405"/>
      <c r="E8" s="405"/>
      <c r="F8" s="405"/>
      <c r="G8" s="103" t="s">
        <v>110</v>
      </c>
      <c r="H8" s="103" t="s">
        <v>164</v>
      </c>
      <c r="I8" s="103" t="s">
        <v>110</v>
      </c>
      <c r="J8" s="103" t="s">
        <v>164</v>
      </c>
      <c r="K8" s="103" t="s">
        <v>110</v>
      </c>
      <c r="L8" s="103" t="s">
        <v>164</v>
      </c>
      <c r="M8" s="103" t="s">
        <v>110</v>
      </c>
      <c r="N8" s="103" t="s">
        <v>164</v>
      </c>
      <c r="O8" s="405"/>
      <c r="Q8" s="103" t="s">
        <v>110</v>
      </c>
      <c r="R8" s="103" t="s">
        <v>164</v>
      </c>
      <c r="S8" s="103" t="s">
        <v>110</v>
      </c>
      <c r="T8" s="103" t="s">
        <v>164</v>
      </c>
      <c r="U8" s="103" t="s">
        <v>110</v>
      </c>
      <c r="V8" s="103" t="s">
        <v>164</v>
      </c>
      <c r="W8" s="103" t="s">
        <v>110</v>
      </c>
      <c r="X8" s="103" t="s">
        <v>164</v>
      </c>
      <c r="Y8" s="405"/>
    </row>
    <row r="9" spans="1:25" ht="14.25">
      <c r="A9" s="104">
        <v>1</v>
      </c>
      <c r="B9" s="234">
        <v>1</v>
      </c>
      <c r="C9" s="234" t="s">
        <v>29</v>
      </c>
      <c r="D9" s="235">
        <v>30.76</v>
      </c>
      <c r="E9" s="105"/>
      <c r="F9" s="104"/>
      <c r="G9" s="104"/>
      <c r="H9" s="106">
        <f t="shared" ref="H9:J24" si="0">IFERROR(G9/$F9%,0)</f>
        <v>0</v>
      </c>
      <c r="I9" s="104"/>
      <c r="J9" s="106">
        <f t="shared" si="0"/>
        <v>0</v>
      </c>
      <c r="K9" s="104"/>
      <c r="L9" s="106">
        <f t="shared" ref="L9:L58" si="1">IFERROR(K9/$F9%,0)</f>
        <v>0</v>
      </c>
      <c r="M9" s="104"/>
      <c r="N9" s="106">
        <f t="shared" ref="N9:N58" si="2">IFERROR(M9/$F9%,0)</f>
        <v>0</v>
      </c>
      <c r="O9" s="104"/>
      <c r="Q9" s="104"/>
      <c r="R9" s="106">
        <f t="shared" ref="R9:R58" si="3">IFERROR(Q9/$F9%,0)</f>
        <v>0</v>
      </c>
      <c r="S9" s="104"/>
      <c r="T9" s="106">
        <f t="shared" ref="T9:T58" si="4">IFERROR(S9/$F9%,0)</f>
        <v>0</v>
      </c>
      <c r="U9" s="104"/>
      <c r="V9" s="106">
        <f t="shared" ref="V9:V58" si="5">IFERROR(U9/$F9%,0)</f>
        <v>0</v>
      </c>
      <c r="W9" s="104"/>
      <c r="X9" s="106">
        <f t="shared" ref="X9:X58" si="6">IFERROR(W9/$F9%,0)</f>
        <v>0</v>
      </c>
      <c r="Y9" s="104"/>
    </row>
    <row r="10" spans="1:25" ht="14.25">
      <c r="A10" s="104">
        <v>2</v>
      </c>
      <c r="B10" s="234">
        <v>1</v>
      </c>
      <c r="C10" s="234" t="s">
        <v>34</v>
      </c>
      <c r="D10" s="235">
        <v>32.72</v>
      </c>
      <c r="E10" s="105"/>
      <c r="F10" s="104"/>
      <c r="G10" s="104"/>
      <c r="H10" s="106">
        <f t="shared" si="0"/>
        <v>0</v>
      </c>
      <c r="I10" s="104"/>
      <c r="J10" s="106">
        <f t="shared" si="0"/>
        <v>0</v>
      </c>
      <c r="K10" s="104"/>
      <c r="L10" s="106">
        <f t="shared" si="1"/>
        <v>0</v>
      </c>
      <c r="M10" s="104"/>
      <c r="N10" s="106">
        <f t="shared" si="2"/>
        <v>0</v>
      </c>
      <c r="O10" s="104"/>
      <c r="Q10" s="104"/>
      <c r="R10" s="106">
        <f t="shared" si="3"/>
        <v>0</v>
      </c>
      <c r="S10" s="104"/>
      <c r="T10" s="106">
        <f t="shared" si="4"/>
        <v>0</v>
      </c>
      <c r="U10" s="104"/>
      <c r="V10" s="106">
        <f t="shared" si="5"/>
        <v>0</v>
      </c>
      <c r="W10" s="104"/>
      <c r="X10" s="106">
        <f t="shared" si="6"/>
        <v>0</v>
      </c>
      <c r="Y10" s="104"/>
    </row>
    <row r="11" spans="1:25" ht="14.25">
      <c r="A11" s="104">
        <v>3</v>
      </c>
      <c r="B11" s="234">
        <v>1</v>
      </c>
      <c r="C11" s="234" t="s">
        <v>38</v>
      </c>
      <c r="D11" s="235">
        <v>23.27</v>
      </c>
      <c r="E11" s="105"/>
      <c r="F11" s="104"/>
      <c r="G11" s="104"/>
      <c r="H11" s="106">
        <f t="shared" si="0"/>
        <v>0</v>
      </c>
      <c r="I11" s="104"/>
      <c r="J11" s="106">
        <f t="shared" si="0"/>
        <v>0</v>
      </c>
      <c r="K11" s="104"/>
      <c r="L11" s="106">
        <f t="shared" si="1"/>
        <v>0</v>
      </c>
      <c r="M11" s="104"/>
      <c r="N11" s="106">
        <f t="shared" si="2"/>
        <v>0</v>
      </c>
      <c r="O11" s="104"/>
      <c r="Q11" s="104"/>
      <c r="R11" s="106">
        <f t="shared" si="3"/>
        <v>0</v>
      </c>
      <c r="S11" s="104"/>
      <c r="T11" s="106">
        <f t="shared" si="4"/>
        <v>0</v>
      </c>
      <c r="U11" s="104"/>
      <c r="V11" s="106">
        <f t="shared" si="5"/>
        <v>0</v>
      </c>
      <c r="W11" s="104"/>
      <c r="X11" s="106">
        <f t="shared" si="6"/>
        <v>0</v>
      </c>
      <c r="Y11" s="104"/>
    </row>
    <row r="12" spans="1:25" ht="14.25">
      <c r="A12" s="104">
        <v>4</v>
      </c>
      <c r="B12" s="234">
        <v>1</v>
      </c>
      <c r="C12" s="234" t="s">
        <v>31</v>
      </c>
      <c r="D12" s="235">
        <v>21.79</v>
      </c>
      <c r="E12" s="104"/>
      <c r="F12" s="104"/>
      <c r="G12" s="104"/>
      <c r="H12" s="106">
        <f t="shared" si="0"/>
        <v>0</v>
      </c>
      <c r="I12" s="104"/>
      <c r="J12" s="106">
        <f t="shared" si="0"/>
        <v>0</v>
      </c>
      <c r="K12" s="104"/>
      <c r="L12" s="106">
        <f t="shared" si="1"/>
        <v>0</v>
      </c>
      <c r="M12" s="104"/>
      <c r="N12" s="106">
        <f t="shared" si="2"/>
        <v>0</v>
      </c>
      <c r="O12" s="104"/>
      <c r="Q12" s="104"/>
      <c r="R12" s="106">
        <f t="shared" si="3"/>
        <v>0</v>
      </c>
      <c r="S12" s="104"/>
      <c r="T12" s="106">
        <f t="shared" si="4"/>
        <v>0</v>
      </c>
      <c r="U12" s="104"/>
      <c r="V12" s="106">
        <f t="shared" si="5"/>
        <v>0</v>
      </c>
      <c r="W12" s="104"/>
      <c r="X12" s="106">
        <f t="shared" si="6"/>
        <v>0</v>
      </c>
      <c r="Y12" s="104"/>
    </row>
    <row r="13" spans="1:25" ht="14.25">
      <c r="A13" s="104">
        <v>5</v>
      </c>
      <c r="B13" s="234">
        <v>1</v>
      </c>
      <c r="C13" s="234" t="s">
        <v>45</v>
      </c>
      <c r="D13" s="235">
        <v>35.35</v>
      </c>
      <c r="E13" s="104"/>
      <c r="F13" s="104"/>
      <c r="G13" s="104"/>
      <c r="H13" s="106">
        <f t="shared" si="0"/>
        <v>0</v>
      </c>
      <c r="I13" s="104"/>
      <c r="J13" s="106">
        <f t="shared" si="0"/>
        <v>0</v>
      </c>
      <c r="K13" s="104"/>
      <c r="L13" s="106">
        <f t="shared" si="1"/>
        <v>0</v>
      </c>
      <c r="M13" s="104"/>
      <c r="N13" s="106">
        <f t="shared" si="2"/>
        <v>0</v>
      </c>
      <c r="O13" s="104"/>
      <c r="Q13" s="104"/>
      <c r="R13" s="106">
        <f t="shared" si="3"/>
        <v>0</v>
      </c>
      <c r="S13" s="104"/>
      <c r="T13" s="106">
        <f t="shared" si="4"/>
        <v>0</v>
      </c>
      <c r="U13" s="104"/>
      <c r="V13" s="106">
        <f t="shared" si="5"/>
        <v>0</v>
      </c>
      <c r="W13" s="104"/>
      <c r="X13" s="106">
        <f t="shared" si="6"/>
        <v>0</v>
      </c>
      <c r="Y13" s="104"/>
    </row>
    <row r="14" spans="1:25" ht="14.25">
      <c r="A14" s="104">
        <v>6</v>
      </c>
      <c r="B14" s="234">
        <v>1</v>
      </c>
      <c r="C14" s="234" t="s">
        <v>36</v>
      </c>
      <c r="D14" s="235">
        <v>22.49</v>
      </c>
      <c r="E14" s="104"/>
      <c r="F14" s="104"/>
      <c r="G14" s="104"/>
      <c r="H14" s="106">
        <f t="shared" si="0"/>
        <v>0</v>
      </c>
      <c r="I14" s="104"/>
      <c r="J14" s="106">
        <f t="shared" si="0"/>
        <v>0</v>
      </c>
      <c r="K14" s="104"/>
      <c r="L14" s="106">
        <f t="shared" si="1"/>
        <v>0</v>
      </c>
      <c r="M14" s="104"/>
      <c r="N14" s="106">
        <f t="shared" si="2"/>
        <v>0</v>
      </c>
      <c r="O14" s="104"/>
      <c r="Q14" s="104"/>
      <c r="R14" s="106">
        <f t="shared" si="3"/>
        <v>0</v>
      </c>
      <c r="S14" s="104"/>
      <c r="T14" s="106">
        <f t="shared" si="4"/>
        <v>0</v>
      </c>
      <c r="U14" s="104"/>
      <c r="V14" s="106">
        <f t="shared" si="5"/>
        <v>0</v>
      </c>
      <c r="W14" s="104"/>
      <c r="X14" s="106">
        <f t="shared" si="6"/>
        <v>0</v>
      </c>
      <c r="Y14" s="104"/>
    </row>
    <row r="15" spans="1:25" ht="14.25">
      <c r="A15" s="104">
        <v>7</v>
      </c>
      <c r="B15" s="234">
        <v>1</v>
      </c>
      <c r="C15" s="234" t="s">
        <v>33</v>
      </c>
      <c r="D15" s="235">
        <v>38.58</v>
      </c>
      <c r="E15" s="104"/>
      <c r="F15" s="104"/>
      <c r="G15" s="104"/>
      <c r="H15" s="106">
        <f t="shared" si="0"/>
        <v>0</v>
      </c>
      <c r="I15" s="104"/>
      <c r="J15" s="106">
        <f t="shared" si="0"/>
        <v>0</v>
      </c>
      <c r="K15" s="104"/>
      <c r="L15" s="106">
        <f t="shared" si="1"/>
        <v>0</v>
      </c>
      <c r="M15" s="104"/>
      <c r="N15" s="106">
        <f t="shared" si="2"/>
        <v>0</v>
      </c>
      <c r="O15" s="104"/>
      <c r="Q15" s="104"/>
      <c r="R15" s="106">
        <f t="shared" si="3"/>
        <v>0</v>
      </c>
      <c r="S15" s="104"/>
      <c r="T15" s="106">
        <f t="shared" si="4"/>
        <v>0</v>
      </c>
      <c r="U15" s="104"/>
      <c r="V15" s="106">
        <f t="shared" si="5"/>
        <v>0</v>
      </c>
      <c r="W15" s="104"/>
      <c r="X15" s="106">
        <f t="shared" si="6"/>
        <v>0</v>
      </c>
      <c r="Y15" s="104"/>
    </row>
    <row r="16" spans="1:25" ht="14.25">
      <c r="A16" s="104">
        <v>8</v>
      </c>
      <c r="B16" s="234">
        <v>1</v>
      </c>
      <c r="C16" s="234" t="s">
        <v>58</v>
      </c>
      <c r="D16" s="235">
        <v>32.11</v>
      </c>
      <c r="E16" s="104"/>
      <c r="F16" s="104"/>
      <c r="G16" s="104"/>
      <c r="H16" s="106">
        <f t="shared" si="0"/>
        <v>0</v>
      </c>
      <c r="I16" s="104"/>
      <c r="J16" s="106">
        <f t="shared" si="0"/>
        <v>0</v>
      </c>
      <c r="K16" s="104"/>
      <c r="L16" s="106">
        <f t="shared" si="1"/>
        <v>0</v>
      </c>
      <c r="M16" s="104"/>
      <c r="N16" s="106">
        <f t="shared" si="2"/>
        <v>0</v>
      </c>
      <c r="O16" s="104"/>
      <c r="Q16" s="104"/>
      <c r="R16" s="106">
        <f t="shared" si="3"/>
        <v>0</v>
      </c>
      <c r="S16" s="104"/>
      <c r="T16" s="106">
        <f t="shared" si="4"/>
        <v>0</v>
      </c>
      <c r="U16" s="104"/>
      <c r="V16" s="106">
        <f t="shared" si="5"/>
        <v>0</v>
      </c>
      <c r="W16" s="104"/>
      <c r="X16" s="106">
        <f t="shared" si="6"/>
        <v>0</v>
      </c>
      <c r="Y16" s="104"/>
    </row>
    <row r="17" spans="1:25" ht="14.25">
      <c r="A17" s="104">
        <v>9</v>
      </c>
      <c r="B17" s="234">
        <v>1</v>
      </c>
      <c r="C17" s="234" t="s">
        <v>63</v>
      </c>
      <c r="D17" s="235">
        <v>31.12</v>
      </c>
      <c r="E17" s="104"/>
      <c r="F17" s="104"/>
      <c r="G17" s="104"/>
      <c r="H17" s="106">
        <f t="shared" si="0"/>
        <v>0</v>
      </c>
      <c r="I17" s="104"/>
      <c r="J17" s="106">
        <f t="shared" si="0"/>
        <v>0</v>
      </c>
      <c r="K17" s="104"/>
      <c r="L17" s="106">
        <f t="shared" si="1"/>
        <v>0</v>
      </c>
      <c r="M17" s="104"/>
      <c r="N17" s="106">
        <f t="shared" si="2"/>
        <v>0</v>
      </c>
      <c r="O17" s="104"/>
      <c r="Q17" s="104"/>
      <c r="R17" s="106">
        <f t="shared" si="3"/>
        <v>0</v>
      </c>
      <c r="S17" s="104"/>
      <c r="T17" s="106">
        <f t="shared" si="4"/>
        <v>0</v>
      </c>
      <c r="U17" s="104"/>
      <c r="V17" s="106">
        <f t="shared" si="5"/>
        <v>0</v>
      </c>
      <c r="W17" s="104"/>
      <c r="X17" s="106">
        <f t="shared" si="6"/>
        <v>0</v>
      </c>
      <c r="Y17" s="104"/>
    </row>
    <row r="18" spans="1:25" ht="14.25">
      <c r="A18" s="104">
        <v>10</v>
      </c>
      <c r="B18" s="234">
        <v>1</v>
      </c>
      <c r="C18" s="234" t="s">
        <v>68</v>
      </c>
      <c r="D18" s="235">
        <v>31.65</v>
      </c>
      <c r="E18" s="104"/>
      <c r="F18" s="104"/>
      <c r="G18" s="104"/>
      <c r="H18" s="106">
        <f t="shared" si="0"/>
        <v>0</v>
      </c>
      <c r="I18" s="104"/>
      <c r="J18" s="106">
        <f t="shared" si="0"/>
        <v>0</v>
      </c>
      <c r="K18" s="104"/>
      <c r="L18" s="106">
        <f t="shared" si="1"/>
        <v>0</v>
      </c>
      <c r="M18" s="104"/>
      <c r="N18" s="106">
        <f t="shared" si="2"/>
        <v>0</v>
      </c>
      <c r="O18" s="104"/>
      <c r="Q18" s="104"/>
      <c r="R18" s="106">
        <f t="shared" si="3"/>
        <v>0</v>
      </c>
      <c r="S18" s="104"/>
      <c r="T18" s="106">
        <f t="shared" si="4"/>
        <v>0</v>
      </c>
      <c r="U18" s="104"/>
      <c r="V18" s="106">
        <f t="shared" si="5"/>
        <v>0</v>
      </c>
      <c r="W18" s="104"/>
      <c r="X18" s="106">
        <f t="shared" si="6"/>
        <v>0</v>
      </c>
      <c r="Y18" s="104"/>
    </row>
    <row r="19" spans="1:25" ht="14.25">
      <c r="A19" s="104">
        <v>11</v>
      </c>
      <c r="B19" s="234">
        <v>1</v>
      </c>
      <c r="C19" s="234" t="s">
        <v>73</v>
      </c>
      <c r="D19" s="235">
        <v>30.7</v>
      </c>
      <c r="E19" s="104"/>
      <c r="F19" s="104"/>
      <c r="G19" s="104"/>
      <c r="H19" s="106">
        <f t="shared" si="0"/>
        <v>0</v>
      </c>
      <c r="I19" s="104"/>
      <c r="J19" s="106">
        <f t="shared" si="0"/>
        <v>0</v>
      </c>
      <c r="K19" s="104"/>
      <c r="L19" s="106">
        <f t="shared" si="1"/>
        <v>0</v>
      </c>
      <c r="M19" s="104"/>
      <c r="N19" s="106">
        <f t="shared" si="2"/>
        <v>0</v>
      </c>
      <c r="O19" s="104"/>
      <c r="Q19" s="104"/>
      <c r="R19" s="106">
        <f t="shared" si="3"/>
        <v>0</v>
      </c>
      <c r="S19" s="104"/>
      <c r="T19" s="106">
        <f t="shared" si="4"/>
        <v>0</v>
      </c>
      <c r="U19" s="104"/>
      <c r="V19" s="106">
        <f t="shared" si="5"/>
        <v>0</v>
      </c>
      <c r="W19" s="104"/>
      <c r="X19" s="106">
        <f t="shared" si="6"/>
        <v>0</v>
      </c>
      <c r="Y19" s="104"/>
    </row>
    <row r="20" spans="1:25" ht="14.25">
      <c r="A20" s="104">
        <v>12</v>
      </c>
      <c r="B20" s="234">
        <v>1</v>
      </c>
      <c r="C20" s="234" t="s">
        <v>78</v>
      </c>
      <c r="D20" s="235">
        <v>30.91</v>
      </c>
      <c r="E20" s="104"/>
      <c r="F20" s="104"/>
      <c r="G20" s="104"/>
      <c r="H20" s="106">
        <f t="shared" si="0"/>
        <v>0</v>
      </c>
      <c r="I20" s="104"/>
      <c r="J20" s="106">
        <f t="shared" si="0"/>
        <v>0</v>
      </c>
      <c r="K20" s="104"/>
      <c r="L20" s="106">
        <f t="shared" si="1"/>
        <v>0</v>
      </c>
      <c r="M20" s="104"/>
      <c r="N20" s="106">
        <f t="shared" si="2"/>
        <v>0</v>
      </c>
      <c r="O20" s="104"/>
      <c r="Q20" s="104"/>
      <c r="R20" s="106">
        <f t="shared" si="3"/>
        <v>0</v>
      </c>
      <c r="S20" s="104"/>
      <c r="T20" s="106">
        <f t="shared" si="4"/>
        <v>0</v>
      </c>
      <c r="U20" s="104"/>
      <c r="V20" s="106">
        <f t="shared" si="5"/>
        <v>0</v>
      </c>
      <c r="W20" s="104"/>
      <c r="X20" s="106">
        <f t="shared" si="6"/>
        <v>0</v>
      </c>
      <c r="Y20" s="104"/>
    </row>
    <row r="21" spans="1:25" ht="14.25">
      <c r="A21" s="104">
        <v>13</v>
      </c>
      <c r="B21" s="234">
        <v>1</v>
      </c>
      <c r="C21" s="234" t="s">
        <v>83</v>
      </c>
      <c r="D21" s="235">
        <v>32.15</v>
      </c>
      <c r="E21" s="104"/>
      <c r="F21" s="104"/>
      <c r="G21" s="104"/>
      <c r="H21" s="106">
        <f t="shared" si="0"/>
        <v>0</v>
      </c>
      <c r="I21" s="104"/>
      <c r="J21" s="106">
        <f t="shared" si="0"/>
        <v>0</v>
      </c>
      <c r="K21" s="104"/>
      <c r="L21" s="106">
        <f t="shared" si="1"/>
        <v>0</v>
      </c>
      <c r="M21" s="104"/>
      <c r="N21" s="106">
        <f t="shared" si="2"/>
        <v>0</v>
      </c>
      <c r="O21" s="104"/>
      <c r="Q21" s="104"/>
      <c r="R21" s="106">
        <f t="shared" si="3"/>
        <v>0</v>
      </c>
      <c r="S21" s="104"/>
      <c r="T21" s="106">
        <f t="shared" si="4"/>
        <v>0</v>
      </c>
      <c r="U21" s="104"/>
      <c r="V21" s="106">
        <f t="shared" si="5"/>
        <v>0</v>
      </c>
      <c r="W21" s="104"/>
      <c r="X21" s="106">
        <f t="shared" si="6"/>
        <v>0</v>
      </c>
      <c r="Y21" s="104"/>
    </row>
    <row r="22" spans="1:25" ht="14.25">
      <c r="A22" s="104">
        <v>14</v>
      </c>
      <c r="B22" s="234">
        <v>1</v>
      </c>
      <c r="C22" s="234" t="s">
        <v>88</v>
      </c>
      <c r="D22" s="235">
        <v>34.74</v>
      </c>
      <c r="E22" s="104"/>
      <c r="F22" s="104"/>
      <c r="G22" s="104"/>
      <c r="H22" s="106">
        <f t="shared" si="0"/>
        <v>0</v>
      </c>
      <c r="I22" s="104"/>
      <c r="J22" s="106">
        <f t="shared" si="0"/>
        <v>0</v>
      </c>
      <c r="K22" s="104"/>
      <c r="L22" s="106">
        <f t="shared" si="1"/>
        <v>0</v>
      </c>
      <c r="M22" s="104"/>
      <c r="N22" s="106">
        <f t="shared" si="2"/>
        <v>0</v>
      </c>
      <c r="O22" s="104"/>
      <c r="Q22" s="104"/>
      <c r="R22" s="106">
        <f t="shared" si="3"/>
        <v>0</v>
      </c>
      <c r="S22" s="104"/>
      <c r="T22" s="106">
        <f t="shared" si="4"/>
        <v>0</v>
      </c>
      <c r="U22" s="104"/>
      <c r="V22" s="106">
        <f t="shared" si="5"/>
        <v>0</v>
      </c>
      <c r="W22" s="104"/>
      <c r="X22" s="106">
        <f t="shared" si="6"/>
        <v>0</v>
      </c>
      <c r="Y22" s="104"/>
    </row>
    <row r="23" spans="1:25" ht="14.25">
      <c r="A23" s="104">
        <v>15</v>
      </c>
      <c r="B23" s="234">
        <v>1</v>
      </c>
      <c r="C23" s="234" t="s">
        <v>92</v>
      </c>
      <c r="D23" s="235">
        <v>26.85</v>
      </c>
      <c r="E23" s="104"/>
      <c r="F23" s="104"/>
      <c r="G23" s="104"/>
      <c r="H23" s="106">
        <f t="shared" si="0"/>
        <v>0</v>
      </c>
      <c r="I23" s="104"/>
      <c r="J23" s="106">
        <f t="shared" si="0"/>
        <v>0</v>
      </c>
      <c r="K23" s="104"/>
      <c r="L23" s="106">
        <f t="shared" si="1"/>
        <v>0</v>
      </c>
      <c r="M23" s="104"/>
      <c r="N23" s="106">
        <f t="shared" si="2"/>
        <v>0</v>
      </c>
      <c r="O23" s="104"/>
      <c r="Q23" s="104"/>
      <c r="R23" s="106">
        <f t="shared" si="3"/>
        <v>0</v>
      </c>
      <c r="S23" s="104"/>
      <c r="T23" s="106">
        <f t="shared" si="4"/>
        <v>0</v>
      </c>
      <c r="U23" s="104"/>
      <c r="V23" s="106">
        <f t="shared" si="5"/>
        <v>0</v>
      </c>
      <c r="W23" s="104"/>
      <c r="X23" s="106">
        <f t="shared" si="6"/>
        <v>0</v>
      </c>
      <c r="Y23" s="104"/>
    </row>
    <row r="24" spans="1:25" ht="14.25">
      <c r="A24" s="104">
        <v>16</v>
      </c>
      <c r="B24" s="234">
        <v>1</v>
      </c>
      <c r="C24" s="234" t="s">
        <v>95</v>
      </c>
      <c r="D24" s="235">
        <v>29.81</v>
      </c>
      <c r="E24" s="104"/>
      <c r="F24" s="104"/>
      <c r="G24" s="104"/>
      <c r="H24" s="106">
        <f t="shared" si="0"/>
        <v>0</v>
      </c>
      <c r="I24" s="104"/>
      <c r="J24" s="106">
        <f t="shared" si="0"/>
        <v>0</v>
      </c>
      <c r="K24" s="104"/>
      <c r="L24" s="106">
        <f t="shared" si="1"/>
        <v>0</v>
      </c>
      <c r="M24" s="104"/>
      <c r="N24" s="106">
        <f t="shared" si="2"/>
        <v>0</v>
      </c>
      <c r="O24" s="104"/>
      <c r="Q24" s="104"/>
      <c r="R24" s="106">
        <f t="shared" si="3"/>
        <v>0</v>
      </c>
      <c r="S24" s="104"/>
      <c r="T24" s="106">
        <f t="shared" si="4"/>
        <v>0</v>
      </c>
      <c r="U24" s="104"/>
      <c r="V24" s="106">
        <f t="shared" si="5"/>
        <v>0</v>
      </c>
      <c r="W24" s="104"/>
      <c r="X24" s="106">
        <f t="shared" si="6"/>
        <v>0</v>
      </c>
      <c r="Y24" s="104"/>
    </row>
    <row r="25" spans="1:25" ht="14.25">
      <c r="A25" s="104">
        <v>17</v>
      </c>
      <c r="B25" s="234">
        <v>1</v>
      </c>
      <c r="C25" s="234" t="s">
        <v>98</v>
      </c>
      <c r="D25" s="235">
        <v>29.63</v>
      </c>
      <c r="E25" s="104"/>
      <c r="F25" s="104"/>
      <c r="G25" s="104"/>
      <c r="H25" s="106">
        <f t="shared" ref="H25:J40" si="7">IFERROR(G25/$F25%,0)</f>
        <v>0</v>
      </c>
      <c r="I25" s="104"/>
      <c r="J25" s="106">
        <f t="shared" si="7"/>
        <v>0</v>
      </c>
      <c r="K25" s="104"/>
      <c r="L25" s="106">
        <f t="shared" si="1"/>
        <v>0</v>
      </c>
      <c r="M25" s="104"/>
      <c r="N25" s="106">
        <f t="shared" si="2"/>
        <v>0</v>
      </c>
      <c r="O25" s="104"/>
      <c r="Q25" s="104"/>
      <c r="R25" s="106">
        <f t="shared" si="3"/>
        <v>0</v>
      </c>
      <c r="S25" s="104"/>
      <c r="T25" s="106">
        <f t="shared" si="4"/>
        <v>0</v>
      </c>
      <c r="U25" s="104"/>
      <c r="V25" s="106">
        <f t="shared" si="5"/>
        <v>0</v>
      </c>
      <c r="W25" s="104"/>
      <c r="X25" s="106">
        <f t="shared" si="6"/>
        <v>0</v>
      </c>
      <c r="Y25" s="104"/>
    </row>
    <row r="26" spans="1:25" ht="14.25">
      <c r="A26" s="104">
        <v>18</v>
      </c>
      <c r="B26" s="234">
        <v>1</v>
      </c>
      <c r="C26" s="234" t="s">
        <v>101</v>
      </c>
      <c r="D26" s="235">
        <v>29.53</v>
      </c>
      <c r="E26" s="104"/>
      <c r="F26" s="104"/>
      <c r="G26" s="104"/>
      <c r="H26" s="106">
        <f t="shared" si="7"/>
        <v>0</v>
      </c>
      <c r="I26" s="104"/>
      <c r="J26" s="106">
        <f t="shared" si="7"/>
        <v>0</v>
      </c>
      <c r="K26" s="104"/>
      <c r="L26" s="106">
        <f t="shared" si="1"/>
        <v>0</v>
      </c>
      <c r="M26" s="104"/>
      <c r="N26" s="106">
        <f t="shared" si="2"/>
        <v>0</v>
      </c>
      <c r="O26" s="104"/>
      <c r="Q26" s="104"/>
      <c r="R26" s="106">
        <f t="shared" si="3"/>
        <v>0</v>
      </c>
      <c r="S26" s="104"/>
      <c r="T26" s="106">
        <f t="shared" si="4"/>
        <v>0</v>
      </c>
      <c r="U26" s="104"/>
      <c r="V26" s="106">
        <f t="shared" si="5"/>
        <v>0</v>
      </c>
      <c r="W26" s="104"/>
      <c r="X26" s="106">
        <f t="shared" si="6"/>
        <v>0</v>
      </c>
      <c r="Y26" s="104"/>
    </row>
    <row r="27" spans="1:25" ht="14.25">
      <c r="A27" s="104">
        <v>19</v>
      </c>
      <c r="B27" s="234">
        <v>1</v>
      </c>
      <c r="C27" s="234" t="s">
        <v>104</v>
      </c>
      <c r="D27" s="235">
        <v>29.61</v>
      </c>
      <c r="E27" s="104"/>
      <c r="F27" s="104"/>
      <c r="G27" s="104"/>
      <c r="H27" s="106">
        <f t="shared" si="7"/>
        <v>0</v>
      </c>
      <c r="I27" s="104"/>
      <c r="J27" s="106">
        <f t="shared" si="7"/>
        <v>0</v>
      </c>
      <c r="K27" s="104"/>
      <c r="L27" s="106">
        <f t="shared" si="1"/>
        <v>0</v>
      </c>
      <c r="M27" s="104"/>
      <c r="N27" s="106">
        <f t="shared" si="2"/>
        <v>0</v>
      </c>
      <c r="O27" s="104"/>
      <c r="Q27" s="104"/>
      <c r="R27" s="106">
        <f t="shared" si="3"/>
        <v>0</v>
      </c>
      <c r="S27" s="104"/>
      <c r="T27" s="106">
        <f t="shared" si="4"/>
        <v>0</v>
      </c>
      <c r="U27" s="104"/>
      <c r="V27" s="106">
        <f t="shared" si="5"/>
        <v>0</v>
      </c>
      <c r="W27" s="104"/>
      <c r="X27" s="106">
        <f t="shared" si="6"/>
        <v>0</v>
      </c>
      <c r="Y27" s="104"/>
    </row>
    <row r="28" spans="1:25" ht="14.25">
      <c r="A28" s="104">
        <v>20</v>
      </c>
      <c r="B28" s="234">
        <v>1</v>
      </c>
      <c r="C28" s="234" t="s">
        <v>107</v>
      </c>
      <c r="D28" s="235">
        <v>31.33</v>
      </c>
      <c r="E28" s="104"/>
      <c r="F28" s="104"/>
      <c r="G28" s="104"/>
      <c r="H28" s="106">
        <f t="shared" si="7"/>
        <v>0</v>
      </c>
      <c r="I28" s="104"/>
      <c r="J28" s="106">
        <f t="shared" si="7"/>
        <v>0</v>
      </c>
      <c r="K28" s="104"/>
      <c r="L28" s="106">
        <f t="shared" si="1"/>
        <v>0</v>
      </c>
      <c r="M28" s="104"/>
      <c r="N28" s="106">
        <f t="shared" si="2"/>
        <v>0</v>
      </c>
      <c r="O28" s="104"/>
      <c r="Q28" s="104"/>
      <c r="R28" s="106">
        <f t="shared" si="3"/>
        <v>0</v>
      </c>
      <c r="S28" s="104"/>
      <c r="T28" s="106">
        <f t="shared" si="4"/>
        <v>0</v>
      </c>
      <c r="U28" s="104"/>
      <c r="V28" s="106">
        <f t="shared" si="5"/>
        <v>0</v>
      </c>
      <c r="W28" s="104"/>
      <c r="X28" s="106">
        <f t="shared" si="6"/>
        <v>0</v>
      </c>
      <c r="Y28" s="104"/>
    </row>
    <row r="29" spans="1:25" ht="14.25">
      <c r="A29" s="104">
        <v>21</v>
      </c>
      <c r="B29" s="234">
        <v>1</v>
      </c>
      <c r="C29" s="234" t="s">
        <v>64</v>
      </c>
      <c r="D29" s="235">
        <v>32.590000000000003</v>
      </c>
      <c r="E29" s="104"/>
      <c r="F29" s="104"/>
      <c r="G29" s="104"/>
      <c r="H29" s="106">
        <f t="shared" si="7"/>
        <v>0</v>
      </c>
      <c r="I29" s="104"/>
      <c r="J29" s="106">
        <f t="shared" si="7"/>
        <v>0</v>
      </c>
      <c r="K29" s="104"/>
      <c r="L29" s="106">
        <f t="shared" si="1"/>
        <v>0</v>
      </c>
      <c r="M29" s="104"/>
      <c r="N29" s="106">
        <f t="shared" si="2"/>
        <v>0</v>
      </c>
      <c r="O29" s="104"/>
      <c r="Q29" s="104"/>
      <c r="R29" s="106">
        <f t="shared" si="3"/>
        <v>0</v>
      </c>
      <c r="S29" s="104"/>
      <c r="T29" s="106">
        <f t="shared" si="4"/>
        <v>0</v>
      </c>
      <c r="U29" s="104"/>
      <c r="V29" s="106">
        <f t="shared" si="5"/>
        <v>0</v>
      </c>
      <c r="W29" s="104"/>
      <c r="X29" s="106">
        <f t="shared" si="6"/>
        <v>0</v>
      </c>
      <c r="Y29" s="104"/>
    </row>
    <row r="30" spans="1:25" ht="14.25">
      <c r="A30" s="104">
        <v>22</v>
      </c>
      <c r="B30" s="234">
        <v>1</v>
      </c>
      <c r="C30" s="234" t="s">
        <v>69</v>
      </c>
      <c r="D30" s="235">
        <v>32.35</v>
      </c>
      <c r="E30" s="104"/>
      <c r="F30" s="104"/>
      <c r="G30" s="104"/>
      <c r="H30" s="106">
        <f t="shared" si="7"/>
        <v>0</v>
      </c>
      <c r="I30" s="104"/>
      <c r="J30" s="106">
        <f t="shared" si="7"/>
        <v>0</v>
      </c>
      <c r="K30" s="104"/>
      <c r="L30" s="106">
        <f t="shared" si="1"/>
        <v>0</v>
      </c>
      <c r="M30" s="104"/>
      <c r="N30" s="106">
        <f t="shared" si="2"/>
        <v>0</v>
      </c>
      <c r="O30" s="104"/>
      <c r="Q30" s="104"/>
      <c r="R30" s="106">
        <f t="shared" si="3"/>
        <v>0</v>
      </c>
      <c r="S30" s="104"/>
      <c r="T30" s="106">
        <f t="shared" si="4"/>
        <v>0</v>
      </c>
      <c r="U30" s="104"/>
      <c r="V30" s="106">
        <f t="shared" si="5"/>
        <v>0</v>
      </c>
      <c r="W30" s="104"/>
      <c r="X30" s="106">
        <f t="shared" si="6"/>
        <v>0</v>
      </c>
      <c r="Y30" s="104"/>
    </row>
    <row r="31" spans="1:25" ht="14.25">
      <c r="A31" s="104">
        <v>23</v>
      </c>
      <c r="B31" s="234">
        <v>1</v>
      </c>
      <c r="C31" s="234" t="s">
        <v>74</v>
      </c>
      <c r="D31" s="235">
        <v>31.9</v>
      </c>
      <c r="E31" s="104"/>
      <c r="F31" s="104"/>
      <c r="G31" s="104"/>
      <c r="H31" s="106">
        <f t="shared" si="7"/>
        <v>0</v>
      </c>
      <c r="I31" s="104"/>
      <c r="J31" s="106">
        <f t="shared" si="7"/>
        <v>0</v>
      </c>
      <c r="K31" s="104"/>
      <c r="L31" s="106">
        <f t="shared" si="1"/>
        <v>0</v>
      </c>
      <c r="M31" s="104"/>
      <c r="N31" s="106">
        <f t="shared" si="2"/>
        <v>0</v>
      </c>
      <c r="O31" s="104"/>
      <c r="Q31" s="104"/>
      <c r="R31" s="106">
        <f t="shared" si="3"/>
        <v>0</v>
      </c>
      <c r="S31" s="104"/>
      <c r="T31" s="106">
        <f t="shared" si="4"/>
        <v>0</v>
      </c>
      <c r="U31" s="104"/>
      <c r="V31" s="106">
        <f t="shared" si="5"/>
        <v>0</v>
      </c>
      <c r="W31" s="104"/>
      <c r="X31" s="106">
        <f t="shared" si="6"/>
        <v>0</v>
      </c>
      <c r="Y31" s="104"/>
    </row>
    <row r="32" spans="1:25" ht="14.25">
      <c r="A32" s="104">
        <v>24</v>
      </c>
      <c r="B32" s="234">
        <v>1</v>
      </c>
      <c r="C32" s="234" t="s">
        <v>79</v>
      </c>
      <c r="D32" s="235">
        <v>32.619999999999997</v>
      </c>
      <c r="E32" s="104"/>
      <c r="F32" s="104"/>
      <c r="G32" s="104"/>
      <c r="H32" s="106">
        <f t="shared" si="7"/>
        <v>0</v>
      </c>
      <c r="I32" s="104"/>
      <c r="J32" s="106">
        <f t="shared" si="7"/>
        <v>0</v>
      </c>
      <c r="K32" s="104"/>
      <c r="L32" s="106">
        <f t="shared" si="1"/>
        <v>0</v>
      </c>
      <c r="M32" s="104"/>
      <c r="N32" s="106">
        <f t="shared" si="2"/>
        <v>0</v>
      </c>
      <c r="O32" s="104"/>
      <c r="Q32" s="104"/>
      <c r="R32" s="106">
        <f t="shared" si="3"/>
        <v>0</v>
      </c>
      <c r="S32" s="104"/>
      <c r="T32" s="106">
        <f t="shared" si="4"/>
        <v>0</v>
      </c>
      <c r="U32" s="104"/>
      <c r="V32" s="106">
        <f t="shared" si="5"/>
        <v>0</v>
      </c>
      <c r="W32" s="104"/>
      <c r="X32" s="106">
        <f t="shared" si="6"/>
        <v>0</v>
      </c>
      <c r="Y32" s="104"/>
    </row>
    <row r="33" spans="1:25" ht="14.25">
      <c r="A33" s="104">
        <v>25</v>
      </c>
      <c r="B33" s="234">
        <v>1</v>
      </c>
      <c r="C33" s="234" t="s">
        <v>84</v>
      </c>
      <c r="D33" s="235">
        <v>31.79</v>
      </c>
      <c r="E33" s="104"/>
      <c r="F33" s="104"/>
      <c r="G33" s="104"/>
      <c r="H33" s="106">
        <f t="shared" si="7"/>
        <v>0</v>
      </c>
      <c r="I33" s="104"/>
      <c r="J33" s="106">
        <f t="shared" si="7"/>
        <v>0</v>
      </c>
      <c r="K33" s="104"/>
      <c r="L33" s="106">
        <f t="shared" si="1"/>
        <v>0</v>
      </c>
      <c r="M33" s="104"/>
      <c r="N33" s="106">
        <f t="shared" si="2"/>
        <v>0</v>
      </c>
      <c r="O33" s="104"/>
      <c r="Q33" s="104"/>
      <c r="R33" s="106">
        <f t="shared" si="3"/>
        <v>0</v>
      </c>
      <c r="S33" s="104"/>
      <c r="T33" s="106">
        <f t="shared" si="4"/>
        <v>0</v>
      </c>
      <c r="U33" s="104"/>
      <c r="V33" s="106">
        <f t="shared" si="5"/>
        <v>0</v>
      </c>
      <c r="W33" s="104"/>
      <c r="X33" s="106">
        <f t="shared" si="6"/>
        <v>0</v>
      </c>
      <c r="Y33" s="104"/>
    </row>
    <row r="34" spans="1:25" ht="14.25">
      <c r="A34" s="104">
        <v>26</v>
      </c>
      <c r="B34" s="234">
        <v>1</v>
      </c>
      <c r="C34" s="234" t="s">
        <v>80</v>
      </c>
      <c r="D34" s="235">
        <v>28.8</v>
      </c>
      <c r="E34" s="104"/>
      <c r="F34" s="104"/>
      <c r="G34" s="104"/>
      <c r="H34" s="106">
        <f t="shared" si="7"/>
        <v>0</v>
      </c>
      <c r="I34" s="104"/>
      <c r="J34" s="106">
        <f t="shared" si="7"/>
        <v>0</v>
      </c>
      <c r="K34" s="104"/>
      <c r="L34" s="106">
        <f t="shared" si="1"/>
        <v>0</v>
      </c>
      <c r="M34" s="104"/>
      <c r="N34" s="106">
        <f t="shared" si="2"/>
        <v>0</v>
      </c>
      <c r="O34" s="104"/>
      <c r="Q34" s="104"/>
      <c r="R34" s="106">
        <f t="shared" si="3"/>
        <v>0</v>
      </c>
      <c r="S34" s="104"/>
      <c r="T34" s="106">
        <f t="shared" si="4"/>
        <v>0</v>
      </c>
      <c r="U34" s="104"/>
      <c r="V34" s="106">
        <f t="shared" si="5"/>
        <v>0</v>
      </c>
      <c r="W34" s="104"/>
      <c r="X34" s="106">
        <f t="shared" si="6"/>
        <v>0</v>
      </c>
      <c r="Y34" s="104"/>
    </row>
    <row r="35" spans="1:25" ht="14.25">
      <c r="A35" s="104">
        <v>27</v>
      </c>
      <c r="B35" s="234">
        <v>1</v>
      </c>
      <c r="C35" s="234" t="s">
        <v>85</v>
      </c>
      <c r="D35" s="235">
        <v>29.38</v>
      </c>
      <c r="E35" s="104"/>
      <c r="F35" s="104"/>
      <c r="G35" s="104"/>
      <c r="H35" s="106">
        <f t="shared" si="7"/>
        <v>0</v>
      </c>
      <c r="I35" s="104"/>
      <c r="J35" s="106">
        <f t="shared" si="7"/>
        <v>0</v>
      </c>
      <c r="K35" s="104"/>
      <c r="L35" s="106">
        <f t="shared" si="1"/>
        <v>0</v>
      </c>
      <c r="M35" s="104"/>
      <c r="N35" s="106">
        <f t="shared" si="2"/>
        <v>0</v>
      </c>
      <c r="O35" s="104"/>
      <c r="Q35" s="104"/>
      <c r="R35" s="106">
        <f t="shared" si="3"/>
        <v>0</v>
      </c>
      <c r="S35" s="104"/>
      <c r="T35" s="106">
        <f t="shared" si="4"/>
        <v>0</v>
      </c>
      <c r="U35" s="104"/>
      <c r="V35" s="106">
        <f t="shared" si="5"/>
        <v>0</v>
      </c>
      <c r="W35" s="104"/>
      <c r="X35" s="106">
        <f t="shared" si="6"/>
        <v>0</v>
      </c>
      <c r="Y35" s="104"/>
    </row>
    <row r="36" spans="1:25" ht="14.25">
      <c r="A36" s="104">
        <v>28</v>
      </c>
      <c r="B36" s="234">
        <v>1</v>
      </c>
      <c r="C36" s="234" t="s">
        <v>89</v>
      </c>
      <c r="D36" s="235">
        <v>29.07</v>
      </c>
      <c r="E36" s="104"/>
      <c r="F36" s="104"/>
      <c r="G36" s="104"/>
      <c r="H36" s="106">
        <f t="shared" si="7"/>
        <v>0</v>
      </c>
      <c r="I36" s="104"/>
      <c r="J36" s="106">
        <f t="shared" si="7"/>
        <v>0</v>
      </c>
      <c r="K36" s="104"/>
      <c r="L36" s="106">
        <f t="shared" si="1"/>
        <v>0</v>
      </c>
      <c r="M36" s="104"/>
      <c r="N36" s="106">
        <f t="shared" si="2"/>
        <v>0</v>
      </c>
      <c r="O36" s="104"/>
      <c r="Q36" s="104"/>
      <c r="R36" s="106">
        <f t="shared" si="3"/>
        <v>0</v>
      </c>
      <c r="S36" s="104"/>
      <c r="T36" s="106">
        <f t="shared" si="4"/>
        <v>0</v>
      </c>
      <c r="U36" s="104"/>
      <c r="V36" s="106">
        <f t="shared" si="5"/>
        <v>0</v>
      </c>
      <c r="W36" s="104"/>
      <c r="X36" s="106">
        <f t="shared" si="6"/>
        <v>0</v>
      </c>
      <c r="Y36" s="104"/>
    </row>
    <row r="37" spans="1:25" ht="14.25">
      <c r="A37" s="104">
        <v>29</v>
      </c>
      <c r="B37" s="234">
        <v>1</v>
      </c>
      <c r="C37" s="234" t="s">
        <v>59</v>
      </c>
      <c r="D37" s="235">
        <v>33.020000000000003</v>
      </c>
      <c r="E37" s="104"/>
      <c r="F37" s="104"/>
      <c r="G37" s="104"/>
      <c r="H37" s="106">
        <f t="shared" si="7"/>
        <v>0</v>
      </c>
      <c r="I37" s="104"/>
      <c r="J37" s="106">
        <f t="shared" si="7"/>
        <v>0</v>
      </c>
      <c r="K37" s="104"/>
      <c r="L37" s="106">
        <f t="shared" si="1"/>
        <v>0</v>
      </c>
      <c r="M37" s="104"/>
      <c r="N37" s="106">
        <f t="shared" si="2"/>
        <v>0</v>
      </c>
      <c r="O37" s="104"/>
      <c r="Q37" s="104"/>
      <c r="R37" s="106">
        <f t="shared" si="3"/>
        <v>0</v>
      </c>
      <c r="S37" s="104"/>
      <c r="T37" s="106">
        <f t="shared" si="4"/>
        <v>0</v>
      </c>
      <c r="U37" s="104"/>
      <c r="V37" s="106">
        <f t="shared" si="5"/>
        <v>0</v>
      </c>
      <c r="W37" s="104"/>
      <c r="X37" s="106">
        <f t="shared" si="6"/>
        <v>0</v>
      </c>
      <c r="Y37" s="104"/>
    </row>
    <row r="38" spans="1:25" ht="14.25">
      <c r="A38" s="104">
        <v>30</v>
      </c>
      <c r="B38" s="234">
        <v>1</v>
      </c>
      <c r="C38" s="234" t="s">
        <v>47</v>
      </c>
      <c r="D38" s="235">
        <v>27.68</v>
      </c>
      <c r="E38" s="104"/>
      <c r="F38" s="104"/>
      <c r="G38" s="104"/>
      <c r="H38" s="106">
        <f t="shared" si="7"/>
        <v>0</v>
      </c>
      <c r="I38" s="104"/>
      <c r="J38" s="106">
        <f t="shared" si="7"/>
        <v>0</v>
      </c>
      <c r="K38" s="104"/>
      <c r="L38" s="106">
        <f t="shared" si="1"/>
        <v>0</v>
      </c>
      <c r="M38" s="104"/>
      <c r="N38" s="106">
        <f t="shared" si="2"/>
        <v>0</v>
      </c>
      <c r="O38" s="104"/>
      <c r="Q38" s="104"/>
      <c r="R38" s="106">
        <f t="shared" si="3"/>
        <v>0</v>
      </c>
      <c r="S38" s="104"/>
      <c r="T38" s="106">
        <f t="shared" si="4"/>
        <v>0</v>
      </c>
      <c r="U38" s="104"/>
      <c r="V38" s="106">
        <f t="shared" si="5"/>
        <v>0</v>
      </c>
      <c r="W38" s="104"/>
      <c r="X38" s="106">
        <f t="shared" si="6"/>
        <v>0</v>
      </c>
      <c r="Y38" s="104"/>
    </row>
    <row r="39" spans="1:25" ht="14.25">
      <c r="A39" s="104">
        <v>31</v>
      </c>
      <c r="B39" s="234">
        <v>1</v>
      </c>
      <c r="C39" s="234" t="s">
        <v>51</v>
      </c>
      <c r="D39" s="235">
        <v>33.92</v>
      </c>
      <c r="E39" s="104"/>
      <c r="F39" s="104"/>
      <c r="G39" s="104"/>
      <c r="H39" s="106">
        <f t="shared" si="7"/>
        <v>0</v>
      </c>
      <c r="I39" s="104"/>
      <c r="J39" s="106">
        <f t="shared" si="7"/>
        <v>0</v>
      </c>
      <c r="K39" s="104"/>
      <c r="L39" s="106">
        <f t="shared" si="1"/>
        <v>0</v>
      </c>
      <c r="M39" s="104"/>
      <c r="N39" s="106">
        <f t="shared" si="2"/>
        <v>0</v>
      </c>
      <c r="O39" s="104"/>
      <c r="Q39" s="104"/>
      <c r="R39" s="106">
        <f t="shared" si="3"/>
        <v>0</v>
      </c>
      <c r="S39" s="104"/>
      <c r="T39" s="106">
        <f t="shared" si="4"/>
        <v>0</v>
      </c>
      <c r="U39" s="104"/>
      <c r="V39" s="106">
        <f t="shared" si="5"/>
        <v>0</v>
      </c>
      <c r="W39" s="104"/>
      <c r="X39" s="106">
        <f t="shared" si="6"/>
        <v>0</v>
      </c>
      <c r="Y39" s="104"/>
    </row>
    <row r="40" spans="1:25" ht="14.25">
      <c r="A40" s="104">
        <v>32</v>
      </c>
      <c r="B40" s="234">
        <v>1</v>
      </c>
      <c r="C40" s="234" t="s">
        <v>55</v>
      </c>
      <c r="D40" s="235">
        <v>27.16</v>
      </c>
      <c r="E40" s="104"/>
      <c r="F40" s="104"/>
      <c r="G40" s="104"/>
      <c r="H40" s="106">
        <f t="shared" si="7"/>
        <v>0</v>
      </c>
      <c r="I40" s="104"/>
      <c r="J40" s="106">
        <f t="shared" si="7"/>
        <v>0</v>
      </c>
      <c r="K40" s="104"/>
      <c r="L40" s="106">
        <f t="shared" si="1"/>
        <v>0</v>
      </c>
      <c r="M40" s="104"/>
      <c r="N40" s="106">
        <f t="shared" si="2"/>
        <v>0</v>
      </c>
      <c r="O40" s="104"/>
      <c r="Q40" s="104"/>
      <c r="R40" s="106">
        <f t="shared" si="3"/>
        <v>0</v>
      </c>
      <c r="S40" s="104"/>
      <c r="T40" s="106">
        <f t="shared" si="4"/>
        <v>0</v>
      </c>
      <c r="U40" s="104"/>
      <c r="V40" s="106">
        <f t="shared" si="5"/>
        <v>0</v>
      </c>
      <c r="W40" s="104"/>
      <c r="X40" s="106">
        <f t="shared" si="6"/>
        <v>0</v>
      </c>
      <c r="Y40" s="104"/>
    </row>
    <row r="41" spans="1:25" ht="14.25">
      <c r="A41" s="104">
        <v>33</v>
      </c>
      <c r="B41" s="234">
        <v>1</v>
      </c>
      <c r="C41" s="234" t="s">
        <v>60</v>
      </c>
      <c r="D41" s="235">
        <v>29.41</v>
      </c>
      <c r="E41" s="104"/>
      <c r="F41" s="104"/>
      <c r="G41" s="104"/>
      <c r="H41" s="106">
        <f t="shared" ref="H41:J56" si="8">IFERROR(G41/$F41%,0)</f>
        <v>0</v>
      </c>
      <c r="I41" s="104"/>
      <c r="J41" s="106">
        <f t="shared" si="8"/>
        <v>0</v>
      </c>
      <c r="K41" s="104"/>
      <c r="L41" s="106">
        <f t="shared" si="1"/>
        <v>0</v>
      </c>
      <c r="M41" s="104"/>
      <c r="N41" s="106">
        <f t="shared" si="2"/>
        <v>0</v>
      </c>
      <c r="O41" s="104"/>
      <c r="Q41" s="104"/>
      <c r="R41" s="106">
        <f t="shared" si="3"/>
        <v>0</v>
      </c>
      <c r="S41" s="104"/>
      <c r="T41" s="106">
        <f t="shared" si="4"/>
        <v>0</v>
      </c>
      <c r="U41" s="104"/>
      <c r="V41" s="106">
        <f t="shared" si="5"/>
        <v>0</v>
      </c>
      <c r="W41" s="104"/>
      <c r="X41" s="106">
        <f t="shared" si="6"/>
        <v>0</v>
      </c>
      <c r="Y41" s="104"/>
    </row>
    <row r="42" spans="1:25" ht="14.25">
      <c r="A42" s="104">
        <v>34</v>
      </c>
      <c r="B42" s="234">
        <v>1</v>
      </c>
      <c r="C42" s="234" t="s">
        <v>65</v>
      </c>
      <c r="D42" s="235">
        <v>28.82</v>
      </c>
      <c r="E42" s="104"/>
      <c r="F42" s="104"/>
      <c r="G42" s="104"/>
      <c r="H42" s="106">
        <f t="shared" si="8"/>
        <v>0</v>
      </c>
      <c r="I42" s="104"/>
      <c r="J42" s="106">
        <f t="shared" si="8"/>
        <v>0</v>
      </c>
      <c r="K42" s="104"/>
      <c r="L42" s="106">
        <f t="shared" si="1"/>
        <v>0</v>
      </c>
      <c r="M42" s="104"/>
      <c r="N42" s="106">
        <f t="shared" si="2"/>
        <v>0</v>
      </c>
      <c r="O42" s="104"/>
      <c r="Q42" s="104"/>
      <c r="R42" s="106">
        <f t="shared" si="3"/>
        <v>0</v>
      </c>
      <c r="S42" s="104"/>
      <c r="T42" s="106">
        <f t="shared" si="4"/>
        <v>0</v>
      </c>
      <c r="U42" s="104"/>
      <c r="V42" s="106">
        <f t="shared" si="5"/>
        <v>0</v>
      </c>
      <c r="W42" s="104"/>
      <c r="X42" s="106">
        <f t="shared" si="6"/>
        <v>0</v>
      </c>
      <c r="Y42" s="104"/>
    </row>
    <row r="43" spans="1:25" ht="14.25">
      <c r="A43" s="104">
        <v>35</v>
      </c>
      <c r="B43" s="234">
        <v>1</v>
      </c>
      <c r="C43" s="234" t="s">
        <v>70</v>
      </c>
      <c r="D43" s="235">
        <v>29.28</v>
      </c>
      <c r="E43" s="104"/>
      <c r="F43" s="104"/>
      <c r="G43" s="104"/>
      <c r="H43" s="106">
        <f t="shared" si="8"/>
        <v>0</v>
      </c>
      <c r="I43" s="104"/>
      <c r="J43" s="106">
        <f t="shared" si="8"/>
        <v>0</v>
      </c>
      <c r="K43" s="104"/>
      <c r="L43" s="106">
        <f t="shared" si="1"/>
        <v>0</v>
      </c>
      <c r="M43" s="104"/>
      <c r="N43" s="106">
        <f t="shared" si="2"/>
        <v>0</v>
      </c>
      <c r="O43" s="104"/>
      <c r="Q43" s="104"/>
      <c r="R43" s="106">
        <f t="shared" si="3"/>
        <v>0</v>
      </c>
      <c r="S43" s="104"/>
      <c r="T43" s="106">
        <f t="shared" si="4"/>
        <v>0</v>
      </c>
      <c r="U43" s="104"/>
      <c r="V43" s="106">
        <f t="shared" si="5"/>
        <v>0</v>
      </c>
      <c r="W43" s="104"/>
      <c r="X43" s="106">
        <f t="shared" si="6"/>
        <v>0</v>
      </c>
      <c r="Y43" s="104"/>
    </row>
    <row r="44" spans="1:25" ht="14.25">
      <c r="A44" s="104">
        <v>36</v>
      </c>
      <c r="B44" s="234">
        <v>1</v>
      </c>
      <c r="C44" s="234" t="s">
        <v>75</v>
      </c>
      <c r="D44" s="235">
        <v>29.28</v>
      </c>
      <c r="E44" s="104"/>
      <c r="F44" s="104"/>
      <c r="G44" s="104"/>
      <c r="H44" s="106">
        <f t="shared" si="8"/>
        <v>0</v>
      </c>
      <c r="I44" s="104"/>
      <c r="J44" s="106">
        <f t="shared" si="8"/>
        <v>0</v>
      </c>
      <c r="K44" s="104"/>
      <c r="L44" s="106">
        <f t="shared" si="1"/>
        <v>0</v>
      </c>
      <c r="M44" s="104"/>
      <c r="N44" s="106">
        <f t="shared" si="2"/>
        <v>0</v>
      </c>
      <c r="O44" s="104"/>
      <c r="Q44" s="104"/>
      <c r="R44" s="106">
        <f t="shared" si="3"/>
        <v>0</v>
      </c>
      <c r="S44" s="104"/>
      <c r="T44" s="106">
        <f t="shared" si="4"/>
        <v>0</v>
      </c>
      <c r="U44" s="104"/>
      <c r="V44" s="106">
        <f t="shared" si="5"/>
        <v>0</v>
      </c>
      <c r="W44" s="104"/>
      <c r="X44" s="106">
        <f t="shared" si="6"/>
        <v>0</v>
      </c>
      <c r="Y44" s="104"/>
    </row>
    <row r="45" spans="1:25" ht="14.25">
      <c r="A45" s="104">
        <v>37</v>
      </c>
      <c r="B45" s="234">
        <v>1</v>
      </c>
      <c r="C45" s="234" t="s">
        <v>46</v>
      </c>
      <c r="D45" s="235">
        <v>30.01</v>
      </c>
      <c r="E45" s="104"/>
      <c r="F45" s="104"/>
      <c r="G45" s="104"/>
      <c r="H45" s="106">
        <f t="shared" si="8"/>
        <v>0</v>
      </c>
      <c r="I45" s="104"/>
      <c r="J45" s="106">
        <f t="shared" si="8"/>
        <v>0</v>
      </c>
      <c r="K45" s="104"/>
      <c r="L45" s="106">
        <f t="shared" si="1"/>
        <v>0</v>
      </c>
      <c r="M45" s="104"/>
      <c r="N45" s="106">
        <f t="shared" si="2"/>
        <v>0</v>
      </c>
      <c r="O45" s="104"/>
      <c r="Q45" s="104"/>
      <c r="R45" s="106">
        <f t="shared" si="3"/>
        <v>0</v>
      </c>
      <c r="S45" s="104"/>
      <c r="T45" s="106">
        <f t="shared" si="4"/>
        <v>0</v>
      </c>
      <c r="U45" s="104"/>
      <c r="V45" s="106">
        <f t="shared" si="5"/>
        <v>0</v>
      </c>
      <c r="W45" s="104"/>
      <c r="X45" s="106">
        <f t="shared" si="6"/>
        <v>0</v>
      </c>
      <c r="Y45" s="104"/>
    </row>
    <row r="46" spans="1:25" ht="14.25">
      <c r="A46" s="104">
        <v>38</v>
      </c>
      <c r="B46" s="234">
        <v>1</v>
      </c>
      <c r="C46" s="234" t="s">
        <v>50</v>
      </c>
      <c r="D46" s="235">
        <v>27.86</v>
      </c>
      <c r="E46" s="104"/>
      <c r="F46" s="104"/>
      <c r="G46" s="104"/>
      <c r="H46" s="106">
        <f t="shared" si="8"/>
        <v>0</v>
      </c>
      <c r="I46" s="104"/>
      <c r="J46" s="106">
        <f t="shared" si="8"/>
        <v>0</v>
      </c>
      <c r="K46" s="104"/>
      <c r="L46" s="106">
        <f t="shared" si="1"/>
        <v>0</v>
      </c>
      <c r="M46" s="104"/>
      <c r="N46" s="106">
        <f t="shared" si="2"/>
        <v>0</v>
      </c>
      <c r="O46" s="104"/>
      <c r="Q46" s="104"/>
      <c r="R46" s="106">
        <f t="shared" si="3"/>
        <v>0</v>
      </c>
      <c r="S46" s="104"/>
      <c r="T46" s="106">
        <f t="shared" si="4"/>
        <v>0</v>
      </c>
      <c r="U46" s="104"/>
      <c r="V46" s="106">
        <f t="shared" si="5"/>
        <v>0</v>
      </c>
      <c r="W46" s="104"/>
      <c r="X46" s="106">
        <f t="shared" si="6"/>
        <v>0</v>
      </c>
      <c r="Y46" s="104"/>
    </row>
    <row r="47" spans="1:25" ht="14.25">
      <c r="A47" s="104">
        <v>39</v>
      </c>
      <c r="B47" s="234">
        <v>1</v>
      </c>
      <c r="C47" s="234" t="s">
        <v>54</v>
      </c>
      <c r="D47" s="235">
        <v>32.96</v>
      </c>
      <c r="E47" s="104"/>
      <c r="F47" s="104"/>
      <c r="G47" s="104"/>
      <c r="H47" s="106">
        <f t="shared" si="8"/>
        <v>0</v>
      </c>
      <c r="I47" s="104"/>
      <c r="J47" s="106">
        <f t="shared" si="8"/>
        <v>0</v>
      </c>
      <c r="K47" s="104"/>
      <c r="L47" s="106">
        <f t="shared" si="1"/>
        <v>0</v>
      </c>
      <c r="M47" s="104"/>
      <c r="N47" s="106">
        <f t="shared" si="2"/>
        <v>0</v>
      </c>
      <c r="O47" s="104"/>
      <c r="Q47" s="104"/>
      <c r="R47" s="106">
        <f t="shared" si="3"/>
        <v>0</v>
      </c>
      <c r="S47" s="104"/>
      <c r="T47" s="106">
        <f t="shared" si="4"/>
        <v>0</v>
      </c>
      <c r="U47" s="104"/>
      <c r="V47" s="106">
        <f t="shared" si="5"/>
        <v>0</v>
      </c>
      <c r="W47" s="104"/>
      <c r="X47" s="106">
        <f t="shared" si="6"/>
        <v>0</v>
      </c>
      <c r="Y47" s="104"/>
    </row>
    <row r="48" spans="1:25" ht="14.25">
      <c r="A48" s="104">
        <v>40</v>
      </c>
      <c r="B48" s="234">
        <v>1</v>
      </c>
      <c r="C48" s="234" t="s">
        <v>39</v>
      </c>
      <c r="D48" s="235">
        <v>31.73</v>
      </c>
      <c r="E48" s="104"/>
      <c r="F48" s="104"/>
      <c r="G48" s="104"/>
      <c r="H48" s="106">
        <f t="shared" si="8"/>
        <v>0</v>
      </c>
      <c r="I48" s="104"/>
      <c r="J48" s="106">
        <f t="shared" si="8"/>
        <v>0</v>
      </c>
      <c r="K48" s="104"/>
      <c r="L48" s="106">
        <f t="shared" si="1"/>
        <v>0</v>
      </c>
      <c r="M48" s="104"/>
      <c r="N48" s="106">
        <f t="shared" si="2"/>
        <v>0</v>
      </c>
      <c r="O48" s="104"/>
      <c r="Q48" s="104"/>
      <c r="R48" s="106">
        <f t="shared" si="3"/>
        <v>0</v>
      </c>
      <c r="S48" s="104"/>
      <c r="T48" s="106">
        <f t="shared" si="4"/>
        <v>0</v>
      </c>
      <c r="U48" s="104"/>
      <c r="V48" s="106">
        <f t="shared" si="5"/>
        <v>0</v>
      </c>
      <c r="W48" s="104"/>
      <c r="X48" s="106">
        <f t="shared" si="6"/>
        <v>0</v>
      </c>
      <c r="Y48" s="104"/>
    </row>
    <row r="49" spans="1:25" ht="14.25">
      <c r="A49" s="104">
        <v>41</v>
      </c>
      <c r="B49" s="234">
        <v>1</v>
      </c>
      <c r="C49" s="234" t="s">
        <v>42</v>
      </c>
      <c r="D49" s="235">
        <v>29.24</v>
      </c>
      <c r="E49" s="104"/>
      <c r="F49" s="104"/>
      <c r="G49" s="104"/>
      <c r="H49" s="106">
        <f t="shared" si="8"/>
        <v>0</v>
      </c>
      <c r="I49" s="104"/>
      <c r="J49" s="106">
        <f t="shared" si="8"/>
        <v>0</v>
      </c>
      <c r="K49" s="104"/>
      <c r="L49" s="106">
        <f t="shared" si="1"/>
        <v>0</v>
      </c>
      <c r="M49" s="104"/>
      <c r="N49" s="106">
        <f t="shared" si="2"/>
        <v>0</v>
      </c>
      <c r="O49" s="104"/>
      <c r="Q49" s="104"/>
      <c r="R49" s="106">
        <f t="shared" si="3"/>
        <v>0</v>
      </c>
      <c r="S49" s="104"/>
      <c r="T49" s="106">
        <f t="shared" si="4"/>
        <v>0</v>
      </c>
      <c r="U49" s="104"/>
      <c r="V49" s="106">
        <f t="shared" si="5"/>
        <v>0</v>
      </c>
      <c r="W49" s="104"/>
      <c r="X49" s="106">
        <f t="shared" si="6"/>
        <v>0</v>
      </c>
      <c r="Y49" s="104"/>
    </row>
    <row r="50" spans="1:25" ht="15">
      <c r="A50" s="104">
        <v>42</v>
      </c>
      <c r="B50" s="237" t="s">
        <v>110</v>
      </c>
      <c r="C50" s="237"/>
      <c r="D50" s="238">
        <f>SUM(D9:D49)</f>
        <v>1243.9699999999998</v>
      </c>
      <c r="E50" s="104"/>
      <c r="F50" s="104"/>
      <c r="G50" s="104"/>
      <c r="H50" s="106">
        <f t="shared" si="8"/>
        <v>0</v>
      </c>
      <c r="I50" s="104"/>
      <c r="J50" s="106">
        <f t="shared" si="8"/>
        <v>0</v>
      </c>
      <c r="K50" s="104"/>
      <c r="L50" s="106">
        <f t="shared" si="1"/>
        <v>0</v>
      </c>
      <c r="M50" s="104"/>
      <c r="N50" s="106">
        <f t="shared" si="2"/>
        <v>0</v>
      </c>
      <c r="O50" s="104"/>
      <c r="Q50" s="104"/>
      <c r="R50" s="106">
        <f t="shared" si="3"/>
        <v>0</v>
      </c>
      <c r="S50" s="104"/>
      <c r="T50" s="106">
        <f t="shared" si="4"/>
        <v>0</v>
      </c>
      <c r="U50" s="104"/>
      <c r="V50" s="106">
        <f t="shared" si="5"/>
        <v>0</v>
      </c>
      <c r="W50" s="104"/>
      <c r="X50" s="106">
        <f t="shared" si="6"/>
        <v>0</v>
      </c>
      <c r="Y50" s="104"/>
    </row>
    <row r="51" spans="1:25" ht="14.25">
      <c r="A51" s="104">
        <v>43</v>
      </c>
      <c r="B51" s="234">
        <v>2</v>
      </c>
      <c r="C51" s="234" t="s">
        <v>52</v>
      </c>
      <c r="D51" s="235">
        <v>38.94</v>
      </c>
      <c r="E51" s="104"/>
      <c r="F51" s="104"/>
      <c r="G51" s="104"/>
      <c r="H51" s="106">
        <f t="shared" si="8"/>
        <v>0</v>
      </c>
      <c r="I51" s="104"/>
      <c r="J51" s="106">
        <f t="shared" si="8"/>
        <v>0</v>
      </c>
      <c r="K51" s="104"/>
      <c r="L51" s="106">
        <f t="shared" si="1"/>
        <v>0</v>
      </c>
      <c r="M51" s="104"/>
      <c r="N51" s="106">
        <f t="shared" si="2"/>
        <v>0</v>
      </c>
      <c r="O51" s="104"/>
      <c r="Q51" s="104"/>
      <c r="R51" s="106">
        <f t="shared" si="3"/>
        <v>0</v>
      </c>
      <c r="S51" s="104"/>
      <c r="T51" s="106">
        <f t="shared" si="4"/>
        <v>0</v>
      </c>
      <c r="U51" s="104"/>
      <c r="V51" s="106">
        <f t="shared" si="5"/>
        <v>0</v>
      </c>
      <c r="W51" s="104"/>
      <c r="X51" s="106">
        <f t="shared" si="6"/>
        <v>0</v>
      </c>
      <c r="Y51" s="104"/>
    </row>
    <row r="52" spans="1:25" ht="14.25">
      <c r="A52" s="104">
        <v>44</v>
      </c>
      <c r="B52" s="234">
        <v>2</v>
      </c>
      <c r="C52" s="234" t="s">
        <v>56</v>
      </c>
      <c r="D52" s="235">
        <v>27.25</v>
      </c>
      <c r="E52" s="104"/>
      <c r="F52" s="104"/>
      <c r="G52" s="104"/>
      <c r="H52" s="106">
        <f t="shared" si="8"/>
        <v>0</v>
      </c>
      <c r="I52" s="104"/>
      <c r="J52" s="106">
        <f t="shared" si="8"/>
        <v>0</v>
      </c>
      <c r="K52" s="104"/>
      <c r="L52" s="106">
        <f t="shared" si="1"/>
        <v>0</v>
      </c>
      <c r="M52" s="104"/>
      <c r="N52" s="106">
        <f t="shared" si="2"/>
        <v>0</v>
      </c>
      <c r="O52" s="104"/>
      <c r="Q52" s="104"/>
      <c r="R52" s="106">
        <f t="shared" si="3"/>
        <v>0</v>
      </c>
      <c r="S52" s="104"/>
      <c r="T52" s="106">
        <f t="shared" si="4"/>
        <v>0</v>
      </c>
      <c r="U52" s="104"/>
      <c r="V52" s="106">
        <f t="shared" si="5"/>
        <v>0</v>
      </c>
      <c r="W52" s="104"/>
      <c r="X52" s="106">
        <f t="shared" si="6"/>
        <v>0</v>
      </c>
      <c r="Y52" s="104"/>
    </row>
    <row r="53" spans="1:25" ht="14.25">
      <c r="A53" s="104">
        <v>45</v>
      </c>
      <c r="B53" s="234">
        <v>2</v>
      </c>
      <c r="C53" s="234" t="s">
        <v>61</v>
      </c>
      <c r="D53" s="235">
        <v>29.49</v>
      </c>
      <c r="E53" s="104"/>
      <c r="F53" s="104"/>
      <c r="G53" s="104"/>
      <c r="H53" s="106">
        <f t="shared" si="8"/>
        <v>0</v>
      </c>
      <c r="I53" s="104"/>
      <c r="J53" s="106">
        <f t="shared" si="8"/>
        <v>0</v>
      </c>
      <c r="K53" s="104"/>
      <c r="L53" s="106">
        <f t="shared" si="1"/>
        <v>0</v>
      </c>
      <c r="M53" s="104"/>
      <c r="N53" s="106">
        <f t="shared" si="2"/>
        <v>0</v>
      </c>
      <c r="O53" s="104"/>
      <c r="Q53" s="104"/>
      <c r="R53" s="106">
        <f t="shared" si="3"/>
        <v>0</v>
      </c>
      <c r="S53" s="104"/>
      <c r="T53" s="106">
        <f t="shared" si="4"/>
        <v>0</v>
      </c>
      <c r="U53" s="104"/>
      <c r="V53" s="106">
        <f t="shared" si="5"/>
        <v>0</v>
      </c>
      <c r="W53" s="104"/>
      <c r="X53" s="106">
        <f t="shared" si="6"/>
        <v>0</v>
      </c>
      <c r="Y53" s="104"/>
    </row>
    <row r="54" spans="1:25" ht="14.25">
      <c r="A54" s="104">
        <v>46</v>
      </c>
      <c r="B54" s="234">
        <v>2</v>
      </c>
      <c r="C54" s="234" t="s">
        <v>66</v>
      </c>
      <c r="D54" s="235">
        <v>28.82</v>
      </c>
      <c r="E54" s="104"/>
      <c r="F54" s="104"/>
      <c r="G54" s="104"/>
      <c r="H54" s="106">
        <f t="shared" si="8"/>
        <v>0</v>
      </c>
      <c r="I54" s="104"/>
      <c r="J54" s="106">
        <f t="shared" si="8"/>
        <v>0</v>
      </c>
      <c r="K54" s="104"/>
      <c r="L54" s="106">
        <f t="shared" si="1"/>
        <v>0</v>
      </c>
      <c r="M54" s="104"/>
      <c r="N54" s="106">
        <f t="shared" si="2"/>
        <v>0</v>
      </c>
      <c r="O54" s="104"/>
      <c r="Q54" s="104"/>
      <c r="R54" s="106">
        <f t="shared" si="3"/>
        <v>0</v>
      </c>
      <c r="S54" s="104"/>
      <c r="T54" s="106">
        <f t="shared" si="4"/>
        <v>0</v>
      </c>
      <c r="U54" s="104"/>
      <c r="V54" s="106">
        <f t="shared" si="5"/>
        <v>0</v>
      </c>
      <c r="W54" s="104"/>
      <c r="X54" s="106">
        <f t="shared" si="6"/>
        <v>0</v>
      </c>
      <c r="Y54" s="104"/>
    </row>
    <row r="55" spans="1:25" ht="14.25">
      <c r="A55" s="104">
        <v>47</v>
      </c>
      <c r="B55" s="234">
        <v>2</v>
      </c>
      <c r="C55" s="234" t="s">
        <v>71</v>
      </c>
      <c r="D55" s="235">
        <v>23.51</v>
      </c>
      <c r="E55" s="104"/>
      <c r="F55" s="104"/>
      <c r="G55" s="104"/>
      <c r="H55" s="106">
        <f t="shared" si="8"/>
        <v>0</v>
      </c>
      <c r="I55" s="104"/>
      <c r="J55" s="106">
        <f t="shared" si="8"/>
        <v>0</v>
      </c>
      <c r="K55" s="104"/>
      <c r="L55" s="106">
        <f t="shared" si="1"/>
        <v>0</v>
      </c>
      <c r="M55" s="104"/>
      <c r="N55" s="106">
        <f t="shared" si="2"/>
        <v>0</v>
      </c>
      <c r="O55" s="104"/>
      <c r="Q55" s="104"/>
      <c r="R55" s="106">
        <f t="shared" si="3"/>
        <v>0</v>
      </c>
      <c r="S55" s="104"/>
      <c r="T55" s="106">
        <f t="shared" si="4"/>
        <v>0</v>
      </c>
      <c r="U55" s="104"/>
      <c r="V55" s="106">
        <f t="shared" si="5"/>
        <v>0</v>
      </c>
      <c r="W55" s="104"/>
      <c r="X55" s="106">
        <f t="shared" si="6"/>
        <v>0</v>
      </c>
      <c r="Y55" s="104"/>
    </row>
    <row r="56" spans="1:25" ht="14.25">
      <c r="A56" s="104">
        <v>48</v>
      </c>
      <c r="B56" s="234">
        <v>2</v>
      </c>
      <c r="C56" s="234" t="s">
        <v>76</v>
      </c>
      <c r="D56" s="235">
        <v>30.16</v>
      </c>
      <c r="E56" s="104"/>
      <c r="F56" s="104"/>
      <c r="G56" s="104"/>
      <c r="H56" s="106">
        <f t="shared" si="8"/>
        <v>0</v>
      </c>
      <c r="I56" s="104"/>
      <c r="J56" s="106">
        <f t="shared" si="8"/>
        <v>0</v>
      </c>
      <c r="K56" s="104"/>
      <c r="L56" s="106">
        <f t="shared" si="1"/>
        <v>0</v>
      </c>
      <c r="M56" s="104"/>
      <c r="N56" s="106">
        <f t="shared" si="2"/>
        <v>0</v>
      </c>
      <c r="O56" s="104"/>
      <c r="Q56" s="104"/>
      <c r="R56" s="106">
        <f t="shared" si="3"/>
        <v>0</v>
      </c>
      <c r="S56" s="104"/>
      <c r="T56" s="106">
        <f t="shared" si="4"/>
        <v>0</v>
      </c>
      <c r="U56" s="104"/>
      <c r="V56" s="106">
        <f t="shared" si="5"/>
        <v>0</v>
      </c>
      <c r="W56" s="104"/>
      <c r="X56" s="106">
        <f t="shared" si="6"/>
        <v>0</v>
      </c>
      <c r="Y56" s="104"/>
    </row>
    <row r="57" spans="1:25" ht="14.25">
      <c r="A57" s="104">
        <v>49</v>
      </c>
      <c r="B57" s="234">
        <v>2</v>
      </c>
      <c r="C57" s="234" t="s">
        <v>81</v>
      </c>
      <c r="D57" s="235">
        <v>28.71</v>
      </c>
      <c r="E57" s="104"/>
      <c r="F57" s="104"/>
      <c r="G57" s="104"/>
      <c r="H57" s="106">
        <f t="shared" ref="H57:J58" si="9">IFERROR(G57/$F57%,0)</f>
        <v>0</v>
      </c>
      <c r="I57" s="104"/>
      <c r="J57" s="106">
        <f t="shared" si="9"/>
        <v>0</v>
      </c>
      <c r="K57" s="104"/>
      <c r="L57" s="106">
        <f t="shared" si="1"/>
        <v>0</v>
      </c>
      <c r="M57" s="104"/>
      <c r="N57" s="106">
        <f t="shared" si="2"/>
        <v>0</v>
      </c>
      <c r="O57" s="104"/>
      <c r="Q57" s="104"/>
      <c r="R57" s="106">
        <f t="shared" si="3"/>
        <v>0</v>
      </c>
      <c r="S57" s="104"/>
      <c r="T57" s="106">
        <f t="shared" si="4"/>
        <v>0</v>
      </c>
      <c r="U57" s="104"/>
      <c r="V57" s="106">
        <f t="shared" si="5"/>
        <v>0</v>
      </c>
      <c r="W57" s="104"/>
      <c r="X57" s="106">
        <f t="shared" si="6"/>
        <v>0</v>
      </c>
      <c r="Y57" s="104"/>
    </row>
    <row r="58" spans="1:25" ht="14.25">
      <c r="A58" s="104">
        <v>50</v>
      </c>
      <c r="B58" s="234">
        <v>2</v>
      </c>
      <c r="C58" s="234" t="s">
        <v>86</v>
      </c>
      <c r="D58" s="235">
        <v>29.5</v>
      </c>
      <c r="E58" s="104"/>
      <c r="F58" s="104"/>
      <c r="G58" s="104"/>
      <c r="H58" s="106">
        <f t="shared" si="9"/>
        <v>0</v>
      </c>
      <c r="I58" s="104"/>
      <c r="J58" s="106">
        <f t="shared" si="9"/>
        <v>0</v>
      </c>
      <c r="K58" s="104"/>
      <c r="L58" s="106">
        <f t="shared" si="1"/>
        <v>0</v>
      </c>
      <c r="M58" s="104"/>
      <c r="N58" s="106">
        <f t="shared" si="2"/>
        <v>0</v>
      </c>
      <c r="O58" s="104"/>
      <c r="Q58" s="104"/>
      <c r="R58" s="106">
        <f t="shared" si="3"/>
        <v>0</v>
      </c>
      <c r="S58" s="104"/>
      <c r="T58" s="106">
        <f t="shared" si="4"/>
        <v>0</v>
      </c>
      <c r="U58" s="104"/>
      <c r="V58" s="106">
        <f t="shared" si="5"/>
        <v>0</v>
      </c>
      <c r="W58" s="104"/>
      <c r="X58" s="106">
        <f t="shared" si="6"/>
        <v>0</v>
      </c>
      <c r="Y58" s="104"/>
    </row>
    <row r="59" spans="1:25" ht="14.25">
      <c r="A59" s="104">
        <v>51</v>
      </c>
      <c r="B59" s="234">
        <v>2</v>
      </c>
      <c r="C59" s="234" t="s">
        <v>90</v>
      </c>
      <c r="D59" s="235">
        <v>29.13</v>
      </c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Q59" s="104"/>
      <c r="R59" s="104"/>
      <c r="S59" s="104"/>
      <c r="T59" s="104"/>
      <c r="U59" s="104"/>
      <c r="V59" s="104"/>
      <c r="W59" s="104"/>
      <c r="X59" s="104"/>
      <c r="Y59" s="104"/>
    </row>
    <row r="60" spans="1:25" ht="14.25">
      <c r="A60" s="104">
        <v>52</v>
      </c>
      <c r="B60" s="234">
        <v>2</v>
      </c>
      <c r="C60" s="234" t="s">
        <v>93</v>
      </c>
      <c r="D60" s="235">
        <v>27.72</v>
      </c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Q60" s="104"/>
      <c r="R60" s="104"/>
      <c r="S60" s="104"/>
      <c r="T60" s="104"/>
      <c r="U60" s="104"/>
      <c r="V60" s="104"/>
      <c r="W60" s="104"/>
      <c r="X60" s="104"/>
      <c r="Y60" s="104"/>
    </row>
    <row r="61" spans="1:25" ht="14.25">
      <c r="A61" s="104">
        <v>53</v>
      </c>
      <c r="B61" s="234">
        <v>2</v>
      </c>
      <c r="C61" s="234" t="s">
        <v>96</v>
      </c>
      <c r="D61" s="235">
        <v>29.68</v>
      </c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Q61" s="104"/>
      <c r="R61" s="104"/>
      <c r="S61" s="104"/>
      <c r="T61" s="104"/>
      <c r="U61" s="104"/>
      <c r="V61" s="104"/>
      <c r="W61" s="104"/>
      <c r="X61" s="104"/>
      <c r="Y61" s="104"/>
    </row>
    <row r="62" spans="1:25" ht="14.25">
      <c r="A62" s="104">
        <v>54</v>
      </c>
      <c r="B62" s="234">
        <v>2</v>
      </c>
      <c r="C62" s="234" t="s">
        <v>53</v>
      </c>
      <c r="D62" s="235">
        <v>39.67</v>
      </c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Q62" s="104"/>
      <c r="R62" s="104"/>
      <c r="S62" s="104"/>
      <c r="T62" s="104"/>
      <c r="U62" s="104"/>
      <c r="V62" s="104"/>
      <c r="W62" s="104"/>
      <c r="X62" s="104"/>
      <c r="Y62" s="104"/>
    </row>
    <row r="63" spans="1:25" ht="14.25">
      <c r="A63" s="104">
        <v>55</v>
      </c>
      <c r="B63" s="234">
        <v>2</v>
      </c>
      <c r="C63" s="234" t="s">
        <v>57</v>
      </c>
      <c r="D63" s="235">
        <v>29.21</v>
      </c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Q63" s="104"/>
      <c r="R63" s="104"/>
      <c r="S63" s="104"/>
      <c r="T63" s="104"/>
      <c r="U63" s="104"/>
      <c r="V63" s="104"/>
      <c r="W63" s="104"/>
      <c r="X63" s="104"/>
      <c r="Y63" s="104"/>
    </row>
    <row r="64" spans="1:25" ht="14.25">
      <c r="A64" s="104">
        <v>56</v>
      </c>
      <c r="B64" s="234">
        <v>2</v>
      </c>
      <c r="C64" s="234" t="s">
        <v>62</v>
      </c>
      <c r="D64" s="235">
        <v>30.96</v>
      </c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Q64" s="262"/>
      <c r="R64" s="262"/>
      <c r="S64" s="262"/>
      <c r="T64" s="262"/>
      <c r="U64" s="262"/>
      <c r="V64" s="262"/>
      <c r="W64" s="262"/>
      <c r="X64" s="262"/>
      <c r="Y64" s="262"/>
    </row>
    <row r="65" spans="1:25" ht="14.25">
      <c r="A65" s="104">
        <v>57</v>
      </c>
      <c r="B65" s="234">
        <v>2</v>
      </c>
      <c r="C65" s="234" t="s">
        <v>67</v>
      </c>
      <c r="D65" s="235">
        <v>29.71</v>
      </c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Q65" s="262"/>
      <c r="R65" s="262"/>
      <c r="S65" s="262"/>
      <c r="T65" s="262"/>
      <c r="U65" s="262"/>
      <c r="V65" s="262"/>
      <c r="W65" s="262"/>
      <c r="X65" s="262"/>
      <c r="Y65" s="262"/>
    </row>
    <row r="66" spans="1:25" ht="14.25">
      <c r="A66" s="104">
        <v>58</v>
      </c>
      <c r="B66" s="234">
        <v>2</v>
      </c>
      <c r="C66" s="234" t="s">
        <v>72</v>
      </c>
      <c r="D66" s="235">
        <v>29.96</v>
      </c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Q66" s="262"/>
      <c r="R66" s="262"/>
      <c r="S66" s="262"/>
      <c r="T66" s="262"/>
      <c r="U66" s="262"/>
      <c r="V66" s="262"/>
      <c r="W66" s="262"/>
      <c r="X66" s="262"/>
      <c r="Y66" s="262"/>
    </row>
    <row r="67" spans="1:25" ht="14.25">
      <c r="A67" s="104">
        <v>59</v>
      </c>
      <c r="B67" s="234">
        <v>2</v>
      </c>
      <c r="C67" s="234" t="s">
        <v>77</v>
      </c>
      <c r="D67" s="235">
        <v>30.56</v>
      </c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Q67" s="262"/>
      <c r="R67" s="262"/>
      <c r="S67" s="262"/>
      <c r="T67" s="262"/>
      <c r="U67" s="262"/>
      <c r="V67" s="262"/>
      <c r="W67" s="262"/>
      <c r="X67" s="262"/>
      <c r="Y67" s="262"/>
    </row>
    <row r="68" spans="1:25" ht="14.25">
      <c r="A68" s="104">
        <v>60</v>
      </c>
      <c r="B68" s="234">
        <v>2</v>
      </c>
      <c r="C68" s="234" t="s">
        <v>82</v>
      </c>
      <c r="D68" s="235">
        <v>25.5</v>
      </c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Q68" s="262"/>
      <c r="R68" s="262"/>
      <c r="S68" s="262"/>
      <c r="T68" s="262"/>
      <c r="U68" s="262"/>
      <c r="V68" s="262"/>
      <c r="W68" s="262"/>
      <c r="X68" s="262"/>
      <c r="Y68" s="262"/>
    </row>
    <row r="69" spans="1:25" ht="14.25">
      <c r="A69" s="104">
        <v>61</v>
      </c>
      <c r="B69" s="234">
        <v>2</v>
      </c>
      <c r="C69" s="234" t="s">
        <v>87</v>
      </c>
      <c r="D69" s="235">
        <v>33.090000000000003</v>
      </c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Q69" s="262"/>
      <c r="R69" s="262"/>
      <c r="S69" s="262"/>
      <c r="T69" s="262"/>
      <c r="U69" s="262"/>
      <c r="V69" s="262"/>
      <c r="W69" s="262"/>
      <c r="X69" s="262"/>
      <c r="Y69" s="262"/>
    </row>
    <row r="70" spans="1:25" ht="14.25">
      <c r="A70" s="104">
        <v>62</v>
      </c>
      <c r="B70" s="234">
        <v>2</v>
      </c>
      <c r="C70" s="234" t="s">
        <v>91</v>
      </c>
      <c r="D70" s="235">
        <v>30.47</v>
      </c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Q70" s="262"/>
      <c r="R70" s="262"/>
      <c r="S70" s="262"/>
      <c r="T70" s="262"/>
      <c r="U70" s="262"/>
      <c r="V70" s="262"/>
      <c r="W70" s="262"/>
      <c r="X70" s="262"/>
      <c r="Y70" s="262"/>
    </row>
    <row r="71" spans="1:25" ht="14.25">
      <c r="A71" s="104">
        <v>63</v>
      </c>
      <c r="B71" s="234">
        <v>2</v>
      </c>
      <c r="C71" s="234" t="s">
        <v>94</v>
      </c>
      <c r="D71" s="235">
        <v>29.01</v>
      </c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Q71" s="262"/>
      <c r="R71" s="262"/>
      <c r="S71" s="262"/>
      <c r="T71" s="262"/>
      <c r="U71" s="262"/>
      <c r="V71" s="262"/>
      <c r="W71" s="262"/>
      <c r="X71" s="262"/>
      <c r="Y71" s="262"/>
    </row>
    <row r="72" spans="1:25" ht="14.25">
      <c r="A72" s="104">
        <v>64</v>
      </c>
      <c r="B72" s="234">
        <v>2</v>
      </c>
      <c r="C72" s="234" t="s">
        <v>97</v>
      </c>
      <c r="D72" s="235">
        <v>29.76</v>
      </c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Q72" s="262"/>
      <c r="R72" s="262"/>
      <c r="S72" s="262"/>
      <c r="T72" s="262"/>
      <c r="U72" s="262"/>
      <c r="V72" s="262"/>
      <c r="W72" s="262"/>
      <c r="X72" s="262"/>
      <c r="Y72" s="262"/>
    </row>
    <row r="73" spans="1:25" ht="14.25">
      <c r="A73" s="104">
        <v>65</v>
      </c>
      <c r="B73" s="234">
        <v>2</v>
      </c>
      <c r="C73" s="234" t="s">
        <v>100</v>
      </c>
      <c r="D73" s="235">
        <v>31.15</v>
      </c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Q73" s="262"/>
      <c r="R73" s="262"/>
      <c r="S73" s="262"/>
      <c r="T73" s="262"/>
      <c r="U73" s="262"/>
      <c r="V73" s="262"/>
      <c r="W73" s="262"/>
      <c r="X73" s="262"/>
      <c r="Y73" s="262"/>
    </row>
    <row r="74" spans="1:25" ht="14.25">
      <c r="A74" s="104">
        <v>66</v>
      </c>
      <c r="B74" s="234">
        <v>2</v>
      </c>
      <c r="C74" s="234" t="s">
        <v>103</v>
      </c>
      <c r="D74" s="235">
        <v>31.06</v>
      </c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Q74" s="262"/>
      <c r="R74" s="262"/>
      <c r="S74" s="262"/>
      <c r="T74" s="262"/>
      <c r="U74" s="262"/>
      <c r="V74" s="262"/>
      <c r="W74" s="262"/>
      <c r="X74" s="262"/>
      <c r="Y74" s="262"/>
    </row>
    <row r="75" spans="1:25" ht="14.25">
      <c r="A75" s="104">
        <v>67</v>
      </c>
      <c r="B75" s="234">
        <v>2</v>
      </c>
      <c r="C75" s="234" t="s">
        <v>106</v>
      </c>
      <c r="D75" s="235">
        <v>29.72</v>
      </c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Q75" s="262"/>
      <c r="R75" s="262"/>
      <c r="S75" s="262"/>
      <c r="T75" s="262"/>
      <c r="U75" s="262"/>
      <c r="V75" s="262"/>
      <c r="W75" s="262"/>
      <c r="X75" s="262"/>
      <c r="Y75" s="262"/>
    </row>
    <row r="76" spans="1:25" ht="14.25">
      <c r="A76" s="104">
        <v>68</v>
      </c>
      <c r="B76" s="234">
        <v>2</v>
      </c>
      <c r="C76" s="234" t="s">
        <v>109</v>
      </c>
      <c r="D76" s="235">
        <v>28.38</v>
      </c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Q76" s="262"/>
      <c r="R76" s="262"/>
      <c r="S76" s="262"/>
      <c r="T76" s="262"/>
      <c r="U76" s="262"/>
      <c r="V76" s="262"/>
      <c r="W76" s="262"/>
      <c r="X76" s="262"/>
      <c r="Y76" s="262"/>
    </row>
    <row r="77" spans="1:25" ht="14.25">
      <c r="A77" s="104">
        <v>69</v>
      </c>
      <c r="B77" s="234">
        <v>2</v>
      </c>
      <c r="C77" s="234" t="s">
        <v>99</v>
      </c>
      <c r="D77" s="235">
        <v>29.8</v>
      </c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Q77" s="262"/>
      <c r="R77" s="262"/>
      <c r="S77" s="262"/>
      <c r="T77" s="262"/>
      <c r="U77" s="262"/>
      <c r="V77" s="262"/>
      <c r="W77" s="262"/>
      <c r="X77" s="262"/>
      <c r="Y77" s="262"/>
    </row>
    <row r="78" spans="1:25" ht="14.25">
      <c r="A78" s="104">
        <v>70</v>
      </c>
      <c r="B78" s="234">
        <v>2</v>
      </c>
      <c r="C78" s="234" t="s">
        <v>102</v>
      </c>
      <c r="D78" s="235">
        <v>30.15</v>
      </c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Q78" s="262"/>
      <c r="R78" s="262"/>
      <c r="S78" s="262"/>
      <c r="T78" s="262"/>
      <c r="U78" s="262"/>
      <c r="V78" s="262"/>
      <c r="W78" s="262"/>
      <c r="X78" s="262"/>
      <c r="Y78" s="262"/>
    </row>
    <row r="79" spans="1:25" ht="14.25">
      <c r="A79" s="104">
        <v>71</v>
      </c>
      <c r="B79" s="234">
        <v>2</v>
      </c>
      <c r="C79" s="234" t="s">
        <v>105</v>
      </c>
      <c r="D79" s="235">
        <v>29.17</v>
      </c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Q79" s="262"/>
      <c r="R79" s="262"/>
      <c r="S79" s="262"/>
      <c r="T79" s="262"/>
      <c r="U79" s="262"/>
      <c r="V79" s="262"/>
      <c r="W79" s="262"/>
      <c r="X79" s="262"/>
      <c r="Y79" s="262"/>
    </row>
    <row r="80" spans="1:25" ht="14.25">
      <c r="A80" s="104">
        <v>72</v>
      </c>
      <c r="B80" s="234">
        <v>2</v>
      </c>
      <c r="C80" s="234" t="s">
        <v>108</v>
      </c>
      <c r="D80" s="235">
        <v>28.75</v>
      </c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Q80" s="262"/>
      <c r="R80" s="262"/>
      <c r="S80" s="262"/>
      <c r="T80" s="262"/>
      <c r="U80" s="262"/>
      <c r="V80" s="262"/>
      <c r="W80" s="262"/>
      <c r="X80" s="262"/>
      <c r="Y80" s="262"/>
    </row>
    <row r="81" spans="1:25" ht="14.25">
      <c r="A81" s="104">
        <v>73</v>
      </c>
      <c r="B81" s="234">
        <v>2</v>
      </c>
      <c r="C81" s="234" t="s">
        <v>49</v>
      </c>
      <c r="D81" s="235">
        <v>29.84</v>
      </c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Q81" s="262"/>
      <c r="R81" s="262"/>
      <c r="S81" s="262"/>
      <c r="T81" s="262"/>
      <c r="U81" s="262"/>
      <c r="V81" s="262"/>
      <c r="W81" s="262"/>
      <c r="X81" s="262"/>
      <c r="Y81" s="262"/>
    </row>
    <row r="82" spans="1:25" ht="14.25">
      <c r="A82" s="104">
        <v>74</v>
      </c>
      <c r="B82" s="234">
        <v>2</v>
      </c>
      <c r="C82" s="234" t="s">
        <v>40</v>
      </c>
      <c r="D82" s="235">
        <v>28.45</v>
      </c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Q82" s="262"/>
      <c r="R82" s="262"/>
      <c r="S82" s="262"/>
      <c r="T82" s="262"/>
      <c r="U82" s="262"/>
      <c r="V82" s="262"/>
      <c r="W82" s="262"/>
      <c r="X82" s="262"/>
      <c r="Y82" s="262"/>
    </row>
    <row r="83" spans="1:25" ht="14.25">
      <c r="A83" s="104">
        <v>75</v>
      </c>
      <c r="B83" s="234">
        <v>2</v>
      </c>
      <c r="C83" s="234" t="s">
        <v>43</v>
      </c>
      <c r="D83" s="235">
        <v>29.62</v>
      </c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Q83" s="262"/>
      <c r="R83" s="262"/>
      <c r="S83" s="262"/>
      <c r="T83" s="262"/>
      <c r="U83" s="262"/>
      <c r="V83" s="262"/>
      <c r="W83" s="262"/>
      <c r="X83" s="262"/>
      <c r="Y83" s="262"/>
    </row>
    <row r="84" spans="1:25" ht="14.25">
      <c r="A84" s="104">
        <v>76</v>
      </c>
      <c r="B84" s="234">
        <v>2</v>
      </c>
      <c r="C84" s="234" t="s">
        <v>48</v>
      </c>
      <c r="D84" s="235">
        <v>28.76</v>
      </c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Q84" s="262"/>
      <c r="R84" s="262"/>
      <c r="S84" s="262"/>
      <c r="T84" s="262"/>
      <c r="U84" s="262"/>
      <c r="V84" s="262"/>
      <c r="W84" s="262"/>
      <c r="X84" s="262"/>
      <c r="Y84" s="262"/>
    </row>
    <row r="85" spans="1:25" ht="14.25">
      <c r="A85" s="104">
        <v>77</v>
      </c>
      <c r="B85" s="234">
        <v>2</v>
      </c>
      <c r="C85" s="234" t="s">
        <v>41</v>
      </c>
      <c r="D85" s="235">
        <v>29.59</v>
      </c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Q85" s="262"/>
      <c r="R85" s="262"/>
      <c r="S85" s="262"/>
      <c r="T85" s="262"/>
      <c r="U85" s="262"/>
      <c r="V85" s="262"/>
      <c r="W85" s="262"/>
      <c r="X85" s="262"/>
      <c r="Y85" s="262"/>
    </row>
    <row r="86" spans="1:25" ht="14.25">
      <c r="A86" s="104">
        <v>78</v>
      </c>
      <c r="B86" s="234">
        <v>2</v>
      </c>
      <c r="C86" s="234" t="s">
        <v>44</v>
      </c>
      <c r="D86" s="235">
        <v>31.02</v>
      </c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Q86" s="262"/>
      <c r="R86" s="262"/>
      <c r="S86" s="262"/>
      <c r="T86" s="262"/>
      <c r="U86" s="262"/>
      <c r="V86" s="262"/>
      <c r="W86" s="262"/>
      <c r="X86" s="262"/>
      <c r="Y86" s="262"/>
    </row>
    <row r="87" spans="1:25" ht="14.25">
      <c r="A87" s="104">
        <v>79</v>
      </c>
      <c r="B87" s="234">
        <v>2</v>
      </c>
      <c r="C87" s="234" t="s">
        <v>37</v>
      </c>
      <c r="D87" s="235">
        <v>22.54</v>
      </c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Q87" s="262"/>
      <c r="R87" s="262"/>
      <c r="S87" s="262"/>
      <c r="T87" s="262"/>
      <c r="U87" s="262"/>
      <c r="V87" s="262"/>
      <c r="W87" s="262"/>
      <c r="X87" s="262"/>
      <c r="Y87" s="262"/>
    </row>
    <row r="88" spans="1:25" ht="14.25">
      <c r="A88" s="104">
        <v>80</v>
      </c>
      <c r="B88" s="234">
        <v>2</v>
      </c>
      <c r="C88" s="234" t="s">
        <v>111</v>
      </c>
      <c r="D88" s="235">
        <v>19.96</v>
      </c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Q88" s="262"/>
      <c r="R88" s="262"/>
      <c r="S88" s="262"/>
      <c r="T88" s="262"/>
      <c r="U88" s="262"/>
      <c r="V88" s="262"/>
      <c r="W88" s="262"/>
      <c r="X88" s="262"/>
      <c r="Y88" s="262"/>
    </row>
    <row r="89" spans="1:25" ht="15">
      <c r="A89" s="104">
        <v>81</v>
      </c>
      <c r="B89" s="237" t="s">
        <v>110</v>
      </c>
      <c r="C89" s="237"/>
      <c r="D89" s="238">
        <f>SUM(D51:D88)</f>
        <v>1118.7699999999998</v>
      </c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Q89" s="262"/>
      <c r="R89" s="262"/>
      <c r="S89" s="262"/>
      <c r="T89" s="262"/>
      <c r="U89" s="262"/>
      <c r="V89" s="262"/>
      <c r="W89" s="262"/>
      <c r="X89" s="262"/>
      <c r="Y89" s="262"/>
    </row>
    <row r="90" spans="1:25" ht="15">
      <c r="A90" s="104">
        <v>82</v>
      </c>
      <c r="B90" s="260" t="s">
        <v>282</v>
      </c>
      <c r="C90" s="259"/>
      <c r="D90" s="261">
        <f>SUM(D89,D50)</f>
        <v>2362.7399999999998</v>
      </c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Q90" s="262"/>
      <c r="R90" s="262"/>
      <c r="S90" s="262"/>
      <c r="T90" s="262"/>
      <c r="U90" s="262"/>
      <c r="V90" s="262"/>
      <c r="W90" s="262"/>
      <c r="X90" s="262"/>
      <c r="Y90" s="262"/>
    </row>
  </sheetData>
  <mergeCells count="28">
    <mergeCell ref="A1:B4"/>
    <mergeCell ref="C1:K4"/>
    <mergeCell ref="L1:M1"/>
    <mergeCell ref="N1:O1"/>
    <mergeCell ref="L2:M2"/>
    <mergeCell ref="N2:O2"/>
    <mergeCell ref="L3:M3"/>
    <mergeCell ref="N3:O3"/>
    <mergeCell ref="L4:M4"/>
    <mergeCell ref="N4:O4"/>
    <mergeCell ref="A6:O6"/>
    <mergeCell ref="Q6:Y6"/>
    <mergeCell ref="G7:H7"/>
    <mergeCell ref="I7:J7"/>
    <mergeCell ref="K7:L7"/>
    <mergeCell ref="M7:N7"/>
    <mergeCell ref="O7:O8"/>
    <mergeCell ref="A7:A8"/>
    <mergeCell ref="B7:B8"/>
    <mergeCell ref="C7:C8"/>
    <mergeCell ref="D7:D8"/>
    <mergeCell ref="E7:E8"/>
    <mergeCell ref="F7:F8"/>
    <mergeCell ref="Y7:Y8"/>
    <mergeCell ref="Q7:R7"/>
    <mergeCell ref="S7:T7"/>
    <mergeCell ref="U7:V7"/>
    <mergeCell ref="W7:X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Q430"/>
  <sheetViews>
    <sheetView topLeftCell="A65" workbookViewId="0">
      <selection activeCell="B7" sqref="B7:H85"/>
    </sheetView>
  </sheetViews>
  <sheetFormatPr defaultColWidth="9.7109375" defaultRowHeight="15.75"/>
  <cols>
    <col min="1" max="5" width="9.7109375" style="192"/>
    <col min="6" max="6" width="12.7109375" style="192" customWidth="1"/>
    <col min="7" max="7" width="15.42578125" style="192" customWidth="1"/>
    <col min="8" max="8" width="10.7109375" style="192" customWidth="1"/>
    <col min="9" max="15" width="15" style="208" customWidth="1"/>
    <col min="16" max="16" width="11.7109375" style="192" customWidth="1"/>
    <col min="17" max="16384" width="9.7109375" style="192"/>
  </cols>
  <sheetData>
    <row r="1" spans="2:17">
      <c r="D1" s="417" t="s">
        <v>195</v>
      </c>
      <c r="E1" s="417"/>
      <c r="F1" s="417"/>
      <c r="I1" s="192"/>
      <c r="J1" s="192"/>
      <c r="K1" s="192"/>
      <c r="L1" s="192"/>
      <c r="M1" s="192"/>
      <c r="N1" s="192"/>
      <c r="O1" s="192"/>
    </row>
    <row r="2" spans="2:17">
      <c r="I2" s="192"/>
      <c r="J2" s="192"/>
      <c r="K2" s="192"/>
      <c r="L2" s="192"/>
      <c r="M2" s="192"/>
      <c r="N2" s="192"/>
      <c r="O2" s="192"/>
    </row>
    <row r="3" spans="2:17">
      <c r="B3" s="192" t="s">
        <v>211</v>
      </c>
      <c r="I3" s="192"/>
      <c r="J3" s="192"/>
      <c r="K3" s="192"/>
      <c r="L3" s="192"/>
      <c r="M3" s="192"/>
      <c r="N3" s="192"/>
      <c r="O3" s="192"/>
    </row>
    <row r="4" spans="2:17" ht="15.75" customHeight="1">
      <c r="B4" s="418" t="s">
        <v>197</v>
      </c>
      <c r="C4" s="418" t="s">
        <v>147</v>
      </c>
      <c r="D4" s="418" t="s">
        <v>148</v>
      </c>
      <c r="E4" s="418" t="s">
        <v>149</v>
      </c>
      <c r="F4" s="418" t="s">
        <v>198</v>
      </c>
      <c r="G4" s="414" t="s">
        <v>199</v>
      </c>
      <c r="H4" s="414" t="s">
        <v>200</v>
      </c>
      <c r="I4" s="415" t="s">
        <v>212</v>
      </c>
      <c r="J4" s="416"/>
      <c r="K4" s="416"/>
      <c r="L4" s="416"/>
      <c r="M4" s="193"/>
      <c r="N4" s="193"/>
      <c r="O4" s="194"/>
      <c r="P4" s="194"/>
    </row>
    <row r="5" spans="2:17" ht="60" customHeight="1">
      <c r="B5" s="418"/>
      <c r="C5" s="418"/>
      <c r="D5" s="418"/>
      <c r="E5" s="418"/>
      <c r="F5" s="418"/>
      <c r="G5" s="414"/>
      <c r="H5" s="414"/>
      <c r="I5" s="195" t="s">
        <v>202</v>
      </c>
      <c r="J5" s="195" t="s">
        <v>213</v>
      </c>
      <c r="K5" s="195" t="s">
        <v>214</v>
      </c>
      <c r="L5" s="195" t="s">
        <v>215</v>
      </c>
      <c r="M5" s="195" t="s">
        <v>216</v>
      </c>
      <c r="N5" s="195" t="s">
        <v>217</v>
      </c>
      <c r="O5" s="196" t="s">
        <v>270</v>
      </c>
      <c r="P5" s="195" t="s">
        <v>209</v>
      </c>
    </row>
    <row r="6" spans="2:17">
      <c r="B6" s="197"/>
      <c r="C6" s="197"/>
      <c r="D6" s="197"/>
      <c r="E6" s="197"/>
      <c r="F6" s="197"/>
      <c r="G6" s="198"/>
      <c r="H6" s="198"/>
      <c r="I6" s="198"/>
      <c r="J6" s="198"/>
      <c r="K6" s="198"/>
      <c r="L6" s="198"/>
      <c r="M6" s="198"/>
      <c r="N6" s="198"/>
      <c r="O6" s="198"/>
      <c r="P6" s="198"/>
    </row>
    <row r="7" spans="2:17">
      <c r="B7" s="199" t="s">
        <v>210</v>
      </c>
      <c r="C7" s="199">
        <v>1</v>
      </c>
      <c r="D7" s="199" t="s">
        <v>58</v>
      </c>
      <c r="E7" s="200">
        <v>2021</v>
      </c>
      <c r="F7" s="201">
        <v>32.11</v>
      </c>
      <c r="G7" s="202">
        <v>4439</v>
      </c>
      <c r="H7" s="202">
        <f>IFERROR(G7/F7,0)</f>
        <v>138.24353783867954</v>
      </c>
      <c r="I7" s="203"/>
      <c r="J7" s="203"/>
      <c r="K7" s="203"/>
      <c r="L7" s="203"/>
      <c r="M7" s="203"/>
      <c r="N7" s="203"/>
      <c r="O7" s="204">
        <f t="shared" ref="O7:O70" si="0">IFERROR(N7*6,0)</f>
        <v>0</v>
      </c>
      <c r="P7" s="205">
        <f t="array" ref="P7">SUM(J7:K7/G7*100)</f>
        <v>0</v>
      </c>
    </row>
    <row r="8" spans="2:17">
      <c r="B8" s="199" t="s">
        <v>210</v>
      </c>
      <c r="C8" s="199">
        <v>1</v>
      </c>
      <c r="D8" s="199" t="s">
        <v>63</v>
      </c>
      <c r="E8" s="200">
        <v>2021</v>
      </c>
      <c r="F8" s="201">
        <v>31.12</v>
      </c>
      <c r="G8" s="202">
        <v>4267</v>
      </c>
      <c r="H8" s="202">
        <f t="shared" ref="H8:H71" si="1">IFERROR(G8/F8,0)</f>
        <v>137.11439588688947</v>
      </c>
      <c r="I8" s="203"/>
      <c r="J8" s="203"/>
      <c r="K8" s="203"/>
      <c r="L8" s="203"/>
      <c r="M8" s="203"/>
      <c r="N8" s="203"/>
      <c r="O8" s="204">
        <f t="shared" si="0"/>
        <v>0</v>
      </c>
      <c r="P8" s="205">
        <f t="array" ref="P8">SUM(J8:K8/G8*100)</f>
        <v>0</v>
      </c>
    </row>
    <row r="9" spans="2:17">
      <c r="B9" s="199" t="s">
        <v>210</v>
      </c>
      <c r="C9" s="199">
        <v>1</v>
      </c>
      <c r="D9" s="199" t="s">
        <v>68</v>
      </c>
      <c r="E9" s="200">
        <v>2021</v>
      </c>
      <c r="F9" s="201">
        <v>31.65</v>
      </c>
      <c r="G9" s="202">
        <v>4328</v>
      </c>
      <c r="H9" s="202">
        <f t="shared" si="1"/>
        <v>136.74565560821486</v>
      </c>
      <c r="I9" s="203"/>
      <c r="J9" s="203"/>
      <c r="K9" s="203"/>
      <c r="L9" s="203"/>
      <c r="M9" s="203"/>
      <c r="N9" s="203"/>
      <c r="O9" s="204">
        <f t="shared" si="0"/>
        <v>0</v>
      </c>
      <c r="P9" s="205">
        <f t="array" ref="P9">SUM(J9:K9/G9*100)</f>
        <v>0</v>
      </c>
    </row>
    <row r="10" spans="2:17">
      <c r="B10" s="199" t="s">
        <v>210</v>
      </c>
      <c r="C10" s="199">
        <v>1</v>
      </c>
      <c r="D10" s="199" t="s">
        <v>73</v>
      </c>
      <c r="E10" s="200">
        <v>2021</v>
      </c>
      <c r="F10" s="201">
        <v>30.7</v>
      </c>
      <c r="G10" s="202">
        <v>4222</v>
      </c>
      <c r="H10" s="202">
        <f t="shared" si="1"/>
        <v>137.52442996742673</v>
      </c>
      <c r="I10" s="203"/>
      <c r="J10" s="203"/>
      <c r="K10" s="203"/>
      <c r="L10" s="203"/>
      <c r="M10" s="203"/>
      <c r="N10" s="203"/>
      <c r="O10" s="204">
        <f t="shared" si="0"/>
        <v>0</v>
      </c>
      <c r="P10" s="205">
        <f t="array" ref="P10">SUM(J10:K10/G10*100)</f>
        <v>0</v>
      </c>
    </row>
    <row r="11" spans="2:17">
      <c r="B11" s="199" t="s">
        <v>210</v>
      </c>
      <c r="C11" s="199">
        <v>1</v>
      </c>
      <c r="D11" s="199" t="s">
        <v>78</v>
      </c>
      <c r="E11" s="200">
        <v>2021</v>
      </c>
      <c r="F11" s="201">
        <v>30.91</v>
      </c>
      <c r="G11" s="202">
        <v>4295</v>
      </c>
      <c r="H11" s="202">
        <f t="shared" si="1"/>
        <v>138.95179553542542</v>
      </c>
      <c r="I11" s="203"/>
      <c r="J11" s="203"/>
      <c r="K11" s="203"/>
      <c r="L11" s="203"/>
      <c r="M11" s="203"/>
      <c r="N11" s="203"/>
      <c r="O11" s="204">
        <f t="shared" si="0"/>
        <v>0</v>
      </c>
      <c r="P11" s="205">
        <f t="array" ref="P11">SUM(J11:K11/G11*100)</f>
        <v>0</v>
      </c>
    </row>
    <row r="12" spans="2:17">
      <c r="B12" s="199" t="s">
        <v>210</v>
      </c>
      <c r="C12" s="199">
        <v>1</v>
      </c>
      <c r="D12" s="199" t="s">
        <v>83</v>
      </c>
      <c r="E12" s="200">
        <v>2021</v>
      </c>
      <c r="F12" s="201">
        <v>32.15</v>
      </c>
      <c r="G12" s="202">
        <v>4388</v>
      </c>
      <c r="H12" s="202">
        <f t="shared" si="1"/>
        <v>136.48522550544325</v>
      </c>
      <c r="I12" s="203"/>
      <c r="J12" s="203"/>
      <c r="K12" s="203"/>
      <c r="L12" s="203"/>
      <c r="M12" s="203"/>
      <c r="N12" s="203"/>
      <c r="O12" s="204">
        <f t="shared" si="0"/>
        <v>0</v>
      </c>
      <c r="P12" s="205">
        <f t="array" ref="P12">SUM(J12:K12/G12*100)</f>
        <v>0</v>
      </c>
    </row>
    <row r="13" spans="2:17">
      <c r="B13" s="199" t="s">
        <v>210</v>
      </c>
      <c r="C13" s="199">
        <v>1</v>
      </c>
      <c r="D13" s="199" t="s">
        <v>88</v>
      </c>
      <c r="E13" s="200">
        <v>2021</v>
      </c>
      <c r="F13" s="201">
        <v>34.74</v>
      </c>
      <c r="G13" s="202">
        <v>4806</v>
      </c>
      <c r="H13" s="202">
        <f t="shared" si="1"/>
        <v>138.34196891191709</v>
      </c>
      <c r="I13" s="203"/>
      <c r="J13" s="203"/>
      <c r="K13" s="203"/>
      <c r="L13" s="203"/>
      <c r="M13" s="203"/>
      <c r="N13" s="203"/>
      <c r="O13" s="204">
        <f t="shared" si="0"/>
        <v>0</v>
      </c>
      <c r="P13" s="205">
        <f t="array" ref="P13">SUM(J13:K13/G13*100)</f>
        <v>0</v>
      </c>
    </row>
    <row r="14" spans="2:17">
      <c r="B14" s="199" t="s">
        <v>210</v>
      </c>
      <c r="C14" s="199">
        <v>1</v>
      </c>
      <c r="D14" s="199" t="s">
        <v>92</v>
      </c>
      <c r="E14" s="200">
        <v>2021</v>
      </c>
      <c r="F14" s="201">
        <v>26.85</v>
      </c>
      <c r="G14" s="202">
        <v>3724</v>
      </c>
      <c r="H14" s="202">
        <f t="shared" si="1"/>
        <v>138.69646182495345</v>
      </c>
      <c r="I14" s="203"/>
      <c r="J14" s="203"/>
      <c r="K14" s="203"/>
      <c r="L14" s="203"/>
      <c r="M14" s="203"/>
      <c r="N14" s="203"/>
      <c r="O14" s="204">
        <f t="shared" si="0"/>
        <v>0</v>
      </c>
      <c r="P14" s="205">
        <f t="array" ref="P14">SUM(J14:K14/G14*100)</f>
        <v>0</v>
      </c>
      <c r="Q14" s="206"/>
    </row>
    <row r="15" spans="2:17">
      <c r="B15" s="199" t="s">
        <v>210</v>
      </c>
      <c r="C15" s="199">
        <v>1</v>
      </c>
      <c r="D15" s="199" t="s">
        <v>95</v>
      </c>
      <c r="E15" s="200">
        <v>2021</v>
      </c>
      <c r="F15" s="201">
        <v>29.81</v>
      </c>
      <c r="G15" s="202">
        <v>4088</v>
      </c>
      <c r="H15" s="202">
        <f t="shared" si="1"/>
        <v>137.13518953371351</v>
      </c>
      <c r="I15" s="203"/>
      <c r="J15" s="203"/>
      <c r="K15" s="203"/>
      <c r="L15" s="203"/>
      <c r="M15" s="203"/>
      <c r="N15" s="203"/>
      <c r="O15" s="204">
        <f t="shared" si="0"/>
        <v>0</v>
      </c>
      <c r="P15" s="205">
        <f t="array" ref="P15">SUM(J15:K15/G15*100)</f>
        <v>0</v>
      </c>
    </row>
    <row r="16" spans="2:17">
      <c r="B16" s="199" t="s">
        <v>210</v>
      </c>
      <c r="C16" s="199">
        <v>1</v>
      </c>
      <c r="D16" s="199" t="s">
        <v>98</v>
      </c>
      <c r="E16" s="200">
        <v>2021</v>
      </c>
      <c r="F16" s="201">
        <v>29.63</v>
      </c>
      <c r="G16" s="202">
        <v>4106</v>
      </c>
      <c r="H16" s="202">
        <f t="shared" si="1"/>
        <v>138.57576780290248</v>
      </c>
      <c r="I16" s="203"/>
      <c r="J16" s="203"/>
      <c r="K16" s="203"/>
      <c r="L16" s="203"/>
      <c r="M16" s="203"/>
      <c r="N16" s="203"/>
      <c r="O16" s="204">
        <f t="shared" si="0"/>
        <v>0</v>
      </c>
      <c r="P16" s="205">
        <f t="array" ref="P16">SUM(J16:K16/G16*100)</f>
        <v>0</v>
      </c>
    </row>
    <row r="17" spans="2:16">
      <c r="B17" s="199" t="s">
        <v>210</v>
      </c>
      <c r="C17" s="199">
        <v>1</v>
      </c>
      <c r="D17" s="199" t="s">
        <v>101</v>
      </c>
      <c r="E17" s="200">
        <v>2021</v>
      </c>
      <c r="F17" s="201">
        <v>29.53</v>
      </c>
      <c r="G17" s="202">
        <v>4104</v>
      </c>
      <c r="H17" s="202">
        <f t="shared" si="1"/>
        <v>138.97731120894005</v>
      </c>
      <c r="I17" s="203"/>
      <c r="J17" s="203"/>
      <c r="K17" s="203"/>
      <c r="L17" s="203"/>
      <c r="M17" s="203"/>
      <c r="N17" s="203"/>
      <c r="O17" s="204">
        <f t="shared" si="0"/>
        <v>0</v>
      </c>
      <c r="P17" s="205">
        <f t="array" ref="P17">SUM(J17:K17/G17*100)</f>
        <v>0</v>
      </c>
    </row>
    <row r="18" spans="2:16">
      <c r="B18" s="199" t="s">
        <v>210</v>
      </c>
      <c r="C18" s="199">
        <v>1</v>
      </c>
      <c r="D18" s="199" t="s">
        <v>104</v>
      </c>
      <c r="E18" s="200">
        <v>2021</v>
      </c>
      <c r="F18" s="201">
        <v>29.61</v>
      </c>
      <c r="G18" s="202">
        <v>4097</v>
      </c>
      <c r="H18" s="202">
        <f t="shared" si="1"/>
        <v>138.36541708882135</v>
      </c>
      <c r="I18" s="203"/>
      <c r="J18" s="203"/>
      <c r="K18" s="203"/>
      <c r="L18" s="203"/>
      <c r="M18" s="203"/>
      <c r="N18" s="203"/>
      <c r="O18" s="204">
        <f t="shared" si="0"/>
        <v>0</v>
      </c>
      <c r="P18" s="205">
        <f t="array" ref="P18">SUM(J18:K18/G18*100)</f>
        <v>0</v>
      </c>
    </row>
    <row r="19" spans="2:16">
      <c r="B19" s="199" t="s">
        <v>210</v>
      </c>
      <c r="C19" s="199">
        <v>1</v>
      </c>
      <c r="D19" s="199" t="s">
        <v>107</v>
      </c>
      <c r="E19" s="200">
        <v>2021</v>
      </c>
      <c r="F19" s="201">
        <v>31.33</v>
      </c>
      <c r="G19" s="202">
        <v>4342</v>
      </c>
      <c r="H19" s="202">
        <f t="shared" si="1"/>
        <v>138.58921161825728</v>
      </c>
      <c r="I19" s="203"/>
      <c r="J19" s="203"/>
      <c r="K19" s="203"/>
      <c r="L19" s="203"/>
      <c r="M19" s="203"/>
      <c r="N19" s="203"/>
      <c r="O19" s="204">
        <f t="shared" si="0"/>
        <v>0</v>
      </c>
      <c r="P19" s="205">
        <f t="array" ref="P19">SUM(J19:K19/G19*100)</f>
        <v>0</v>
      </c>
    </row>
    <row r="20" spans="2:16">
      <c r="B20" s="199" t="s">
        <v>210</v>
      </c>
      <c r="C20" s="199">
        <v>1</v>
      </c>
      <c r="D20" s="199" t="s">
        <v>64</v>
      </c>
      <c r="E20" s="200">
        <v>2021</v>
      </c>
      <c r="F20" s="201">
        <v>32.590000000000003</v>
      </c>
      <c r="G20" s="202">
        <v>4467</v>
      </c>
      <c r="H20" s="202">
        <f t="shared" si="1"/>
        <v>137.06658484197604</v>
      </c>
      <c r="I20" s="203"/>
      <c r="J20" s="203"/>
      <c r="K20" s="203"/>
      <c r="L20" s="203"/>
      <c r="M20" s="203"/>
      <c r="N20" s="203"/>
      <c r="O20" s="204">
        <f t="shared" si="0"/>
        <v>0</v>
      </c>
      <c r="P20" s="205">
        <f t="array" ref="P20">SUM(J20:K20/G20*100)</f>
        <v>0</v>
      </c>
    </row>
    <row r="21" spans="2:16">
      <c r="B21" s="199" t="s">
        <v>210</v>
      </c>
      <c r="C21" s="199">
        <v>1</v>
      </c>
      <c r="D21" s="199" t="s">
        <v>69</v>
      </c>
      <c r="E21" s="200">
        <v>2021</v>
      </c>
      <c r="F21" s="201">
        <v>32.35</v>
      </c>
      <c r="G21" s="202">
        <v>4430</v>
      </c>
      <c r="H21" s="202">
        <f t="shared" si="1"/>
        <v>136.93972179289025</v>
      </c>
      <c r="I21" s="203"/>
      <c r="J21" s="203"/>
      <c r="K21" s="203"/>
      <c r="L21" s="203"/>
      <c r="M21" s="203"/>
      <c r="N21" s="203"/>
      <c r="O21" s="204">
        <f t="shared" si="0"/>
        <v>0</v>
      </c>
      <c r="P21" s="205">
        <f t="array" ref="P21">SUM(J21:K21/G21*100)</f>
        <v>0</v>
      </c>
    </row>
    <row r="22" spans="2:16">
      <c r="B22" s="199" t="s">
        <v>210</v>
      </c>
      <c r="C22" s="199">
        <v>1</v>
      </c>
      <c r="D22" s="199" t="s">
        <v>74</v>
      </c>
      <c r="E22" s="200">
        <v>2021</v>
      </c>
      <c r="F22" s="201">
        <v>31.9</v>
      </c>
      <c r="G22" s="202">
        <v>4374</v>
      </c>
      <c r="H22" s="202">
        <f t="shared" si="1"/>
        <v>137.11598746081506</v>
      </c>
      <c r="I22" s="203"/>
      <c r="J22" s="203"/>
      <c r="K22" s="203"/>
      <c r="L22" s="203"/>
      <c r="M22" s="203"/>
      <c r="N22" s="203"/>
      <c r="O22" s="204">
        <f t="shared" si="0"/>
        <v>0</v>
      </c>
      <c r="P22" s="205">
        <f t="array" ref="P22">SUM(J22:K22/G22*100)</f>
        <v>0</v>
      </c>
    </row>
    <row r="23" spans="2:16">
      <c r="B23" s="199" t="s">
        <v>210</v>
      </c>
      <c r="C23" s="199">
        <v>1</v>
      </c>
      <c r="D23" s="199" t="s">
        <v>79</v>
      </c>
      <c r="E23" s="200">
        <v>2021</v>
      </c>
      <c r="F23" s="201">
        <v>32.619999999999997</v>
      </c>
      <c r="G23" s="202">
        <v>4431</v>
      </c>
      <c r="H23" s="202">
        <f t="shared" si="1"/>
        <v>135.83690987124464</v>
      </c>
      <c r="I23" s="203"/>
      <c r="J23" s="203"/>
      <c r="K23" s="203"/>
      <c r="L23" s="203"/>
      <c r="M23" s="203"/>
      <c r="N23" s="203"/>
      <c r="O23" s="204">
        <f t="shared" si="0"/>
        <v>0</v>
      </c>
      <c r="P23" s="205">
        <f t="array" ref="P23">SUM(J23:K23/G23*100)</f>
        <v>0</v>
      </c>
    </row>
    <row r="24" spans="2:16">
      <c r="B24" s="199" t="s">
        <v>210</v>
      </c>
      <c r="C24" s="199">
        <v>1</v>
      </c>
      <c r="D24" s="199" t="s">
        <v>84</v>
      </c>
      <c r="E24" s="200">
        <v>2021</v>
      </c>
      <c r="F24" s="201">
        <v>31.79</v>
      </c>
      <c r="G24" s="202">
        <v>4347</v>
      </c>
      <c r="H24" s="202">
        <f t="shared" si="1"/>
        <v>136.74111355772257</v>
      </c>
      <c r="I24" s="203"/>
      <c r="J24" s="203"/>
      <c r="K24" s="203"/>
      <c r="L24" s="203"/>
      <c r="M24" s="203"/>
      <c r="N24" s="203"/>
      <c r="O24" s="204">
        <f t="shared" si="0"/>
        <v>0</v>
      </c>
      <c r="P24" s="205">
        <f t="array" ref="P24">SUM(J24:K24/G24*100)</f>
        <v>0</v>
      </c>
    </row>
    <row r="25" spans="2:16">
      <c r="B25" s="199" t="s">
        <v>210</v>
      </c>
      <c r="C25" s="199">
        <v>1</v>
      </c>
      <c r="D25" s="199" t="s">
        <v>80</v>
      </c>
      <c r="E25" s="200">
        <v>2021</v>
      </c>
      <c r="F25" s="201">
        <v>28.8</v>
      </c>
      <c r="G25" s="202">
        <v>3954</v>
      </c>
      <c r="H25" s="202">
        <f t="shared" si="1"/>
        <v>137.29166666666666</v>
      </c>
      <c r="I25" s="203"/>
      <c r="J25" s="203"/>
      <c r="K25" s="203"/>
      <c r="L25" s="203"/>
      <c r="M25" s="203"/>
      <c r="N25" s="203"/>
      <c r="O25" s="204">
        <f t="shared" si="0"/>
        <v>0</v>
      </c>
      <c r="P25" s="205">
        <f t="array" ref="P25">SUM(J25:K25/G25*100)</f>
        <v>0</v>
      </c>
    </row>
    <row r="26" spans="2:16">
      <c r="B26" s="199" t="s">
        <v>210</v>
      </c>
      <c r="C26" s="199">
        <v>1</v>
      </c>
      <c r="D26" s="199" t="s">
        <v>85</v>
      </c>
      <c r="E26" s="200">
        <v>2021</v>
      </c>
      <c r="F26" s="201">
        <v>29.38</v>
      </c>
      <c r="G26" s="202">
        <v>4010</v>
      </c>
      <c r="H26" s="202">
        <f t="shared" si="1"/>
        <v>136.48740639891082</v>
      </c>
      <c r="I26" s="203"/>
      <c r="J26" s="203"/>
      <c r="K26" s="203"/>
      <c r="L26" s="203"/>
      <c r="M26" s="203"/>
      <c r="N26" s="203"/>
      <c r="O26" s="204">
        <f t="shared" si="0"/>
        <v>0</v>
      </c>
      <c r="P26" s="205">
        <f t="array" ref="P26">SUM(J26:K26/G26*100)</f>
        <v>0</v>
      </c>
    </row>
    <row r="27" spans="2:16">
      <c r="B27" s="199" t="s">
        <v>210</v>
      </c>
      <c r="C27" s="199">
        <v>1</v>
      </c>
      <c r="D27" s="199" t="s">
        <v>89</v>
      </c>
      <c r="E27" s="200">
        <v>2021</v>
      </c>
      <c r="F27" s="201">
        <v>29.07</v>
      </c>
      <c r="G27" s="202">
        <v>3947</v>
      </c>
      <c r="H27" s="202">
        <f t="shared" si="1"/>
        <v>135.77571379428966</v>
      </c>
      <c r="I27" s="203"/>
      <c r="J27" s="203"/>
      <c r="K27" s="203"/>
      <c r="L27" s="203"/>
      <c r="M27" s="203"/>
      <c r="N27" s="203"/>
      <c r="O27" s="204">
        <f t="shared" si="0"/>
        <v>0</v>
      </c>
      <c r="P27" s="205">
        <f t="array" ref="P27">SUM(J27:K27/G27*100)</f>
        <v>0</v>
      </c>
    </row>
    <row r="28" spans="2:16">
      <c r="B28" s="199" t="s">
        <v>210</v>
      </c>
      <c r="C28" s="199">
        <v>1</v>
      </c>
      <c r="D28" s="199" t="s">
        <v>59</v>
      </c>
      <c r="E28" s="200">
        <v>2022</v>
      </c>
      <c r="F28" s="201">
        <v>33.020000000000003</v>
      </c>
      <c r="G28" s="202">
        <v>4499</v>
      </c>
      <c r="H28" s="202">
        <f t="shared" si="1"/>
        <v>136.25075711689882</v>
      </c>
      <c r="I28" s="203"/>
      <c r="J28" s="203"/>
      <c r="K28" s="203"/>
      <c r="L28" s="203"/>
      <c r="M28" s="203"/>
      <c r="N28" s="203"/>
      <c r="O28" s="204">
        <f t="shared" si="0"/>
        <v>0</v>
      </c>
      <c r="P28" s="205">
        <f t="array" ref="P28">SUM(J28:K28/G28*100)</f>
        <v>0</v>
      </c>
    </row>
    <row r="29" spans="2:16">
      <c r="B29" s="199" t="s">
        <v>210</v>
      </c>
      <c r="C29" s="199">
        <v>1</v>
      </c>
      <c r="D29" s="199" t="s">
        <v>47</v>
      </c>
      <c r="E29" s="200">
        <v>2022</v>
      </c>
      <c r="F29" s="201">
        <v>27.68</v>
      </c>
      <c r="G29" s="202">
        <v>3774</v>
      </c>
      <c r="H29" s="202">
        <f t="shared" si="1"/>
        <v>136.34393063583815</v>
      </c>
      <c r="I29" s="203"/>
      <c r="J29" s="203"/>
      <c r="K29" s="203"/>
      <c r="L29" s="203"/>
      <c r="M29" s="203"/>
      <c r="N29" s="203"/>
      <c r="O29" s="204">
        <f t="shared" si="0"/>
        <v>0</v>
      </c>
      <c r="P29" s="205">
        <f t="array" ref="P29">SUM(J29:K29/G29*100)</f>
        <v>0</v>
      </c>
    </row>
    <row r="30" spans="2:16">
      <c r="B30" s="199" t="s">
        <v>210</v>
      </c>
      <c r="C30" s="199">
        <v>1</v>
      </c>
      <c r="D30" s="199" t="s">
        <v>51</v>
      </c>
      <c r="E30" s="200">
        <v>2022</v>
      </c>
      <c r="F30" s="201">
        <v>33.92</v>
      </c>
      <c r="G30" s="202">
        <v>4639</v>
      </c>
      <c r="H30" s="202">
        <f t="shared" si="1"/>
        <v>136.7629716981132</v>
      </c>
      <c r="I30" s="203"/>
      <c r="J30" s="203"/>
      <c r="K30" s="203"/>
      <c r="L30" s="203"/>
      <c r="M30" s="203"/>
      <c r="N30" s="203"/>
      <c r="O30" s="204">
        <f t="shared" si="0"/>
        <v>0</v>
      </c>
      <c r="P30" s="205">
        <f t="array" ref="P30">SUM(J30:K30/G30*100)</f>
        <v>0</v>
      </c>
    </row>
    <row r="31" spans="2:16">
      <c r="B31" s="199" t="s">
        <v>210</v>
      </c>
      <c r="C31" s="199">
        <v>1</v>
      </c>
      <c r="D31" s="199" t="s">
        <v>55</v>
      </c>
      <c r="E31" s="200">
        <v>2022</v>
      </c>
      <c r="F31" s="201">
        <v>27.16</v>
      </c>
      <c r="G31" s="202">
        <v>3737</v>
      </c>
      <c r="H31" s="202">
        <f t="shared" si="1"/>
        <v>137.59204712812959</v>
      </c>
      <c r="I31" s="203"/>
      <c r="J31" s="203"/>
      <c r="K31" s="203"/>
      <c r="L31" s="203"/>
      <c r="M31" s="203"/>
      <c r="N31" s="203"/>
      <c r="O31" s="204">
        <f t="shared" si="0"/>
        <v>0</v>
      </c>
      <c r="P31" s="205">
        <f t="array" ref="P31">SUM(J31:K31/G31*100)</f>
        <v>0</v>
      </c>
    </row>
    <row r="32" spans="2:16">
      <c r="B32" s="199" t="s">
        <v>210</v>
      </c>
      <c r="C32" s="199">
        <v>1</v>
      </c>
      <c r="D32" s="199" t="s">
        <v>60</v>
      </c>
      <c r="E32" s="200">
        <v>2022</v>
      </c>
      <c r="F32" s="201">
        <v>29.41</v>
      </c>
      <c r="G32" s="202">
        <v>4064</v>
      </c>
      <c r="H32" s="202">
        <f t="shared" si="1"/>
        <v>138.18429105746344</v>
      </c>
      <c r="I32" s="203"/>
      <c r="J32" s="203"/>
      <c r="K32" s="203"/>
      <c r="L32" s="203"/>
      <c r="M32" s="203"/>
      <c r="N32" s="203"/>
      <c r="O32" s="204">
        <f t="shared" si="0"/>
        <v>0</v>
      </c>
      <c r="P32" s="205">
        <f t="array" ref="P32">SUM(J32:K32/G32*100)</f>
        <v>0</v>
      </c>
    </row>
    <row r="33" spans="2:16">
      <c r="B33" s="199" t="s">
        <v>210</v>
      </c>
      <c r="C33" s="199">
        <v>1</v>
      </c>
      <c r="D33" s="199" t="s">
        <v>65</v>
      </c>
      <c r="E33" s="200">
        <v>2022</v>
      </c>
      <c r="F33" s="201">
        <v>28.82</v>
      </c>
      <c r="G33" s="202">
        <v>3992</v>
      </c>
      <c r="H33" s="202">
        <f t="shared" si="1"/>
        <v>138.5149201943095</v>
      </c>
      <c r="I33" s="203"/>
      <c r="J33" s="203"/>
      <c r="K33" s="203"/>
      <c r="L33" s="203"/>
      <c r="M33" s="203"/>
      <c r="N33" s="203"/>
      <c r="O33" s="204">
        <f t="shared" si="0"/>
        <v>0</v>
      </c>
      <c r="P33" s="205">
        <f t="array" ref="P33">SUM(J33:K33/G33*100)</f>
        <v>0</v>
      </c>
    </row>
    <row r="34" spans="2:16">
      <c r="B34" s="199" t="s">
        <v>210</v>
      </c>
      <c r="C34" s="199">
        <v>1</v>
      </c>
      <c r="D34" s="199" t="s">
        <v>70</v>
      </c>
      <c r="E34" s="200">
        <v>2022</v>
      </c>
      <c r="F34" s="201">
        <v>29.28</v>
      </c>
      <c r="G34" s="202">
        <v>4025</v>
      </c>
      <c r="H34" s="202">
        <f t="shared" si="1"/>
        <v>137.46584699453553</v>
      </c>
      <c r="I34" s="203"/>
      <c r="J34" s="203"/>
      <c r="K34" s="203"/>
      <c r="L34" s="203"/>
      <c r="M34" s="203"/>
      <c r="N34" s="203"/>
      <c r="O34" s="204">
        <f t="shared" si="0"/>
        <v>0</v>
      </c>
      <c r="P34" s="205">
        <f t="array" ref="P34">SUM(J34:K34/G34*100)</f>
        <v>0</v>
      </c>
    </row>
    <row r="35" spans="2:16">
      <c r="B35" s="199" t="s">
        <v>210</v>
      </c>
      <c r="C35" s="199">
        <v>1</v>
      </c>
      <c r="D35" s="199" t="s">
        <v>75</v>
      </c>
      <c r="E35" s="200">
        <v>2022</v>
      </c>
      <c r="F35" s="201">
        <v>29.28</v>
      </c>
      <c r="G35" s="202">
        <v>4037</v>
      </c>
      <c r="H35" s="202">
        <f t="shared" si="1"/>
        <v>137.87568306010928</v>
      </c>
      <c r="I35" s="203"/>
      <c r="J35" s="203"/>
      <c r="K35" s="203"/>
      <c r="L35" s="203"/>
      <c r="M35" s="203"/>
      <c r="N35" s="203"/>
      <c r="O35" s="204">
        <f t="shared" si="0"/>
        <v>0</v>
      </c>
      <c r="P35" s="205">
        <f t="array" ref="P35">SUM(J35:K35/G35*100)</f>
        <v>0</v>
      </c>
    </row>
    <row r="36" spans="2:16">
      <c r="B36" s="199" t="s">
        <v>210</v>
      </c>
      <c r="C36" s="199">
        <v>1</v>
      </c>
      <c r="D36" s="199" t="s">
        <v>283</v>
      </c>
      <c r="E36" s="200">
        <v>2026</v>
      </c>
      <c r="F36" s="201">
        <v>23.27</v>
      </c>
      <c r="G36" s="202">
        <v>3188</v>
      </c>
      <c r="H36" s="202">
        <f t="shared" si="1"/>
        <v>137.00042973785992</v>
      </c>
      <c r="I36" s="203"/>
      <c r="J36" s="203"/>
      <c r="K36" s="203"/>
      <c r="L36" s="203"/>
      <c r="M36" s="203"/>
      <c r="N36" s="203"/>
      <c r="O36" s="204">
        <f t="shared" si="0"/>
        <v>0</v>
      </c>
      <c r="P36" s="205">
        <f t="array" ref="P36">SUM(J36:K36/G36*100)</f>
        <v>0</v>
      </c>
    </row>
    <row r="37" spans="2:16">
      <c r="B37" s="199" t="s">
        <v>210</v>
      </c>
      <c r="C37" s="199">
        <v>1</v>
      </c>
      <c r="D37" s="199" t="s">
        <v>46</v>
      </c>
      <c r="E37" s="200">
        <v>2022</v>
      </c>
      <c r="F37" s="201">
        <v>30.01</v>
      </c>
      <c r="G37" s="202">
        <v>4182</v>
      </c>
      <c r="H37" s="202">
        <f t="shared" si="1"/>
        <v>139.35354881706098</v>
      </c>
      <c r="I37" s="203"/>
      <c r="J37" s="203"/>
      <c r="K37" s="203"/>
      <c r="L37" s="203"/>
      <c r="M37" s="203"/>
      <c r="N37" s="203"/>
      <c r="O37" s="204">
        <f t="shared" si="0"/>
        <v>0</v>
      </c>
      <c r="P37" s="205">
        <f t="array" ref="P37">SUM(J37:K37/G37*100)</f>
        <v>0</v>
      </c>
    </row>
    <row r="38" spans="2:16">
      <c r="B38" s="199" t="s">
        <v>210</v>
      </c>
      <c r="C38" s="199">
        <v>1</v>
      </c>
      <c r="D38" s="199" t="s">
        <v>50</v>
      </c>
      <c r="E38" s="200">
        <v>2022</v>
      </c>
      <c r="F38" s="201">
        <v>27.86</v>
      </c>
      <c r="G38" s="202">
        <v>3901</v>
      </c>
      <c r="H38" s="202">
        <f t="shared" si="1"/>
        <v>140.02153625269204</v>
      </c>
      <c r="I38" s="203"/>
      <c r="J38" s="203"/>
      <c r="K38" s="203"/>
      <c r="L38" s="203"/>
      <c r="M38" s="203"/>
      <c r="N38" s="203"/>
      <c r="O38" s="204">
        <f t="shared" si="0"/>
        <v>0</v>
      </c>
      <c r="P38" s="205">
        <f t="array" ref="P38">SUM(J38:K38/G38*100)</f>
        <v>0</v>
      </c>
    </row>
    <row r="39" spans="2:16">
      <c r="B39" s="199" t="s">
        <v>210</v>
      </c>
      <c r="C39" s="199">
        <v>1</v>
      </c>
      <c r="D39" s="199" t="s">
        <v>54</v>
      </c>
      <c r="E39" s="200">
        <v>2022</v>
      </c>
      <c r="F39" s="201">
        <v>32.96</v>
      </c>
      <c r="G39" s="202">
        <v>4546</v>
      </c>
      <c r="H39" s="202">
        <f t="shared" si="1"/>
        <v>137.92475728155338</v>
      </c>
      <c r="I39" s="203"/>
      <c r="J39" s="203"/>
      <c r="K39" s="203"/>
      <c r="L39" s="203"/>
      <c r="M39" s="203"/>
      <c r="N39" s="203"/>
      <c r="O39" s="204">
        <f t="shared" si="0"/>
        <v>0</v>
      </c>
      <c r="P39" s="205">
        <f t="array" ref="P39">SUM(J39:K39/G39*100)</f>
        <v>0</v>
      </c>
    </row>
    <row r="40" spans="2:16">
      <c r="B40" s="199" t="s">
        <v>210</v>
      </c>
      <c r="C40" s="199">
        <v>1</v>
      </c>
      <c r="D40" s="199" t="s">
        <v>39</v>
      </c>
      <c r="E40" s="200">
        <v>2022</v>
      </c>
      <c r="F40" s="201">
        <v>31.73</v>
      </c>
      <c r="G40" s="202">
        <v>4324</v>
      </c>
      <c r="H40" s="202">
        <f t="shared" si="1"/>
        <v>136.27481878348567</v>
      </c>
      <c r="I40" s="203"/>
      <c r="J40" s="203"/>
      <c r="K40" s="203"/>
      <c r="L40" s="203"/>
      <c r="M40" s="203"/>
      <c r="N40" s="203"/>
      <c r="O40" s="204">
        <f t="shared" si="0"/>
        <v>0</v>
      </c>
      <c r="P40" s="205">
        <f t="array" ref="P40">SUM(J40:K40/G40*100)</f>
        <v>0</v>
      </c>
    </row>
    <row r="41" spans="2:16">
      <c r="B41" s="199" t="s">
        <v>210</v>
      </c>
      <c r="C41" s="199">
        <v>1</v>
      </c>
      <c r="D41" s="199" t="s">
        <v>42</v>
      </c>
      <c r="E41" s="200">
        <v>2022</v>
      </c>
      <c r="F41" s="201">
        <v>29.24</v>
      </c>
      <c r="G41" s="202">
        <v>4003</v>
      </c>
      <c r="H41" s="202">
        <f t="shared" si="1"/>
        <v>136.9015047879617</v>
      </c>
      <c r="I41" s="203"/>
      <c r="J41" s="203"/>
      <c r="K41" s="203"/>
      <c r="L41" s="203"/>
      <c r="M41" s="203"/>
      <c r="N41" s="203"/>
      <c r="O41" s="204">
        <f t="shared" si="0"/>
        <v>0</v>
      </c>
      <c r="P41" s="205">
        <f t="array" ref="P41">SUM(J41:K41/G41*100)</f>
        <v>0</v>
      </c>
    </row>
    <row r="42" spans="2:16">
      <c r="B42" s="263" t="s">
        <v>290</v>
      </c>
      <c r="C42" s="199">
        <v>1</v>
      </c>
      <c r="D42" s="199" t="s">
        <v>284</v>
      </c>
      <c r="E42" s="200">
        <v>2026</v>
      </c>
      <c r="F42" s="201">
        <v>30.76</v>
      </c>
      <c r="G42" s="202">
        <v>4214</v>
      </c>
      <c r="H42" s="202">
        <f t="shared" si="1"/>
        <v>136.9960988296489</v>
      </c>
      <c r="I42" s="203"/>
      <c r="J42" s="203"/>
      <c r="K42" s="203"/>
      <c r="L42" s="203"/>
      <c r="M42" s="203"/>
      <c r="N42" s="203"/>
      <c r="O42" s="204">
        <f t="shared" si="0"/>
        <v>0</v>
      </c>
      <c r="P42" s="205">
        <f t="array" ref="P42">SUM(J42:K42/G42*100)</f>
        <v>0</v>
      </c>
    </row>
    <row r="43" spans="2:16">
      <c r="B43" s="263" t="s">
        <v>290</v>
      </c>
      <c r="C43" s="199">
        <v>1</v>
      </c>
      <c r="D43" s="199" t="s">
        <v>285</v>
      </c>
      <c r="E43" s="200">
        <v>2026</v>
      </c>
      <c r="F43" s="201">
        <v>32.72</v>
      </c>
      <c r="G43" s="202">
        <v>4483</v>
      </c>
      <c r="H43" s="202">
        <f t="shared" si="1"/>
        <v>137.01100244498778</v>
      </c>
      <c r="I43" s="203"/>
      <c r="J43" s="203"/>
      <c r="K43" s="203"/>
      <c r="L43" s="203"/>
      <c r="M43" s="203"/>
      <c r="N43" s="203"/>
      <c r="O43" s="204">
        <f t="shared" si="0"/>
        <v>0</v>
      </c>
      <c r="P43" s="205">
        <f t="array" ref="P43">SUM(J43:K43/G43*100)</f>
        <v>0</v>
      </c>
    </row>
    <row r="44" spans="2:16">
      <c r="B44" s="263" t="s">
        <v>290</v>
      </c>
      <c r="C44" s="199">
        <v>1</v>
      </c>
      <c r="D44" s="199" t="s">
        <v>286</v>
      </c>
      <c r="E44" s="200">
        <v>2026</v>
      </c>
      <c r="F44" s="201">
        <v>21.79</v>
      </c>
      <c r="G44" s="202">
        <v>2985</v>
      </c>
      <c r="H44" s="202">
        <f t="shared" si="1"/>
        <v>136.98944469940341</v>
      </c>
      <c r="I44" s="203"/>
      <c r="J44" s="203"/>
      <c r="K44" s="203"/>
      <c r="L44" s="203"/>
      <c r="M44" s="203"/>
      <c r="N44" s="203"/>
      <c r="O44" s="204">
        <f t="shared" si="0"/>
        <v>0</v>
      </c>
      <c r="P44" s="205">
        <f t="array" ref="P44">SUM(J44:K44/G44*100)</f>
        <v>0</v>
      </c>
    </row>
    <row r="45" spans="2:16">
      <c r="B45" s="263" t="s">
        <v>290</v>
      </c>
      <c r="C45" s="199">
        <v>1</v>
      </c>
      <c r="D45" s="199" t="s">
        <v>287</v>
      </c>
      <c r="E45" s="200">
        <v>2026</v>
      </c>
      <c r="F45" s="201">
        <v>35.35</v>
      </c>
      <c r="G45" s="202">
        <v>4843</v>
      </c>
      <c r="H45" s="202">
        <f t="shared" si="1"/>
        <v>137.00141442715699</v>
      </c>
      <c r="I45" s="203"/>
      <c r="J45" s="203"/>
      <c r="K45" s="203"/>
      <c r="L45" s="203"/>
      <c r="M45" s="203"/>
      <c r="N45" s="203"/>
      <c r="O45" s="204">
        <f t="shared" si="0"/>
        <v>0</v>
      </c>
      <c r="P45" s="205">
        <f t="array" ref="P45">SUM(J45:K45/G45*100)</f>
        <v>0</v>
      </c>
    </row>
    <row r="46" spans="2:16">
      <c r="B46" s="263" t="s">
        <v>290</v>
      </c>
      <c r="C46" s="199">
        <v>1</v>
      </c>
      <c r="D46" s="199" t="s">
        <v>288</v>
      </c>
      <c r="E46" s="200">
        <v>2026</v>
      </c>
      <c r="F46" s="201">
        <v>22.49</v>
      </c>
      <c r="G46" s="202">
        <v>3081</v>
      </c>
      <c r="H46" s="202">
        <f t="shared" si="1"/>
        <v>136.99421965317919</v>
      </c>
      <c r="I46" s="203"/>
      <c r="J46" s="203"/>
      <c r="K46" s="203"/>
      <c r="L46" s="203"/>
      <c r="M46" s="203"/>
      <c r="N46" s="203"/>
      <c r="O46" s="204">
        <f t="shared" si="0"/>
        <v>0</v>
      </c>
      <c r="P46" s="205">
        <f t="array" ref="P46">SUM(J46:K46/G46*100)</f>
        <v>0</v>
      </c>
    </row>
    <row r="47" spans="2:16">
      <c r="B47" s="263" t="s">
        <v>290</v>
      </c>
      <c r="C47" s="199">
        <v>1</v>
      </c>
      <c r="D47" s="199" t="s">
        <v>289</v>
      </c>
      <c r="E47" s="200">
        <v>2026</v>
      </c>
      <c r="F47" s="201">
        <v>38.58</v>
      </c>
      <c r="G47" s="202">
        <v>5285</v>
      </c>
      <c r="H47" s="202">
        <f t="shared" si="1"/>
        <v>136.98807672369105</v>
      </c>
      <c r="I47" s="203"/>
      <c r="J47" s="203"/>
      <c r="K47" s="203"/>
      <c r="L47" s="203"/>
      <c r="M47" s="203"/>
      <c r="N47" s="203"/>
      <c r="O47" s="204">
        <f t="shared" si="0"/>
        <v>0</v>
      </c>
      <c r="P47" s="205">
        <f t="array" ref="P47">SUM(J47:K47/G47*100)</f>
        <v>0</v>
      </c>
    </row>
    <row r="48" spans="2:16">
      <c r="B48" s="199" t="s">
        <v>210</v>
      </c>
      <c r="C48" s="199">
        <v>2</v>
      </c>
      <c r="D48" s="199" t="s">
        <v>52</v>
      </c>
      <c r="E48" s="200">
        <v>2022</v>
      </c>
      <c r="F48" s="201">
        <v>38.94</v>
      </c>
      <c r="G48" s="202">
        <v>5383</v>
      </c>
      <c r="H48" s="202">
        <f t="shared" si="1"/>
        <v>138.23831535695945</v>
      </c>
      <c r="I48" s="203"/>
      <c r="J48" s="203"/>
      <c r="K48" s="203"/>
      <c r="L48" s="203"/>
      <c r="M48" s="203"/>
      <c r="N48" s="203"/>
      <c r="O48" s="204">
        <f t="shared" si="0"/>
        <v>0</v>
      </c>
      <c r="P48" s="205">
        <f t="array" ref="P48">SUM(J48:K48/G48*100)</f>
        <v>0</v>
      </c>
    </row>
    <row r="49" spans="2:16">
      <c r="B49" s="199" t="s">
        <v>210</v>
      </c>
      <c r="C49" s="199">
        <v>2</v>
      </c>
      <c r="D49" s="199" t="s">
        <v>56</v>
      </c>
      <c r="E49" s="200">
        <v>2022</v>
      </c>
      <c r="F49" s="201">
        <v>27.25</v>
      </c>
      <c r="G49" s="202">
        <v>3763</v>
      </c>
      <c r="H49" s="202">
        <f t="shared" si="1"/>
        <v>138.09174311926606</v>
      </c>
      <c r="I49" s="203"/>
      <c r="J49" s="203"/>
      <c r="K49" s="203"/>
      <c r="L49" s="203"/>
      <c r="M49" s="203"/>
      <c r="N49" s="203"/>
      <c r="O49" s="204">
        <f t="shared" si="0"/>
        <v>0</v>
      </c>
      <c r="P49" s="205">
        <f t="array" ref="P49">SUM(J49:K49/G49*100)</f>
        <v>0</v>
      </c>
    </row>
    <row r="50" spans="2:16">
      <c r="B50" s="199" t="s">
        <v>210</v>
      </c>
      <c r="C50" s="199">
        <v>2</v>
      </c>
      <c r="D50" s="199" t="s">
        <v>61</v>
      </c>
      <c r="E50" s="200">
        <v>2022</v>
      </c>
      <c r="F50" s="201">
        <v>29.49</v>
      </c>
      <c r="G50" s="202">
        <v>4095</v>
      </c>
      <c r="H50" s="202">
        <f t="shared" si="1"/>
        <v>138.86063072227876</v>
      </c>
      <c r="I50" s="203"/>
      <c r="J50" s="203"/>
      <c r="K50" s="203"/>
      <c r="L50" s="203"/>
      <c r="M50" s="203"/>
      <c r="N50" s="203"/>
      <c r="O50" s="204">
        <f t="shared" si="0"/>
        <v>0</v>
      </c>
      <c r="P50" s="205">
        <f t="array" ref="P50">SUM(J50:K50/G50*100)</f>
        <v>0</v>
      </c>
    </row>
    <row r="51" spans="2:16">
      <c r="B51" s="199" t="s">
        <v>210</v>
      </c>
      <c r="C51" s="199">
        <v>2</v>
      </c>
      <c r="D51" s="199" t="s">
        <v>66</v>
      </c>
      <c r="E51" s="200">
        <v>2022</v>
      </c>
      <c r="F51" s="201">
        <v>28.82</v>
      </c>
      <c r="G51" s="202">
        <v>4008</v>
      </c>
      <c r="H51" s="202">
        <f t="shared" si="1"/>
        <v>139.07009021512837</v>
      </c>
      <c r="I51" s="203"/>
      <c r="J51" s="203"/>
      <c r="K51" s="203"/>
      <c r="L51" s="203"/>
      <c r="M51" s="203"/>
      <c r="N51" s="203"/>
      <c r="O51" s="204">
        <f t="shared" si="0"/>
        <v>0</v>
      </c>
      <c r="P51" s="205">
        <f t="array" ref="P51">SUM(J51:K51/G51*100)</f>
        <v>0</v>
      </c>
    </row>
    <row r="52" spans="2:16">
      <c r="B52" s="199" t="s">
        <v>210</v>
      </c>
      <c r="C52" s="199">
        <v>2</v>
      </c>
      <c r="D52" s="199" t="s">
        <v>71</v>
      </c>
      <c r="E52" s="200">
        <v>2022</v>
      </c>
      <c r="F52" s="201">
        <v>23.51</v>
      </c>
      <c r="G52" s="202">
        <v>3297</v>
      </c>
      <c r="H52" s="202">
        <f t="shared" si="1"/>
        <v>140.2381965121225</v>
      </c>
      <c r="I52" s="203"/>
      <c r="J52" s="203"/>
      <c r="K52" s="203"/>
      <c r="L52" s="203"/>
      <c r="M52" s="203"/>
      <c r="N52" s="203"/>
      <c r="O52" s="204">
        <f t="shared" si="0"/>
        <v>0</v>
      </c>
      <c r="P52" s="205">
        <f t="array" ref="P52">SUM(J52:K52/G52*100)</f>
        <v>0</v>
      </c>
    </row>
    <row r="53" spans="2:16">
      <c r="B53" s="199" t="s">
        <v>210</v>
      </c>
      <c r="C53" s="199">
        <v>2</v>
      </c>
      <c r="D53" s="199" t="s">
        <v>76</v>
      </c>
      <c r="E53" s="200">
        <v>2022</v>
      </c>
      <c r="F53" s="201">
        <v>30.16</v>
      </c>
      <c r="G53" s="202">
        <v>4195</v>
      </c>
      <c r="H53" s="202">
        <f t="shared" si="1"/>
        <v>139.09151193633951</v>
      </c>
      <c r="I53" s="203"/>
      <c r="J53" s="203"/>
      <c r="K53" s="203"/>
      <c r="L53" s="203"/>
      <c r="M53" s="203"/>
      <c r="N53" s="203"/>
      <c r="O53" s="204">
        <f t="shared" si="0"/>
        <v>0</v>
      </c>
      <c r="P53" s="205">
        <f t="array" ref="P53">SUM(J53:K53/G53*100)</f>
        <v>0</v>
      </c>
    </row>
    <row r="54" spans="2:16">
      <c r="B54" s="199" t="s">
        <v>210</v>
      </c>
      <c r="C54" s="199">
        <v>2</v>
      </c>
      <c r="D54" s="199" t="s">
        <v>81</v>
      </c>
      <c r="E54" s="200">
        <v>2022</v>
      </c>
      <c r="F54" s="201">
        <v>28.71</v>
      </c>
      <c r="G54" s="202">
        <v>3973</v>
      </c>
      <c r="H54" s="202">
        <f t="shared" si="1"/>
        <v>138.38383838383837</v>
      </c>
      <c r="I54" s="203"/>
      <c r="J54" s="203"/>
      <c r="K54" s="203"/>
      <c r="L54" s="203"/>
      <c r="M54" s="203"/>
      <c r="N54" s="203"/>
      <c r="O54" s="204">
        <f t="shared" si="0"/>
        <v>0</v>
      </c>
      <c r="P54" s="205">
        <f t="array" ref="P54">SUM(J54:K54/G54*100)</f>
        <v>0</v>
      </c>
    </row>
    <row r="55" spans="2:16">
      <c r="B55" s="199" t="s">
        <v>210</v>
      </c>
      <c r="C55" s="199">
        <v>2</v>
      </c>
      <c r="D55" s="199" t="s">
        <v>86</v>
      </c>
      <c r="E55" s="200">
        <v>2022</v>
      </c>
      <c r="F55" s="201">
        <v>29.5</v>
      </c>
      <c r="G55" s="202">
        <v>4102</v>
      </c>
      <c r="H55" s="202">
        <f t="shared" si="1"/>
        <v>139.05084745762713</v>
      </c>
      <c r="I55" s="203"/>
      <c r="J55" s="203"/>
      <c r="K55" s="203"/>
      <c r="L55" s="203"/>
      <c r="M55" s="203"/>
      <c r="N55" s="203"/>
      <c r="O55" s="204">
        <f t="shared" si="0"/>
        <v>0</v>
      </c>
      <c r="P55" s="205">
        <f t="array" ref="P55">SUM(J55:K55/G55*100)</f>
        <v>0</v>
      </c>
    </row>
    <row r="56" spans="2:16">
      <c r="B56" s="199" t="s">
        <v>210</v>
      </c>
      <c r="C56" s="199">
        <v>2</v>
      </c>
      <c r="D56" s="199" t="s">
        <v>90</v>
      </c>
      <c r="E56" s="200">
        <v>2022</v>
      </c>
      <c r="F56" s="201">
        <v>29.13</v>
      </c>
      <c r="G56" s="202">
        <v>4011</v>
      </c>
      <c r="H56" s="202">
        <f t="shared" si="1"/>
        <v>137.69309989701338</v>
      </c>
      <c r="I56" s="203"/>
      <c r="J56" s="203"/>
      <c r="K56" s="203"/>
      <c r="L56" s="203"/>
      <c r="M56" s="203"/>
      <c r="N56" s="203"/>
      <c r="O56" s="204">
        <f t="shared" si="0"/>
        <v>0</v>
      </c>
      <c r="P56" s="205">
        <f t="array" ref="P56">SUM(J56:K56/G56*100)</f>
        <v>0</v>
      </c>
    </row>
    <row r="57" spans="2:16">
      <c r="B57" s="199" t="s">
        <v>210</v>
      </c>
      <c r="C57" s="199">
        <v>2</v>
      </c>
      <c r="D57" s="199" t="s">
        <v>93</v>
      </c>
      <c r="E57" s="200">
        <v>2022</v>
      </c>
      <c r="F57" s="201">
        <v>27.72</v>
      </c>
      <c r="G57" s="202">
        <v>3887</v>
      </c>
      <c r="H57" s="202">
        <f t="shared" si="1"/>
        <v>140.22366522366522</v>
      </c>
      <c r="I57" s="203"/>
      <c r="J57" s="203"/>
      <c r="K57" s="203"/>
      <c r="L57" s="203"/>
      <c r="M57" s="203"/>
      <c r="N57" s="203"/>
      <c r="O57" s="204">
        <f t="shared" si="0"/>
        <v>0</v>
      </c>
      <c r="P57" s="205">
        <f t="array" ref="P57">SUM(J57:K57/G57*100)</f>
        <v>0</v>
      </c>
    </row>
    <row r="58" spans="2:16">
      <c r="B58" s="199" t="s">
        <v>210</v>
      </c>
      <c r="C58" s="199">
        <v>2</v>
      </c>
      <c r="D58" s="199" t="s">
        <v>96</v>
      </c>
      <c r="E58" s="200">
        <v>2022</v>
      </c>
      <c r="F58" s="201">
        <v>29.68</v>
      </c>
      <c r="G58" s="202">
        <v>4106</v>
      </c>
      <c r="H58" s="202">
        <f t="shared" si="1"/>
        <v>138.3423180592992</v>
      </c>
      <c r="I58" s="203"/>
      <c r="J58" s="203"/>
      <c r="K58" s="203"/>
      <c r="L58" s="203"/>
      <c r="M58" s="203"/>
      <c r="N58" s="203"/>
      <c r="O58" s="204">
        <f t="shared" si="0"/>
        <v>0</v>
      </c>
      <c r="P58" s="205">
        <f t="array" ref="P58">SUM(J58:K58/G58*100)</f>
        <v>0</v>
      </c>
    </row>
    <row r="59" spans="2:16">
      <c r="B59" s="263" t="s">
        <v>290</v>
      </c>
      <c r="C59" s="199">
        <v>2</v>
      </c>
      <c r="D59" s="199" t="s">
        <v>53</v>
      </c>
      <c r="E59" s="200">
        <v>2023</v>
      </c>
      <c r="F59" s="201">
        <v>39.67</v>
      </c>
      <c r="G59" s="202">
        <v>5558</v>
      </c>
      <c r="H59" s="202">
        <f t="shared" si="1"/>
        <v>140.10587345601209</v>
      </c>
      <c r="I59" s="203"/>
      <c r="J59" s="203"/>
      <c r="K59" s="203"/>
      <c r="L59" s="203"/>
      <c r="M59" s="203"/>
      <c r="N59" s="203"/>
      <c r="O59" s="204">
        <f t="shared" si="0"/>
        <v>0</v>
      </c>
      <c r="P59" s="205">
        <f t="array" ref="P59">SUM(J59:K59/G59*100)</f>
        <v>0</v>
      </c>
    </row>
    <row r="60" spans="2:16">
      <c r="B60" s="263" t="s">
        <v>290</v>
      </c>
      <c r="C60" s="199">
        <v>2</v>
      </c>
      <c r="D60" s="199" t="s">
        <v>57</v>
      </c>
      <c r="E60" s="200">
        <v>2023</v>
      </c>
      <c r="F60" s="201">
        <v>29.21</v>
      </c>
      <c r="G60" s="202">
        <v>3936</v>
      </c>
      <c r="H60" s="202">
        <f t="shared" si="1"/>
        <v>134.74837384457376</v>
      </c>
      <c r="I60" s="203"/>
      <c r="J60" s="203"/>
      <c r="K60" s="203"/>
      <c r="L60" s="203"/>
      <c r="M60" s="203"/>
      <c r="N60" s="203"/>
      <c r="O60" s="204">
        <f t="shared" si="0"/>
        <v>0</v>
      </c>
      <c r="P60" s="205">
        <f t="array" ref="P60">SUM(J60:K60/G60*100)</f>
        <v>0</v>
      </c>
    </row>
    <row r="61" spans="2:16">
      <c r="B61" s="263" t="s">
        <v>290</v>
      </c>
      <c r="C61" s="199">
        <v>2</v>
      </c>
      <c r="D61" s="199" t="s">
        <v>62</v>
      </c>
      <c r="E61" s="200">
        <v>2023</v>
      </c>
      <c r="F61" s="201">
        <v>30.96</v>
      </c>
      <c r="G61" s="202">
        <v>4242</v>
      </c>
      <c r="H61" s="202">
        <f t="shared" si="1"/>
        <v>137.01550387596899</v>
      </c>
      <c r="I61" s="203"/>
      <c r="J61" s="203"/>
      <c r="K61" s="203"/>
      <c r="L61" s="203"/>
      <c r="M61" s="203"/>
      <c r="N61" s="203"/>
      <c r="O61" s="204">
        <f t="shared" si="0"/>
        <v>0</v>
      </c>
      <c r="P61" s="205">
        <f t="array" ref="P61">SUM(J61:K61/G61*100)</f>
        <v>0</v>
      </c>
    </row>
    <row r="62" spans="2:16">
      <c r="B62" s="263" t="s">
        <v>290</v>
      </c>
      <c r="C62" s="199">
        <v>2</v>
      </c>
      <c r="D62" s="199" t="s">
        <v>67</v>
      </c>
      <c r="E62" s="200">
        <v>2023</v>
      </c>
      <c r="F62" s="201">
        <v>29.71</v>
      </c>
      <c r="G62" s="202">
        <v>4068</v>
      </c>
      <c r="H62" s="202">
        <f t="shared" si="1"/>
        <v>136.92359474924268</v>
      </c>
      <c r="I62" s="203"/>
      <c r="J62" s="203"/>
      <c r="K62" s="203"/>
      <c r="L62" s="203"/>
      <c r="M62" s="203"/>
      <c r="N62" s="203"/>
      <c r="O62" s="204">
        <f t="shared" si="0"/>
        <v>0</v>
      </c>
      <c r="P62" s="205">
        <f t="array" ref="P62">SUM(J62:K62/G62*100)</f>
        <v>0</v>
      </c>
    </row>
    <row r="63" spans="2:16">
      <c r="B63" s="263" t="s">
        <v>290</v>
      </c>
      <c r="C63" s="199">
        <v>2</v>
      </c>
      <c r="D63" s="199" t="s">
        <v>72</v>
      </c>
      <c r="E63" s="200">
        <v>2023</v>
      </c>
      <c r="F63" s="201">
        <v>29.96</v>
      </c>
      <c r="G63" s="202">
        <v>4201</v>
      </c>
      <c r="H63" s="202">
        <f t="shared" si="1"/>
        <v>140.22029372496661</v>
      </c>
      <c r="I63" s="203"/>
      <c r="J63" s="203"/>
      <c r="K63" s="203"/>
      <c r="L63" s="203"/>
      <c r="M63" s="203"/>
      <c r="N63" s="203"/>
      <c r="O63" s="204">
        <f t="shared" si="0"/>
        <v>0</v>
      </c>
      <c r="P63" s="205">
        <f t="array" ref="P63">SUM(J63:K63/G63*100)</f>
        <v>0</v>
      </c>
    </row>
    <row r="64" spans="2:16">
      <c r="B64" s="263" t="s">
        <v>290</v>
      </c>
      <c r="C64" s="199">
        <v>2</v>
      </c>
      <c r="D64" s="199" t="s">
        <v>77</v>
      </c>
      <c r="E64" s="200">
        <v>2023</v>
      </c>
      <c r="F64" s="201">
        <v>30.56</v>
      </c>
      <c r="G64" s="202">
        <v>4236</v>
      </c>
      <c r="H64" s="202">
        <f t="shared" si="1"/>
        <v>138.61256544502618</v>
      </c>
      <c r="I64" s="203"/>
      <c r="J64" s="203"/>
      <c r="K64" s="203"/>
      <c r="L64" s="203"/>
      <c r="M64" s="203"/>
      <c r="N64" s="203"/>
      <c r="O64" s="204">
        <f t="shared" si="0"/>
        <v>0</v>
      </c>
      <c r="P64" s="205">
        <f t="array" ref="P64">SUM(J64:K64/G64*100)</f>
        <v>0</v>
      </c>
    </row>
    <row r="65" spans="2:16">
      <c r="B65" s="263" t="s">
        <v>290</v>
      </c>
      <c r="C65" s="199">
        <v>2</v>
      </c>
      <c r="D65" s="199" t="s">
        <v>82</v>
      </c>
      <c r="E65" s="200">
        <v>2023</v>
      </c>
      <c r="F65" s="201">
        <v>25.5</v>
      </c>
      <c r="G65" s="202">
        <v>3517</v>
      </c>
      <c r="H65" s="202">
        <f t="shared" si="1"/>
        <v>137.92156862745097</v>
      </c>
      <c r="I65" s="203"/>
      <c r="J65" s="203"/>
      <c r="K65" s="203"/>
      <c r="L65" s="203"/>
      <c r="M65" s="203"/>
      <c r="N65" s="203"/>
      <c r="O65" s="204">
        <f t="shared" si="0"/>
        <v>0</v>
      </c>
      <c r="P65" s="205">
        <f t="array" ref="P65">SUM(J65:K65/G65*100)</f>
        <v>0</v>
      </c>
    </row>
    <row r="66" spans="2:16">
      <c r="B66" s="263" t="s">
        <v>290</v>
      </c>
      <c r="C66" s="199">
        <v>2</v>
      </c>
      <c r="D66" s="199" t="s">
        <v>87</v>
      </c>
      <c r="E66" s="200">
        <v>2023</v>
      </c>
      <c r="F66" s="201">
        <v>33.090000000000003</v>
      </c>
      <c r="G66" s="202">
        <v>4586</v>
      </c>
      <c r="H66" s="202">
        <f t="shared" si="1"/>
        <v>138.59171955273496</v>
      </c>
      <c r="I66" s="203"/>
      <c r="J66" s="203"/>
      <c r="K66" s="203"/>
      <c r="L66" s="203"/>
      <c r="M66" s="203"/>
      <c r="N66" s="203"/>
      <c r="O66" s="204">
        <f t="shared" si="0"/>
        <v>0</v>
      </c>
      <c r="P66" s="205">
        <f t="array" ref="P66">SUM(J66:K66/G66*100)</f>
        <v>0</v>
      </c>
    </row>
    <row r="67" spans="2:16">
      <c r="B67" s="263" t="s">
        <v>290</v>
      </c>
      <c r="C67" s="199">
        <v>2</v>
      </c>
      <c r="D67" s="199" t="s">
        <v>91</v>
      </c>
      <c r="E67" s="200">
        <v>2023</v>
      </c>
      <c r="F67" s="201">
        <v>30.47</v>
      </c>
      <c r="G67" s="202">
        <v>4252</v>
      </c>
      <c r="H67" s="202">
        <f t="shared" si="1"/>
        <v>139.54709550377422</v>
      </c>
      <c r="I67" s="203"/>
      <c r="J67" s="203"/>
      <c r="K67" s="203"/>
      <c r="L67" s="203"/>
      <c r="M67" s="203"/>
      <c r="N67" s="203"/>
      <c r="O67" s="204">
        <f t="shared" si="0"/>
        <v>0</v>
      </c>
      <c r="P67" s="205">
        <f t="array" ref="P67">SUM(J67:K67/G67*100)</f>
        <v>0</v>
      </c>
    </row>
    <row r="68" spans="2:16">
      <c r="B68" s="263" t="s">
        <v>290</v>
      </c>
      <c r="C68" s="199">
        <v>2</v>
      </c>
      <c r="D68" s="199" t="s">
        <v>94</v>
      </c>
      <c r="E68" s="200">
        <v>2023</v>
      </c>
      <c r="F68" s="201">
        <v>29.01</v>
      </c>
      <c r="G68" s="202">
        <v>4021</v>
      </c>
      <c r="H68" s="202">
        <f t="shared" si="1"/>
        <v>138.6073767666322</v>
      </c>
      <c r="I68" s="203"/>
      <c r="J68" s="203"/>
      <c r="K68" s="203"/>
      <c r="L68" s="203"/>
      <c r="M68" s="203"/>
      <c r="N68" s="203"/>
      <c r="O68" s="204">
        <f t="shared" si="0"/>
        <v>0</v>
      </c>
      <c r="P68" s="205">
        <f t="array" ref="P68">SUM(J68:K68/G68*100)</f>
        <v>0</v>
      </c>
    </row>
    <row r="69" spans="2:16">
      <c r="B69" s="263" t="s">
        <v>290</v>
      </c>
      <c r="C69" s="199">
        <v>2</v>
      </c>
      <c r="D69" s="199" t="s">
        <v>97</v>
      </c>
      <c r="E69" s="200">
        <v>2023</v>
      </c>
      <c r="F69" s="201">
        <v>29.76</v>
      </c>
      <c r="G69" s="202">
        <v>4133</v>
      </c>
      <c r="H69" s="202">
        <f t="shared" si="1"/>
        <v>138.87768817204301</v>
      </c>
      <c r="I69" s="203"/>
      <c r="J69" s="203"/>
      <c r="K69" s="203"/>
      <c r="L69" s="203"/>
      <c r="M69" s="203"/>
      <c r="N69" s="203"/>
      <c r="O69" s="204">
        <f t="shared" si="0"/>
        <v>0</v>
      </c>
      <c r="P69" s="205">
        <f t="array" ref="P69">SUM(J69:K69/G69*100)</f>
        <v>0</v>
      </c>
    </row>
    <row r="70" spans="2:16">
      <c r="B70" s="263" t="s">
        <v>290</v>
      </c>
      <c r="C70" s="199">
        <v>2</v>
      </c>
      <c r="D70" s="199" t="s">
        <v>100</v>
      </c>
      <c r="E70" s="200">
        <v>2023</v>
      </c>
      <c r="F70" s="201">
        <v>31.15</v>
      </c>
      <c r="G70" s="202">
        <v>4278</v>
      </c>
      <c r="H70" s="202">
        <f t="shared" si="1"/>
        <v>137.33547351524879</v>
      </c>
      <c r="I70" s="203"/>
      <c r="J70" s="203"/>
      <c r="K70" s="203"/>
      <c r="L70" s="203"/>
      <c r="M70" s="203"/>
      <c r="N70" s="203"/>
      <c r="O70" s="204">
        <f t="shared" si="0"/>
        <v>0</v>
      </c>
      <c r="P70" s="205">
        <f t="array" ref="P70">SUM(J70:K70/G70*100)</f>
        <v>0</v>
      </c>
    </row>
    <row r="71" spans="2:16">
      <c r="B71" s="263" t="s">
        <v>290</v>
      </c>
      <c r="C71" s="199">
        <v>2</v>
      </c>
      <c r="D71" s="199" t="s">
        <v>103</v>
      </c>
      <c r="E71" s="200">
        <v>2023</v>
      </c>
      <c r="F71" s="201">
        <v>31.06</v>
      </c>
      <c r="G71" s="202">
        <v>4280</v>
      </c>
      <c r="H71" s="202">
        <f t="shared" si="1"/>
        <v>137.79781068898905</v>
      </c>
      <c r="I71" s="203"/>
      <c r="J71" s="203"/>
      <c r="K71" s="203"/>
      <c r="L71" s="203"/>
      <c r="M71" s="203"/>
      <c r="N71" s="203"/>
      <c r="O71" s="204">
        <f t="shared" ref="O71:O86" si="2">IFERROR(N71*6,0)</f>
        <v>0</v>
      </c>
      <c r="P71" s="205">
        <f t="array" ref="P71">SUM(J71:K71/G71*100)</f>
        <v>0</v>
      </c>
    </row>
    <row r="72" spans="2:16">
      <c r="B72" s="263" t="s">
        <v>290</v>
      </c>
      <c r="C72" s="199">
        <v>2</v>
      </c>
      <c r="D72" s="199" t="s">
        <v>106</v>
      </c>
      <c r="E72" s="200">
        <v>2023</v>
      </c>
      <c r="F72" s="201">
        <v>29.72</v>
      </c>
      <c r="G72" s="202">
        <v>4138</v>
      </c>
      <c r="H72" s="202">
        <f t="shared" ref="H72:H85" si="3">IFERROR(G72/F72,0)</f>
        <v>139.23283983849259</v>
      </c>
      <c r="I72" s="203"/>
      <c r="J72" s="203"/>
      <c r="K72" s="203"/>
      <c r="L72" s="203"/>
      <c r="M72" s="203"/>
      <c r="N72" s="203"/>
      <c r="O72" s="204">
        <f t="shared" si="2"/>
        <v>0</v>
      </c>
      <c r="P72" s="205">
        <f t="array" ref="P72">SUM(J72:K72/G72*100)</f>
        <v>0</v>
      </c>
    </row>
    <row r="73" spans="2:16">
      <c r="B73" s="263" t="s">
        <v>290</v>
      </c>
      <c r="C73" s="199">
        <v>2</v>
      </c>
      <c r="D73" s="199" t="s">
        <v>109</v>
      </c>
      <c r="E73" s="200">
        <v>2023</v>
      </c>
      <c r="F73" s="201">
        <v>28.38</v>
      </c>
      <c r="G73" s="202">
        <v>3864</v>
      </c>
      <c r="H73" s="202">
        <f t="shared" si="3"/>
        <v>136.1522198731501</v>
      </c>
      <c r="I73" s="203"/>
      <c r="J73" s="203"/>
      <c r="K73" s="203"/>
      <c r="L73" s="203"/>
      <c r="M73" s="203"/>
      <c r="N73" s="203"/>
      <c r="O73" s="204">
        <f t="shared" si="2"/>
        <v>0</v>
      </c>
      <c r="P73" s="205">
        <f t="array" ref="P73">SUM(J73:K73/G73*100)</f>
        <v>0</v>
      </c>
    </row>
    <row r="74" spans="2:16">
      <c r="B74" s="263" t="s">
        <v>290</v>
      </c>
      <c r="C74" s="199">
        <v>2</v>
      </c>
      <c r="D74" s="199" t="s">
        <v>99</v>
      </c>
      <c r="E74" s="200">
        <v>2023</v>
      </c>
      <c r="F74" s="201">
        <v>29.8</v>
      </c>
      <c r="G74" s="202">
        <v>4142</v>
      </c>
      <c r="H74" s="202">
        <f t="shared" si="3"/>
        <v>138.99328859060401</v>
      </c>
      <c r="I74" s="203"/>
      <c r="J74" s="203"/>
      <c r="K74" s="203"/>
      <c r="L74" s="203"/>
      <c r="M74" s="203"/>
      <c r="N74" s="203"/>
      <c r="O74" s="204">
        <f t="shared" si="2"/>
        <v>0</v>
      </c>
      <c r="P74" s="205">
        <f t="array" ref="P74">SUM(J74:K74/G74*100)</f>
        <v>0</v>
      </c>
    </row>
    <row r="75" spans="2:16">
      <c r="B75" s="263" t="s">
        <v>290</v>
      </c>
      <c r="C75" s="199">
        <v>2</v>
      </c>
      <c r="D75" s="199" t="s">
        <v>102</v>
      </c>
      <c r="E75" s="200">
        <v>2023</v>
      </c>
      <c r="F75" s="201">
        <v>30.15</v>
      </c>
      <c r="G75" s="202">
        <v>4214</v>
      </c>
      <c r="H75" s="202">
        <f t="shared" si="3"/>
        <v>139.76782752902156</v>
      </c>
      <c r="I75" s="203"/>
      <c r="J75" s="203"/>
      <c r="K75" s="203"/>
      <c r="L75" s="203"/>
      <c r="M75" s="203"/>
      <c r="N75" s="203"/>
      <c r="O75" s="204">
        <f t="shared" si="2"/>
        <v>0</v>
      </c>
      <c r="P75" s="205">
        <f t="array" ref="P75">SUM(J75:K75/G75*100)</f>
        <v>0</v>
      </c>
    </row>
    <row r="76" spans="2:16">
      <c r="B76" s="263" t="s">
        <v>290</v>
      </c>
      <c r="C76" s="199">
        <v>2</v>
      </c>
      <c r="D76" s="199" t="s">
        <v>105</v>
      </c>
      <c r="E76" s="200">
        <v>2023</v>
      </c>
      <c r="F76" s="201">
        <v>29.17</v>
      </c>
      <c r="G76" s="202">
        <v>4058</v>
      </c>
      <c r="H76" s="202">
        <f t="shared" si="3"/>
        <v>139.11552965375384</v>
      </c>
      <c r="I76" s="203"/>
      <c r="J76" s="203"/>
      <c r="K76" s="203"/>
      <c r="L76" s="203"/>
      <c r="M76" s="203"/>
      <c r="N76" s="203"/>
      <c r="O76" s="204">
        <f t="shared" si="2"/>
        <v>0</v>
      </c>
      <c r="P76" s="205">
        <f t="array" ref="P76">SUM(J76:K76/G76*100)</f>
        <v>0</v>
      </c>
    </row>
    <row r="77" spans="2:16">
      <c r="B77" s="263" t="s">
        <v>290</v>
      </c>
      <c r="C77" s="199">
        <v>2</v>
      </c>
      <c r="D77" s="199" t="s">
        <v>108</v>
      </c>
      <c r="E77" s="200">
        <v>2023</v>
      </c>
      <c r="F77" s="201">
        <v>28.75</v>
      </c>
      <c r="G77" s="202">
        <v>4024</v>
      </c>
      <c r="H77" s="202">
        <f t="shared" si="3"/>
        <v>139.96521739130435</v>
      </c>
      <c r="I77" s="203"/>
      <c r="J77" s="203"/>
      <c r="K77" s="203"/>
      <c r="L77" s="203"/>
      <c r="M77" s="203"/>
      <c r="N77" s="203"/>
      <c r="O77" s="204">
        <f t="shared" si="2"/>
        <v>0</v>
      </c>
      <c r="P77" s="205">
        <f t="array" ref="P77">SUM(J77:K77/G77*100)</f>
        <v>0</v>
      </c>
    </row>
    <row r="78" spans="2:16">
      <c r="B78" s="263" t="s">
        <v>290</v>
      </c>
      <c r="C78" s="199">
        <v>2</v>
      </c>
      <c r="D78" s="199" t="s">
        <v>49</v>
      </c>
      <c r="E78" s="200">
        <v>2023</v>
      </c>
      <c r="F78" s="201">
        <v>29.84</v>
      </c>
      <c r="G78" s="202">
        <v>4165</v>
      </c>
      <c r="H78" s="202">
        <f t="shared" si="3"/>
        <v>139.57774798927613</v>
      </c>
      <c r="I78" s="203"/>
      <c r="J78" s="203"/>
      <c r="K78" s="203"/>
      <c r="L78" s="203"/>
      <c r="M78" s="203"/>
      <c r="N78" s="203"/>
      <c r="O78" s="204">
        <f t="shared" si="2"/>
        <v>0</v>
      </c>
      <c r="P78" s="205">
        <f t="array" ref="P78">SUM(J78:K78/G78*100)</f>
        <v>0</v>
      </c>
    </row>
    <row r="79" spans="2:16">
      <c r="B79" s="263" t="s">
        <v>290</v>
      </c>
      <c r="C79" s="199">
        <v>2</v>
      </c>
      <c r="D79" s="199" t="s">
        <v>40</v>
      </c>
      <c r="E79" s="200">
        <v>2023</v>
      </c>
      <c r="F79" s="201">
        <v>28.45</v>
      </c>
      <c r="G79" s="202">
        <v>3966</v>
      </c>
      <c r="H79" s="202">
        <f t="shared" si="3"/>
        <v>139.40246045694201</v>
      </c>
      <c r="I79" s="203"/>
      <c r="J79" s="203"/>
      <c r="K79" s="203"/>
      <c r="L79" s="203"/>
      <c r="M79" s="203"/>
      <c r="N79" s="203"/>
      <c r="O79" s="204">
        <f t="shared" si="2"/>
        <v>0</v>
      </c>
      <c r="P79" s="205">
        <f t="array" ref="P79">SUM(J79:K79/G79*100)</f>
        <v>0</v>
      </c>
    </row>
    <row r="80" spans="2:16">
      <c r="B80" s="263" t="s">
        <v>290</v>
      </c>
      <c r="C80" s="199">
        <v>2</v>
      </c>
      <c r="D80" s="199" t="s">
        <v>43</v>
      </c>
      <c r="E80" s="200">
        <v>2023</v>
      </c>
      <c r="F80" s="201">
        <v>29.62</v>
      </c>
      <c r="G80" s="202">
        <v>4150</v>
      </c>
      <c r="H80" s="202">
        <f t="shared" si="3"/>
        <v>140.1080351114112</v>
      </c>
      <c r="I80" s="203"/>
      <c r="J80" s="203"/>
      <c r="K80" s="203"/>
      <c r="L80" s="203"/>
      <c r="M80" s="203"/>
      <c r="N80" s="203"/>
      <c r="O80" s="204">
        <f t="shared" si="2"/>
        <v>0</v>
      </c>
      <c r="P80" s="205">
        <f t="array" ref="P80">SUM(J80:K80/G80*100)</f>
        <v>0</v>
      </c>
    </row>
    <row r="81" spans="2:16">
      <c r="B81" s="263" t="s">
        <v>290</v>
      </c>
      <c r="C81" s="199">
        <v>2</v>
      </c>
      <c r="D81" s="199" t="s">
        <v>48</v>
      </c>
      <c r="E81" s="200">
        <v>2023</v>
      </c>
      <c r="F81" s="201">
        <v>28.76</v>
      </c>
      <c r="G81" s="202">
        <v>4040</v>
      </c>
      <c r="H81" s="202">
        <f t="shared" si="3"/>
        <v>140.47287899860916</v>
      </c>
      <c r="I81" s="203"/>
      <c r="J81" s="203"/>
      <c r="K81" s="203"/>
      <c r="L81" s="203"/>
      <c r="M81" s="203"/>
      <c r="N81" s="203"/>
      <c r="O81" s="204">
        <f t="shared" si="2"/>
        <v>0</v>
      </c>
      <c r="P81" s="205">
        <f t="array" ref="P81">SUM(J81:K81/G81*100)</f>
        <v>0</v>
      </c>
    </row>
    <row r="82" spans="2:16">
      <c r="B82" s="263" t="s">
        <v>290</v>
      </c>
      <c r="C82" s="199">
        <v>2</v>
      </c>
      <c r="D82" s="199" t="s">
        <v>41</v>
      </c>
      <c r="E82" s="200">
        <v>2023</v>
      </c>
      <c r="F82" s="201">
        <v>29.59</v>
      </c>
      <c r="G82" s="202">
        <v>4056</v>
      </c>
      <c r="H82" s="202">
        <f t="shared" si="3"/>
        <v>137.07333558634673</v>
      </c>
      <c r="I82" s="203"/>
      <c r="J82" s="203"/>
      <c r="K82" s="203"/>
      <c r="L82" s="203"/>
      <c r="M82" s="203"/>
      <c r="N82" s="203"/>
      <c r="O82" s="204">
        <f t="shared" si="2"/>
        <v>0</v>
      </c>
      <c r="P82" s="205">
        <f t="array" ref="P82">SUM(J82:K82/G82*100)</f>
        <v>0</v>
      </c>
    </row>
    <row r="83" spans="2:16">
      <c r="B83" s="263" t="s">
        <v>290</v>
      </c>
      <c r="C83" s="199">
        <v>2</v>
      </c>
      <c r="D83" s="199" t="s">
        <v>44</v>
      </c>
      <c r="E83" s="200">
        <v>2023</v>
      </c>
      <c r="F83" s="201">
        <v>31.02</v>
      </c>
      <c r="G83" s="202">
        <v>4320</v>
      </c>
      <c r="H83" s="202">
        <f t="shared" si="3"/>
        <v>139.26499032882012</v>
      </c>
      <c r="I83" s="203"/>
      <c r="J83" s="203"/>
      <c r="K83" s="203"/>
      <c r="L83" s="203"/>
      <c r="M83" s="203"/>
      <c r="N83" s="203"/>
      <c r="O83" s="204">
        <f t="shared" si="2"/>
        <v>0</v>
      </c>
      <c r="P83" s="205">
        <f t="array" ref="P83">SUM(J83:K83/G83*100)</f>
        <v>0</v>
      </c>
    </row>
    <row r="84" spans="2:16">
      <c r="B84" s="263" t="s">
        <v>290</v>
      </c>
      <c r="C84" s="199">
        <v>2</v>
      </c>
      <c r="D84" s="199" t="s">
        <v>37</v>
      </c>
      <c r="E84" s="200">
        <v>2023</v>
      </c>
      <c r="F84" s="201">
        <v>22.54</v>
      </c>
      <c r="G84" s="202">
        <v>3052</v>
      </c>
      <c r="H84" s="202">
        <f t="shared" si="3"/>
        <v>135.40372670807454</v>
      </c>
      <c r="I84" s="203"/>
      <c r="J84" s="203"/>
      <c r="K84" s="203"/>
      <c r="L84" s="203"/>
      <c r="M84" s="203"/>
      <c r="N84" s="203"/>
      <c r="O84" s="204">
        <f t="shared" si="2"/>
        <v>0</v>
      </c>
      <c r="P84" s="205">
        <f t="array" ref="P84">SUM(J84:K84/G84*100)</f>
        <v>0</v>
      </c>
    </row>
    <row r="85" spans="2:16">
      <c r="B85" s="263" t="s">
        <v>290</v>
      </c>
      <c r="C85" s="199">
        <v>2</v>
      </c>
      <c r="D85" s="199" t="s">
        <v>111</v>
      </c>
      <c r="E85" s="200">
        <v>2023</v>
      </c>
      <c r="F85" s="201">
        <v>19.96</v>
      </c>
      <c r="G85" s="202">
        <v>2709</v>
      </c>
      <c r="H85" s="202">
        <f t="shared" si="3"/>
        <v>135.72144288577152</v>
      </c>
      <c r="I85" s="203"/>
      <c r="J85" s="203"/>
      <c r="K85" s="203"/>
      <c r="L85" s="203"/>
      <c r="M85" s="203"/>
      <c r="N85" s="203"/>
      <c r="O85" s="204">
        <f t="shared" si="2"/>
        <v>0</v>
      </c>
      <c r="P85" s="205">
        <f t="array" ref="P85">SUM(J85:K85/G85*100)</f>
        <v>0</v>
      </c>
    </row>
    <row r="86" spans="2:16">
      <c r="B86" s="199"/>
      <c r="C86" s="199"/>
      <c r="D86" s="199"/>
      <c r="E86" s="200"/>
      <c r="F86" s="201"/>
      <c r="G86" s="202"/>
      <c r="H86" s="202"/>
      <c r="I86" s="203"/>
      <c r="J86" s="203"/>
      <c r="K86" s="203"/>
      <c r="L86" s="203"/>
      <c r="M86" s="203"/>
      <c r="N86" s="203"/>
      <c r="O86" s="204">
        <f t="shared" si="2"/>
        <v>0</v>
      </c>
      <c r="P86" s="205" t="e">
        <f t="array" ref="P86">SUM(J86:K86/G86*100)</f>
        <v>#DIV/0!</v>
      </c>
    </row>
    <row r="87" spans="2:16">
      <c r="C87" s="207"/>
    </row>
    <row r="88" spans="2:16">
      <c r="C88" s="207"/>
    </row>
    <row r="89" spans="2:16">
      <c r="C89" s="207"/>
    </row>
    <row r="90" spans="2:16">
      <c r="C90" s="207"/>
    </row>
    <row r="91" spans="2:16">
      <c r="C91" s="207"/>
    </row>
    <row r="92" spans="2:16">
      <c r="C92" s="207"/>
    </row>
    <row r="93" spans="2:16">
      <c r="C93" s="207"/>
    </row>
    <row r="94" spans="2:16">
      <c r="C94" s="207"/>
    </row>
    <row r="95" spans="2:16">
      <c r="C95" s="207"/>
    </row>
    <row r="96" spans="2:16">
      <c r="C96" s="207"/>
    </row>
    <row r="97" spans="3:3">
      <c r="C97" s="207"/>
    </row>
    <row r="98" spans="3:3">
      <c r="C98" s="207"/>
    </row>
    <row r="99" spans="3:3">
      <c r="C99" s="207"/>
    </row>
    <row r="100" spans="3:3">
      <c r="C100" s="207"/>
    </row>
    <row r="101" spans="3:3">
      <c r="C101" s="207"/>
    </row>
    <row r="102" spans="3:3">
      <c r="C102" s="207"/>
    </row>
    <row r="103" spans="3:3">
      <c r="C103" s="207"/>
    </row>
    <row r="104" spans="3:3">
      <c r="C104" s="207"/>
    </row>
    <row r="105" spans="3:3">
      <c r="C105" s="207"/>
    </row>
    <row r="106" spans="3:3">
      <c r="C106" s="207"/>
    </row>
    <row r="107" spans="3:3">
      <c r="C107" s="207"/>
    </row>
    <row r="108" spans="3:3">
      <c r="C108" s="207"/>
    </row>
    <row r="109" spans="3:3">
      <c r="C109" s="207"/>
    </row>
    <row r="110" spans="3:3">
      <c r="C110" s="207"/>
    </row>
    <row r="111" spans="3:3">
      <c r="C111" s="207"/>
    </row>
    <row r="112" spans="3:3">
      <c r="C112" s="207"/>
    </row>
    <row r="113" spans="3:3">
      <c r="C113" s="207"/>
    </row>
    <row r="114" spans="3:3">
      <c r="C114" s="207"/>
    </row>
    <row r="115" spans="3:3">
      <c r="C115" s="207"/>
    </row>
    <row r="116" spans="3:3">
      <c r="C116" s="207"/>
    </row>
    <row r="117" spans="3:3">
      <c r="C117" s="207"/>
    </row>
    <row r="118" spans="3:3">
      <c r="C118" s="207"/>
    </row>
    <row r="119" spans="3:3">
      <c r="C119" s="207"/>
    </row>
    <row r="120" spans="3:3">
      <c r="C120" s="207"/>
    </row>
    <row r="121" spans="3:3">
      <c r="C121" s="207"/>
    </row>
    <row r="122" spans="3:3">
      <c r="C122" s="207"/>
    </row>
    <row r="123" spans="3:3">
      <c r="C123" s="207"/>
    </row>
    <row r="124" spans="3:3">
      <c r="C124" s="207"/>
    </row>
    <row r="125" spans="3:3">
      <c r="C125" s="207"/>
    </row>
    <row r="126" spans="3:3">
      <c r="C126" s="207"/>
    </row>
    <row r="127" spans="3:3">
      <c r="C127" s="207"/>
    </row>
    <row r="128" spans="3:3">
      <c r="C128" s="207"/>
    </row>
    <row r="129" spans="3:3">
      <c r="C129" s="207"/>
    </row>
    <row r="130" spans="3:3">
      <c r="C130" s="207"/>
    </row>
    <row r="131" spans="3:3">
      <c r="C131" s="207"/>
    </row>
    <row r="132" spans="3:3">
      <c r="C132" s="207"/>
    </row>
    <row r="133" spans="3:3">
      <c r="C133" s="207"/>
    </row>
    <row r="134" spans="3:3">
      <c r="C134" s="207"/>
    </row>
    <row r="135" spans="3:3">
      <c r="C135" s="207"/>
    </row>
    <row r="136" spans="3:3">
      <c r="C136" s="207"/>
    </row>
    <row r="137" spans="3:3">
      <c r="C137" s="207"/>
    </row>
    <row r="138" spans="3:3">
      <c r="C138" s="207"/>
    </row>
    <row r="139" spans="3:3">
      <c r="C139" s="207"/>
    </row>
    <row r="140" spans="3:3">
      <c r="C140" s="207"/>
    </row>
    <row r="141" spans="3:3">
      <c r="C141" s="207"/>
    </row>
    <row r="142" spans="3:3">
      <c r="C142" s="207"/>
    </row>
    <row r="143" spans="3:3">
      <c r="C143" s="207"/>
    </row>
    <row r="144" spans="3:3">
      <c r="C144" s="207"/>
    </row>
    <row r="145" spans="3:3">
      <c r="C145" s="207"/>
    </row>
    <row r="146" spans="3:3">
      <c r="C146" s="207"/>
    </row>
    <row r="147" spans="3:3">
      <c r="C147" s="207"/>
    </row>
    <row r="148" spans="3:3">
      <c r="C148" s="207"/>
    </row>
    <row r="149" spans="3:3">
      <c r="C149" s="207"/>
    </row>
    <row r="150" spans="3:3">
      <c r="C150" s="207"/>
    </row>
    <row r="151" spans="3:3">
      <c r="C151" s="207"/>
    </row>
    <row r="152" spans="3:3">
      <c r="C152" s="207"/>
    </row>
    <row r="153" spans="3:3">
      <c r="C153" s="207"/>
    </row>
    <row r="154" spans="3:3">
      <c r="C154" s="207"/>
    </row>
    <row r="155" spans="3:3">
      <c r="C155" s="207"/>
    </row>
    <row r="156" spans="3:3">
      <c r="C156" s="207"/>
    </row>
    <row r="157" spans="3:3">
      <c r="C157" s="207"/>
    </row>
    <row r="158" spans="3:3">
      <c r="C158" s="207"/>
    </row>
    <row r="159" spans="3:3">
      <c r="C159" s="207"/>
    </row>
    <row r="160" spans="3:3">
      <c r="C160" s="207"/>
    </row>
    <row r="161" spans="3:3">
      <c r="C161" s="207"/>
    </row>
    <row r="162" spans="3:3">
      <c r="C162" s="207"/>
    </row>
    <row r="163" spans="3:3">
      <c r="C163" s="207"/>
    </row>
    <row r="164" spans="3:3">
      <c r="C164" s="207"/>
    </row>
    <row r="165" spans="3:3">
      <c r="C165" s="207"/>
    </row>
    <row r="166" spans="3:3">
      <c r="C166" s="207"/>
    </row>
    <row r="167" spans="3:3">
      <c r="C167" s="207"/>
    </row>
    <row r="168" spans="3:3">
      <c r="C168" s="207"/>
    </row>
    <row r="169" spans="3:3">
      <c r="C169" s="207"/>
    </row>
    <row r="170" spans="3:3">
      <c r="C170" s="207"/>
    </row>
    <row r="171" spans="3:3">
      <c r="C171" s="207"/>
    </row>
    <row r="172" spans="3:3">
      <c r="C172" s="207"/>
    </row>
    <row r="173" spans="3:3">
      <c r="C173" s="207"/>
    </row>
    <row r="174" spans="3:3">
      <c r="C174" s="207"/>
    </row>
    <row r="175" spans="3:3">
      <c r="C175" s="207"/>
    </row>
    <row r="176" spans="3:3">
      <c r="C176" s="207"/>
    </row>
    <row r="177" spans="3:3">
      <c r="C177" s="207"/>
    </row>
    <row r="178" spans="3:3">
      <c r="C178" s="207"/>
    </row>
    <row r="179" spans="3:3">
      <c r="C179" s="207"/>
    </row>
    <row r="180" spans="3:3">
      <c r="C180" s="207"/>
    </row>
    <row r="181" spans="3:3">
      <c r="C181" s="207"/>
    </row>
    <row r="182" spans="3:3">
      <c r="C182" s="207"/>
    </row>
    <row r="183" spans="3:3">
      <c r="C183" s="207"/>
    </row>
    <row r="184" spans="3:3">
      <c r="C184" s="207"/>
    </row>
    <row r="185" spans="3:3">
      <c r="C185" s="207"/>
    </row>
    <row r="186" spans="3:3">
      <c r="C186" s="207"/>
    </row>
    <row r="187" spans="3:3">
      <c r="C187" s="207"/>
    </row>
    <row r="188" spans="3:3">
      <c r="C188" s="207"/>
    </row>
    <row r="189" spans="3:3">
      <c r="C189" s="207"/>
    </row>
    <row r="190" spans="3:3">
      <c r="C190" s="207"/>
    </row>
    <row r="191" spans="3:3">
      <c r="C191" s="207"/>
    </row>
    <row r="192" spans="3:3">
      <c r="C192" s="207"/>
    </row>
    <row r="193" spans="3:3">
      <c r="C193" s="207"/>
    </row>
    <row r="194" spans="3:3">
      <c r="C194" s="207"/>
    </row>
    <row r="195" spans="3:3">
      <c r="C195" s="207"/>
    </row>
    <row r="196" spans="3:3">
      <c r="C196" s="207"/>
    </row>
    <row r="197" spans="3:3">
      <c r="C197" s="207"/>
    </row>
    <row r="198" spans="3:3">
      <c r="C198" s="207"/>
    </row>
    <row r="199" spans="3:3">
      <c r="C199" s="207"/>
    </row>
    <row r="200" spans="3:3">
      <c r="C200" s="207"/>
    </row>
    <row r="201" spans="3:3">
      <c r="C201" s="207"/>
    </row>
    <row r="202" spans="3:3">
      <c r="C202" s="207"/>
    </row>
    <row r="203" spans="3:3">
      <c r="C203" s="207"/>
    </row>
    <row r="204" spans="3:3">
      <c r="C204" s="207"/>
    </row>
    <row r="205" spans="3:3">
      <c r="C205" s="207"/>
    </row>
    <row r="206" spans="3:3">
      <c r="C206" s="207"/>
    </row>
    <row r="207" spans="3:3">
      <c r="C207" s="207"/>
    </row>
    <row r="208" spans="3:3">
      <c r="C208" s="207"/>
    </row>
    <row r="209" spans="3:3">
      <c r="C209" s="207"/>
    </row>
    <row r="210" spans="3:3">
      <c r="C210" s="207"/>
    </row>
    <row r="211" spans="3:3">
      <c r="C211" s="207"/>
    </row>
    <row r="212" spans="3:3">
      <c r="C212" s="207"/>
    </row>
    <row r="213" spans="3:3">
      <c r="C213" s="207"/>
    </row>
    <row r="214" spans="3:3">
      <c r="C214" s="207"/>
    </row>
    <row r="215" spans="3:3">
      <c r="C215" s="207"/>
    </row>
    <row r="216" spans="3:3">
      <c r="C216" s="207"/>
    </row>
    <row r="217" spans="3:3">
      <c r="C217" s="207"/>
    </row>
    <row r="218" spans="3:3">
      <c r="C218" s="207"/>
    </row>
    <row r="219" spans="3:3">
      <c r="C219" s="207"/>
    </row>
    <row r="220" spans="3:3">
      <c r="C220" s="207"/>
    </row>
    <row r="221" spans="3:3">
      <c r="C221" s="207"/>
    </row>
    <row r="222" spans="3:3">
      <c r="C222" s="207"/>
    </row>
    <row r="223" spans="3:3">
      <c r="C223" s="207"/>
    </row>
    <row r="224" spans="3:3">
      <c r="C224" s="207"/>
    </row>
    <row r="225" spans="3:3">
      <c r="C225" s="207"/>
    </row>
    <row r="226" spans="3:3">
      <c r="C226" s="207"/>
    </row>
    <row r="227" spans="3:3">
      <c r="C227" s="207"/>
    </row>
    <row r="228" spans="3:3">
      <c r="C228" s="207"/>
    </row>
    <row r="229" spans="3:3">
      <c r="C229" s="207"/>
    </row>
    <row r="230" spans="3:3">
      <c r="C230" s="207"/>
    </row>
    <row r="231" spans="3:3">
      <c r="C231" s="207"/>
    </row>
    <row r="232" spans="3:3">
      <c r="C232" s="207"/>
    </row>
    <row r="233" spans="3:3">
      <c r="C233" s="207"/>
    </row>
    <row r="234" spans="3:3">
      <c r="C234" s="207"/>
    </row>
    <row r="235" spans="3:3">
      <c r="C235" s="207"/>
    </row>
    <row r="236" spans="3:3">
      <c r="C236" s="207"/>
    </row>
    <row r="237" spans="3:3">
      <c r="C237" s="207"/>
    </row>
    <row r="238" spans="3:3">
      <c r="C238" s="207"/>
    </row>
    <row r="239" spans="3:3">
      <c r="C239" s="207"/>
    </row>
    <row r="240" spans="3:3">
      <c r="C240" s="207"/>
    </row>
    <row r="241" spans="3:3">
      <c r="C241" s="207"/>
    </row>
    <row r="242" spans="3:3">
      <c r="C242" s="207"/>
    </row>
    <row r="243" spans="3:3">
      <c r="C243" s="207"/>
    </row>
    <row r="244" spans="3:3">
      <c r="C244" s="207"/>
    </row>
    <row r="245" spans="3:3">
      <c r="C245" s="207"/>
    </row>
    <row r="246" spans="3:3">
      <c r="C246" s="207"/>
    </row>
    <row r="247" spans="3:3">
      <c r="C247" s="207"/>
    </row>
    <row r="248" spans="3:3">
      <c r="C248" s="207"/>
    </row>
    <row r="249" spans="3:3">
      <c r="C249" s="207"/>
    </row>
    <row r="250" spans="3:3">
      <c r="C250" s="207"/>
    </row>
    <row r="251" spans="3:3">
      <c r="C251" s="207"/>
    </row>
    <row r="252" spans="3:3">
      <c r="C252" s="207"/>
    </row>
    <row r="253" spans="3:3">
      <c r="C253" s="207"/>
    </row>
    <row r="254" spans="3:3">
      <c r="C254" s="207"/>
    </row>
    <row r="255" spans="3:3">
      <c r="C255" s="207"/>
    </row>
    <row r="256" spans="3:3">
      <c r="C256" s="207"/>
    </row>
    <row r="257" spans="3:3">
      <c r="C257" s="207"/>
    </row>
    <row r="258" spans="3:3">
      <c r="C258" s="207"/>
    </row>
    <row r="259" spans="3:3">
      <c r="C259" s="207"/>
    </row>
    <row r="260" spans="3:3">
      <c r="C260" s="207"/>
    </row>
    <row r="261" spans="3:3">
      <c r="C261" s="207"/>
    </row>
    <row r="262" spans="3:3">
      <c r="C262" s="207"/>
    </row>
    <row r="263" spans="3:3">
      <c r="C263" s="207"/>
    </row>
    <row r="264" spans="3:3">
      <c r="C264" s="207"/>
    </row>
    <row r="265" spans="3:3">
      <c r="C265" s="207"/>
    </row>
    <row r="266" spans="3:3">
      <c r="C266" s="207"/>
    </row>
    <row r="267" spans="3:3">
      <c r="C267" s="207"/>
    </row>
    <row r="268" spans="3:3">
      <c r="C268" s="207"/>
    </row>
    <row r="269" spans="3:3">
      <c r="C269" s="207"/>
    </row>
    <row r="270" spans="3:3">
      <c r="C270" s="207"/>
    </row>
    <row r="271" spans="3:3">
      <c r="C271" s="207"/>
    </row>
    <row r="272" spans="3:3">
      <c r="C272" s="207"/>
    </row>
    <row r="273" spans="3:3">
      <c r="C273" s="207"/>
    </row>
    <row r="274" spans="3:3">
      <c r="C274" s="207"/>
    </row>
    <row r="275" spans="3:3">
      <c r="C275" s="207"/>
    </row>
    <row r="276" spans="3:3">
      <c r="C276" s="207"/>
    </row>
    <row r="277" spans="3:3">
      <c r="C277" s="207"/>
    </row>
    <row r="278" spans="3:3">
      <c r="C278" s="207"/>
    </row>
    <row r="279" spans="3:3">
      <c r="C279" s="207"/>
    </row>
    <row r="280" spans="3:3">
      <c r="C280" s="207"/>
    </row>
    <row r="281" spans="3:3">
      <c r="C281" s="207"/>
    </row>
    <row r="282" spans="3:3">
      <c r="C282" s="207"/>
    </row>
    <row r="283" spans="3:3">
      <c r="C283" s="207"/>
    </row>
    <row r="284" spans="3:3">
      <c r="C284" s="207"/>
    </row>
    <row r="285" spans="3:3">
      <c r="C285" s="207"/>
    </row>
    <row r="286" spans="3:3">
      <c r="C286" s="207"/>
    </row>
    <row r="287" spans="3:3">
      <c r="C287" s="207"/>
    </row>
    <row r="288" spans="3:3">
      <c r="C288" s="207"/>
    </row>
    <row r="289" spans="3:3">
      <c r="C289" s="207"/>
    </row>
    <row r="290" spans="3:3">
      <c r="C290" s="207"/>
    </row>
    <row r="291" spans="3:3">
      <c r="C291" s="207"/>
    </row>
    <row r="292" spans="3:3">
      <c r="C292" s="207"/>
    </row>
    <row r="293" spans="3:3">
      <c r="C293" s="207"/>
    </row>
    <row r="294" spans="3:3">
      <c r="C294" s="207"/>
    </row>
    <row r="295" spans="3:3">
      <c r="C295" s="207"/>
    </row>
    <row r="296" spans="3:3">
      <c r="C296" s="207"/>
    </row>
    <row r="297" spans="3:3">
      <c r="C297" s="207"/>
    </row>
    <row r="298" spans="3:3">
      <c r="C298" s="207"/>
    </row>
    <row r="299" spans="3:3">
      <c r="C299" s="207"/>
    </row>
    <row r="300" spans="3:3">
      <c r="C300" s="207"/>
    </row>
    <row r="301" spans="3:3">
      <c r="C301" s="207"/>
    </row>
    <row r="302" spans="3:3">
      <c r="C302" s="207"/>
    </row>
    <row r="303" spans="3:3">
      <c r="C303" s="207"/>
    </row>
    <row r="304" spans="3:3">
      <c r="C304" s="207"/>
    </row>
    <row r="305" spans="3:3">
      <c r="C305" s="207"/>
    </row>
    <row r="306" spans="3:3">
      <c r="C306" s="207"/>
    </row>
    <row r="307" spans="3:3">
      <c r="C307" s="207"/>
    </row>
    <row r="308" spans="3:3">
      <c r="C308" s="207"/>
    </row>
    <row r="309" spans="3:3">
      <c r="C309" s="207"/>
    </row>
    <row r="310" spans="3:3">
      <c r="C310" s="207"/>
    </row>
    <row r="311" spans="3:3">
      <c r="C311" s="207"/>
    </row>
    <row r="312" spans="3:3">
      <c r="C312" s="207"/>
    </row>
    <row r="313" spans="3:3">
      <c r="C313" s="207"/>
    </row>
    <row r="314" spans="3:3">
      <c r="C314" s="207"/>
    </row>
    <row r="315" spans="3:3">
      <c r="C315" s="207"/>
    </row>
    <row r="316" spans="3:3">
      <c r="C316" s="207"/>
    </row>
    <row r="317" spans="3:3">
      <c r="C317" s="207"/>
    </row>
    <row r="318" spans="3:3">
      <c r="C318" s="207"/>
    </row>
    <row r="319" spans="3:3">
      <c r="C319" s="207"/>
    </row>
    <row r="320" spans="3:3">
      <c r="C320" s="207"/>
    </row>
    <row r="321" spans="3:3">
      <c r="C321" s="207"/>
    </row>
    <row r="322" spans="3:3">
      <c r="C322" s="207"/>
    </row>
    <row r="323" spans="3:3">
      <c r="C323" s="207"/>
    </row>
    <row r="324" spans="3:3">
      <c r="C324" s="207"/>
    </row>
    <row r="325" spans="3:3">
      <c r="C325" s="207"/>
    </row>
    <row r="326" spans="3:3">
      <c r="C326" s="207"/>
    </row>
    <row r="327" spans="3:3">
      <c r="C327" s="207"/>
    </row>
    <row r="328" spans="3:3">
      <c r="C328" s="207"/>
    </row>
    <row r="329" spans="3:3">
      <c r="C329" s="207"/>
    </row>
    <row r="330" spans="3:3">
      <c r="C330" s="207"/>
    </row>
    <row r="331" spans="3:3">
      <c r="C331" s="207"/>
    </row>
    <row r="332" spans="3:3">
      <c r="C332" s="207"/>
    </row>
    <row r="333" spans="3:3">
      <c r="C333" s="207"/>
    </row>
    <row r="334" spans="3:3">
      <c r="C334" s="207"/>
    </row>
    <row r="335" spans="3:3">
      <c r="C335" s="207"/>
    </row>
    <row r="336" spans="3:3">
      <c r="C336" s="207"/>
    </row>
    <row r="337" spans="3:3">
      <c r="C337" s="207"/>
    </row>
    <row r="338" spans="3:3">
      <c r="C338" s="207"/>
    </row>
    <row r="339" spans="3:3">
      <c r="C339" s="207"/>
    </row>
    <row r="340" spans="3:3">
      <c r="C340" s="207"/>
    </row>
    <row r="341" spans="3:3">
      <c r="C341" s="207"/>
    </row>
    <row r="342" spans="3:3">
      <c r="C342" s="207"/>
    </row>
    <row r="343" spans="3:3">
      <c r="C343" s="207"/>
    </row>
    <row r="344" spans="3:3">
      <c r="C344" s="207"/>
    </row>
    <row r="345" spans="3:3">
      <c r="C345" s="207"/>
    </row>
    <row r="346" spans="3:3">
      <c r="C346" s="207"/>
    </row>
    <row r="347" spans="3:3">
      <c r="C347" s="207"/>
    </row>
    <row r="348" spans="3:3">
      <c r="C348" s="207"/>
    </row>
    <row r="349" spans="3:3">
      <c r="C349" s="207"/>
    </row>
    <row r="350" spans="3:3">
      <c r="C350" s="207"/>
    </row>
    <row r="351" spans="3:3">
      <c r="C351" s="207"/>
    </row>
    <row r="352" spans="3:3">
      <c r="C352" s="207"/>
    </row>
    <row r="353" spans="3:3">
      <c r="C353" s="207"/>
    </row>
    <row r="354" spans="3:3">
      <c r="C354" s="207"/>
    </row>
    <row r="355" spans="3:3">
      <c r="C355" s="207"/>
    </row>
    <row r="356" spans="3:3">
      <c r="C356" s="207"/>
    </row>
    <row r="357" spans="3:3">
      <c r="C357" s="207"/>
    </row>
    <row r="358" spans="3:3">
      <c r="C358" s="207"/>
    </row>
    <row r="359" spans="3:3">
      <c r="C359" s="207"/>
    </row>
    <row r="360" spans="3:3">
      <c r="C360" s="207"/>
    </row>
    <row r="361" spans="3:3">
      <c r="C361" s="207"/>
    </row>
    <row r="362" spans="3:3">
      <c r="C362" s="207"/>
    </row>
    <row r="363" spans="3:3">
      <c r="C363" s="207"/>
    </row>
    <row r="364" spans="3:3">
      <c r="C364" s="207"/>
    </row>
    <row r="365" spans="3:3">
      <c r="C365" s="207"/>
    </row>
    <row r="366" spans="3:3">
      <c r="C366" s="207"/>
    </row>
    <row r="367" spans="3:3">
      <c r="C367" s="207"/>
    </row>
    <row r="368" spans="3:3">
      <c r="C368" s="207"/>
    </row>
    <row r="369" spans="3:3">
      <c r="C369" s="207"/>
    </row>
    <row r="370" spans="3:3">
      <c r="C370" s="207"/>
    </row>
    <row r="371" spans="3:3">
      <c r="C371" s="207"/>
    </row>
    <row r="372" spans="3:3">
      <c r="C372" s="207"/>
    </row>
    <row r="373" spans="3:3">
      <c r="C373" s="207"/>
    </row>
    <row r="374" spans="3:3">
      <c r="C374" s="207"/>
    </row>
    <row r="375" spans="3:3">
      <c r="C375" s="207"/>
    </row>
    <row r="376" spans="3:3">
      <c r="C376" s="207"/>
    </row>
    <row r="377" spans="3:3">
      <c r="C377" s="207"/>
    </row>
    <row r="378" spans="3:3">
      <c r="C378" s="207"/>
    </row>
    <row r="379" spans="3:3">
      <c r="C379" s="207"/>
    </row>
    <row r="380" spans="3:3">
      <c r="C380" s="207"/>
    </row>
    <row r="381" spans="3:3">
      <c r="C381" s="207"/>
    </row>
    <row r="382" spans="3:3">
      <c r="C382" s="207"/>
    </row>
    <row r="383" spans="3:3">
      <c r="C383" s="207"/>
    </row>
    <row r="384" spans="3:3">
      <c r="C384" s="207"/>
    </row>
    <row r="385" spans="3:3">
      <c r="C385" s="207"/>
    </row>
    <row r="386" spans="3:3">
      <c r="C386" s="207"/>
    </row>
    <row r="387" spans="3:3">
      <c r="C387" s="207"/>
    </row>
    <row r="388" spans="3:3">
      <c r="C388" s="207"/>
    </row>
    <row r="389" spans="3:3">
      <c r="C389" s="207"/>
    </row>
    <row r="390" spans="3:3">
      <c r="C390" s="207"/>
    </row>
    <row r="391" spans="3:3">
      <c r="C391" s="207"/>
    </row>
    <row r="392" spans="3:3">
      <c r="C392" s="207"/>
    </row>
    <row r="393" spans="3:3">
      <c r="C393" s="207"/>
    </row>
    <row r="394" spans="3:3">
      <c r="C394" s="207"/>
    </row>
    <row r="395" spans="3:3">
      <c r="C395" s="207"/>
    </row>
    <row r="396" spans="3:3">
      <c r="C396" s="207"/>
    </row>
    <row r="397" spans="3:3">
      <c r="C397" s="207"/>
    </row>
    <row r="398" spans="3:3">
      <c r="C398" s="207"/>
    </row>
    <row r="399" spans="3:3">
      <c r="C399" s="207"/>
    </row>
    <row r="400" spans="3:3">
      <c r="C400" s="207"/>
    </row>
    <row r="401" spans="3:3">
      <c r="C401" s="207"/>
    </row>
    <row r="402" spans="3:3">
      <c r="C402" s="207"/>
    </row>
    <row r="403" spans="3:3">
      <c r="C403" s="207"/>
    </row>
    <row r="404" spans="3:3">
      <c r="C404" s="207"/>
    </row>
    <row r="405" spans="3:3">
      <c r="C405" s="207"/>
    </row>
    <row r="406" spans="3:3">
      <c r="C406" s="207"/>
    </row>
    <row r="407" spans="3:3">
      <c r="C407" s="207"/>
    </row>
    <row r="408" spans="3:3">
      <c r="C408" s="207"/>
    </row>
    <row r="409" spans="3:3">
      <c r="C409" s="207"/>
    </row>
    <row r="410" spans="3:3">
      <c r="C410" s="207"/>
    </row>
    <row r="411" spans="3:3">
      <c r="C411" s="207"/>
    </row>
    <row r="412" spans="3:3">
      <c r="C412" s="207"/>
    </row>
    <row r="413" spans="3:3">
      <c r="C413" s="207"/>
    </row>
    <row r="414" spans="3:3">
      <c r="C414" s="207"/>
    </row>
    <row r="415" spans="3:3">
      <c r="C415" s="207"/>
    </row>
    <row r="416" spans="3:3">
      <c r="C416" s="207"/>
    </row>
    <row r="417" spans="3:3">
      <c r="C417" s="207"/>
    </row>
    <row r="418" spans="3:3">
      <c r="C418" s="207"/>
    </row>
    <row r="419" spans="3:3">
      <c r="C419" s="207"/>
    </row>
    <row r="420" spans="3:3">
      <c r="C420" s="207"/>
    </row>
    <row r="421" spans="3:3">
      <c r="C421" s="207"/>
    </row>
    <row r="422" spans="3:3">
      <c r="C422" s="207"/>
    </row>
    <row r="423" spans="3:3">
      <c r="C423" s="207"/>
    </row>
    <row r="424" spans="3:3">
      <c r="C424" s="207"/>
    </row>
    <row r="425" spans="3:3">
      <c r="C425" s="207"/>
    </row>
    <row r="426" spans="3:3">
      <c r="C426" s="207"/>
    </row>
    <row r="427" spans="3:3">
      <c r="C427" s="207"/>
    </row>
    <row r="428" spans="3:3">
      <c r="C428" s="207"/>
    </row>
    <row r="429" spans="3:3">
      <c r="C429" s="207"/>
    </row>
    <row r="430" spans="3:3">
      <c r="C430" s="207"/>
    </row>
  </sheetData>
  <mergeCells count="9">
    <mergeCell ref="G4:G5"/>
    <mergeCell ref="H4:H5"/>
    <mergeCell ref="I4:L4"/>
    <mergeCell ref="D1:F1"/>
    <mergeCell ref="B4:B5"/>
    <mergeCell ref="C4:C5"/>
    <mergeCell ref="D4:D5"/>
    <mergeCell ref="E4:E5"/>
    <mergeCell ref="F4:F5"/>
  </mergeCells>
  <conditionalFormatting sqref="P7:P86">
    <cfRule type="cellIs" dxfId="26" priority="1" operator="greaterThan">
      <formula>3.999</formula>
    </cfRule>
    <cfRule type="cellIs" dxfId="25" priority="2" operator="between">
      <formula>1</formula>
      <formula>3.999</formula>
    </cfRule>
    <cfRule type="cellIs" dxfId="24" priority="3" operator="lessThan">
      <formula>1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O388"/>
  <sheetViews>
    <sheetView workbookViewId="0">
      <selection activeCell="A87" sqref="A87:XFD420"/>
    </sheetView>
  </sheetViews>
  <sheetFormatPr defaultColWidth="9.7109375" defaultRowHeight="15.75"/>
  <cols>
    <col min="1" max="5" width="9.7109375" style="192"/>
    <col min="6" max="6" width="12.7109375" style="192" customWidth="1"/>
    <col min="7" max="7" width="15.42578125" style="192" customWidth="1"/>
    <col min="8" max="8" width="10.7109375" style="192" customWidth="1"/>
    <col min="9" max="14" width="15" style="208" customWidth="1"/>
    <col min="15" max="15" width="16" style="192" customWidth="1"/>
    <col min="16" max="16384" width="9.7109375" style="192"/>
  </cols>
  <sheetData>
    <row r="1" spans="2:15">
      <c r="D1" s="417" t="s">
        <v>195</v>
      </c>
      <c r="E1" s="417"/>
      <c r="F1" s="417"/>
      <c r="I1" s="192"/>
      <c r="J1" s="192"/>
      <c r="K1" s="192"/>
      <c r="L1" s="192"/>
      <c r="M1" s="192"/>
      <c r="N1" s="192"/>
    </row>
    <row r="2" spans="2:15">
      <c r="I2" s="192"/>
      <c r="J2" s="192"/>
      <c r="K2" s="192"/>
      <c r="L2" s="192"/>
      <c r="M2" s="192"/>
      <c r="N2" s="192"/>
    </row>
    <row r="3" spans="2:15">
      <c r="B3" s="192" t="s">
        <v>196</v>
      </c>
      <c r="I3" s="192"/>
      <c r="J3" s="192"/>
      <c r="K3" s="192"/>
      <c r="L3" s="192"/>
      <c r="M3" s="192"/>
      <c r="N3" s="192"/>
    </row>
    <row r="4" spans="2:15" ht="15.75" customHeight="1">
      <c r="B4" s="418" t="s">
        <v>197</v>
      </c>
      <c r="C4" s="418" t="s">
        <v>147</v>
      </c>
      <c r="D4" s="418" t="s">
        <v>148</v>
      </c>
      <c r="E4" s="418" t="s">
        <v>149</v>
      </c>
      <c r="F4" s="418" t="s">
        <v>198</v>
      </c>
      <c r="G4" s="414" t="s">
        <v>199</v>
      </c>
      <c r="H4" s="414" t="s">
        <v>200</v>
      </c>
      <c r="I4" s="419" t="s">
        <v>201</v>
      </c>
      <c r="J4" s="420"/>
      <c r="K4" s="420"/>
      <c r="L4" s="420"/>
      <c r="M4" s="420"/>
      <c r="N4" s="420"/>
      <c r="O4" s="420"/>
    </row>
    <row r="5" spans="2:15" ht="15.75" customHeight="1">
      <c r="B5" s="418"/>
      <c r="C5" s="418"/>
      <c r="D5" s="418"/>
      <c r="E5" s="418"/>
      <c r="F5" s="418"/>
      <c r="G5" s="414"/>
      <c r="H5" s="414"/>
      <c r="I5" s="421" t="s">
        <v>202</v>
      </c>
      <c r="J5" s="421" t="s">
        <v>203</v>
      </c>
      <c r="K5" s="414" t="s">
        <v>204</v>
      </c>
      <c r="L5" s="414"/>
      <c r="M5" s="414"/>
      <c r="N5" s="414"/>
      <c r="O5" s="423" t="s">
        <v>209</v>
      </c>
    </row>
    <row r="6" spans="2:15" ht="60" customHeight="1">
      <c r="B6" s="418"/>
      <c r="C6" s="418"/>
      <c r="D6" s="418"/>
      <c r="E6" s="418"/>
      <c r="F6" s="418"/>
      <c r="G6" s="414"/>
      <c r="H6" s="414"/>
      <c r="I6" s="422"/>
      <c r="J6" s="422"/>
      <c r="K6" s="195" t="s">
        <v>205</v>
      </c>
      <c r="L6" s="195" t="s">
        <v>206</v>
      </c>
      <c r="M6" s="195" t="s">
        <v>207</v>
      </c>
      <c r="N6" s="195" t="s">
        <v>208</v>
      </c>
      <c r="O6" s="424"/>
    </row>
    <row r="7" spans="2:15">
      <c r="B7" s="197"/>
      <c r="C7" s="197"/>
      <c r="D7" s="197"/>
      <c r="E7" s="197"/>
      <c r="F7" s="197"/>
      <c r="G7" s="198"/>
      <c r="H7" s="198"/>
      <c r="I7" s="198"/>
      <c r="J7" s="198"/>
      <c r="K7" s="198"/>
      <c r="L7" s="198"/>
      <c r="M7" s="198"/>
      <c r="N7" s="198"/>
      <c r="O7" s="198"/>
    </row>
    <row r="8" spans="2:15">
      <c r="B8" s="199" t="s">
        <v>210</v>
      </c>
      <c r="C8" s="199">
        <v>1</v>
      </c>
      <c r="D8" s="199" t="s">
        <v>58</v>
      </c>
      <c r="E8" s="200">
        <v>2021</v>
      </c>
      <c r="F8" s="201">
        <v>32.11</v>
      </c>
      <c r="G8" s="202">
        <v>4439</v>
      </c>
      <c r="H8" s="202">
        <f>IFERROR(G8/F8,0)</f>
        <v>138.24353783867954</v>
      </c>
      <c r="I8" s="203"/>
      <c r="J8" s="203"/>
      <c r="K8" s="203"/>
      <c r="L8" s="203"/>
      <c r="M8" s="203"/>
      <c r="N8" s="203"/>
      <c r="O8" s="203"/>
    </row>
    <row r="9" spans="2:15">
      <c r="B9" s="199" t="s">
        <v>210</v>
      </c>
      <c r="C9" s="199">
        <v>1</v>
      </c>
      <c r="D9" s="199" t="s">
        <v>63</v>
      </c>
      <c r="E9" s="200">
        <v>2021</v>
      </c>
      <c r="F9" s="201">
        <v>31.12</v>
      </c>
      <c r="G9" s="202">
        <v>4267</v>
      </c>
      <c r="H9" s="202">
        <f t="shared" ref="H9:H72" si="0">IFERROR(G9/F9,0)</f>
        <v>137.11439588688947</v>
      </c>
      <c r="I9" s="203"/>
      <c r="J9" s="203"/>
      <c r="K9" s="203"/>
      <c r="L9" s="203"/>
      <c r="M9" s="203"/>
      <c r="N9" s="203"/>
      <c r="O9" s="203"/>
    </row>
    <row r="10" spans="2:15">
      <c r="B10" s="199" t="s">
        <v>210</v>
      </c>
      <c r="C10" s="199">
        <v>1</v>
      </c>
      <c r="D10" s="199" t="s">
        <v>68</v>
      </c>
      <c r="E10" s="200">
        <v>2021</v>
      </c>
      <c r="F10" s="201">
        <v>31.65</v>
      </c>
      <c r="G10" s="202">
        <v>4328</v>
      </c>
      <c r="H10" s="202">
        <f t="shared" si="0"/>
        <v>136.74565560821486</v>
      </c>
      <c r="I10" s="203"/>
      <c r="J10" s="203"/>
      <c r="K10" s="203"/>
      <c r="L10" s="203"/>
      <c r="M10" s="203"/>
      <c r="N10" s="203"/>
      <c r="O10" s="203"/>
    </row>
    <row r="11" spans="2:15">
      <c r="B11" s="199" t="s">
        <v>210</v>
      </c>
      <c r="C11" s="199">
        <v>1</v>
      </c>
      <c r="D11" s="199" t="s">
        <v>73</v>
      </c>
      <c r="E11" s="200">
        <v>2021</v>
      </c>
      <c r="F11" s="201">
        <v>30.7</v>
      </c>
      <c r="G11" s="202">
        <v>4222</v>
      </c>
      <c r="H11" s="202">
        <f t="shared" si="0"/>
        <v>137.52442996742673</v>
      </c>
      <c r="I11" s="203"/>
      <c r="J11" s="203"/>
      <c r="K11" s="203"/>
      <c r="L11" s="203"/>
      <c r="M11" s="203"/>
      <c r="N11" s="203"/>
      <c r="O11" s="203"/>
    </row>
    <row r="12" spans="2:15">
      <c r="B12" s="199" t="s">
        <v>210</v>
      </c>
      <c r="C12" s="199">
        <v>1</v>
      </c>
      <c r="D12" s="199" t="s">
        <v>78</v>
      </c>
      <c r="E12" s="200">
        <v>2021</v>
      </c>
      <c r="F12" s="201">
        <v>30.91</v>
      </c>
      <c r="G12" s="202">
        <v>4295</v>
      </c>
      <c r="H12" s="202">
        <f t="shared" si="0"/>
        <v>138.95179553542542</v>
      </c>
      <c r="I12" s="203"/>
      <c r="J12" s="203"/>
      <c r="K12" s="203"/>
      <c r="L12" s="203"/>
      <c r="M12" s="203"/>
      <c r="N12" s="203"/>
      <c r="O12" s="203"/>
    </row>
    <row r="13" spans="2:15">
      <c r="B13" s="199" t="s">
        <v>210</v>
      </c>
      <c r="C13" s="199">
        <v>1</v>
      </c>
      <c r="D13" s="199" t="s">
        <v>83</v>
      </c>
      <c r="E13" s="200">
        <v>2021</v>
      </c>
      <c r="F13" s="201">
        <v>32.15</v>
      </c>
      <c r="G13" s="202">
        <v>4388</v>
      </c>
      <c r="H13" s="202">
        <f t="shared" si="0"/>
        <v>136.48522550544325</v>
      </c>
      <c r="I13" s="203"/>
      <c r="J13" s="203"/>
      <c r="K13" s="203"/>
      <c r="L13" s="203"/>
      <c r="M13" s="203"/>
      <c r="N13" s="203"/>
      <c r="O13" s="203"/>
    </row>
    <row r="14" spans="2:15">
      <c r="B14" s="199" t="s">
        <v>210</v>
      </c>
      <c r="C14" s="199">
        <v>1</v>
      </c>
      <c r="D14" s="199" t="s">
        <v>88</v>
      </c>
      <c r="E14" s="200">
        <v>2021</v>
      </c>
      <c r="F14" s="201">
        <v>34.74</v>
      </c>
      <c r="G14" s="202">
        <v>4806</v>
      </c>
      <c r="H14" s="202">
        <f t="shared" si="0"/>
        <v>138.34196891191709</v>
      </c>
      <c r="I14" s="203"/>
      <c r="J14" s="203"/>
      <c r="K14" s="203"/>
      <c r="L14" s="203"/>
      <c r="M14" s="203"/>
      <c r="N14" s="203"/>
      <c r="O14" s="203"/>
    </row>
    <row r="15" spans="2:15">
      <c r="B15" s="199" t="s">
        <v>210</v>
      </c>
      <c r="C15" s="199">
        <v>1</v>
      </c>
      <c r="D15" s="199" t="s">
        <v>92</v>
      </c>
      <c r="E15" s="200">
        <v>2021</v>
      </c>
      <c r="F15" s="201">
        <v>26.85</v>
      </c>
      <c r="G15" s="202">
        <v>3724</v>
      </c>
      <c r="H15" s="202">
        <f t="shared" si="0"/>
        <v>138.69646182495345</v>
      </c>
      <c r="I15" s="203"/>
      <c r="J15" s="203"/>
      <c r="K15" s="203"/>
      <c r="L15" s="203"/>
      <c r="M15" s="203"/>
      <c r="N15" s="203"/>
      <c r="O15" s="203"/>
    </row>
    <row r="16" spans="2:15">
      <c r="B16" s="199" t="s">
        <v>210</v>
      </c>
      <c r="C16" s="199">
        <v>1</v>
      </c>
      <c r="D16" s="199" t="s">
        <v>95</v>
      </c>
      <c r="E16" s="200">
        <v>2021</v>
      </c>
      <c r="F16" s="201">
        <v>29.81</v>
      </c>
      <c r="G16" s="202">
        <v>4088</v>
      </c>
      <c r="H16" s="202">
        <f t="shared" si="0"/>
        <v>137.13518953371351</v>
      </c>
      <c r="I16" s="203"/>
      <c r="J16" s="203"/>
      <c r="K16" s="203"/>
      <c r="L16" s="203"/>
      <c r="M16" s="203"/>
      <c r="N16" s="203"/>
      <c r="O16" s="203"/>
    </row>
    <row r="17" spans="2:15">
      <c r="B17" s="199" t="s">
        <v>210</v>
      </c>
      <c r="C17" s="199">
        <v>1</v>
      </c>
      <c r="D17" s="199" t="s">
        <v>98</v>
      </c>
      <c r="E17" s="200">
        <v>2021</v>
      </c>
      <c r="F17" s="201">
        <v>29.63</v>
      </c>
      <c r="G17" s="202">
        <v>4106</v>
      </c>
      <c r="H17" s="202">
        <f t="shared" si="0"/>
        <v>138.57576780290248</v>
      </c>
      <c r="I17" s="203"/>
      <c r="J17" s="203"/>
      <c r="K17" s="203"/>
      <c r="L17" s="203"/>
      <c r="M17" s="203"/>
      <c r="N17" s="203"/>
      <c r="O17" s="203"/>
    </row>
    <row r="18" spans="2:15">
      <c r="B18" s="199" t="s">
        <v>210</v>
      </c>
      <c r="C18" s="199">
        <v>1</v>
      </c>
      <c r="D18" s="199" t="s">
        <v>101</v>
      </c>
      <c r="E18" s="200">
        <v>2021</v>
      </c>
      <c r="F18" s="201">
        <v>29.53</v>
      </c>
      <c r="G18" s="202">
        <v>4104</v>
      </c>
      <c r="H18" s="202">
        <f t="shared" si="0"/>
        <v>138.97731120894005</v>
      </c>
      <c r="I18" s="203"/>
      <c r="J18" s="203"/>
      <c r="K18" s="203"/>
      <c r="L18" s="203"/>
      <c r="M18" s="203"/>
      <c r="N18" s="203"/>
      <c r="O18" s="203"/>
    </row>
    <row r="19" spans="2:15">
      <c r="B19" s="199" t="s">
        <v>210</v>
      </c>
      <c r="C19" s="199">
        <v>1</v>
      </c>
      <c r="D19" s="199" t="s">
        <v>104</v>
      </c>
      <c r="E19" s="200">
        <v>2021</v>
      </c>
      <c r="F19" s="201">
        <v>29.61</v>
      </c>
      <c r="G19" s="202">
        <v>4097</v>
      </c>
      <c r="H19" s="202">
        <f t="shared" si="0"/>
        <v>138.36541708882135</v>
      </c>
      <c r="I19" s="203"/>
      <c r="J19" s="203"/>
      <c r="K19" s="203"/>
      <c r="L19" s="203"/>
      <c r="M19" s="203"/>
      <c r="N19" s="203"/>
      <c r="O19" s="203"/>
    </row>
    <row r="20" spans="2:15">
      <c r="B20" s="199" t="s">
        <v>210</v>
      </c>
      <c r="C20" s="199">
        <v>1</v>
      </c>
      <c r="D20" s="199" t="s">
        <v>107</v>
      </c>
      <c r="E20" s="200">
        <v>2021</v>
      </c>
      <c r="F20" s="201">
        <v>31.33</v>
      </c>
      <c r="G20" s="202">
        <v>4342</v>
      </c>
      <c r="H20" s="202">
        <f t="shared" si="0"/>
        <v>138.58921161825728</v>
      </c>
      <c r="I20" s="203"/>
      <c r="J20" s="203"/>
      <c r="K20" s="203"/>
      <c r="L20" s="203"/>
      <c r="M20" s="203"/>
      <c r="N20" s="203"/>
      <c r="O20" s="203"/>
    </row>
    <row r="21" spans="2:15">
      <c r="B21" s="199" t="s">
        <v>210</v>
      </c>
      <c r="C21" s="199">
        <v>1</v>
      </c>
      <c r="D21" s="199" t="s">
        <v>64</v>
      </c>
      <c r="E21" s="200">
        <v>2021</v>
      </c>
      <c r="F21" s="201">
        <v>32.590000000000003</v>
      </c>
      <c r="G21" s="202">
        <v>4467</v>
      </c>
      <c r="H21" s="202">
        <f t="shared" si="0"/>
        <v>137.06658484197604</v>
      </c>
      <c r="I21" s="203"/>
      <c r="J21" s="203"/>
      <c r="K21" s="203"/>
      <c r="L21" s="203"/>
      <c r="M21" s="203"/>
      <c r="N21" s="203"/>
      <c r="O21" s="203"/>
    </row>
    <row r="22" spans="2:15">
      <c r="B22" s="199" t="s">
        <v>210</v>
      </c>
      <c r="C22" s="199">
        <v>1</v>
      </c>
      <c r="D22" s="199" t="s">
        <v>69</v>
      </c>
      <c r="E22" s="200">
        <v>2021</v>
      </c>
      <c r="F22" s="201">
        <v>32.35</v>
      </c>
      <c r="G22" s="202">
        <v>4430</v>
      </c>
      <c r="H22" s="202">
        <f t="shared" si="0"/>
        <v>136.93972179289025</v>
      </c>
      <c r="I22" s="203"/>
      <c r="J22" s="203"/>
      <c r="K22" s="203"/>
      <c r="L22" s="203"/>
      <c r="M22" s="203"/>
      <c r="N22" s="203"/>
      <c r="O22" s="203"/>
    </row>
    <row r="23" spans="2:15">
      <c r="B23" s="199" t="s">
        <v>210</v>
      </c>
      <c r="C23" s="199">
        <v>1</v>
      </c>
      <c r="D23" s="199" t="s">
        <v>74</v>
      </c>
      <c r="E23" s="200">
        <v>2021</v>
      </c>
      <c r="F23" s="201">
        <v>31.9</v>
      </c>
      <c r="G23" s="202">
        <v>4374</v>
      </c>
      <c r="H23" s="202">
        <f t="shared" si="0"/>
        <v>137.11598746081506</v>
      </c>
      <c r="I23" s="203"/>
      <c r="J23" s="203"/>
      <c r="K23" s="203"/>
      <c r="L23" s="203"/>
      <c r="M23" s="203"/>
      <c r="N23" s="203"/>
      <c r="O23" s="203"/>
    </row>
    <row r="24" spans="2:15">
      <c r="B24" s="199" t="s">
        <v>210</v>
      </c>
      <c r="C24" s="199">
        <v>1</v>
      </c>
      <c r="D24" s="199" t="s">
        <v>79</v>
      </c>
      <c r="E24" s="200">
        <v>2021</v>
      </c>
      <c r="F24" s="201">
        <v>32.619999999999997</v>
      </c>
      <c r="G24" s="202">
        <v>4431</v>
      </c>
      <c r="H24" s="202">
        <f t="shared" si="0"/>
        <v>135.83690987124464</v>
      </c>
      <c r="I24" s="203"/>
      <c r="J24" s="203"/>
      <c r="K24" s="203"/>
      <c r="L24" s="203"/>
      <c r="M24" s="203"/>
      <c r="N24" s="203"/>
      <c r="O24" s="203"/>
    </row>
    <row r="25" spans="2:15">
      <c r="B25" s="199" t="s">
        <v>210</v>
      </c>
      <c r="C25" s="199">
        <v>1</v>
      </c>
      <c r="D25" s="199" t="s">
        <v>84</v>
      </c>
      <c r="E25" s="200">
        <v>2021</v>
      </c>
      <c r="F25" s="201">
        <v>31.79</v>
      </c>
      <c r="G25" s="202">
        <v>4347</v>
      </c>
      <c r="H25" s="202">
        <f t="shared" si="0"/>
        <v>136.74111355772257</v>
      </c>
      <c r="I25" s="203"/>
      <c r="J25" s="203"/>
      <c r="K25" s="203"/>
      <c r="L25" s="203"/>
      <c r="M25" s="203"/>
      <c r="N25" s="203"/>
      <c r="O25" s="203"/>
    </row>
    <row r="26" spans="2:15">
      <c r="B26" s="199" t="s">
        <v>210</v>
      </c>
      <c r="C26" s="199">
        <v>1</v>
      </c>
      <c r="D26" s="199" t="s">
        <v>80</v>
      </c>
      <c r="E26" s="200">
        <v>2021</v>
      </c>
      <c r="F26" s="201">
        <v>28.8</v>
      </c>
      <c r="G26" s="202">
        <v>3954</v>
      </c>
      <c r="H26" s="202">
        <f t="shared" si="0"/>
        <v>137.29166666666666</v>
      </c>
      <c r="I26" s="203"/>
      <c r="J26" s="203"/>
      <c r="K26" s="203"/>
      <c r="L26" s="203"/>
      <c r="M26" s="203"/>
      <c r="N26" s="203"/>
      <c r="O26" s="203"/>
    </row>
    <row r="27" spans="2:15">
      <c r="B27" s="199" t="s">
        <v>210</v>
      </c>
      <c r="C27" s="199">
        <v>1</v>
      </c>
      <c r="D27" s="199" t="s">
        <v>85</v>
      </c>
      <c r="E27" s="200">
        <v>2021</v>
      </c>
      <c r="F27" s="201">
        <v>29.38</v>
      </c>
      <c r="G27" s="202">
        <v>4010</v>
      </c>
      <c r="H27" s="202">
        <f t="shared" si="0"/>
        <v>136.48740639891082</v>
      </c>
      <c r="I27" s="203"/>
      <c r="J27" s="203"/>
      <c r="K27" s="203"/>
      <c r="L27" s="203"/>
      <c r="M27" s="203"/>
      <c r="N27" s="203"/>
      <c r="O27" s="203"/>
    </row>
    <row r="28" spans="2:15">
      <c r="B28" s="199" t="s">
        <v>210</v>
      </c>
      <c r="C28" s="199">
        <v>1</v>
      </c>
      <c r="D28" s="199" t="s">
        <v>89</v>
      </c>
      <c r="E28" s="200">
        <v>2021</v>
      </c>
      <c r="F28" s="201">
        <v>29.07</v>
      </c>
      <c r="G28" s="202">
        <v>3947</v>
      </c>
      <c r="H28" s="202">
        <f t="shared" si="0"/>
        <v>135.77571379428966</v>
      </c>
      <c r="I28" s="203"/>
      <c r="J28" s="203"/>
      <c r="K28" s="203"/>
      <c r="L28" s="203"/>
      <c r="M28" s="203"/>
      <c r="N28" s="203"/>
      <c r="O28" s="203"/>
    </row>
    <row r="29" spans="2:15">
      <c r="B29" s="199" t="s">
        <v>210</v>
      </c>
      <c r="C29" s="199">
        <v>1</v>
      </c>
      <c r="D29" s="199" t="s">
        <v>59</v>
      </c>
      <c r="E29" s="200">
        <v>2022</v>
      </c>
      <c r="F29" s="201">
        <v>33.020000000000003</v>
      </c>
      <c r="G29" s="202">
        <v>4499</v>
      </c>
      <c r="H29" s="202">
        <f t="shared" si="0"/>
        <v>136.25075711689882</v>
      </c>
      <c r="I29" s="203"/>
      <c r="J29" s="203"/>
      <c r="K29" s="203"/>
      <c r="L29" s="203"/>
      <c r="M29" s="203"/>
      <c r="N29" s="203"/>
      <c r="O29" s="203"/>
    </row>
    <row r="30" spans="2:15">
      <c r="B30" s="199" t="s">
        <v>210</v>
      </c>
      <c r="C30" s="199">
        <v>1</v>
      </c>
      <c r="D30" s="199" t="s">
        <v>47</v>
      </c>
      <c r="E30" s="200">
        <v>2022</v>
      </c>
      <c r="F30" s="201">
        <v>27.68</v>
      </c>
      <c r="G30" s="202">
        <v>3774</v>
      </c>
      <c r="H30" s="202">
        <f t="shared" si="0"/>
        <v>136.34393063583815</v>
      </c>
      <c r="I30" s="203"/>
      <c r="J30" s="203"/>
      <c r="K30" s="203"/>
      <c r="L30" s="203"/>
      <c r="M30" s="203"/>
      <c r="N30" s="203"/>
      <c r="O30" s="203"/>
    </row>
    <row r="31" spans="2:15">
      <c r="B31" s="199" t="s">
        <v>210</v>
      </c>
      <c r="C31" s="199">
        <v>1</v>
      </c>
      <c r="D31" s="199" t="s">
        <v>51</v>
      </c>
      <c r="E31" s="200">
        <v>2022</v>
      </c>
      <c r="F31" s="201">
        <v>33.92</v>
      </c>
      <c r="G31" s="202">
        <v>4639</v>
      </c>
      <c r="H31" s="202">
        <f t="shared" si="0"/>
        <v>136.7629716981132</v>
      </c>
      <c r="I31" s="203"/>
      <c r="J31" s="203"/>
      <c r="K31" s="203"/>
      <c r="L31" s="203"/>
      <c r="M31" s="203"/>
      <c r="N31" s="203"/>
      <c r="O31" s="203"/>
    </row>
    <row r="32" spans="2:15">
      <c r="B32" s="199" t="s">
        <v>210</v>
      </c>
      <c r="C32" s="199">
        <v>1</v>
      </c>
      <c r="D32" s="199" t="s">
        <v>55</v>
      </c>
      <c r="E32" s="200">
        <v>2022</v>
      </c>
      <c r="F32" s="201">
        <v>27.16</v>
      </c>
      <c r="G32" s="202">
        <v>3737</v>
      </c>
      <c r="H32" s="202">
        <f t="shared" si="0"/>
        <v>137.59204712812959</v>
      </c>
      <c r="I32" s="203"/>
      <c r="J32" s="203"/>
      <c r="K32" s="203"/>
      <c r="L32" s="203"/>
      <c r="M32" s="203"/>
      <c r="N32" s="203"/>
      <c r="O32" s="203"/>
    </row>
    <row r="33" spans="2:15">
      <c r="B33" s="199" t="s">
        <v>210</v>
      </c>
      <c r="C33" s="199">
        <v>1</v>
      </c>
      <c r="D33" s="199" t="s">
        <v>60</v>
      </c>
      <c r="E33" s="200">
        <v>2022</v>
      </c>
      <c r="F33" s="201">
        <v>29.41</v>
      </c>
      <c r="G33" s="202">
        <v>4064</v>
      </c>
      <c r="H33" s="202">
        <f t="shared" si="0"/>
        <v>138.18429105746344</v>
      </c>
      <c r="I33" s="203"/>
      <c r="J33" s="203"/>
      <c r="K33" s="203"/>
      <c r="L33" s="203"/>
      <c r="M33" s="203"/>
      <c r="N33" s="203"/>
      <c r="O33" s="203"/>
    </row>
    <row r="34" spans="2:15">
      <c r="B34" s="199" t="s">
        <v>210</v>
      </c>
      <c r="C34" s="199">
        <v>1</v>
      </c>
      <c r="D34" s="199" t="s">
        <v>65</v>
      </c>
      <c r="E34" s="200">
        <v>2022</v>
      </c>
      <c r="F34" s="201">
        <v>28.82</v>
      </c>
      <c r="G34" s="202">
        <v>3992</v>
      </c>
      <c r="H34" s="202">
        <f t="shared" si="0"/>
        <v>138.5149201943095</v>
      </c>
      <c r="I34" s="203"/>
      <c r="J34" s="203"/>
      <c r="K34" s="203"/>
      <c r="L34" s="203"/>
      <c r="M34" s="203"/>
      <c r="N34" s="203"/>
      <c r="O34" s="203"/>
    </row>
    <row r="35" spans="2:15">
      <c r="B35" s="199" t="s">
        <v>210</v>
      </c>
      <c r="C35" s="199">
        <v>1</v>
      </c>
      <c r="D35" s="199" t="s">
        <v>70</v>
      </c>
      <c r="E35" s="200">
        <v>2022</v>
      </c>
      <c r="F35" s="201">
        <v>29.28</v>
      </c>
      <c r="G35" s="202">
        <v>4025</v>
      </c>
      <c r="H35" s="202">
        <f t="shared" si="0"/>
        <v>137.46584699453553</v>
      </c>
      <c r="I35" s="203"/>
      <c r="J35" s="203"/>
      <c r="K35" s="203"/>
      <c r="L35" s="203"/>
      <c r="M35" s="203"/>
      <c r="N35" s="203"/>
      <c r="O35" s="203"/>
    </row>
    <row r="36" spans="2:15">
      <c r="B36" s="199" t="s">
        <v>210</v>
      </c>
      <c r="C36" s="199">
        <v>1</v>
      </c>
      <c r="D36" s="199" t="s">
        <v>75</v>
      </c>
      <c r="E36" s="200">
        <v>2022</v>
      </c>
      <c r="F36" s="201">
        <v>29.28</v>
      </c>
      <c r="G36" s="202">
        <v>4037</v>
      </c>
      <c r="H36" s="202">
        <f t="shared" si="0"/>
        <v>137.87568306010928</v>
      </c>
      <c r="I36" s="203"/>
      <c r="J36" s="203"/>
      <c r="K36" s="203"/>
      <c r="L36" s="203"/>
      <c r="M36" s="203"/>
      <c r="N36" s="203"/>
      <c r="O36" s="203"/>
    </row>
    <row r="37" spans="2:15">
      <c r="B37" s="199" t="s">
        <v>210</v>
      </c>
      <c r="C37" s="199">
        <v>1</v>
      </c>
      <c r="D37" s="199" t="s">
        <v>283</v>
      </c>
      <c r="E37" s="200">
        <v>2026</v>
      </c>
      <c r="F37" s="201">
        <v>23.27</v>
      </c>
      <c r="G37" s="202">
        <v>3188</v>
      </c>
      <c r="H37" s="202">
        <f t="shared" si="0"/>
        <v>137.00042973785992</v>
      </c>
      <c r="I37" s="203"/>
      <c r="J37" s="203"/>
      <c r="K37" s="203"/>
      <c r="L37" s="203"/>
      <c r="M37" s="203"/>
      <c r="N37" s="203"/>
      <c r="O37" s="203"/>
    </row>
    <row r="38" spans="2:15">
      <c r="B38" s="199" t="s">
        <v>210</v>
      </c>
      <c r="C38" s="199">
        <v>1</v>
      </c>
      <c r="D38" s="199" t="s">
        <v>46</v>
      </c>
      <c r="E38" s="200">
        <v>2022</v>
      </c>
      <c r="F38" s="201">
        <v>30.01</v>
      </c>
      <c r="G38" s="202">
        <v>4182</v>
      </c>
      <c r="H38" s="202">
        <f t="shared" si="0"/>
        <v>139.35354881706098</v>
      </c>
      <c r="I38" s="203"/>
      <c r="J38" s="203"/>
      <c r="K38" s="203"/>
      <c r="L38" s="203"/>
      <c r="M38" s="203"/>
      <c r="N38" s="203"/>
      <c r="O38" s="203"/>
    </row>
    <row r="39" spans="2:15">
      <c r="B39" s="199" t="s">
        <v>210</v>
      </c>
      <c r="C39" s="199">
        <v>1</v>
      </c>
      <c r="D39" s="199" t="s">
        <v>50</v>
      </c>
      <c r="E39" s="200">
        <v>2022</v>
      </c>
      <c r="F39" s="201">
        <v>27.86</v>
      </c>
      <c r="G39" s="202">
        <v>3901</v>
      </c>
      <c r="H39" s="202">
        <f t="shared" si="0"/>
        <v>140.02153625269204</v>
      </c>
      <c r="I39" s="203"/>
      <c r="J39" s="203"/>
      <c r="K39" s="203"/>
      <c r="L39" s="203"/>
      <c r="M39" s="203"/>
      <c r="N39" s="203"/>
      <c r="O39" s="203"/>
    </row>
    <row r="40" spans="2:15">
      <c r="B40" s="199" t="s">
        <v>210</v>
      </c>
      <c r="C40" s="199">
        <v>1</v>
      </c>
      <c r="D40" s="199" t="s">
        <v>54</v>
      </c>
      <c r="E40" s="200">
        <v>2022</v>
      </c>
      <c r="F40" s="201">
        <v>32.96</v>
      </c>
      <c r="G40" s="202">
        <v>4546</v>
      </c>
      <c r="H40" s="202">
        <f t="shared" si="0"/>
        <v>137.92475728155338</v>
      </c>
      <c r="I40" s="203"/>
      <c r="J40" s="203"/>
      <c r="K40" s="203"/>
      <c r="L40" s="203"/>
      <c r="M40" s="203"/>
      <c r="N40" s="203"/>
      <c r="O40" s="203"/>
    </row>
    <row r="41" spans="2:15">
      <c r="B41" s="199" t="s">
        <v>210</v>
      </c>
      <c r="C41" s="199">
        <v>1</v>
      </c>
      <c r="D41" s="199" t="s">
        <v>39</v>
      </c>
      <c r="E41" s="200">
        <v>2022</v>
      </c>
      <c r="F41" s="201">
        <v>31.73</v>
      </c>
      <c r="G41" s="202">
        <v>4324</v>
      </c>
      <c r="H41" s="202">
        <f t="shared" si="0"/>
        <v>136.27481878348567</v>
      </c>
      <c r="I41" s="203"/>
      <c r="J41" s="203"/>
      <c r="K41" s="203"/>
      <c r="L41" s="203"/>
      <c r="M41" s="203"/>
      <c r="N41" s="203"/>
      <c r="O41" s="203"/>
    </row>
    <row r="42" spans="2:15">
      <c r="B42" s="199" t="s">
        <v>210</v>
      </c>
      <c r="C42" s="199">
        <v>1</v>
      </c>
      <c r="D42" s="199" t="s">
        <v>42</v>
      </c>
      <c r="E42" s="200">
        <v>2022</v>
      </c>
      <c r="F42" s="201">
        <v>29.24</v>
      </c>
      <c r="G42" s="202">
        <v>4003</v>
      </c>
      <c r="H42" s="202">
        <f t="shared" si="0"/>
        <v>136.9015047879617</v>
      </c>
      <c r="I42" s="203"/>
      <c r="J42" s="203"/>
      <c r="K42" s="203"/>
      <c r="L42" s="203"/>
      <c r="M42" s="203"/>
      <c r="N42" s="203"/>
      <c r="O42" s="203"/>
    </row>
    <row r="43" spans="2:15">
      <c r="B43" s="263" t="s">
        <v>290</v>
      </c>
      <c r="C43" s="199">
        <v>1</v>
      </c>
      <c r="D43" s="199" t="s">
        <v>284</v>
      </c>
      <c r="E43" s="200">
        <v>2026</v>
      </c>
      <c r="F43" s="201">
        <v>30.76</v>
      </c>
      <c r="G43" s="202">
        <v>4214</v>
      </c>
      <c r="H43" s="202">
        <f t="shared" si="0"/>
        <v>136.9960988296489</v>
      </c>
      <c r="I43" s="203"/>
      <c r="J43" s="203"/>
      <c r="K43" s="203"/>
      <c r="L43" s="203"/>
      <c r="M43" s="203"/>
      <c r="N43" s="203"/>
      <c r="O43" s="203"/>
    </row>
    <row r="44" spans="2:15">
      <c r="B44" s="263" t="s">
        <v>290</v>
      </c>
      <c r="C44" s="199">
        <v>1</v>
      </c>
      <c r="D44" s="199" t="s">
        <v>285</v>
      </c>
      <c r="E44" s="200">
        <v>2026</v>
      </c>
      <c r="F44" s="201">
        <v>32.72</v>
      </c>
      <c r="G44" s="202">
        <v>4483</v>
      </c>
      <c r="H44" s="202">
        <f t="shared" si="0"/>
        <v>137.01100244498778</v>
      </c>
      <c r="I44" s="203"/>
      <c r="J44" s="203"/>
      <c r="K44" s="203"/>
      <c r="L44" s="203"/>
      <c r="M44" s="203"/>
      <c r="N44" s="203"/>
      <c r="O44" s="203"/>
    </row>
    <row r="45" spans="2:15">
      <c r="B45" s="263" t="s">
        <v>290</v>
      </c>
      <c r="C45" s="199">
        <v>1</v>
      </c>
      <c r="D45" s="199" t="s">
        <v>286</v>
      </c>
      <c r="E45" s="200">
        <v>2026</v>
      </c>
      <c r="F45" s="201">
        <v>21.79</v>
      </c>
      <c r="G45" s="202">
        <v>2985</v>
      </c>
      <c r="H45" s="202">
        <f t="shared" si="0"/>
        <v>136.98944469940341</v>
      </c>
      <c r="I45" s="203"/>
      <c r="J45" s="203"/>
      <c r="K45" s="203"/>
      <c r="L45" s="203"/>
      <c r="M45" s="203"/>
      <c r="N45" s="203"/>
      <c r="O45" s="203"/>
    </row>
    <row r="46" spans="2:15">
      <c r="B46" s="263" t="s">
        <v>290</v>
      </c>
      <c r="C46" s="199">
        <v>1</v>
      </c>
      <c r="D46" s="199" t="s">
        <v>287</v>
      </c>
      <c r="E46" s="200">
        <v>2026</v>
      </c>
      <c r="F46" s="201">
        <v>35.35</v>
      </c>
      <c r="G46" s="202">
        <v>4843</v>
      </c>
      <c r="H46" s="202">
        <f t="shared" si="0"/>
        <v>137.00141442715699</v>
      </c>
      <c r="I46" s="203"/>
      <c r="J46" s="203"/>
      <c r="K46" s="203"/>
      <c r="L46" s="203"/>
      <c r="M46" s="203"/>
      <c r="N46" s="203"/>
      <c r="O46" s="203"/>
    </row>
    <row r="47" spans="2:15">
      <c r="B47" s="263" t="s">
        <v>290</v>
      </c>
      <c r="C47" s="199">
        <v>1</v>
      </c>
      <c r="D47" s="199" t="s">
        <v>288</v>
      </c>
      <c r="E47" s="200">
        <v>2026</v>
      </c>
      <c r="F47" s="201">
        <v>22.49</v>
      </c>
      <c r="G47" s="202">
        <v>3081</v>
      </c>
      <c r="H47" s="202">
        <f t="shared" si="0"/>
        <v>136.99421965317919</v>
      </c>
      <c r="I47" s="203"/>
      <c r="J47" s="203"/>
      <c r="K47" s="203"/>
      <c r="L47" s="203"/>
      <c r="M47" s="203"/>
      <c r="N47" s="203"/>
      <c r="O47" s="203"/>
    </row>
    <row r="48" spans="2:15">
      <c r="B48" s="263" t="s">
        <v>290</v>
      </c>
      <c r="C48" s="199">
        <v>1</v>
      </c>
      <c r="D48" s="199" t="s">
        <v>289</v>
      </c>
      <c r="E48" s="200">
        <v>2026</v>
      </c>
      <c r="F48" s="201">
        <v>38.58</v>
      </c>
      <c r="G48" s="202">
        <v>5285</v>
      </c>
      <c r="H48" s="202">
        <f t="shared" si="0"/>
        <v>136.98807672369105</v>
      </c>
      <c r="I48" s="203"/>
      <c r="J48" s="203"/>
      <c r="K48" s="203"/>
      <c r="L48" s="203"/>
      <c r="M48" s="203"/>
      <c r="N48" s="203"/>
      <c r="O48" s="203"/>
    </row>
    <row r="49" spans="2:15">
      <c r="B49" s="199" t="s">
        <v>210</v>
      </c>
      <c r="C49" s="199">
        <v>2</v>
      </c>
      <c r="D49" s="199" t="s">
        <v>52</v>
      </c>
      <c r="E49" s="200">
        <v>2022</v>
      </c>
      <c r="F49" s="201">
        <v>38.94</v>
      </c>
      <c r="G49" s="202">
        <v>5383</v>
      </c>
      <c r="H49" s="202">
        <f t="shared" si="0"/>
        <v>138.23831535695945</v>
      </c>
      <c r="I49" s="203"/>
      <c r="J49" s="203"/>
      <c r="K49" s="203"/>
      <c r="L49" s="203"/>
      <c r="M49" s="203"/>
      <c r="N49" s="203"/>
      <c r="O49" s="203"/>
    </row>
    <row r="50" spans="2:15">
      <c r="B50" s="199" t="s">
        <v>210</v>
      </c>
      <c r="C50" s="199">
        <v>2</v>
      </c>
      <c r="D50" s="199" t="s">
        <v>56</v>
      </c>
      <c r="E50" s="200">
        <v>2022</v>
      </c>
      <c r="F50" s="201">
        <v>27.25</v>
      </c>
      <c r="G50" s="202">
        <v>3763</v>
      </c>
      <c r="H50" s="202">
        <f t="shared" si="0"/>
        <v>138.09174311926606</v>
      </c>
      <c r="I50" s="203"/>
      <c r="J50" s="203"/>
      <c r="K50" s="203"/>
      <c r="L50" s="203"/>
      <c r="M50" s="203"/>
      <c r="N50" s="203"/>
      <c r="O50" s="203"/>
    </row>
    <row r="51" spans="2:15">
      <c r="B51" s="199" t="s">
        <v>210</v>
      </c>
      <c r="C51" s="199">
        <v>2</v>
      </c>
      <c r="D51" s="199" t="s">
        <v>61</v>
      </c>
      <c r="E51" s="200">
        <v>2022</v>
      </c>
      <c r="F51" s="201">
        <v>29.49</v>
      </c>
      <c r="G51" s="202">
        <v>4095</v>
      </c>
      <c r="H51" s="202">
        <f t="shared" si="0"/>
        <v>138.86063072227876</v>
      </c>
      <c r="I51" s="203"/>
      <c r="J51" s="203"/>
      <c r="K51" s="203"/>
      <c r="L51" s="203"/>
      <c r="M51" s="203"/>
      <c r="N51" s="203"/>
      <c r="O51" s="203"/>
    </row>
    <row r="52" spans="2:15">
      <c r="B52" s="199" t="s">
        <v>210</v>
      </c>
      <c r="C52" s="199">
        <v>2</v>
      </c>
      <c r="D52" s="199" t="s">
        <v>66</v>
      </c>
      <c r="E52" s="200">
        <v>2022</v>
      </c>
      <c r="F52" s="201">
        <v>28.82</v>
      </c>
      <c r="G52" s="202">
        <v>4008</v>
      </c>
      <c r="H52" s="202">
        <f t="shared" si="0"/>
        <v>139.07009021512837</v>
      </c>
      <c r="I52" s="203"/>
      <c r="J52" s="203"/>
      <c r="K52" s="203"/>
      <c r="L52" s="203"/>
      <c r="M52" s="203"/>
      <c r="N52" s="203"/>
      <c r="O52" s="203"/>
    </row>
    <row r="53" spans="2:15">
      <c r="B53" s="199" t="s">
        <v>210</v>
      </c>
      <c r="C53" s="199">
        <v>2</v>
      </c>
      <c r="D53" s="199" t="s">
        <v>71</v>
      </c>
      <c r="E53" s="200">
        <v>2022</v>
      </c>
      <c r="F53" s="201">
        <v>23.51</v>
      </c>
      <c r="G53" s="202">
        <v>3297</v>
      </c>
      <c r="H53" s="202">
        <f t="shared" si="0"/>
        <v>140.2381965121225</v>
      </c>
      <c r="I53" s="203"/>
      <c r="J53" s="203"/>
      <c r="K53" s="203"/>
      <c r="L53" s="203"/>
      <c r="M53" s="203"/>
      <c r="N53" s="203"/>
      <c r="O53" s="203"/>
    </row>
    <row r="54" spans="2:15">
      <c r="B54" s="199" t="s">
        <v>210</v>
      </c>
      <c r="C54" s="199">
        <v>2</v>
      </c>
      <c r="D54" s="199" t="s">
        <v>76</v>
      </c>
      <c r="E54" s="200">
        <v>2022</v>
      </c>
      <c r="F54" s="201">
        <v>30.16</v>
      </c>
      <c r="G54" s="202">
        <v>4195</v>
      </c>
      <c r="H54" s="202">
        <f t="shared" si="0"/>
        <v>139.09151193633951</v>
      </c>
      <c r="I54" s="203"/>
      <c r="J54" s="203"/>
      <c r="K54" s="203"/>
      <c r="L54" s="203"/>
      <c r="M54" s="203"/>
      <c r="N54" s="203"/>
      <c r="O54" s="203"/>
    </row>
    <row r="55" spans="2:15">
      <c r="B55" s="199" t="s">
        <v>210</v>
      </c>
      <c r="C55" s="199">
        <v>2</v>
      </c>
      <c r="D55" s="199" t="s">
        <v>81</v>
      </c>
      <c r="E55" s="200">
        <v>2022</v>
      </c>
      <c r="F55" s="201">
        <v>28.71</v>
      </c>
      <c r="G55" s="202">
        <v>3973</v>
      </c>
      <c r="H55" s="202">
        <f t="shared" si="0"/>
        <v>138.38383838383837</v>
      </c>
      <c r="I55" s="203"/>
      <c r="J55" s="203"/>
      <c r="K55" s="203"/>
      <c r="L55" s="203"/>
      <c r="M55" s="203"/>
      <c r="N55" s="203"/>
      <c r="O55" s="203"/>
    </row>
    <row r="56" spans="2:15">
      <c r="B56" s="199" t="s">
        <v>210</v>
      </c>
      <c r="C56" s="199">
        <v>2</v>
      </c>
      <c r="D56" s="199" t="s">
        <v>86</v>
      </c>
      <c r="E56" s="200">
        <v>2022</v>
      </c>
      <c r="F56" s="201">
        <v>29.5</v>
      </c>
      <c r="G56" s="202">
        <v>4102</v>
      </c>
      <c r="H56" s="202">
        <f t="shared" si="0"/>
        <v>139.05084745762713</v>
      </c>
      <c r="I56" s="203"/>
      <c r="J56" s="203"/>
      <c r="K56" s="203"/>
      <c r="L56" s="203"/>
      <c r="M56" s="203"/>
      <c r="N56" s="203"/>
      <c r="O56" s="203"/>
    </row>
    <row r="57" spans="2:15">
      <c r="B57" s="199" t="s">
        <v>210</v>
      </c>
      <c r="C57" s="199">
        <v>2</v>
      </c>
      <c r="D57" s="199" t="s">
        <v>90</v>
      </c>
      <c r="E57" s="200">
        <v>2022</v>
      </c>
      <c r="F57" s="201">
        <v>29.13</v>
      </c>
      <c r="G57" s="202">
        <v>4011</v>
      </c>
      <c r="H57" s="202">
        <f t="shared" si="0"/>
        <v>137.69309989701338</v>
      </c>
      <c r="I57" s="203"/>
      <c r="J57" s="203"/>
      <c r="K57" s="203"/>
      <c r="L57" s="203"/>
      <c r="M57" s="203"/>
      <c r="N57" s="203"/>
      <c r="O57" s="203"/>
    </row>
    <row r="58" spans="2:15">
      <c r="B58" s="199" t="s">
        <v>210</v>
      </c>
      <c r="C58" s="199">
        <v>2</v>
      </c>
      <c r="D58" s="199" t="s">
        <v>93</v>
      </c>
      <c r="E58" s="200">
        <v>2022</v>
      </c>
      <c r="F58" s="201">
        <v>27.72</v>
      </c>
      <c r="G58" s="202">
        <v>3887</v>
      </c>
      <c r="H58" s="202">
        <f t="shared" si="0"/>
        <v>140.22366522366522</v>
      </c>
      <c r="I58" s="203"/>
      <c r="J58" s="203"/>
      <c r="K58" s="203"/>
      <c r="L58" s="203"/>
      <c r="M58" s="203"/>
      <c r="N58" s="203"/>
      <c r="O58" s="203"/>
    </row>
    <row r="59" spans="2:15">
      <c r="B59" s="199" t="s">
        <v>210</v>
      </c>
      <c r="C59" s="199">
        <v>2</v>
      </c>
      <c r="D59" s="199" t="s">
        <v>96</v>
      </c>
      <c r="E59" s="200">
        <v>2022</v>
      </c>
      <c r="F59" s="201">
        <v>29.68</v>
      </c>
      <c r="G59" s="202">
        <v>4106</v>
      </c>
      <c r="H59" s="202">
        <f t="shared" si="0"/>
        <v>138.3423180592992</v>
      </c>
      <c r="I59" s="203"/>
      <c r="J59" s="203"/>
      <c r="K59" s="203"/>
      <c r="L59" s="203"/>
      <c r="M59" s="203"/>
      <c r="N59" s="203"/>
      <c r="O59" s="203"/>
    </row>
    <row r="60" spans="2:15">
      <c r="B60" s="263" t="s">
        <v>290</v>
      </c>
      <c r="C60" s="199">
        <v>2</v>
      </c>
      <c r="D60" s="199" t="s">
        <v>53</v>
      </c>
      <c r="E60" s="200">
        <v>2023</v>
      </c>
      <c r="F60" s="201">
        <v>39.67</v>
      </c>
      <c r="G60" s="202">
        <v>5558</v>
      </c>
      <c r="H60" s="202">
        <f t="shared" si="0"/>
        <v>140.10587345601209</v>
      </c>
      <c r="I60" s="203"/>
      <c r="J60" s="203"/>
      <c r="K60" s="203"/>
      <c r="L60" s="203"/>
      <c r="M60" s="203"/>
      <c r="N60" s="203"/>
      <c r="O60" s="203"/>
    </row>
    <row r="61" spans="2:15">
      <c r="B61" s="263" t="s">
        <v>290</v>
      </c>
      <c r="C61" s="199">
        <v>2</v>
      </c>
      <c r="D61" s="199" t="s">
        <v>57</v>
      </c>
      <c r="E61" s="200">
        <v>2023</v>
      </c>
      <c r="F61" s="201">
        <v>29.21</v>
      </c>
      <c r="G61" s="202">
        <v>3936</v>
      </c>
      <c r="H61" s="202">
        <f t="shared" si="0"/>
        <v>134.74837384457376</v>
      </c>
      <c r="I61" s="203"/>
      <c r="J61" s="203"/>
      <c r="K61" s="203"/>
      <c r="L61" s="203"/>
      <c r="M61" s="203"/>
      <c r="N61" s="203"/>
      <c r="O61" s="203"/>
    </row>
    <row r="62" spans="2:15">
      <c r="B62" s="263" t="s">
        <v>290</v>
      </c>
      <c r="C62" s="199">
        <v>2</v>
      </c>
      <c r="D62" s="199" t="s">
        <v>62</v>
      </c>
      <c r="E62" s="200">
        <v>2023</v>
      </c>
      <c r="F62" s="201">
        <v>30.96</v>
      </c>
      <c r="G62" s="202">
        <v>4242</v>
      </c>
      <c r="H62" s="202">
        <f t="shared" si="0"/>
        <v>137.01550387596899</v>
      </c>
      <c r="I62" s="203"/>
      <c r="J62" s="203"/>
      <c r="K62" s="203"/>
      <c r="L62" s="203"/>
      <c r="M62" s="203"/>
      <c r="N62" s="203"/>
      <c r="O62" s="203"/>
    </row>
    <row r="63" spans="2:15">
      <c r="B63" s="263" t="s">
        <v>290</v>
      </c>
      <c r="C63" s="199">
        <v>2</v>
      </c>
      <c r="D63" s="199" t="s">
        <v>67</v>
      </c>
      <c r="E63" s="200">
        <v>2023</v>
      </c>
      <c r="F63" s="201">
        <v>29.71</v>
      </c>
      <c r="G63" s="202">
        <v>4068</v>
      </c>
      <c r="H63" s="202">
        <f t="shared" si="0"/>
        <v>136.92359474924268</v>
      </c>
      <c r="I63" s="203"/>
      <c r="J63" s="203"/>
      <c r="K63" s="203"/>
      <c r="L63" s="203"/>
      <c r="M63" s="203"/>
      <c r="N63" s="203"/>
      <c r="O63" s="203"/>
    </row>
    <row r="64" spans="2:15">
      <c r="B64" s="263" t="s">
        <v>290</v>
      </c>
      <c r="C64" s="199">
        <v>2</v>
      </c>
      <c r="D64" s="199" t="s">
        <v>72</v>
      </c>
      <c r="E64" s="200">
        <v>2023</v>
      </c>
      <c r="F64" s="201">
        <v>29.96</v>
      </c>
      <c r="G64" s="202">
        <v>4201</v>
      </c>
      <c r="H64" s="202">
        <f t="shared" si="0"/>
        <v>140.22029372496661</v>
      </c>
      <c r="I64" s="203"/>
      <c r="J64" s="203"/>
      <c r="K64" s="203"/>
      <c r="L64" s="203"/>
      <c r="M64" s="203"/>
      <c r="N64" s="203"/>
      <c r="O64" s="203"/>
    </row>
    <row r="65" spans="2:15">
      <c r="B65" s="263" t="s">
        <v>290</v>
      </c>
      <c r="C65" s="199">
        <v>2</v>
      </c>
      <c r="D65" s="199" t="s">
        <v>77</v>
      </c>
      <c r="E65" s="200">
        <v>2023</v>
      </c>
      <c r="F65" s="201">
        <v>30.56</v>
      </c>
      <c r="G65" s="202">
        <v>4236</v>
      </c>
      <c r="H65" s="202">
        <f t="shared" si="0"/>
        <v>138.61256544502618</v>
      </c>
      <c r="I65" s="203"/>
      <c r="J65" s="203"/>
      <c r="K65" s="203"/>
      <c r="L65" s="203"/>
      <c r="M65" s="203"/>
      <c r="N65" s="203"/>
      <c r="O65" s="203"/>
    </row>
    <row r="66" spans="2:15">
      <c r="B66" s="263" t="s">
        <v>290</v>
      </c>
      <c r="C66" s="199">
        <v>2</v>
      </c>
      <c r="D66" s="199" t="s">
        <v>82</v>
      </c>
      <c r="E66" s="200">
        <v>2023</v>
      </c>
      <c r="F66" s="201">
        <v>25.5</v>
      </c>
      <c r="G66" s="202">
        <v>3517</v>
      </c>
      <c r="H66" s="202">
        <f t="shared" si="0"/>
        <v>137.92156862745097</v>
      </c>
      <c r="I66" s="203"/>
      <c r="J66" s="203"/>
      <c r="K66" s="203"/>
      <c r="L66" s="203"/>
      <c r="M66" s="203"/>
      <c r="N66" s="203"/>
      <c r="O66" s="203"/>
    </row>
    <row r="67" spans="2:15">
      <c r="B67" s="263" t="s">
        <v>290</v>
      </c>
      <c r="C67" s="199">
        <v>2</v>
      </c>
      <c r="D67" s="199" t="s">
        <v>87</v>
      </c>
      <c r="E67" s="200">
        <v>2023</v>
      </c>
      <c r="F67" s="201">
        <v>33.090000000000003</v>
      </c>
      <c r="G67" s="202">
        <v>4586</v>
      </c>
      <c r="H67" s="202">
        <f t="shared" si="0"/>
        <v>138.59171955273496</v>
      </c>
      <c r="I67" s="203"/>
      <c r="J67" s="203"/>
      <c r="K67" s="203"/>
      <c r="L67" s="203"/>
      <c r="M67" s="203"/>
      <c r="N67" s="203"/>
      <c r="O67" s="203"/>
    </row>
    <row r="68" spans="2:15">
      <c r="B68" s="263" t="s">
        <v>290</v>
      </c>
      <c r="C68" s="199">
        <v>2</v>
      </c>
      <c r="D68" s="199" t="s">
        <v>91</v>
      </c>
      <c r="E68" s="200">
        <v>2023</v>
      </c>
      <c r="F68" s="201">
        <v>30.47</v>
      </c>
      <c r="G68" s="202">
        <v>4252</v>
      </c>
      <c r="H68" s="202">
        <f t="shared" si="0"/>
        <v>139.54709550377422</v>
      </c>
      <c r="I68" s="203"/>
      <c r="J68" s="203"/>
      <c r="K68" s="203"/>
      <c r="L68" s="203"/>
      <c r="M68" s="203"/>
      <c r="N68" s="203"/>
      <c r="O68" s="203"/>
    </row>
    <row r="69" spans="2:15">
      <c r="B69" s="263" t="s">
        <v>290</v>
      </c>
      <c r="C69" s="199">
        <v>2</v>
      </c>
      <c r="D69" s="199" t="s">
        <v>94</v>
      </c>
      <c r="E69" s="200">
        <v>2023</v>
      </c>
      <c r="F69" s="201">
        <v>29.01</v>
      </c>
      <c r="G69" s="202">
        <v>4021</v>
      </c>
      <c r="H69" s="202">
        <f t="shared" si="0"/>
        <v>138.6073767666322</v>
      </c>
      <c r="I69" s="203"/>
      <c r="J69" s="203"/>
      <c r="K69" s="203"/>
      <c r="L69" s="203"/>
      <c r="M69" s="203"/>
      <c r="N69" s="203"/>
      <c r="O69" s="203"/>
    </row>
    <row r="70" spans="2:15">
      <c r="B70" s="263" t="s">
        <v>290</v>
      </c>
      <c r="C70" s="199">
        <v>2</v>
      </c>
      <c r="D70" s="199" t="s">
        <v>97</v>
      </c>
      <c r="E70" s="200">
        <v>2023</v>
      </c>
      <c r="F70" s="201">
        <v>29.76</v>
      </c>
      <c r="G70" s="202">
        <v>4133</v>
      </c>
      <c r="H70" s="202">
        <f t="shared" si="0"/>
        <v>138.87768817204301</v>
      </c>
      <c r="I70" s="203"/>
      <c r="J70" s="203"/>
      <c r="K70" s="203"/>
      <c r="L70" s="203"/>
      <c r="M70" s="203"/>
      <c r="N70" s="203"/>
      <c r="O70" s="203"/>
    </row>
    <row r="71" spans="2:15">
      <c r="B71" s="263" t="s">
        <v>290</v>
      </c>
      <c r="C71" s="199">
        <v>2</v>
      </c>
      <c r="D71" s="199" t="s">
        <v>100</v>
      </c>
      <c r="E71" s="200">
        <v>2023</v>
      </c>
      <c r="F71" s="201">
        <v>31.15</v>
      </c>
      <c r="G71" s="202">
        <v>4278</v>
      </c>
      <c r="H71" s="202">
        <f t="shared" si="0"/>
        <v>137.33547351524879</v>
      </c>
      <c r="I71" s="203"/>
      <c r="J71" s="203"/>
      <c r="K71" s="203"/>
      <c r="L71" s="203"/>
      <c r="M71" s="203"/>
      <c r="N71" s="203"/>
      <c r="O71" s="203"/>
    </row>
    <row r="72" spans="2:15">
      <c r="B72" s="263" t="s">
        <v>290</v>
      </c>
      <c r="C72" s="199">
        <v>2</v>
      </c>
      <c r="D72" s="199" t="s">
        <v>103</v>
      </c>
      <c r="E72" s="200">
        <v>2023</v>
      </c>
      <c r="F72" s="201">
        <v>31.06</v>
      </c>
      <c r="G72" s="202">
        <v>4280</v>
      </c>
      <c r="H72" s="202">
        <f t="shared" si="0"/>
        <v>137.79781068898905</v>
      </c>
      <c r="I72" s="203"/>
      <c r="J72" s="203"/>
      <c r="K72" s="203"/>
      <c r="L72" s="203"/>
      <c r="M72" s="203"/>
      <c r="N72" s="203"/>
      <c r="O72" s="203"/>
    </row>
    <row r="73" spans="2:15">
      <c r="B73" s="263" t="s">
        <v>290</v>
      </c>
      <c r="C73" s="199">
        <v>2</v>
      </c>
      <c r="D73" s="199" t="s">
        <v>106</v>
      </c>
      <c r="E73" s="200">
        <v>2023</v>
      </c>
      <c r="F73" s="201">
        <v>29.72</v>
      </c>
      <c r="G73" s="202">
        <v>4138</v>
      </c>
      <c r="H73" s="202">
        <f t="shared" ref="H73:H86" si="1">IFERROR(G73/F73,0)</f>
        <v>139.23283983849259</v>
      </c>
      <c r="I73" s="203"/>
      <c r="J73" s="203"/>
      <c r="K73" s="203"/>
      <c r="L73" s="203"/>
      <c r="M73" s="203"/>
      <c r="N73" s="203"/>
      <c r="O73" s="203"/>
    </row>
    <row r="74" spans="2:15">
      <c r="B74" s="263" t="s">
        <v>290</v>
      </c>
      <c r="C74" s="199">
        <v>2</v>
      </c>
      <c r="D74" s="199" t="s">
        <v>109</v>
      </c>
      <c r="E74" s="200">
        <v>2023</v>
      </c>
      <c r="F74" s="201">
        <v>28.38</v>
      </c>
      <c r="G74" s="202">
        <v>3864</v>
      </c>
      <c r="H74" s="202">
        <f t="shared" si="1"/>
        <v>136.1522198731501</v>
      </c>
      <c r="I74" s="203"/>
      <c r="J74" s="203"/>
      <c r="K74" s="203"/>
      <c r="L74" s="203"/>
      <c r="M74" s="203"/>
      <c r="N74" s="203"/>
      <c r="O74" s="203"/>
    </row>
    <row r="75" spans="2:15">
      <c r="B75" s="263" t="s">
        <v>290</v>
      </c>
      <c r="C75" s="199">
        <v>2</v>
      </c>
      <c r="D75" s="199" t="s">
        <v>99</v>
      </c>
      <c r="E75" s="200">
        <v>2023</v>
      </c>
      <c r="F75" s="201">
        <v>29.8</v>
      </c>
      <c r="G75" s="202">
        <v>4142</v>
      </c>
      <c r="H75" s="202">
        <f t="shared" si="1"/>
        <v>138.99328859060401</v>
      </c>
      <c r="I75" s="203"/>
      <c r="J75" s="203"/>
      <c r="K75" s="203"/>
      <c r="L75" s="203"/>
      <c r="M75" s="203"/>
      <c r="N75" s="203"/>
      <c r="O75" s="203"/>
    </row>
    <row r="76" spans="2:15">
      <c r="B76" s="263" t="s">
        <v>290</v>
      </c>
      <c r="C76" s="199">
        <v>2</v>
      </c>
      <c r="D76" s="199" t="s">
        <v>102</v>
      </c>
      <c r="E76" s="200">
        <v>2023</v>
      </c>
      <c r="F76" s="201">
        <v>30.15</v>
      </c>
      <c r="G76" s="202">
        <v>4214</v>
      </c>
      <c r="H76" s="202">
        <f t="shared" si="1"/>
        <v>139.76782752902156</v>
      </c>
      <c r="I76" s="203"/>
      <c r="J76" s="203"/>
      <c r="K76" s="203"/>
      <c r="L76" s="203"/>
      <c r="M76" s="203"/>
      <c r="N76" s="203"/>
      <c r="O76" s="203"/>
    </row>
    <row r="77" spans="2:15">
      <c r="B77" s="263" t="s">
        <v>290</v>
      </c>
      <c r="C77" s="199">
        <v>2</v>
      </c>
      <c r="D77" s="199" t="s">
        <v>105</v>
      </c>
      <c r="E77" s="200">
        <v>2023</v>
      </c>
      <c r="F77" s="201">
        <v>29.17</v>
      </c>
      <c r="G77" s="202">
        <v>4058</v>
      </c>
      <c r="H77" s="202">
        <f t="shared" si="1"/>
        <v>139.11552965375384</v>
      </c>
      <c r="I77" s="203"/>
      <c r="J77" s="203"/>
      <c r="K77" s="203"/>
      <c r="L77" s="203"/>
      <c r="M77" s="203"/>
      <c r="N77" s="203"/>
      <c r="O77" s="203"/>
    </row>
    <row r="78" spans="2:15">
      <c r="B78" s="263" t="s">
        <v>290</v>
      </c>
      <c r="C78" s="199">
        <v>2</v>
      </c>
      <c r="D78" s="199" t="s">
        <v>108</v>
      </c>
      <c r="E78" s="200">
        <v>2023</v>
      </c>
      <c r="F78" s="201">
        <v>28.75</v>
      </c>
      <c r="G78" s="202">
        <v>4024</v>
      </c>
      <c r="H78" s="202">
        <f t="shared" si="1"/>
        <v>139.96521739130435</v>
      </c>
      <c r="I78" s="203"/>
      <c r="J78" s="203"/>
      <c r="K78" s="203"/>
      <c r="L78" s="203"/>
      <c r="M78" s="203"/>
      <c r="N78" s="203"/>
      <c r="O78" s="203"/>
    </row>
    <row r="79" spans="2:15">
      <c r="B79" s="263" t="s">
        <v>290</v>
      </c>
      <c r="C79" s="199">
        <v>2</v>
      </c>
      <c r="D79" s="199" t="s">
        <v>49</v>
      </c>
      <c r="E79" s="200">
        <v>2023</v>
      </c>
      <c r="F79" s="201">
        <v>29.84</v>
      </c>
      <c r="G79" s="202">
        <v>4165</v>
      </c>
      <c r="H79" s="202">
        <f t="shared" si="1"/>
        <v>139.57774798927613</v>
      </c>
      <c r="I79" s="203"/>
      <c r="J79" s="203"/>
      <c r="K79" s="203"/>
      <c r="L79" s="203"/>
      <c r="M79" s="203"/>
      <c r="N79" s="203"/>
      <c r="O79" s="203"/>
    </row>
    <row r="80" spans="2:15">
      <c r="B80" s="263" t="s">
        <v>290</v>
      </c>
      <c r="C80" s="199">
        <v>2</v>
      </c>
      <c r="D80" s="199" t="s">
        <v>40</v>
      </c>
      <c r="E80" s="200">
        <v>2023</v>
      </c>
      <c r="F80" s="201">
        <v>28.45</v>
      </c>
      <c r="G80" s="202">
        <v>3966</v>
      </c>
      <c r="H80" s="202">
        <f t="shared" si="1"/>
        <v>139.40246045694201</v>
      </c>
      <c r="I80" s="203"/>
      <c r="J80" s="203"/>
      <c r="K80" s="203"/>
      <c r="L80" s="203"/>
      <c r="M80" s="203"/>
      <c r="N80" s="203"/>
      <c r="O80" s="203"/>
    </row>
    <row r="81" spans="2:15">
      <c r="B81" s="263" t="s">
        <v>290</v>
      </c>
      <c r="C81" s="199">
        <v>2</v>
      </c>
      <c r="D81" s="199" t="s">
        <v>43</v>
      </c>
      <c r="E81" s="200">
        <v>2023</v>
      </c>
      <c r="F81" s="201">
        <v>29.62</v>
      </c>
      <c r="G81" s="202">
        <v>4150</v>
      </c>
      <c r="H81" s="202">
        <f t="shared" si="1"/>
        <v>140.1080351114112</v>
      </c>
      <c r="I81" s="203"/>
      <c r="J81" s="203"/>
      <c r="K81" s="203"/>
      <c r="L81" s="203"/>
      <c r="M81" s="203"/>
      <c r="N81" s="203"/>
      <c r="O81" s="203"/>
    </row>
    <row r="82" spans="2:15">
      <c r="B82" s="263" t="s">
        <v>290</v>
      </c>
      <c r="C82" s="199">
        <v>2</v>
      </c>
      <c r="D82" s="199" t="s">
        <v>48</v>
      </c>
      <c r="E82" s="200">
        <v>2023</v>
      </c>
      <c r="F82" s="201">
        <v>28.76</v>
      </c>
      <c r="G82" s="202">
        <v>4040</v>
      </c>
      <c r="H82" s="202">
        <f t="shared" si="1"/>
        <v>140.47287899860916</v>
      </c>
      <c r="I82" s="203"/>
      <c r="J82" s="203"/>
      <c r="K82" s="203"/>
      <c r="L82" s="203"/>
      <c r="M82" s="203"/>
      <c r="N82" s="203"/>
      <c r="O82" s="203"/>
    </row>
    <row r="83" spans="2:15">
      <c r="B83" s="263" t="s">
        <v>290</v>
      </c>
      <c r="C83" s="199">
        <v>2</v>
      </c>
      <c r="D83" s="199" t="s">
        <v>41</v>
      </c>
      <c r="E83" s="200">
        <v>2023</v>
      </c>
      <c r="F83" s="201">
        <v>29.59</v>
      </c>
      <c r="G83" s="202">
        <v>4056</v>
      </c>
      <c r="H83" s="202">
        <f t="shared" si="1"/>
        <v>137.07333558634673</v>
      </c>
      <c r="I83" s="203"/>
      <c r="J83" s="203"/>
      <c r="K83" s="203"/>
      <c r="L83" s="203"/>
      <c r="M83" s="203"/>
      <c r="N83" s="203"/>
      <c r="O83" s="203"/>
    </row>
    <row r="84" spans="2:15">
      <c r="B84" s="263" t="s">
        <v>290</v>
      </c>
      <c r="C84" s="199">
        <v>2</v>
      </c>
      <c r="D84" s="199" t="s">
        <v>44</v>
      </c>
      <c r="E84" s="200">
        <v>2023</v>
      </c>
      <c r="F84" s="201">
        <v>31.02</v>
      </c>
      <c r="G84" s="202">
        <v>4320</v>
      </c>
      <c r="H84" s="202">
        <f t="shared" si="1"/>
        <v>139.26499032882012</v>
      </c>
      <c r="I84" s="203"/>
      <c r="J84" s="203"/>
      <c r="K84" s="203"/>
      <c r="L84" s="203"/>
      <c r="M84" s="203"/>
      <c r="N84" s="203"/>
      <c r="O84" s="203"/>
    </row>
    <row r="85" spans="2:15">
      <c r="B85" s="263" t="s">
        <v>290</v>
      </c>
      <c r="C85" s="199">
        <v>2</v>
      </c>
      <c r="D85" s="199" t="s">
        <v>37</v>
      </c>
      <c r="E85" s="200">
        <v>2023</v>
      </c>
      <c r="F85" s="201">
        <v>22.54</v>
      </c>
      <c r="G85" s="202">
        <v>3052</v>
      </c>
      <c r="H85" s="202">
        <f t="shared" si="1"/>
        <v>135.40372670807454</v>
      </c>
      <c r="I85" s="203"/>
      <c r="J85" s="203"/>
      <c r="K85" s="203"/>
      <c r="L85" s="203"/>
      <c r="M85" s="203"/>
      <c r="N85" s="203"/>
      <c r="O85" s="203"/>
    </row>
    <row r="86" spans="2:15">
      <c r="B86" s="263" t="s">
        <v>290</v>
      </c>
      <c r="C86" s="199">
        <v>2</v>
      </c>
      <c r="D86" s="199" t="s">
        <v>111</v>
      </c>
      <c r="E86" s="200">
        <v>2023</v>
      </c>
      <c r="F86" s="201">
        <v>19.96</v>
      </c>
      <c r="G86" s="202">
        <v>2709</v>
      </c>
      <c r="H86" s="202">
        <f t="shared" si="1"/>
        <v>135.72144288577152</v>
      </c>
      <c r="I86" s="203"/>
      <c r="J86" s="203"/>
      <c r="K86" s="203"/>
      <c r="L86" s="203"/>
      <c r="M86" s="203"/>
      <c r="N86" s="203"/>
      <c r="O86" s="203"/>
    </row>
    <row r="87" spans="2:15">
      <c r="C87" s="207"/>
    </row>
    <row r="88" spans="2:15">
      <c r="C88" s="207"/>
    </row>
    <row r="89" spans="2:15">
      <c r="C89" s="207"/>
    </row>
    <row r="90" spans="2:15">
      <c r="C90" s="207"/>
    </row>
    <row r="91" spans="2:15">
      <c r="C91" s="207"/>
    </row>
    <row r="92" spans="2:15">
      <c r="C92" s="207"/>
    </row>
    <row r="93" spans="2:15">
      <c r="C93" s="207"/>
    </row>
    <row r="94" spans="2:15">
      <c r="C94" s="207"/>
    </row>
    <row r="95" spans="2:15">
      <c r="C95" s="207"/>
    </row>
    <row r="96" spans="2:15">
      <c r="C96" s="207"/>
    </row>
    <row r="97" spans="3:3">
      <c r="C97" s="207"/>
    </row>
    <row r="98" spans="3:3">
      <c r="C98" s="207"/>
    </row>
    <row r="99" spans="3:3">
      <c r="C99" s="207"/>
    </row>
    <row r="100" spans="3:3">
      <c r="C100" s="207"/>
    </row>
    <row r="101" spans="3:3">
      <c r="C101" s="207"/>
    </row>
    <row r="102" spans="3:3">
      <c r="C102" s="207"/>
    </row>
    <row r="103" spans="3:3">
      <c r="C103" s="207"/>
    </row>
    <row r="104" spans="3:3">
      <c r="C104" s="207"/>
    </row>
    <row r="105" spans="3:3">
      <c r="C105" s="207"/>
    </row>
    <row r="106" spans="3:3">
      <c r="C106" s="207"/>
    </row>
    <row r="107" spans="3:3">
      <c r="C107" s="207"/>
    </row>
    <row r="108" spans="3:3">
      <c r="C108" s="207"/>
    </row>
    <row r="109" spans="3:3">
      <c r="C109" s="207"/>
    </row>
    <row r="110" spans="3:3">
      <c r="C110" s="207"/>
    </row>
    <row r="111" spans="3:3">
      <c r="C111" s="207"/>
    </row>
    <row r="112" spans="3:3">
      <c r="C112" s="207"/>
    </row>
    <row r="113" spans="3:3">
      <c r="C113" s="207"/>
    </row>
    <row r="114" spans="3:3">
      <c r="C114" s="207"/>
    </row>
    <row r="115" spans="3:3">
      <c r="C115" s="207"/>
    </row>
    <row r="116" spans="3:3">
      <c r="C116" s="207"/>
    </row>
    <row r="117" spans="3:3">
      <c r="C117" s="207"/>
    </row>
    <row r="118" spans="3:3">
      <c r="C118" s="207"/>
    </row>
    <row r="119" spans="3:3">
      <c r="C119" s="207"/>
    </row>
    <row r="120" spans="3:3">
      <c r="C120" s="207"/>
    </row>
    <row r="121" spans="3:3">
      <c r="C121" s="207"/>
    </row>
    <row r="122" spans="3:3">
      <c r="C122" s="207"/>
    </row>
    <row r="123" spans="3:3">
      <c r="C123" s="207"/>
    </row>
    <row r="124" spans="3:3">
      <c r="C124" s="207"/>
    </row>
    <row r="125" spans="3:3">
      <c r="C125" s="207"/>
    </row>
    <row r="126" spans="3:3">
      <c r="C126" s="207"/>
    </row>
    <row r="127" spans="3:3">
      <c r="C127" s="207"/>
    </row>
    <row r="128" spans="3:3">
      <c r="C128" s="207"/>
    </row>
    <row r="129" spans="3:3">
      <c r="C129" s="207"/>
    </row>
    <row r="130" spans="3:3">
      <c r="C130" s="207"/>
    </row>
    <row r="131" spans="3:3">
      <c r="C131" s="207"/>
    </row>
    <row r="132" spans="3:3">
      <c r="C132" s="207"/>
    </row>
    <row r="133" spans="3:3">
      <c r="C133" s="207"/>
    </row>
    <row r="134" spans="3:3">
      <c r="C134" s="207"/>
    </row>
    <row r="135" spans="3:3">
      <c r="C135" s="207"/>
    </row>
    <row r="136" spans="3:3">
      <c r="C136" s="207"/>
    </row>
    <row r="137" spans="3:3">
      <c r="C137" s="207"/>
    </row>
    <row r="138" spans="3:3">
      <c r="C138" s="207"/>
    </row>
    <row r="139" spans="3:3">
      <c r="C139" s="207"/>
    </row>
    <row r="140" spans="3:3">
      <c r="C140" s="207"/>
    </row>
    <row r="141" spans="3:3">
      <c r="C141" s="207"/>
    </row>
    <row r="142" spans="3:3">
      <c r="C142" s="207"/>
    </row>
    <row r="143" spans="3:3">
      <c r="C143" s="207"/>
    </row>
    <row r="144" spans="3:3">
      <c r="C144" s="207"/>
    </row>
    <row r="145" spans="3:3">
      <c r="C145" s="207"/>
    </row>
    <row r="146" spans="3:3">
      <c r="C146" s="207"/>
    </row>
    <row r="147" spans="3:3">
      <c r="C147" s="207"/>
    </row>
    <row r="148" spans="3:3">
      <c r="C148" s="207"/>
    </row>
    <row r="149" spans="3:3">
      <c r="C149" s="207"/>
    </row>
    <row r="150" spans="3:3">
      <c r="C150" s="207"/>
    </row>
    <row r="151" spans="3:3">
      <c r="C151" s="207"/>
    </row>
    <row r="152" spans="3:3">
      <c r="C152" s="207"/>
    </row>
    <row r="153" spans="3:3">
      <c r="C153" s="207"/>
    </row>
    <row r="154" spans="3:3">
      <c r="C154" s="207"/>
    </row>
    <row r="155" spans="3:3">
      <c r="C155" s="207"/>
    </row>
    <row r="156" spans="3:3">
      <c r="C156" s="207"/>
    </row>
    <row r="157" spans="3:3">
      <c r="C157" s="207"/>
    </row>
    <row r="158" spans="3:3">
      <c r="C158" s="207"/>
    </row>
    <row r="159" spans="3:3">
      <c r="C159" s="207"/>
    </row>
    <row r="160" spans="3:3">
      <c r="C160" s="207"/>
    </row>
    <row r="161" spans="3:3">
      <c r="C161" s="207"/>
    </row>
    <row r="162" spans="3:3">
      <c r="C162" s="207"/>
    </row>
    <row r="163" spans="3:3">
      <c r="C163" s="207"/>
    </row>
    <row r="164" spans="3:3">
      <c r="C164" s="207"/>
    </row>
    <row r="165" spans="3:3">
      <c r="C165" s="207"/>
    </row>
    <row r="166" spans="3:3">
      <c r="C166" s="207"/>
    </row>
    <row r="167" spans="3:3">
      <c r="C167" s="207"/>
    </row>
    <row r="168" spans="3:3">
      <c r="C168" s="207"/>
    </row>
    <row r="169" spans="3:3">
      <c r="C169" s="207"/>
    </row>
    <row r="170" spans="3:3">
      <c r="C170" s="207"/>
    </row>
    <row r="171" spans="3:3">
      <c r="C171" s="207"/>
    </row>
    <row r="172" spans="3:3">
      <c r="C172" s="207"/>
    </row>
    <row r="173" spans="3:3">
      <c r="C173" s="207"/>
    </row>
    <row r="174" spans="3:3">
      <c r="C174" s="207"/>
    </row>
    <row r="175" spans="3:3">
      <c r="C175" s="207"/>
    </row>
    <row r="176" spans="3:3">
      <c r="C176" s="207"/>
    </row>
    <row r="177" spans="3:3">
      <c r="C177" s="207"/>
    </row>
    <row r="178" spans="3:3">
      <c r="C178" s="207"/>
    </row>
    <row r="179" spans="3:3">
      <c r="C179" s="207"/>
    </row>
    <row r="180" spans="3:3">
      <c r="C180" s="207"/>
    </row>
    <row r="181" spans="3:3">
      <c r="C181" s="207"/>
    </row>
    <row r="182" spans="3:3">
      <c r="C182" s="207"/>
    </row>
    <row r="183" spans="3:3">
      <c r="C183" s="207"/>
    </row>
    <row r="184" spans="3:3">
      <c r="C184" s="207"/>
    </row>
    <row r="185" spans="3:3">
      <c r="C185" s="207"/>
    </row>
    <row r="186" spans="3:3">
      <c r="C186" s="207"/>
    </row>
    <row r="187" spans="3:3">
      <c r="C187" s="207"/>
    </row>
    <row r="188" spans="3:3">
      <c r="C188" s="207"/>
    </row>
    <row r="189" spans="3:3">
      <c r="C189" s="207"/>
    </row>
    <row r="190" spans="3:3">
      <c r="C190" s="207"/>
    </row>
    <row r="191" spans="3:3">
      <c r="C191" s="207"/>
    </row>
    <row r="192" spans="3:3">
      <c r="C192" s="207"/>
    </row>
    <row r="193" spans="3:3">
      <c r="C193" s="207"/>
    </row>
    <row r="194" spans="3:3">
      <c r="C194" s="207"/>
    </row>
    <row r="195" spans="3:3">
      <c r="C195" s="207"/>
    </row>
    <row r="196" spans="3:3">
      <c r="C196" s="207"/>
    </row>
    <row r="197" spans="3:3">
      <c r="C197" s="207"/>
    </row>
    <row r="198" spans="3:3">
      <c r="C198" s="207"/>
    </row>
    <row r="199" spans="3:3">
      <c r="C199" s="207"/>
    </row>
    <row r="200" spans="3:3">
      <c r="C200" s="207"/>
    </row>
    <row r="201" spans="3:3">
      <c r="C201" s="207"/>
    </row>
    <row r="202" spans="3:3">
      <c r="C202" s="207"/>
    </row>
    <row r="203" spans="3:3">
      <c r="C203" s="207"/>
    </row>
    <row r="204" spans="3:3">
      <c r="C204" s="207"/>
    </row>
    <row r="205" spans="3:3">
      <c r="C205" s="207"/>
    </row>
    <row r="206" spans="3:3">
      <c r="C206" s="207"/>
    </row>
    <row r="207" spans="3:3">
      <c r="C207" s="207"/>
    </row>
    <row r="208" spans="3:3">
      <c r="C208" s="207"/>
    </row>
    <row r="209" spans="3:3">
      <c r="C209" s="207"/>
    </row>
    <row r="210" spans="3:3">
      <c r="C210" s="207"/>
    </row>
    <row r="211" spans="3:3">
      <c r="C211" s="207"/>
    </row>
    <row r="212" spans="3:3">
      <c r="C212" s="207"/>
    </row>
    <row r="213" spans="3:3">
      <c r="C213" s="207"/>
    </row>
    <row r="214" spans="3:3">
      <c r="C214" s="207"/>
    </row>
    <row r="215" spans="3:3">
      <c r="C215" s="207"/>
    </row>
    <row r="216" spans="3:3">
      <c r="C216" s="207"/>
    </row>
    <row r="217" spans="3:3">
      <c r="C217" s="207"/>
    </row>
    <row r="218" spans="3:3">
      <c r="C218" s="207"/>
    </row>
    <row r="219" spans="3:3">
      <c r="C219" s="207"/>
    </row>
    <row r="220" spans="3:3">
      <c r="C220" s="207"/>
    </row>
    <row r="221" spans="3:3">
      <c r="C221" s="207"/>
    </row>
    <row r="222" spans="3:3">
      <c r="C222" s="207"/>
    </row>
    <row r="223" spans="3:3">
      <c r="C223" s="207"/>
    </row>
    <row r="224" spans="3:3">
      <c r="C224" s="207"/>
    </row>
    <row r="225" spans="3:3">
      <c r="C225" s="207"/>
    </row>
    <row r="226" spans="3:3">
      <c r="C226" s="207"/>
    </row>
    <row r="227" spans="3:3">
      <c r="C227" s="207"/>
    </row>
    <row r="228" spans="3:3">
      <c r="C228" s="207"/>
    </row>
    <row r="229" spans="3:3">
      <c r="C229" s="207"/>
    </row>
    <row r="230" spans="3:3">
      <c r="C230" s="207"/>
    </row>
    <row r="231" spans="3:3">
      <c r="C231" s="207"/>
    </row>
    <row r="232" spans="3:3">
      <c r="C232" s="207"/>
    </row>
    <row r="233" spans="3:3">
      <c r="C233" s="207"/>
    </row>
    <row r="234" spans="3:3">
      <c r="C234" s="207"/>
    </row>
    <row r="235" spans="3:3">
      <c r="C235" s="207"/>
    </row>
    <row r="236" spans="3:3">
      <c r="C236" s="207"/>
    </row>
    <row r="237" spans="3:3">
      <c r="C237" s="207"/>
    </row>
    <row r="238" spans="3:3">
      <c r="C238" s="207"/>
    </row>
    <row r="239" spans="3:3">
      <c r="C239" s="207"/>
    </row>
    <row r="240" spans="3:3">
      <c r="C240" s="207"/>
    </row>
    <row r="241" spans="3:3">
      <c r="C241" s="207"/>
    </row>
    <row r="242" spans="3:3">
      <c r="C242" s="207"/>
    </row>
    <row r="243" spans="3:3">
      <c r="C243" s="207"/>
    </row>
    <row r="244" spans="3:3">
      <c r="C244" s="207"/>
    </row>
    <row r="245" spans="3:3">
      <c r="C245" s="207"/>
    </row>
    <row r="246" spans="3:3">
      <c r="C246" s="207"/>
    </row>
    <row r="247" spans="3:3">
      <c r="C247" s="207"/>
    </row>
    <row r="248" spans="3:3">
      <c r="C248" s="207"/>
    </row>
    <row r="249" spans="3:3">
      <c r="C249" s="207"/>
    </row>
    <row r="250" spans="3:3">
      <c r="C250" s="207"/>
    </row>
    <row r="251" spans="3:3">
      <c r="C251" s="207"/>
    </row>
    <row r="252" spans="3:3">
      <c r="C252" s="207"/>
    </row>
    <row r="253" spans="3:3">
      <c r="C253" s="207"/>
    </row>
    <row r="254" spans="3:3">
      <c r="C254" s="207"/>
    </row>
    <row r="255" spans="3:3">
      <c r="C255" s="207"/>
    </row>
    <row r="256" spans="3:3">
      <c r="C256" s="207"/>
    </row>
    <row r="257" spans="3:3">
      <c r="C257" s="207"/>
    </row>
    <row r="258" spans="3:3">
      <c r="C258" s="207"/>
    </row>
    <row r="259" spans="3:3">
      <c r="C259" s="207"/>
    </row>
    <row r="260" spans="3:3">
      <c r="C260" s="207"/>
    </row>
    <row r="261" spans="3:3">
      <c r="C261" s="207"/>
    </row>
    <row r="262" spans="3:3">
      <c r="C262" s="207"/>
    </row>
    <row r="263" spans="3:3">
      <c r="C263" s="207"/>
    </row>
    <row r="264" spans="3:3">
      <c r="C264" s="207"/>
    </row>
    <row r="265" spans="3:3">
      <c r="C265" s="207"/>
    </row>
    <row r="266" spans="3:3">
      <c r="C266" s="207"/>
    </row>
    <row r="267" spans="3:3">
      <c r="C267" s="207"/>
    </row>
    <row r="268" spans="3:3">
      <c r="C268" s="207"/>
    </row>
    <row r="269" spans="3:3">
      <c r="C269" s="207"/>
    </row>
    <row r="270" spans="3:3">
      <c r="C270" s="207"/>
    </row>
    <row r="271" spans="3:3">
      <c r="C271" s="207"/>
    </row>
    <row r="272" spans="3:3">
      <c r="C272" s="207"/>
    </row>
    <row r="273" spans="3:3">
      <c r="C273" s="207"/>
    </row>
    <row r="274" spans="3:3">
      <c r="C274" s="207"/>
    </row>
    <row r="275" spans="3:3">
      <c r="C275" s="207"/>
    </row>
    <row r="276" spans="3:3">
      <c r="C276" s="207"/>
    </row>
    <row r="277" spans="3:3">
      <c r="C277" s="207"/>
    </row>
    <row r="278" spans="3:3">
      <c r="C278" s="207"/>
    </row>
    <row r="279" spans="3:3">
      <c r="C279" s="207"/>
    </row>
    <row r="280" spans="3:3">
      <c r="C280" s="207"/>
    </row>
    <row r="281" spans="3:3">
      <c r="C281" s="207"/>
    </row>
    <row r="282" spans="3:3">
      <c r="C282" s="207"/>
    </row>
    <row r="283" spans="3:3">
      <c r="C283" s="207"/>
    </row>
    <row r="284" spans="3:3">
      <c r="C284" s="207"/>
    </row>
    <row r="285" spans="3:3">
      <c r="C285" s="207"/>
    </row>
    <row r="286" spans="3:3">
      <c r="C286" s="207"/>
    </row>
    <row r="287" spans="3:3">
      <c r="C287" s="207"/>
    </row>
    <row r="288" spans="3:3">
      <c r="C288" s="207"/>
    </row>
    <row r="289" spans="3:3">
      <c r="C289" s="207"/>
    </row>
    <row r="290" spans="3:3">
      <c r="C290" s="207"/>
    </row>
    <row r="291" spans="3:3">
      <c r="C291" s="207"/>
    </row>
    <row r="292" spans="3:3">
      <c r="C292" s="207"/>
    </row>
    <row r="293" spans="3:3">
      <c r="C293" s="207"/>
    </row>
    <row r="294" spans="3:3">
      <c r="C294" s="207"/>
    </row>
    <row r="295" spans="3:3">
      <c r="C295" s="207"/>
    </row>
    <row r="296" spans="3:3">
      <c r="C296" s="207"/>
    </row>
    <row r="297" spans="3:3">
      <c r="C297" s="207"/>
    </row>
    <row r="298" spans="3:3">
      <c r="C298" s="207"/>
    </row>
    <row r="299" spans="3:3">
      <c r="C299" s="207"/>
    </row>
    <row r="300" spans="3:3">
      <c r="C300" s="207"/>
    </row>
    <row r="301" spans="3:3">
      <c r="C301" s="207"/>
    </row>
    <row r="302" spans="3:3">
      <c r="C302" s="207"/>
    </row>
    <row r="303" spans="3:3">
      <c r="C303" s="207"/>
    </row>
    <row r="304" spans="3:3">
      <c r="C304" s="207"/>
    </row>
    <row r="305" spans="3:3">
      <c r="C305" s="207"/>
    </row>
    <row r="306" spans="3:3">
      <c r="C306" s="207"/>
    </row>
    <row r="307" spans="3:3">
      <c r="C307" s="207"/>
    </row>
    <row r="308" spans="3:3">
      <c r="C308" s="207"/>
    </row>
    <row r="309" spans="3:3">
      <c r="C309" s="207"/>
    </row>
    <row r="310" spans="3:3">
      <c r="C310" s="207"/>
    </row>
    <row r="311" spans="3:3">
      <c r="C311" s="207"/>
    </row>
    <row r="312" spans="3:3">
      <c r="C312" s="207"/>
    </row>
    <row r="313" spans="3:3">
      <c r="C313" s="207"/>
    </row>
    <row r="314" spans="3:3">
      <c r="C314" s="207"/>
    </row>
    <row r="315" spans="3:3">
      <c r="C315" s="207"/>
    </row>
    <row r="316" spans="3:3">
      <c r="C316" s="207"/>
    </row>
    <row r="317" spans="3:3">
      <c r="C317" s="207"/>
    </row>
    <row r="318" spans="3:3">
      <c r="C318" s="207"/>
    </row>
    <row r="319" spans="3:3">
      <c r="C319" s="207"/>
    </row>
    <row r="320" spans="3:3">
      <c r="C320" s="207"/>
    </row>
    <row r="321" spans="3:3">
      <c r="C321" s="207"/>
    </row>
    <row r="322" spans="3:3">
      <c r="C322" s="207"/>
    </row>
    <row r="323" spans="3:3">
      <c r="C323" s="207"/>
    </row>
    <row r="324" spans="3:3">
      <c r="C324" s="207"/>
    </row>
    <row r="325" spans="3:3">
      <c r="C325" s="207"/>
    </row>
    <row r="326" spans="3:3">
      <c r="C326" s="207"/>
    </row>
    <row r="327" spans="3:3">
      <c r="C327" s="207"/>
    </row>
    <row r="328" spans="3:3">
      <c r="C328" s="207"/>
    </row>
    <row r="329" spans="3:3">
      <c r="C329" s="207"/>
    </row>
    <row r="330" spans="3:3">
      <c r="C330" s="207"/>
    </row>
    <row r="331" spans="3:3">
      <c r="C331" s="207"/>
    </row>
    <row r="332" spans="3:3">
      <c r="C332" s="207"/>
    </row>
    <row r="333" spans="3:3">
      <c r="C333" s="207"/>
    </row>
    <row r="334" spans="3:3">
      <c r="C334" s="207"/>
    </row>
    <row r="335" spans="3:3">
      <c r="C335" s="207"/>
    </row>
    <row r="336" spans="3:3">
      <c r="C336" s="207"/>
    </row>
    <row r="337" spans="3:3">
      <c r="C337" s="207"/>
    </row>
    <row r="338" spans="3:3">
      <c r="C338" s="207"/>
    </row>
    <row r="339" spans="3:3">
      <c r="C339" s="207"/>
    </row>
    <row r="340" spans="3:3">
      <c r="C340" s="207"/>
    </row>
    <row r="341" spans="3:3">
      <c r="C341" s="207"/>
    </row>
    <row r="342" spans="3:3">
      <c r="C342" s="207"/>
    </row>
    <row r="343" spans="3:3">
      <c r="C343" s="207"/>
    </row>
    <row r="344" spans="3:3">
      <c r="C344" s="207"/>
    </row>
    <row r="345" spans="3:3">
      <c r="C345" s="207"/>
    </row>
    <row r="346" spans="3:3">
      <c r="C346" s="207"/>
    </row>
    <row r="347" spans="3:3">
      <c r="C347" s="207"/>
    </row>
    <row r="348" spans="3:3">
      <c r="C348" s="207"/>
    </row>
    <row r="349" spans="3:3">
      <c r="C349" s="207"/>
    </row>
    <row r="350" spans="3:3">
      <c r="C350" s="207"/>
    </row>
    <row r="351" spans="3:3">
      <c r="C351" s="207"/>
    </row>
    <row r="352" spans="3:3">
      <c r="C352" s="207"/>
    </row>
    <row r="353" spans="3:3">
      <c r="C353" s="207"/>
    </row>
    <row r="354" spans="3:3">
      <c r="C354" s="207"/>
    </row>
    <row r="355" spans="3:3">
      <c r="C355" s="207"/>
    </row>
    <row r="356" spans="3:3">
      <c r="C356" s="207"/>
    </row>
    <row r="357" spans="3:3">
      <c r="C357" s="207"/>
    </row>
    <row r="358" spans="3:3">
      <c r="C358" s="207"/>
    </row>
    <row r="359" spans="3:3">
      <c r="C359" s="207"/>
    </row>
    <row r="360" spans="3:3">
      <c r="C360" s="207"/>
    </row>
    <row r="361" spans="3:3">
      <c r="C361" s="207"/>
    </row>
    <row r="362" spans="3:3">
      <c r="C362" s="207"/>
    </row>
    <row r="363" spans="3:3">
      <c r="C363" s="207"/>
    </row>
    <row r="364" spans="3:3">
      <c r="C364" s="207"/>
    </row>
    <row r="365" spans="3:3">
      <c r="C365" s="207"/>
    </row>
    <row r="366" spans="3:3">
      <c r="C366" s="207"/>
    </row>
    <row r="367" spans="3:3">
      <c r="C367" s="207"/>
    </row>
    <row r="368" spans="3:3">
      <c r="C368" s="207"/>
    </row>
    <row r="369" spans="3:3">
      <c r="C369" s="207"/>
    </row>
    <row r="370" spans="3:3">
      <c r="C370" s="207"/>
    </row>
    <row r="371" spans="3:3">
      <c r="C371" s="207"/>
    </row>
    <row r="372" spans="3:3">
      <c r="C372" s="207"/>
    </row>
    <row r="373" spans="3:3">
      <c r="C373" s="207"/>
    </row>
    <row r="374" spans="3:3">
      <c r="C374" s="207"/>
    </row>
    <row r="375" spans="3:3">
      <c r="C375" s="207"/>
    </row>
    <row r="376" spans="3:3">
      <c r="C376" s="207"/>
    </row>
    <row r="377" spans="3:3">
      <c r="C377" s="207"/>
    </row>
    <row r="378" spans="3:3">
      <c r="C378" s="207"/>
    </row>
    <row r="379" spans="3:3">
      <c r="C379" s="207"/>
    </row>
    <row r="380" spans="3:3">
      <c r="C380" s="207"/>
    </row>
    <row r="381" spans="3:3">
      <c r="C381" s="207"/>
    </row>
    <row r="382" spans="3:3">
      <c r="C382" s="207"/>
    </row>
    <row r="383" spans="3:3">
      <c r="C383" s="207"/>
    </row>
    <row r="384" spans="3:3">
      <c r="C384" s="207"/>
    </row>
    <row r="385" spans="3:3">
      <c r="C385" s="207"/>
    </row>
    <row r="386" spans="3:3">
      <c r="C386" s="207"/>
    </row>
    <row r="387" spans="3:3">
      <c r="C387" s="207"/>
    </row>
    <row r="388" spans="3:3">
      <c r="C388" s="207"/>
    </row>
  </sheetData>
  <mergeCells count="13">
    <mergeCell ref="G4:G6"/>
    <mergeCell ref="H4:H6"/>
    <mergeCell ref="I4:O4"/>
    <mergeCell ref="I5:I6"/>
    <mergeCell ref="J5:J6"/>
    <mergeCell ref="K5:N5"/>
    <mergeCell ref="O5:O6"/>
    <mergeCell ref="D1:F1"/>
    <mergeCell ref="B4:B6"/>
    <mergeCell ref="C4:C6"/>
    <mergeCell ref="D4:D6"/>
    <mergeCell ref="E4:E6"/>
    <mergeCell ref="F4:F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</sheetPr>
  <dimension ref="A1:U89"/>
  <sheetViews>
    <sheetView zoomScaleNormal="100" workbookViewId="0">
      <selection activeCell="M6" sqref="M6"/>
    </sheetView>
  </sheetViews>
  <sheetFormatPr defaultColWidth="9" defaultRowHeight="15"/>
  <cols>
    <col min="3" max="3" width="12.28515625" customWidth="1"/>
    <col min="4" max="5" width="9.85546875" customWidth="1"/>
    <col min="6" max="7" width="10.85546875" style="5" customWidth="1"/>
    <col min="259" max="259" width="12.28515625" customWidth="1"/>
    <col min="260" max="261" width="9.85546875" customWidth="1"/>
    <col min="262" max="263" width="10.85546875" customWidth="1"/>
    <col min="515" max="515" width="12.28515625" customWidth="1"/>
    <col min="516" max="517" width="9.85546875" customWidth="1"/>
    <col min="518" max="519" width="10.85546875" customWidth="1"/>
    <col min="771" max="771" width="12.28515625" customWidth="1"/>
    <col min="772" max="773" width="9.85546875" customWidth="1"/>
    <col min="774" max="775" width="10.85546875" customWidth="1"/>
    <col min="1027" max="1027" width="12.28515625" customWidth="1"/>
    <col min="1028" max="1029" width="9.85546875" customWidth="1"/>
    <col min="1030" max="1031" width="10.85546875" customWidth="1"/>
    <col min="1283" max="1283" width="12.28515625" customWidth="1"/>
    <col min="1284" max="1285" width="9.85546875" customWidth="1"/>
    <col min="1286" max="1287" width="10.85546875" customWidth="1"/>
    <col min="1539" max="1539" width="12.28515625" customWidth="1"/>
    <col min="1540" max="1541" width="9.85546875" customWidth="1"/>
    <col min="1542" max="1543" width="10.85546875" customWidth="1"/>
    <col min="1795" max="1795" width="12.28515625" customWidth="1"/>
    <col min="1796" max="1797" width="9.85546875" customWidth="1"/>
    <col min="1798" max="1799" width="10.85546875" customWidth="1"/>
    <col min="2051" max="2051" width="12.28515625" customWidth="1"/>
    <col min="2052" max="2053" width="9.85546875" customWidth="1"/>
    <col min="2054" max="2055" width="10.85546875" customWidth="1"/>
    <col min="2307" max="2307" width="12.28515625" customWidth="1"/>
    <col min="2308" max="2309" width="9.85546875" customWidth="1"/>
    <col min="2310" max="2311" width="10.85546875" customWidth="1"/>
    <col min="2563" max="2563" width="12.28515625" customWidth="1"/>
    <col min="2564" max="2565" width="9.85546875" customWidth="1"/>
    <col min="2566" max="2567" width="10.85546875" customWidth="1"/>
    <col min="2819" max="2819" width="12.28515625" customWidth="1"/>
    <col min="2820" max="2821" width="9.85546875" customWidth="1"/>
    <col min="2822" max="2823" width="10.85546875" customWidth="1"/>
    <col min="3075" max="3075" width="12.28515625" customWidth="1"/>
    <col min="3076" max="3077" width="9.85546875" customWidth="1"/>
    <col min="3078" max="3079" width="10.85546875" customWidth="1"/>
    <col min="3331" max="3331" width="12.28515625" customWidth="1"/>
    <col min="3332" max="3333" width="9.85546875" customWidth="1"/>
    <col min="3334" max="3335" width="10.85546875" customWidth="1"/>
    <col min="3587" max="3587" width="12.28515625" customWidth="1"/>
    <col min="3588" max="3589" width="9.85546875" customWidth="1"/>
    <col min="3590" max="3591" width="10.85546875" customWidth="1"/>
    <col min="3843" max="3843" width="12.28515625" customWidth="1"/>
    <col min="3844" max="3845" width="9.85546875" customWidth="1"/>
    <col min="3846" max="3847" width="10.85546875" customWidth="1"/>
    <col min="4099" max="4099" width="12.28515625" customWidth="1"/>
    <col min="4100" max="4101" width="9.85546875" customWidth="1"/>
    <col min="4102" max="4103" width="10.85546875" customWidth="1"/>
    <col min="4355" max="4355" width="12.28515625" customWidth="1"/>
    <col min="4356" max="4357" width="9.85546875" customWidth="1"/>
    <col min="4358" max="4359" width="10.85546875" customWidth="1"/>
    <col min="4611" max="4611" width="12.28515625" customWidth="1"/>
    <col min="4612" max="4613" width="9.85546875" customWidth="1"/>
    <col min="4614" max="4615" width="10.85546875" customWidth="1"/>
    <col min="4867" max="4867" width="12.28515625" customWidth="1"/>
    <col min="4868" max="4869" width="9.85546875" customWidth="1"/>
    <col min="4870" max="4871" width="10.85546875" customWidth="1"/>
    <col min="5123" max="5123" width="12.28515625" customWidth="1"/>
    <col min="5124" max="5125" width="9.85546875" customWidth="1"/>
    <col min="5126" max="5127" width="10.85546875" customWidth="1"/>
    <col min="5379" max="5379" width="12.28515625" customWidth="1"/>
    <col min="5380" max="5381" width="9.85546875" customWidth="1"/>
    <col min="5382" max="5383" width="10.85546875" customWidth="1"/>
    <col min="5635" max="5635" width="12.28515625" customWidth="1"/>
    <col min="5636" max="5637" width="9.85546875" customWidth="1"/>
    <col min="5638" max="5639" width="10.85546875" customWidth="1"/>
    <col min="5891" max="5891" width="12.28515625" customWidth="1"/>
    <col min="5892" max="5893" width="9.85546875" customWidth="1"/>
    <col min="5894" max="5895" width="10.85546875" customWidth="1"/>
    <col min="6147" max="6147" width="12.28515625" customWidth="1"/>
    <col min="6148" max="6149" width="9.85546875" customWidth="1"/>
    <col min="6150" max="6151" width="10.85546875" customWidth="1"/>
    <col min="6403" max="6403" width="12.28515625" customWidth="1"/>
    <col min="6404" max="6405" width="9.85546875" customWidth="1"/>
    <col min="6406" max="6407" width="10.85546875" customWidth="1"/>
    <col min="6659" max="6659" width="12.28515625" customWidth="1"/>
    <col min="6660" max="6661" width="9.85546875" customWidth="1"/>
    <col min="6662" max="6663" width="10.85546875" customWidth="1"/>
    <col min="6915" max="6915" width="12.28515625" customWidth="1"/>
    <col min="6916" max="6917" width="9.85546875" customWidth="1"/>
    <col min="6918" max="6919" width="10.85546875" customWidth="1"/>
    <col min="7171" max="7171" width="12.28515625" customWidth="1"/>
    <col min="7172" max="7173" width="9.85546875" customWidth="1"/>
    <col min="7174" max="7175" width="10.85546875" customWidth="1"/>
    <col min="7427" max="7427" width="12.28515625" customWidth="1"/>
    <col min="7428" max="7429" width="9.85546875" customWidth="1"/>
    <col min="7430" max="7431" width="10.85546875" customWidth="1"/>
    <col min="7683" max="7683" width="12.28515625" customWidth="1"/>
    <col min="7684" max="7685" width="9.85546875" customWidth="1"/>
    <col min="7686" max="7687" width="10.85546875" customWidth="1"/>
    <col min="7939" max="7939" width="12.28515625" customWidth="1"/>
    <col min="7940" max="7941" width="9.85546875" customWidth="1"/>
    <col min="7942" max="7943" width="10.85546875" customWidth="1"/>
    <col min="8195" max="8195" width="12.28515625" customWidth="1"/>
    <col min="8196" max="8197" width="9.85546875" customWidth="1"/>
    <col min="8198" max="8199" width="10.85546875" customWidth="1"/>
    <col min="8451" max="8451" width="12.28515625" customWidth="1"/>
    <col min="8452" max="8453" width="9.85546875" customWidth="1"/>
    <col min="8454" max="8455" width="10.85546875" customWidth="1"/>
    <col min="8707" max="8707" width="12.28515625" customWidth="1"/>
    <col min="8708" max="8709" width="9.85546875" customWidth="1"/>
    <col min="8710" max="8711" width="10.85546875" customWidth="1"/>
    <col min="8963" max="8963" width="12.28515625" customWidth="1"/>
    <col min="8964" max="8965" width="9.85546875" customWidth="1"/>
    <col min="8966" max="8967" width="10.85546875" customWidth="1"/>
    <col min="9219" max="9219" width="12.28515625" customWidth="1"/>
    <col min="9220" max="9221" width="9.85546875" customWidth="1"/>
    <col min="9222" max="9223" width="10.85546875" customWidth="1"/>
    <col min="9475" max="9475" width="12.28515625" customWidth="1"/>
    <col min="9476" max="9477" width="9.85546875" customWidth="1"/>
    <col min="9478" max="9479" width="10.85546875" customWidth="1"/>
    <col min="9731" max="9731" width="12.28515625" customWidth="1"/>
    <col min="9732" max="9733" width="9.85546875" customWidth="1"/>
    <col min="9734" max="9735" width="10.85546875" customWidth="1"/>
    <col min="9987" max="9987" width="12.28515625" customWidth="1"/>
    <col min="9988" max="9989" width="9.85546875" customWidth="1"/>
    <col min="9990" max="9991" width="10.85546875" customWidth="1"/>
    <col min="10243" max="10243" width="12.28515625" customWidth="1"/>
    <col min="10244" max="10245" width="9.85546875" customWidth="1"/>
    <col min="10246" max="10247" width="10.85546875" customWidth="1"/>
    <col min="10499" max="10499" width="12.28515625" customWidth="1"/>
    <col min="10500" max="10501" width="9.85546875" customWidth="1"/>
    <col min="10502" max="10503" width="10.85546875" customWidth="1"/>
    <col min="10755" max="10755" width="12.28515625" customWidth="1"/>
    <col min="10756" max="10757" width="9.85546875" customWidth="1"/>
    <col min="10758" max="10759" width="10.85546875" customWidth="1"/>
    <col min="11011" max="11011" width="12.28515625" customWidth="1"/>
    <col min="11012" max="11013" width="9.85546875" customWidth="1"/>
    <col min="11014" max="11015" width="10.85546875" customWidth="1"/>
    <col min="11267" max="11267" width="12.28515625" customWidth="1"/>
    <col min="11268" max="11269" width="9.85546875" customWidth="1"/>
    <col min="11270" max="11271" width="10.85546875" customWidth="1"/>
    <col min="11523" max="11523" width="12.28515625" customWidth="1"/>
    <col min="11524" max="11525" width="9.85546875" customWidth="1"/>
    <col min="11526" max="11527" width="10.85546875" customWidth="1"/>
    <col min="11779" max="11779" width="12.28515625" customWidth="1"/>
    <col min="11780" max="11781" width="9.85546875" customWidth="1"/>
    <col min="11782" max="11783" width="10.85546875" customWidth="1"/>
    <col min="12035" max="12035" width="12.28515625" customWidth="1"/>
    <col min="12036" max="12037" width="9.85546875" customWidth="1"/>
    <col min="12038" max="12039" width="10.85546875" customWidth="1"/>
    <col min="12291" max="12291" width="12.28515625" customWidth="1"/>
    <col min="12292" max="12293" width="9.85546875" customWidth="1"/>
    <col min="12294" max="12295" width="10.85546875" customWidth="1"/>
    <col min="12547" max="12547" width="12.28515625" customWidth="1"/>
    <col min="12548" max="12549" width="9.85546875" customWidth="1"/>
    <col min="12550" max="12551" width="10.85546875" customWidth="1"/>
    <col min="12803" max="12803" width="12.28515625" customWidth="1"/>
    <col min="12804" max="12805" width="9.85546875" customWidth="1"/>
    <col min="12806" max="12807" width="10.85546875" customWidth="1"/>
    <col min="13059" max="13059" width="12.28515625" customWidth="1"/>
    <col min="13060" max="13061" width="9.85546875" customWidth="1"/>
    <col min="13062" max="13063" width="10.85546875" customWidth="1"/>
    <col min="13315" max="13315" width="12.28515625" customWidth="1"/>
    <col min="13316" max="13317" width="9.85546875" customWidth="1"/>
    <col min="13318" max="13319" width="10.85546875" customWidth="1"/>
    <col min="13571" max="13571" width="12.28515625" customWidth="1"/>
    <col min="13572" max="13573" width="9.85546875" customWidth="1"/>
    <col min="13574" max="13575" width="10.85546875" customWidth="1"/>
    <col min="13827" max="13827" width="12.28515625" customWidth="1"/>
    <col min="13828" max="13829" width="9.85546875" customWidth="1"/>
    <col min="13830" max="13831" width="10.85546875" customWidth="1"/>
    <col min="14083" max="14083" width="12.28515625" customWidth="1"/>
    <col min="14084" max="14085" width="9.85546875" customWidth="1"/>
    <col min="14086" max="14087" width="10.85546875" customWidth="1"/>
    <col min="14339" max="14339" width="12.28515625" customWidth="1"/>
    <col min="14340" max="14341" width="9.85546875" customWidth="1"/>
    <col min="14342" max="14343" width="10.85546875" customWidth="1"/>
    <col min="14595" max="14595" width="12.28515625" customWidth="1"/>
    <col min="14596" max="14597" width="9.85546875" customWidth="1"/>
    <col min="14598" max="14599" width="10.85546875" customWidth="1"/>
    <col min="14851" max="14851" width="12.28515625" customWidth="1"/>
    <col min="14852" max="14853" width="9.85546875" customWidth="1"/>
    <col min="14854" max="14855" width="10.85546875" customWidth="1"/>
    <col min="15107" max="15107" width="12.28515625" customWidth="1"/>
    <col min="15108" max="15109" width="9.85546875" customWidth="1"/>
    <col min="15110" max="15111" width="10.85546875" customWidth="1"/>
    <col min="15363" max="15363" width="12.28515625" customWidth="1"/>
    <col min="15364" max="15365" width="9.85546875" customWidth="1"/>
    <col min="15366" max="15367" width="10.85546875" customWidth="1"/>
    <col min="15619" max="15619" width="12.28515625" customWidth="1"/>
    <col min="15620" max="15621" width="9.85546875" customWidth="1"/>
    <col min="15622" max="15623" width="10.85546875" customWidth="1"/>
    <col min="15875" max="15875" width="12.28515625" customWidth="1"/>
    <col min="15876" max="15877" width="9.85546875" customWidth="1"/>
    <col min="15878" max="15879" width="10.85546875" customWidth="1"/>
    <col min="16131" max="16131" width="12.28515625" customWidth="1"/>
    <col min="16132" max="16133" width="9.85546875" customWidth="1"/>
    <col min="16134" max="16135" width="10.85546875" customWidth="1"/>
  </cols>
  <sheetData>
    <row r="1" spans="1:21" ht="15" customHeight="1">
      <c r="A1" s="270" t="s">
        <v>134</v>
      </c>
      <c r="B1" s="270"/>
      <c r="C1" s="270"/>
      <c r="D1" s="270"/>
      <c r="E1" s="270"/>
      <c r="F1" s="270"/>
      <c r="G1" s="270"/>
    </row>
    <row r="2" spans="1:21" ht="15" customHeight="1">
      <c r="A2" s="270"/>
      <c r="B2" s="270"/>
      <c r="C2" s="270"/>
      <c r="D2" s="270"/>
      <c r="E2" s="270"/>
      <c r="F2" s="270"/>
      <c r="G2" s="270"/>
    </row>
    <row r="3" spans="1:21">
      <c r="A3" s="8" t="s">
        <v>1</v>
      </c>
      <c r="B3" s="9" t="s">
        <v>2</v>
      </c>
      <c r="C3" s="9" t="s">
        <v>3</v>
      </c>
      <c r="D3" s="9"/>
      <c r="E3" s="9"/>
    </row>
    <row r="4" spans="1:21">
      <c r="A4" s="9"/>
      <c r="B4" s="9"/>
      <c r="C4" s="9"/>
      <c r="D4" s="9"/>
      <c r="E4" s="9"/>
    </row>
    <row r="5" spans="1:21">
      <c r="A5" s="271" t="s">
        <v>7</v>
      </c>
      <c r="B5" s="271" t="s">
        <v>8</v>
      </c>
      <c r="C5" s="275" t="s">
        <v>9</v>
      </c>
      <c r="D5" s="271" t="s">
        <v>10</v>
      </c>
      <c r="E5" s="272" t="s">
        <v>11</v>
      </c>
      <c r="F5" s="425" t="s">
        <v>135</v>
      </c>
      <c r="G5" s="425"/>
    </row>
    <row r="6" spans="1:21" ht="15.75" thickBot="1">
      <c r="A6" s="271"/>
      <c r="B6" s="271"/>
      <c r="C6" s="276"/>
      <c r="D6" s="271"/>
      <c r="E6" s="273"/>
      <c r="F6" s="426" t="s">
        <v>136</v>
      </c>
      <c r="G6" s="426" t="s">
        <v>137</v>
      </c>
    </row>
    <row r="7" spans="1:21">
      <c r="A7" s="271"/>
      <c r="B7" s="271"/>
      <c r="C7" s="277"/>
      <c r="D7" s="271"/>
      <c r="E7" s="274"/>
      <c r="F7" s="426"/>
      <c r="G7" s="426"/>
      <c r="I7" s="264" t="s">
        <v>138</v>
      </c>
      <c r="J7" s="265"/>
      <c r="K7" s="265"/>
      <c r="L7" s="265"/>
      <c r="M7" s="265"/>
      <c r="N7" s="266"/>
      <c r="P7" s="264" t="s">
        <v>166</v>
      </c>
      <c r="Q7" s="265"/>
      <c r="R7" s="265"/>
      <c r="S7" s="265"/>
      <c r="T7" s="265"/>
      <c r="U7" s="266"/>
    </row>
    <row r="8" spans="1:21">
      <c r="A8" s="11">
        <v>1</v>
      </c>
      <c r="B8" s="11" t="s">
        <v>29</v>
      </c>
      <c r="C8" s="11" t="s">
        <v>30</v>
      </c>
      <c r="D8" s="12">
        <v>30.76</v>
      </c>
      <c r="E8" s="12">
        <v>2000</v>
      </c>
      <c r="F8" s="7">
        <v>0</v>
      </c>
      <c r="G8" s="7">
        <v>0</v>
      </c>
      <c r="I8" s="267"/>
      <c r="J8" s="268"/>
      <c r="K8" s="268"/>
      <c r="L8" s="268"/>
      <c r="M8" s="268"/>
      <c r="N8" s="269"/>
      <c r="P8" s="267"/>
      <c r="Q8" s="268"/>
      <c r="R8" s="268"/>
      <c r="S8" s="268"/>
      <c r="T8" s="268"/>
      <c r="U8" s="269"/>
    </row>
    <row r="9" spans="1:21">
      <c r="A9" s="11">
        <v>1</v>
      </c>
      <c r="B9" s="11" t="s">
        <v>34</v>
      </c>
      <c r="C9" s="11" t="s">
        <v>30</v>
      </c>
      <c r="D9" s="12">
        <v>32.72</v>
      </c>
      <c r="E9" s="12">
        <v>1999</v>
      </c>
      <c r="F9" s="7">
        <v>0</v>
      </c>
      <c r="G9" s="7">
        <v>0</v>
      </c>
      <c r="I9" s="267"/>
      <c r="J9" s="268"/>
      <c r="K9" s="268"/>
      <c r="L9" s="268"/>
      <c r="M9" s="268"/>
      <c r="N9" s="269"/>
      <c r="P9" s="267"/>
      <c r="Q9" s="268"/>
      <c r="R9" s="268"/>
      <c r="S9" s="268"/>
      <c r="T9" s="268"/>
      <c r="U9" s="269"/>
    </row>
    <row r="10" spans="1:21" ht="33">
      <c r="A10" s="11">
        <v>1</v>
      </c>
      <c r="B10" s="11" t="s">
        <v>38</v>
      </c>
      <c r="C10" s="11" t="s">
        <v>30</v>
      </c>
      <c r="D10" s="12">
        <v>23.27</v>
      </c>
      <c r="E10" s="12">
        <v>1994</v>
      </c>
      <c r="F10" s="7">
        <v>0</v>
      </c>
      <c r="G10" s="7">
        <v>0</v>
      </c>
      <c r="I10" s="15"/>
      <c r="K10" s="16" t="s">
        <v>31</v>
      </c>
      <c r="L10" s="16" t="s">
        <v>32</v>
      </c>
      <c r="M10" s="16" t="s">
        <v>33</v>
      </c>
      <c r="N10" s="17"/>
      <c r="P10" s="15"/>
      <c r="R10" s="16" t="s">
        <v>31</v>
      </c>
      <c r="S10" s="16" t="s">
        <v>32</v>
      </c>
      <c r="T10" s="16" t="s">
        <v>33</v>
      </c>
      <c r="U10" s="17"/>
    </row>
    <row r="11" spans="1:21" ht="16.5">
      <c r="A11" s="11">
        <v>1</v>
      </c>
      <c r="B11" s="11" t="s">
        <v>31</v>
      </c>
      <c r="C11" s="11" t="s">
        <v>30</v>
      </c>
      <c r="D11" s="12">
        <v>21.79</v>
      </c>
      <c r="E11" s="12">
        <v>1999</v>
      </c>
      <c r="F11" s="7">
        <v>0</v>
      </c>
      <c r="G11" s="7">
        <v>300</v>
      </c>
      <c r="I11" s="15"/>
      <c r="J11" s="16" t="s">
        <v>29</v>
      </c>
      <c r="K11" s="16" t="s">
        <v>35</v>
      </c>
      <c r="L11" s="16" t="s">
        <v>36</v>
      </c>
      <c r="M11" s="16" t="s">
        <v>37</v>
      </c>
      <c r="N11" s="17"/>
      <c r="P11" s="15"/>
      <c r="Q11" s="16" t="s">
        <v>29</v>
      </c>
      <c r="R11" s="16" t="s">
        <v>35</v>
      </c>
      <c r="S11" s="16" t="s">
        <v>36</v>
      </c>
      <c r="T11" s="16" t="s">
        <v>37</v>
      </c>
      <c r="U11" s="17"/>
    </row>
    <row r="12" spans="1:21" ht="16.5">
      <c r="A12" s="11">
        <v>1</v>
      </c>
      <c r="B12" s="11" t="s">
        <v>45</v>
      </c>
      <c r="C12" s="11" t="s">
        <v>30</v>
      </c>
      <c r="D12" s="12">
        <v>35.35</v>
      </c>
      <c r="E12" s="12">
        <v>2004</v>
      </c>
      <c r="F12" s="7">
        <v>0</v>
      </c>
      <c r="G12" s="7">
        <v>0</v>
      </c>
      <c r="I12" s="15"/>
      <c r="J12" s="16" t="s">
        <v>34</v>
      </c>
      <c r="K12" s="16" t="s">
        <v>39</v>
      </c>
      <c r="L12" s="16" t="s">
        <v>40</v>
      </c>
      <c r="M12" s="16" t="s">
        <v>41</v>
      </c>
      <c r="N12" s="17"/>
      <c r="P12" s="15"/>
      <c r="Q12" s="16" t="s">
        <v>34</v>
      </c>
      <c r="R12" s="16" t="s">
        <v>39</v>
      </c>
      <c r="S12" s="16" t="s">
        <v>40</v>
      </c>
      <c r="T12" s="16" t="s">
        <v>41</v>
      </c>
      <c r="U12" s="17"/>
    </row>
    <row r="13" spans="1:21" ht="16.5">
      <c r="A13" s="11">
        <v>1</v>
      </c>
      <c r="B13" s="11" t="s">
        <v>36</v>
      </c>
      <c r="C13" s="11" t="s">
        <v>30</v>
      </c>
      <c r="D13" s="12">
        <v>22.49</v>
      </c>
      <c r="E13" s="12">
        <v>2002</v>
      </c>
      <c r="F13" s="7">
        <v>0</v>
      </c>
      <c r="G13" s="7">
        <v>0</v>
      </c>
      <c r="I13" s="15"/>
      <c r="J13" s="16" t="s">
        <v>38</v>
      </c>
      <c r="K13" s="16" t="s">
        <v>42</v>
      </c>
      <c r="L13" s="16" t="s">
        <v>43</v>
      </c>
      <c r="M13" s="16" t="s">
        <v>44</v>
      </c>
      <c r="N13" s="17"/>
      <c r="P13" s="15"/>
      <c r="Q13" s="16" t="s">
        <v>38</v>
      </c>
      <c r="R13" s="16" t="s">
        <v>42</v>
      </c>
      <c r="S13" s="16" t="s">
        <v>43</v>
      </c>
      <c r="T13" s="16" t="s">
        <v>44</v>
      </c>
      <c r="U13" s="17"/>
    </row>
    <row r="14" spans="1:21" ht="16.5">
      <c r="A14" s="11">
        <v>1</v>
      </c>
      <c r="B14" s="11" t="s">
        <v>33</v>
      </c>
      <c r="C14" s="11" t="s">
        <v>30</v>
      </c>
      <c r="D14" s="12">
        <v>38.58</v>
      </c>
      <c r="E14" s="12">
        <v>2004</v>
      </c>
      <c r="F14" s="7">
        <v>0</v>
      </c>
      <c r="G14" s="7">
        <v>0</v>
      </c>
      <c r="I14" s="15"/>
      <c r="J14" s="16" t="s">
        <v>46</v>
      </c>
      <c r="K14" s="16" t="s">
        <v>47</v>
      </c>
      <c r="L14" s="16" t="s">
        <v>48</v>
      </c>
      <c r="M14" s="16" t="s">
        <v>49</v>
      </c>
      <c r="N14" s="17"/>
      <c r="P14" s="15"/>
      <c r="Q14" s="16" t="s">
        <v>46</v>
      </c>
      <c r="R14" s="16" t="s">
        <v>47</v>
      </c>
      <c r="S14" s="16" t="s">
        <v>48</v>
      </c>
      <c r="T14" s="16" t="s">
        <v>49</v>
      </c>
      <c r="U14" s="17"/>
    </row>
    <row r="15" spans="1:21" ht="16.5">
      <c r="A15" s="11">
        <v>1</v>
      </c>
      <c r="B15" s="11" t="s">
        <v>58</v>
      </c>
      <c r="C15" s="11" t="s">
        <v>30</v>
      </c>
      <c r="D15" s="12">
        <v>32.11</v>
      </c>
      <c r="E15" s="12">
        <v>2021</v>
      </c>
      <c r="F15" s="7">
        <v>0</v>
      </c>
      <c r="G15" s="7">
        <v>300</v>
      </c>
      <c r="I15" s="15"/>
      <c r="J15" s="16" t="s">
        <v>50</v>
      </c>
      <c r="K15" s="16" t="s">
        <v>51</v>
      </c>
      <c r="L15" s="16" t="s">
        <v>52</v>
      </c>
      <c r="M15" s="16" t="s">
        <v>53</v>
      </c>
      <c r="N15" s="17"/>
      <c r="P15" s="15"/>
      <c r="Q15" s="16" t="s">
        <v>50</v>
      </c>
      <c r="R15" s="16" t="s">
        <v>51</v>
      </c>
      <c r="S15" s="16" t="s">
        <v>52</v>
      </c>
      <c r="T15" s="16" t="s">
        <v>53</v>
      </c>
      <c r="U15" s="17"/>
    </row>
    <row r="16" spans="1:21" ht="16.5">
      <c r="A16" s="11">
        <v>1</v>
      </c>
      <c r="B16" s="11" t="s">
        <v>63</v>
      </c>
      <c r="C16" s="11" t="s">
        <v>30</v>
      </c>
      <c r="D16" s="12">
        <v>31.12</v>
      </c>
      <c r="E16" s="12">
        <v>2021</v>
      </c>
      <c r="F16" s="7">
        <v>0</v>
      </c>
      <c r="G16" s="7">
        <v>300</v>
      </c>
      <c r="I16" s="15"/>
      <c r="J16" s="18" t="s">
        <v>54</v>
      </c>
      <c r="K16" s="18" t="s">
        <v>55</v>
      </c>
      <c r="L16" s="18" t="s">
        <v>56</v>
      </c>
      <c r="M16" s="16" t="s">
        <v>57</v>
      </c>
      <c r="N16" s="17"/>
      <c r="P16" s="15"/>
      <c r="Q16" s="18" t="s">
        <v>54</v>
      </c>
      <c r="R16" s="18" t="s">
        <v>55</v>
      </c>
      <c r="S16" s="18" t="s">
        <v>56</v>
      </c>
      <c r="T16" s="16" t="s">
        <v>57</v>
      </c>
      <c r="U16" s="17"/>
    </row>
    <row r="17" spans="1:21" ht="16.5">
      <c r="A17" s="11">
        <v>1</v>
      </c>
      <c r="B17" s="11" t="s">
        <v>68</v>
      </c>
      <c r="C17" s="11" t="s">
        <v>30</v>
      </c>
      <c r="D17" s="12">
        <v>31.65</v>
      </c>
      <c r="E17" s="12">
        <v>2021</v>
      </c>
      <c r="F17" s="7">
        <v>0</v>
      </c>
      <c r="G17" s="7">
        <v>300</v>
      </c>
      <c r="I17" s="15"/>
      <c r="J17" s="16" t="s">
        <v>59</v>
      </c>
      <c r="K17" s="16" t="s">
        <v>60</v>
      </c>
      <c r="L17" s="16" t="s">
        <v>61</v>
      </c>
      <c r="M17" s="16" t="s">
        <v>62</v>
      </c>
      <c r="N17" s="17"/>
      <c r="P17" s="15"/>
      <c r="Q17" s="16" t="s">
        <v>59</v>
      </c>
      <c r="R17" s="16" t="s">
        <v>60</v>
      </c>
      <c r="S17" s="16" t="s">
        <v>61</v>
      </c>
      <c r="T17" s="16" t="s">
        <v>62</v>
      </c>
      <c r="U17" s="17"/>
    </row>
    <row r="18" spans="1:21" ht="16.5">
      <c r="A18" s="11">
        <v>1</v>
      </c>
      <c r="B18" s="11" t="s">
        <v>73</v>
      </c>
      <c r="C18" s="11" t="s">
        <v>30</v>
      </c>
      <c r="D18" s="12">
        <v>30.7</v>
      </c>
      <c r="E18" s="12">
        <v>2021</v>
      </c>
      <c r="F18" s="7">
        <v>0</v>
      </c>
      <c r="G18" s="7">
        <v>300</v>
      </c>
      <c r="I18" s="15"/>
      <c r="J18" s="16" t="s">
        <v>64</v>
      </c>
      <c r="K18" s="16" t="s">
        <v>65</v>
      </c>
      <c r="L18" s="16" t="s">
        <v>66</v>
      </c>
      <c r="M18" s="16" t="s">
        <v>67</v>
      </c>
      <c r="N18" s="17"/>
      <c r="P18" s="15"/>
      <c r="Q18" s="16" t="s">
        <v>64</v>
      </c>
      <c r="R18" s="16" t="s">
        <v>65</v>
      </c>
      <c r="S18" s="16" t="s">
        <v>66</v>
      </c>
      <c r="T18" s="16" t="s">
        <v>67</v>
      </c>
      <c r="U18" s="17"/>
    </row>
    <row r="19" spans="1:21" ht="16.5">
      <c r="A19" s="11">
        <v>1</v>
      </c>
      <c r="B19" s="11" t="s">
        <v>78</v>
      </c>
      <c r="C19" s="11" t="s">
        <v>30</v>
      </c>
      <c r="D19" s="12">
        <v>30.91</v>
      </c>
      <c r="E19" s="12">
        <v>2021</v>
      </c>
      <c r="F19" s="7">
        <v>0</v>
      </c>
      <c r="G19" s="7">
        <v>300</v>
      </c>
      <c r="I19" s="15"/>
      <c r="J19" s="16" t="s">
        <v>69</v>
      </c>
      <c r="K19" s="16" t="s">
        <v>70</v>
      </c>
      <c r="L19" s="16" t="s">
        <v>71</v>
      </c>
      <c r="M19" s="16" t="s">
        <v>72</v>
      </c>
      <c r="N19" s="17"/>
      <c r="P19" s="15"/>
      <c r="Q19" s="16" t="s">
        <v>69</v>
      </c>
      <c r="R19" s="16" t="s">
        <v>70</v>
      </c>
      <c r="S19" s="16" t="s">
        <v>71</v>
      </c>
      <c r="T19" s="16" t="s">
        <v>72</v>
      </c>
      <c r="U19" s="17"/>
    </row>
    <row r="20" spans="1:21" ht="16.5">
      <c r="A20" s="11">
        <v>1</v>
      </c>
      <c r="B20" s="11" t="s">
        <v>83</v>
      </c>
      <c r="C20" s="11" t="s">
        <v>30</v>
      </c>
      <c r="D20" s="12">
        <v>32.15</v>
      </c>
      <c r="E20" s="12">
        <v>2021</v>
      </c>
      <c r="F20" s="7">
        <v>0</v>
      </c>
      <c r="G20" s="7">
        <v>300</v>
      </c>
      <c r="I20" s="15"/>
      <c r="J20" s="16" t="s">
        <v>74</v>
      </c>
      <c r="K20" s="16" t="s">
        <v>75</v>
      </c>
      <c r="L20" s="16" t="s">
        <v>76</v>
      </c>
      <c r="M20" s="16" t="s">
        <v>77</v>
      </c>
      <c r="N20" s="17"/>
      <c r="P20" s="15"/>
      <c r="Q20" s="16" t="s">
        <v>74</v>
      </c>
      <c r="R20" s="16" t="s">
        <v>75</v>
      </c>
      <c r="S20" s="16" t="s">
        <v>76</v>
      </c>
      <c r="T20" s="16" t="s">
        <v>77</v>
      </c>
      <c r="U20" s="17"/>
    </row>
    <row r="21" spans="1:21" ht="16.5">
      <c r="A21" s="11">
        <v>1</v>
      </c>
      <c r="B21" s="11" t="s">
        <v>88</v>
      </c>
      <c r="C21" s="11" t="s">
        <v>30</v>
      </c>
      <c r="D21" s="12">
        <v>34.74</v>
      </c>
      <c r="E21" s="12">
        <v>2021</v>
      </c>
      <c r="F21" s="7">
        <v>1000</v>
      </c>
      <c r="G21" s="7">
        <v>300</v>
      </c>
      <c r="I21" s="15"/>
      <c r="J21" s="16" t="s">
        <v>79</v>
      </c>
      <c r="K21" s="16" t="s">
        <v>80</v>
      </c>
      <c r="L21" s="16" t="s">
        <v>81</v>
      </c>
      <c r="M21" s="16" t="s">
        <v>82</v>
      </c>
      <c r="N21" s="17"/>
      <c r="P21" s="15"/>
      <c r="Q21" s="16" t="s">
        <v>79</v>
      </c>
      <c r="R21" s="16" t="s">
        <v>80</v>
      </c>
      <c r="S21" s="16" t="s">
        <v>81</v>
      </c>
      <c r="T21" s="16" t="s">
        <v>82</v>
      </c>
      <c r="U21" s="17"/>
    </row>
    <row r="22" spans="1:21" ht="16.5">
      <c r="A22" s="11">
        <v>1</v>
      </c>
      <c r="B22" s="11" t="s">
        <v>92</v>
      </c>
      <c r="C22" s="11" t="s">
        <v>30</v>
      </c>
      <c r="D22" s="12">
        <v>26.85</v>
      </c>
      <c r="E22" s="12">
        <v>2021</v>
      </c>
      <c r="F22" s="7">
        <v>0</v>
      </c>
      <c r="G22" s="7">
        <v>300</v>
      </c>
      <c r="I22" s="15"/>
      <c r="J22" s="16" t="s">
        <v>84</v>
      </c>
      <c r="K22" s="16" t="s">
        <v>85</v>
      </c>
      <c r="L22" s="16" t="s">
        <v>86</v>
      </c>
      <c r="M22" s="16" t="s">
        <v>87</v>
      </c>
      <c r="N22" s="17"/>
      <c r="P22" s="15"/>
      <c r="Q22" s="16" t="s">
        <v>84</v>
      </c>
      <c r="R22" s="16" t="s">
        <v>85</v>
      </c>
      <c r="S22" s="16" t="s">
        <v>86</v>
      </c>
      <c r="T22" s="16" t="s">
        <v>87</v>
      </c>
      <c r="U22" s="17"/>
    </row>
    <row r="23" spans="1:21" ht="16.5">
      <c r="A23" s="11">
        <v>1</v>
      </c>
      <c r="B23" s="11" t="s">
        <v>95</v>
      </c>
      <c r="C23" s="11" t="s">
        <v>30</v>
      </c>
      <c r="D23" s="12">
        <v>29.81</v>
      </c>
      <c r="E23" s="12">
        <v>2021</v>
      </c>
      <c r="F23" s="7">
        <v>0</v>
      </c>
      <c r="G23" s="7">
        <v>300</v>
      </c>
      <c r="I23" s="15"/>
      <c r="J23" s="16" t="s">
        <v>58</v>
      </c>
      <c r="K23" s="16" t="s">
        <v>89</v>
      </c>
      <c r="L23" s="16" t="s">
        <v>90</v>
      </c>
      <c r="M23" s="16" t="s">
        <v>91</v>
      </c>
      <c r="N23" s="17"/>
      <c r="P23" s="15"/>
      <c r="Q23" s="16" t="s">
        <v>58</v>
      </c>
      <c r="R23" s="16" t="s">
        <v>89</v>
      </c>
      <c r="S23" s="16" t="s">
        <v>90</v>
      </c>
      <c r="T23" s="16" t="s">
        <v>91</v>
      </c>
      <c r="U23" s="17"/>
    </row>
    <row r="24" spans="1:21" ht="16.5">
      <c r="A24" s="11">
        <v>1</v>
      </c>
      <c r="B24" s="11" t="s">
        <v>98</v>
      </c>
      <c r="C24" s="11" t="s">
        <v>30</v>
      </c>
      <c r="D24" s="12">
        <v>29.63</v>
      </c>
      <c r="E24" s="12">
        <v>2021</v>
      </c>
      <c r="F24" s="7">
        <v>0</v>
      </c>
      <c r="G24" s="7">
        <v>300</v>
      </c>
      <c r="I24" s="15"/>
      <c r="J24" s="16" t="s">
        <v>63</v>
      </c>
      <c r="K24" s="16" t="s">
        <v>92</v>
      </c>
      <c r="L24" s="16" t="s">
        <v>93</v>
      </c>
      <c r="M24" s="16" t="s">
        <v>94</v>
      </c>
      <c r="N24" s="17"/>
      <c r="P24" s="15"/>
      <c r="Q24" s="16" t="s">
        <v>63</v>
      </c>
      <c r="R24" s="16" t="s">
        <v>92</v>
      </c>
      <c r="S24" s="16" t="s">
        <v>93</v>
      </c>
      <c r="T24" s="16" t="s">
        <v>94</v>
      </c>
      <c r="U24" s="17"/>
    </row>
    <row r="25" spans="1:21" ht="16.5">
      <c r="A25" s="11">
        <v>1</v>
      </c>
      <c r="B25" s="11" t="s">
        <v>101</v>
      </c>
      <c r="C25" s="11" t="s">
        <v>30</v>
      </c>
      <c r="D25" s="12">
        <v>29.53</v>
      </c>
      <c r="E25" s="12">
        <v>2021</v>
      </c>
      <c r="F25" s="7">
        <v>0</v>
      </c>
      <c r="G25" s="7">
        <v>300</v>
      </c>
      <c r="I25" s="15"/>
      <c r="J25" s="16" t="s">
        <v>68</v>
      </c>
      <c r="K25" s="16" t="s">
        <v>95</v>
      </c>
      <c r="L25" s="16" t="s">
        <v>96</v>
      </c>
      <c r="M25" s="16" t="s">
        <v>97</v>
      </c>
      <c r="N25" s="17"/>
      <c r="P25" s="15"/>
      <c r="Q25" s="16" t="s">
        <v>68</v>
      </c>
      <c r="R25" s="16" t="s">
        <v>95</v>
      </c>
      <c r="S25" s="16" t="s">
        <v>96</v>
      </c>
      <c r="T25" s="16" t="s">
        <v>97</v>
      </c>
      <c r="U25" s="17"/>
    </row>
    <row r="26" spans="1:21" ht="16.5">
      <c r="A26" s="11">
        <v>1</v>
      </c>
      <c r="B26" s="11" t="s">
        <v>104</v>
      </c>
      <c r="C26" s="11" t="s">
        <v>30</v>
      </c>
      <c r="D26" s="12">
        <v>29.61</v>
      </c>
      <c r="E26" s="12">
        <v>2021</v>
      </c>
      <c r="F26" s="7">
        <v>0</v>
      </c>
      <c r="G26" s="7">
        <v>300</v>
      </c>
      <c r="I26" s="15"/>
      <c r="J26" s="16" t="s">
        <v>73</v>
      </c>
      <c r="K26" s="16" t="s">
        <v>98</v>
      </c>
      <c r="L26" s="16" t="s">
        <v>99</v>
      </c>
      <c r="M26" s="16" t="s">
        <v>100</v>
      </c>
      <c r="N26" s="17"/>
      <c r="P26" s="15"/>
      <c r="Q26" s="16" t="s">
        <v>73</v>
      </c>
      <c r="R26" s="16" t="s">
        <v>98</v>
      </c>
      <c r="S26" s="16" t="s">
        <v>99</v>
      </c>
      <c r="T26" s="16" t="s">
        <v>100</v>
      </c>
      <c r="U26" s="17"/>
    </row>
    <row r="27" spans="1:21" ht="16.5">
      <c r="A27" s="11">
        <v>1</v>
      </c>
      <c r="B27" s="11" t="s">
        <v>107</v>
      </c>
      <c r="C27" s="11" t="s">
        <v>30</v>
      </c>
      <c r="D27" s="12">
        <v>31.33</v>
      </c>
      <c r="E27" s="12">
        <v>2021</v>
      </c>
      <c r="F27" s="7">
        <v>1000</v>
      </c>
      <c r="G27" s="7">
        <v>300</v>
      </c>
      <c r="I27" s="15"/>
      <c r="J27" s="16" t="s">
        <v>78</v>
      </c>
      <c r="K27" s="16" t="s">
        <v>101</v>
      </c>
      <c r="L27" s="16" t="s">
        <v>102</v>
      </c>
      <c r="M27" s="16" t="s">
        <v>103</v>
      </c>
      <c r="N27" s="17"/>
      <c r="P27" s="15"/>
      <c r="Q27" s="16" t="s">
        <v>78</v>
      </c>
      <c r="R27" s="16" t="s">
        <v>101</v>
      </c>
      <c r="S27" s="16" t="s">
        <v>102</v>
      </c>
      <c r="T27" s="16" t="s">
        <v>103</v>
      </c>
      <c r="U27" s="17"/>
    </row>
    <row r="28" spans="1:21" ht="16.5">
      <c r="A28" s="11">
        <v>1</v>
      </c>
      <c r="B28" s="11" t="s">
        <v>64</v>
      </c>
      <c r="C28" s="11" t="s">
        <v>30</v>
      </c>
      <c r="D28" s="12">
        <v>32.590000000000003</v>
      </c>
      <c r="E28" s="12">
        <v>2021</v>
      </c>
      <c r="F28" s="7">
        <v>0</v>
      </c>
      <c r="G28" s="7">
        <v>300</v>
      </c>
      <c r="I28" s="15"/>
      <c r="J28" s="16" t="s">
        <v>83</v>
      </c>
      <c r="K28" s="16" t="s">
        <v>104</v>
      </c>
      <c r="L28" s="16" t="s">
        <v>105</v>
      </c>
      <c r="M28" s="16" t="s">
        <v>106</v>
      </c>
      <c r="N28" s="17"/>
      <c r="P28" s="15"/>
      <c r="Q28" s="16" t="s">
        <v>83</v>
      </c>
      <c r="R28" s="16" t="s">
        <v>104</v>
      </c>
      <c r="S28" s="16" t="s">
        <v>105</v>
      </c>
      <c r="T28" s="16" t="s">
        <v>106</v>
      </c>
      <c r="U28" s="17"/>
    </row>
    <row r="29" spans="1:21" ht="16.5">
      <c r="A29" s="11">
        <v>1</v>
      </c>
      <c r="B29" s="11" t="s">
        <v>69</v>
      </c>
      <c r="C29" s="11" t="s">
        <v>30</v>
      </c>
      <c r="D29" s="12">
        <v>32.35</v>
      </c>
      <c r="E29" s="12">
        <v>2021</v>
      </c>
      <c r="F29" s="7">
        <v>0</v>
      </c>
      <c r="G29" s="7">
        <v>300</v>
      </c>
      <c r="I29" s="15"/>
      <c r="J29" s="16" t="s">
        <v>88</v>
      </c>
      <c r="K29" s="16" t="s">
        <v>107</v>
      </c>
      <c r="L29" s="16" t="s">
        <v>108</v>
      </c>
      <c r="M29" s="16" t="s">
        <v>109</v>
      </c>
      <c r="N29" s="17"/>
      <c r="P29" s="15"/>
      <c r="Q29" s="16" t="s">
        <v>88</v>
      </c>
      <c r="R29" s="16" t="s">
        <v>107</v>
      </c>
      <c r="S29" s="16" t="s">
        <v>108</v>
      </c>
      <c r="T29" s="16" t="s">
        <v>109</v>
      </c>
      <c r="U29" s="17"/>
    </row>
    <row r="30" spans="1:21">
      <c r="A30" s="11">
        <v>1</v>
      </c>
      <c r="B30" s="11" t="s">
        <v>74</v>
      </c>
      <c r="C30" s="11" t="s">
        <v>30</v>
      </c>
      <c r="D30" s="12">
        <v>31.9</v>
      </c>
      <c r="E30" s="12">
        <v>2021</v>
      </c>
      <c r="F30" s="7">
        <v>0</v>
      </c>
      <c r="G30" s="7">
        <v>300</v>
      </c>
      <c r="I30" s="15"/>
      <c r="K30" s="19"/>
      <c r="L30" s="19"/>
      <c r="N30" s="20"/>
      <c r="P30" s="15"/>
      <c r="R30" s="19"/>
      <c r="S30" s="19"/>
      <c r="U30" s="20"/>
    </row>
    <row r="31" spans="1:21">
      <c r="A31" s="11">
        <v>1</v>
      </c>
      <c r="B31" s="11" t="s">
        <v>79</v>
      </c>
      <c r="C31" s="11" t="s">
        <v>30</v>
      </c>
      <c r="D31" s="12">
        <v>32.619999999999997</v>
      </c>
      <c r="E31" s="12">
        <v>2021</v>
      </c>
      <c r="F31" s="7">
        <v>0</v>
      </c>
      <c r="G31" s="7">
        <v>300</v>
      </c>
      <c r="I31" s="15"/>
      <c r="K31" s="19"/>
      <c r="L31" s="19"/>
      <c r="N31" s="20"/>
      <c r="P31" s="15"/>
      <c r="R31" s="19"/>
      <c r="S31" s="19"/>
      <c r="U31" s="20"/>
    </row>
    <row r="32" spans="1:21" ht="16.5">
      <c r="A32" s="11">
        <v>1</v>
      </c>
      <c r="B32" s="11" t="s">
        <v>84</v>
      </c>
      <c r="C32" s="11" t="s">
        <v>30</v>
      </c>
      <c r="D32" s="12">
        <v>31.79</v>
      </c>
      <c r="E32" s="12">
        <v>2021</v>
      </c>
      <c r="F32" s="7">
        <v>0</v>
      </c>
      <c r="G32" s="7">
        <v>300</v>
      </c>
      <c r="I32" s="15"/>
      <c r="J32" s="21"/>
      <c r="K32" s="22" t="s">
        <v>139</v>
      </c>
      <c r="L32" s="23">
        <v>9200</v>
      </c>
      <c r="M32" s="24" t="s">
        <v>140</v>
      </c>
      <c r="N32" s="20"/>
      <c r="P32" s="15"/>
      <c r="Q32" s="21"/>
      <c r="R32" s="22" t="s">
        <v>139</v>
      </c>
      <c r="S32" s="23">
        <v>11200</v>
      </c>
      <c r="T32" s="24" t="s">
        <v>140</v>
      </c>
      <c r="U32" s="20"/>
    </row>
    <row r="33" spans="1:21" ht="16.5">
      <c r="A33" s="11">
        <v>1</v>
      </c>
      <c r="B33" s="11" t="s">
        <v>80</v>
      </c>
      <c r="C33" s="11" t="s">
        <v>30</v>
      </c>
      <c r="D33" s="12">
        <v>28.8</v>
      </c>
      <c r="E33" s="12">
        <v>2021</v>
      </c>
      <c r="F33" s="7">
        <v>0</v>
      </c>
      <c r="G33" s="7">
        <v>300</v>
      </c>
      <c r="I33" s="15"/>
      <c r="J33" s="25"/>
      <c r="K33" s="60" t="s">
        <v>141</v>
      </c>
      <c r="L33" s="2">
        <v>2000</v>
      </c>
      <c r="M33" s="24" t="s">
        <v>140</v>
      </c>
      <c r="N33" s="20"/>
      <c r="P33" s="15"/>
      <c r="Q33" s="25"/>
      <c r="R33" s="60" t="s">
        <v>141</v>
      </c>
      <c r="S33" s="2">
        <v>2000</v>
      </c>
      <c r="T33" s="24" t="s">
        <v>140</v>
      </c>
      <c r="U33" s="20"/>
    </row>
    <row r="34" spans="1:21">
      <c r="A34" s="11">
        <v>1</v>
      </c>
      <c r="B34" s="11" t="s">
        <v>85</v>
      </c>
      <c r="C34" s="11" t="s">
        <v>30</v>
      </c>
      <c r="D34" s="12">
        <v>29.38</v>
      </c>
      <c r="E34" s="12">
        <v>2021</v>
      </c>
      <c r="F34" s="7">
        <v>0</v>
      </c>
      <c r="G34" s="7">
        <v>300</v>
      </c>
      <c r="I34" s="15"/>
      <c r="K34" s="2"/>
      <c r="N34" s="20"/>
      <c r="P34" s="15"/>
      <c r="R34" s="2"/>
      <c r="U34" s="20"/>
    </row>
    <row r="35" spans="1:21">
      <c r="A35" s="11">
        <v>1</v>
      </c>
      <c r="B35" s="11" t="s">
        <v>89</v>
      </c>
      <c r="C35" s="11" t="s">
        <v>30</v>
      </c>
      <c r="D35" s="12">
        <v>29.07</v>
      </c>
      <c r="E35" s="12">
        <v>2021</v>
      </c>
      <c r="F35" s="7">
        <v>0</v>
      </c>
      <c r="G35" s="7">
        <v>300</v>
      </c>
      <c r="I35" s="15"/>
      <c r="K35" s="9"/>
      <c r="N35" s="20"/>
      <c r="P35" s="15"/>
      <c r="R35" s="9"/>
      <c r="U35" s="20"/>
    </row>
    <row r="36" spans="1:21" ht="15.75" thickBot="1">
      <c r="A36" s="11">
        <v>1</v>
      </c>
      <c r="B36" s="11" t="s">
        <v>59</v>
      </c>
      <c r="C36" s="11" t="s">
        <v>30</v>
      </c>
      <c r="D36" s="12">
        <v>33.020000000000003</v>
      </c>
      <c r="E36" s="12">
        <v>2022</v>
      </c>
      <c r="F36" s="7">
        <v>0</v>
      </c>
      <c r="G36" s="7">
        <v>300</v>
      </c>
      <c r="I36" s="26"/>
      <c r="J36" s="27"/>
      <c r="K36" s="27"/>
      <c r="L36" s="27"/>
      <c r="M36" s="27"/>
      <c r="N36" s="28"/>
      <c r="P36" s="26"/>
      <c r="Q36" s="27"/>
      <c r="R36" s="27"/>
      <c r="S36" s="27"/>
      <c r="T36" s="27"/>
      <c r="U36" s="28"/>
    </row>
    <row r="37" spans="1:21">
      <c r="A37" s="11">
        <v>1</v>
      </c>
      <c r="B37" s="11" t="s">
        <v>47</v>
      </c>
      <c r="C37" s="11" t="s">
        <v>30</v>
      </c>
      <c r="D37" s="12">
        <v>27.68</v>
      </c>
      <c r="E37" s="12">
        <v>2022</v>
      </c>
      <c r="F37" s="7">
        <v>0</v>
      </c>
      <c r="G37" s="7">
        <v>300</v>
      </c>
    </row>
    <row r="38" spans="1:21">
      <c r="A38" s="11">
        <v>1</v>
      </c>
      <c r="B38" s="11" t="s">
        <v>51</v>
      </c>
      <c r="C38" s="11" t="s">
        <v>30</v>
      </c>
      <c r="D38" s="12">
        <v>33.92</v>
      </c>
      <c r="E38" s="12">
        <v>2022</v>
      </c>
      <c r="F38" s="7">
        <v>0</v>
      </c>
      <c r="G38" s="7">
        <v>300</v>
      </c>
    </row>
    <row r="39" spans="1:21">
      <c r="A39" s="11">
        <v>1</v>
      </c>
      <c r="B39" s="11" t="s">
        <v>55</v>
      </c>
      <c r="C39" s="11" t="s">
        <v>30</v>
      </c>
      <c r="D39" s="12">
        <v>27.16</v>
      </c>
      <c r="E39" s="12">
        <v>2022</v>
      </c>
      <c r="F39" s="7">
        <v>0</v>
      </c>
      <c r="G39" s="7">
        <v>300</v>
      </c>
    </row>
    <row r="40" spans="1:21">
      <c r="A40" s="11">
        <v>1</v>
      </c>
      <c r="B40" s="11" t="s">
        <v>60</v>
      </c>
      <c r="C40" s="11" t="s">
        <v>30</v>
      </c>
      <c r="D40" s="12">
        <v>29.41</v>
      </c>
      <c r="E40" s="12">
        <v>2022</v>
      </c>
      <c r="F40" s="7">
        <v>0</v>
      </c>
      <c r="G40" s="7">
        <v>300</v>
      </c>
    </row>
    <row r="41" spans="1:21">
      <c r="A41" s="11">
        <v>1</v>
      </c>
      <c r="B41" s="11" t="s">
        <v>65</v>
      </c>
      <c r="C41" s="11" t="s">
        <v>30</v>
      </c>
      <c r="D41" s="12">
        <v>28.82</v>
      </c>
      <c r="E41" s="12">
        <v>2022</v>
      </c>
      <c r="F41" s="7">
        <v>0</v>
      </c>
      <c r="G41" s="7">
        <v>300</v>
      </c>
    </row>
    <row r="42" spans="1:21">
      <c r="A42" s="11">
        <v>1</v>
      </c>
      <c r="B42" s="11" t="s">
        <v>70</v>
      </c>
      <c r="C42" s="11" t="s">
        <v>30</v>
      </c>
      <c r="D42" s="12">
        <v>29.28</v>
      </c>
      <c r="E42" s="12">
        <v>2022</v>
      </c>
      <c r="F42" s="7">
        <v>0</v>
      </c>
      <c r="G42" s="7">
        <v>300</v>
      </c>
    </row>
    <row r="43" spans="1:21">
      <c r="A43" s="11">
        <v>1</v>
      </c>
      <c r="B43" s="11" t="s">
        <v>75</v>
      </c>
      <c r="C43" s="11" t="s">
        <v>30</v>
      </c>
      <c r="D43" s="12">
        <v>29.28</v>
      </c>
      <c r="E43" s="12">
        <v>2022</v>
      </c>
      <c r="F43" s="7">
        <v>0</v>
      </c>
      <c r="G43" s="7">
        <v>300</v>
      </c>
    </row>
    <row r="44" spans="1:21">
      <c r="A44" s="11">
        <v>1</v>
      </c>
      <c r="B44" s="11" t="s">
        <v>46</v>
      </c>
      <c r="C44" s="11" t="s">
        <v>30</v>
      </c>
      <c r="D44" s="12">
        <v>30.01</v>
      </c>
      <c r="E44" s="12">
        <v>2022</v>
      </c>
      <c r="F44" s="7">
        <v>0</v>
      </c>
      <c r="G44" s="7">
        <v>0</v>
      </c>
    </row>
    <row r="45" spans="1:21">
      <c r="A45" s="11">
        <v>1</v>
      </c>
      <c r="B45" s="11" t="s">
        <v>50</v>
      </c>
      <c r="C45" s="11" t="s">
        <v>30</v>
      </c>
      <c r="D45" s="12">
        <v>27.86</v>
      </c>
      <c r="E45" s="12">
        <v>2022</v>
      </c>
      <c r="F45" s="7">
        <v>0</v>
      </c>
      <c r="G45" s="7">
        <v>0</v>
      </c>
    </row>
    <row r="46" spans="1:21">
      <c r="A46" s="11">
        <v>1</v>
      </c>
      <c r="B46" s="11" t="s">
        <v>54</v>
      </c>
      <c r="C46" s="11" t="s">
        <v>30</v>
      </c>
      <c r="D46" s="12">
        <v>32.96</v>
      </c>
      <c r="E46" s="12">
        <v>2022</v>
      </c>
      <c r="F46" s="7">
        <v>0</v>
      </c>
      <c r="G46" s="7">
        <v>300</v>
      </c>
    </row>
    <row r="47" spans="1:21">
      <c r="A47" s="11">
        <v>1</v>
      </c>
      <c r="B47" s="11" t="s">
        <v>39</v>
      </c>
      <c r="C47" s="11" t="s">
        <v>30</v>
      </c>
      <c r="D47" s="12">
        <v>31.73</v>
      </c>
      <c r="E47" s="12">
        <v>2022</v>
      </c>
      <c r="F47" s="7">
        <v>0</v>
      </c>
      <c r="G47" s="7">
        <v>300</v>
      </c>
    </row>
    <row r="48" spans="1:21">
      <c r="A48" s="11">
        <v>1</v>
      </c>
      <c r="B48" s="11" t="s">
        <v>42</v>
      </c>
      <c r="C48" s="11" t="s">
        <v>30</v>
      </c>
      <c r="D48" s="12">
        <v>29.24</v>
      </c>
      <c r="E48" s="12">
        <v>2022</v>
      </c>
      <c r="F48" s="7">
        <v>0</v>
      </c>
      <c r="G48" s="7">
        <v>300</v>
      </c>
    </row>
    <row r="49" spans="1:7">
      <c r="A49" s="314" t="s">
        <v>110</v>
      </c>
      <c r="B49" s="315"/>
      <c r="C49" s="316"/>
      <c r="D49" s="13">
        <f>SUM(D11:D48)</f>
        <v>1157.2199999999998</v>
      </c>
      <c r="E49" s="13"/>
      <c r="F49" s="14">
        <f>SUM(F8:F48)</f>
        <v>2000</v>
      </c>
      <c r="G49" s="14">
        <f>SUM(G8:G48)</f>
        <v>9900</v>
      </c>
    </row>
    <row r="50" spans="1:7">
      <c r="A50" s="11">
        <v>2</v>
      </c>
      <c r="B50" s="11" t="s">
        <v>52</v>
      </c>
      <c r="C50" s="11" t="s">
        <v>30</v>
      </c>
      <c r="D50" s="12">
        <v>38.94</v>
      </c>
      <c r="E50" s="12">
        <v>2022</v>
      </c>
      <c r="F50" s="7">
        <v>0</v>
      </c>
      <c r="G50" s="7">
        <v>0</v>
      </c>
    </row>
    <row r="51" spans="1:7">
      <c r="A51" s="11">
        <v>2</v>
      </c>
      <c r="B51" s="11" t="s">
        <v>56</v>
      </c>
      <c r="C51" s="11" t="s">
        <v>30</v>
      </c>
      <c r="D51" s="12">
        <v>27.25</v>
      </c>
      <c r="E51" s="12">
        <v>2022</v>
      </c>
      <c r="F51" s="7">
        <v>0</v>
      </c>
      <c r="G51" s="7">
        <v>0</v>
      </c>
    </row>
    <row r="52" spans="1:7">
      <c r="A52" s="11">
        <v>2</v>
      </c>
      <c r="B52" s="11" t="s">
        <v>61</v>
      </c>
      <c r="C52" s="11" t="s">
        <v>30</v>
      </c>
      <c r="D52" s="12">
        <v>29.49</v>
      </c>
      <c r="E52" s="12">
        <v>2022</v>
      </c>
      <c r="F52" s="7">
        <v>0</v>
      </c>
      <c r="G52" s="7">
        <v>0</v>
      </c>
    </row>
    <row r="53" spans="1:7">
      <c r="A53" s="11">
        <v>2</v>
      </c>
      <c r="B53" s="11" t="s">
        <v>66</v>
      </c>
      <c r="C53" s="11" t="s">
        <v>30</v>
      </c>
      <c r="D53" s="12">
        <v>28.82</v>
      </c>
      <c r="E53" s="12">
        <v>2022</v>
      </c>
      <c r="F53" s="7">
        <v>0</v>
      </c>
      <c r="G53" s="7">
        <v>0</v>
      </c>
    </row>
    <row r="54" spans="1:7">
      <c r="A54" s="11">
        <v>2</v>
      </c>
      <c r="B54" s="11" t="s">
        <v>71</v>
      </c>
      <c r="C54" s="11" t="s">
        <v>30</v>
      </c>
      <c r="D54" s="12">
        <v>23.51</v>
      </c>
      <c r="E54" s="12">
        <v>2022</v>
      </c>
      <c r="F54" s="7">
        <v>0</v>
      </c>
      <c r="G54" s="7">
        <v>0</v>
      </c>
    </row>
    <row r="55" spans="1:7">
      <c r="A55" s="11">
        <v>2</v>
      </c>
      <c r="B55" s="11" t="s">
        <v>76</v>
      </c>
      <c r="C55" s="11" t="s">
        <v>30</v>
      </c>
      <c r="D55" s="12">
        <v>30.16</v>
      </c>
      <c r="E55" s="12">
        <v>2022</v>
      </c>
      <c r="F55" s="7">
        <v>0</v>
      </c>
      <c r="G55" s="7">
        <v>0</v>
      </c>
    </row>
    <row r="56" spans="1:7">
      <c r="A56" s="11">
        <v>2</v>
      </c>
      <c r="B56" s="11" t="s">
        <v>81</v>
      </c>
      <c r="C56" s="11" t="s">
        <v>30</v>
      </c>
      <c r="D56" s="12">
        <v>28.71</v>
      </c>
      <c r="E56" s="12">
        <v>2022</v>
      </c>
      <c r="F56" s="7">
        <v>0</v>
      </c>
      <c r="G56" s="7">
        <v>0</v>
      </c>
    </row>
    <row r="57" spans="1:7">
      <c r="A57" s="11">
        <v>2</v>
      </c>
      <c r="B57" s="11" t="s">
        <v>86</v>
      </c>
      <c r="C57" s="11" t="s">
        <v>30</v>
      </c>
      <c r="D57" s="12">
        <v>29.5</v>
      </c>
      <c r="E57" s="12">
        <v>2022</v>
      </c>
      <c r="F57" s="7">
        <v>0</v>
      </c>
      <c r="G57" s="7">
        <v>0</v>
      </c>
    </row>
    <row r="58" spans="1:7">
      <c r="A58" s="11">
        <v>2</v>
      </c>
      <c r="B58" s="11" t="s">
        <v>90</v>
      </c>
      <c r="C58" s="11" t="s">
        <v>30</v>
      </c>
      <c r="D58" s="12">
        <v>29.13</v>
      </c>
      <c r="E58" s="12">
        <v>2022</v>
      </c>
      <c r="F58" s="7">
        <v>0</v>
      </c>
      <c r="G58" s="7">
        <v>0</v>
      </c>
    </row>
    <row r="59" spans="1:7">
      <c r="A59" s="11">
        <v>2</v>
      </c>
      <c r="B59" s="11" t="s">
        <v>93</v>
      </c>
      <c r="C59" s="11" t="s">
        <v>30</v>
      </c>
      <c r="D59" s="12">
        <v>27.72</v>
      </c>
      <c r="E59" s="12">
        <v>2022</v>
      </c>
      <c r="F59" s="7">
        <v>0</v>
      </c>
      <c r="G59" s="7">
        <v>0</v>
      </c>
    </row>
    <row r="60" spans="1:7">
      <c r="A60" s="11">
        <v>2</v>
      </c>
      <c r="B60" s="11" t="s">
        <v>96</v>
      </c>
      <c r="C60" s="11" t="s">
        <v>30</v>
      </c>
      <c r="D60" s="12">
        <v>29.68</v>
      </c>
      <c r="E60" s="12">
        <v>2022</v>
      </c>
      <c r="F60" s="7">
        <v>0</v>
      </c>
      <c r="G60" s="7">
        <v>0</v>
      </c>
    </row>
    <row r="61" spans="1:7">
      <c r="A61" s="11">
        <v>2</v>
      </c>
      <c r="B61" s="11" t="s">
        <v>53</v>
      </c>
      <c r="C61" s="11" t="s">
        <v>30</v>
      </c>
      <c r="D61" s="12">
        <v>39.67</v>
      </c>
      <c r="E61" s="12">
        <v>2023</v>
      </c>
      <c r="F61" s="7">
        <v>0</v>
      </c>
      <c r="G61" s="7">
        <v>0</v>
      </c>
    </row>
    <row r="62" spans="1:7">
      <c r="A62" s="11">
        <v>2</v>
      </c>
      <c r="B62" s="11" t="s">
        <v>57</v>
      </c>
      <c r="C62" s="11" t="s">
        <v>30</v>
      </c>
      <c r="D62" s="12">
        <v>29.21</v>
      </c>
      <c r="E62" s="12">
        <v>2023</v>
      </c>
      <c r="F62" s="7">
        <v>0</v>
      </c>
      <c r="G62" s="7">
        <v>0</v>
      </c>
    </row>
    <row r="63" spans="1:7">
      <c r="A63" s="11">
        <v>2</v>
      </c>
      <c r="B63" s="11" t="s">
        <v>62</v>
      </c>
      <c r="C63" s="11" t="s">
        <v>30</v>
      </c>
      <c r="D63" s="12">
        <v>30.96</v>
      </c>
      <c r="E63" s="12">
        <v>2023</v>
      </c>
      <c r="F63" s="7">
        <v>0</v>
      </c>
      <c r="G63" s="7">
        <v>0</v>
      </c>
    </row>
    <row r="64" spans="1:7">
      <c r="A64" s="11">
        <v>2</v>
      </c>
      <c r="B64" s="11" t="s">
        <v>67</v>
      </c>
      <c r="C64" s="11" t="s">
        <v>30</v>
      </c>
      <c r="D64" s="12">
        <v>29.71</v>
      </c>
      <c r="E64" s="12">
        <v>2023</v>
      </c>
      <c r="F64" s="7">
        <v>0</v>
      </c>
      <c r="G64" s="7">
        <v>0</v>
      </c>
    </row>
    <row r="65" spans="1:7">
      <c r="A65" s="11">
        <v>2</v>
      </c>
      <c r="B65" s="11" t="s">
        <v>72</v>
      </c>
      <c r="C65" s="11" t="s">
        <v>30</v>
      </c>
      <c r="D65" s="12">
        <v>29.96</v>
      </c>
      <c r="E65" s="12">
        <v>2023</v>
      </c>
      <c r="F65" s="7">
        <v>0</v>
      </c>
      <c r="G65" s="7">
        <v>0</v>
      </c>
    </row>
    <row r="66" spans="1:7">
      <c r="A66" s="11">
        <v>2</v>
      </c>
      <c r="B66" s="11" t="s">
        <v>77</v>
      </c>
      <c r="C66" s="11" t="s">
        <v>30</v>
      </c>
      <c r="D66" s="12">
        <v>30.56</v>
      </c>
      <c r="E66" s="12">
        <v>2023</v>
      </c>
      <c r="F66" s="7">
        <v>0</v>
      </c>
      <c r="G66" s="7">
        <v>0</v>
      </c>
    </row>
    <row r="67" spans="1:7">
      <c r="A67" s="11">
        <v>2</v>
      </c>
      <c r="B67" s="11" t="s">
        <v>82</v>
      </c>
      <c r="C67" s="11" t="s">
        <v>30</v>
      </c>
      <c r="D67" s="12">
        <v>25.5</v>
      </c>
      <c r="E67" s="12">
        <v>2023</v>
      </c>
      <c r="F67" s="7">
        <v>0</v>
      </c>
      <c r="G67" s="7">
        <v>0</v>
      </c>
    </row>
    <row r="68" spans="1:7">
      <c r="A68" s="11">
        <v>2</v>
      </c>
      <c r="B68" s="11" t="s">
        <v>87</v>
      </c>
      <c r="C68" s="11" t="s">
        <v>30</v>
      </c>
      <c r="D68" s="12">
        <v>33.090000000000003</v>
      </c>
      <c r="E68" s="12">
        <v>2023</v>
      </c>
      <c r="F68" s="7">
        <v>0</v>
      </c>
      <c r="G68" s="7">
        <v>0</v>
      </c>
    </row>
    <row r="69" spans="1:7">
      <c r="A69" s="11">
        <v>2</v>
      </c>
      <c r="B69" s="11" t="s">
        <v>91</v>
      </c>
      <c r="C69" s="11" t="s">
        <v>30</v>
      </c>
      <c r="D69" s="12">
        <v>30.47</v>
      </c>
      <c r="E69" s="12">
        <v>2023</v>
      </c>
      <c r="F69" s="7">
        <v>0</v>
      </c>
      <c r="G69" s="7">
        <v>0</v>
      </c>
    </row>
    <row r="70" spans="1:7">
      <c r="A70" s="11">
        <v>2</v>
      </c>
      <c r="B70" s="11" t="s">
        <v>94</v>
      </c>
      <c r="C70" s="11" t="s">
        <v>30</v>
      </c>
      <c r="D70" s="12">
        <v>29.01</v>
      </c>
      <c r="E70" s="12">
        <v>2023</v>
      </c>
      <c r="F70" s="7">
        <v>0</v>
      </c>
      <c r="G70" s="7">
        <v>0</v>
      </c>
    </row>
    <row r="71" spans="1:7">
      <c r="A71" s="11">
        <v>2</v>
      </c>
      <c r="B71" s="11" t="s">
        <v>97</v>
      </c>
      <c r="C71" s="11" t="s">
        <v>30</v>
      </c>
      <c r="D71" s="12">
        <v>29.76</v>
      </c>
      <c r="E71" s="12">
        <v>2023</v>
      </c>
      <c r="F71" s="7">
        <v>0</v>
      </c>
      <c r="G71" s="7">
        <v>0</v>
      </c>
    </row>
    <row r="72" spans="1:7">
      <c r="A72" s="11">
        <v>2</v>
      </c>
      <c r="B72" s="11" t="s">
        <v>100</v>
      </c>
      <c r="C72" s="11" t="s">
        <v>30</v>
      </c>
      <c r="D72" s="12">
        <v>31.15</v>
      </c>
      <c r="E72" s="12">
        <v>2023</v>
      </c>
      <c r="F72" s="7">
        <v>0</v>
      </c>
      <c r="G72" s="7">
        <v>0</v>
      </c>
    </row>
    <row r="73" spans="1:7">
      <c r="A73" s="11">
        <v>2</v>
      </c>
      <c r="B73" s="11" t="s">
        <v>103</v>
      </c>
      <c r="C73" s="11" t="s">
        <v>30</v>
      </c>
      <c r="D73" s="12">
        <v>31.06</v>
      </c>
      <c r="E73" s="12">
        <v>2023</v>
      </c>
      <c r="F73" s="7">
        <v>0</v>
      </c>
      <c r="G73" s="7">
        <v>0</v>
      </c>
    </row>
    <row r="74" spans="1:7">
      <c r="A74" s="11">
        <v>2</v>
      </c>
      <c r="B74" s="11" t="s">
        <v>106</v>
      </c>
      <c r="C74" s="11" t="s">
        <v>30</v>
      </c>
      <c r="D74" s="12">
        <v>29.72</v>
      </c>
      <c r="E74" s="12">
        <v>2023</v>
      </c>
      <c r="F74" s="7">
        <v>0</v>
      </c>
      <c r="G74" s="7">
        <v>0</v>
      </c>
    </row>
    <row r="75" spans="1:7">
      <c r="A75" s="11">
        <v>2</v>
      </c>
      <c r="B75" s="11" t="s">
        <v>109</v>
      </c>
      <c r="C75" s="11" t="s">
        <v>30</v>
      </c>
      <c r="D75" s="12">
        <v>28.38</v>
      </c>
      <c r="E75" s="12">
        <v>2023</v>
      </c>
      <c r="F75" s="7">
        <v>0</v>
      </c>
      <c r="G75" s="7">
        <v>0</v>
      </c>
    </row>
    <row r="76" spans="1:7">
      <c r="A76" s="11">
        <v>2</v>
      </c>
      <c r="B76" s="11" t="s">
        <v>99</v>
      </c>
      <c r="C76" s="11" t="s">
        <v>30</v>
      </c>
      <c r="D76" s="12">
        <v>29.8</v>
      </c>
      <c r="E76" s="12">
        <v>2023</v>
      </c>
      <c r="F76" s="7">
        <v>0</v>
      </c>
      <c r="G76" s="7">
        <v>0</v>
      </c>
    </row>
    <row r="77" spans="1:7">
      <c r="A77" s="11">
        <v>2</v>
      </c>
      <c r="B77" s="11" t="s">
        <v>102</v>
      </c>
      <c r="C77" s="11" t="s">
        <v>30</v>
      </c>
      <c r="D77" s="12">
        <v>30.15</v>
      </c>
      <c r="E77" s="12">
        <v>2023</v>
      </c>
      <c r="F77" s="7">
        <v>0</v>
      </c>
      <c r="G77" s="7">
        <v>0</v>
      </c>
    </row>
    <row r="78" spans="1:7">
      <c r="A78" s="11">
        <v>2</v>
      </c>
      <c r="B78" s="11" t="s">
        <v>105</v>
      </c>
      <c r="C78" s="11" t="s">
        <v>30</v>
      </c>
      <c r="D78" s="12">
        <v>29.17</v>
      </c>
      <c r="E78" s="12">
        <v>2023</v>
      </c>
      <c r="F78" s="7">
        <v>0</v>
      </c>
      <c r="G78" s="7">
        <v>0</v>
      </c>
    </row>
    <row r="79" spans="1:7">
      <c r="A79" s="11">
        <v>2</v>
      </c>
      <c r="B79" s="11" t="s">
        <v>108</v>
      </c>
      <c r="C79" s="11" t="s">
        <v>30</v>
      </c>
      <c r="D79" s="12">
        <v>28.75</v>
      </c>
      <c r="E79" s="12">
        <v>2023</v>
      </c>
      <c r="F79" s="7">
        <v>0</v>
      </c>
      <c r="G79" s="7">
        <v>0</v>
      </c>
    </row>
    <row r="80" spans="1:7">
      <c r="A80" s="11">
        <v>2</v>
      </c>
      <c r="B80" s="11" t="s">
        <v>49</v>
      </c>
      <c r="C80" s="11" t="s">
        <v>30</v>
      </c>
      <c r="D80" s="12">
        <v>29.84</v>
      </c>
      <c r="E80" s="12">
        <v>2023</v>
      </c>
      <c r="F80" s="7">
        <v>0</v>
      </c>
      <c r="G80" s="7">
        <v>0</v>
      </c>
    </row>
    <row r="81" spans="1:7">
      <c r="A81" s="11">
        <v>2</v>
      </c>
      <c r="B81" s="11" t="s">
        <v>40</v>
      </c>
      <c r="C81" s="11" t="s">
        <v>30</v>
      </c>
      <c r="D81" s="12">
        <v>28.45</v>
      </c>
      <c r="E81" s="12">
        <v>2023</v>
      </c>
      <c r="F81" s="7">
        <v>1000</v>
      </c>
      <c r="G81" s="7">
        <v>0</v>
      </c>
    </row>
    <row r="82" spans="1:7">
      <c r="A82" s="11">
        <v>2</v>
      </c>
      <c r="B82" s="11" t="s">
        <v>43</v>
      </c>
      <c r="C82" s="11" t="s">
        <v>30</v>
      </c>
      <c r="D82" s="12">
        <v>29.62</v>
      </c>
      <c r="E82" s="12">
        <v>2023</v>
      </c>
      <c r="F82" s="7">
        <v>1000</v>
      </c>
      <c r="G82" s="7">
        <v>0</v>
      </c>
    </row>
    <row r="83" spans="1:7">
      <c r="A83" s="11">
        <v>2</v>
      </c>
      <c r="B83" s="11" t="s">
        <v>48</v>
      </c>
      <c r="C83" s="11" t="s">
        <v>30</v>
      </c>
      <c r="D83" s="12">
        <v>28.76</v>
      </c>
      <c r="E83" s="12">
        <v>2023</v>
      </c>
      <c r="F83" s="7">
        <v>0</v>
      </c>
      <c r="G83" s="7">
        <v>0</v>
      </c>
    </row>
    <row r="84" spans="1:7">
      <c r="A84" s="11">
        <v>2</v>
      </c>
      <c r="B84" s="11" t="s">
        <v>41</v>
      </c>
      <c r="C84" s="11" t="s">
        <v>30</v>
      </c>
      <c r="D84" s="12">
        <v>29.59</v>
      </c>
      <c r="E84" s="12">
        <v>2023</v>
      </c>
      <c r="F84" s="7">
        <v>0</v>
      </c>
      <c r="G84" s="7">
        <v>0</v>
      </c>
    </row>
    <row r="85" spans="1:7">
      <c r="A85" s="11">
        <v>2</v>
      </c>
      <c r="B85" s="11" t="s">
        <v>44</v>
      </c>
      <c r="C85" s="11" t="s">
        <v>30</v>
      </c>
      <c r="D85" s="12">
        <v>31.02</v>
      </c>
      <c r="E85" s="12">
        <v>2023</v>
      </c>
      <c r="F85" s="7">
        <v>0</v>
      </c>
      <c r="G85" s="7">
        <v>0</v>
      </c>
    </row>
    <row r="86" spans="1:7">
      <c r="A86" s="11">
        <v>2</v>
      </c>
      <c r="B86" s="11" t="s">
        <v>37</v>
      </c>
      <c r="C86" s="11" t="s">
        <v>30</v>
      </c>
      <c r="D86" s="12">
        <v>22.54</v>
      </c>
      <c r="E86" s="12">
        <v>2023</v>
      </c>
      <c r="F86" s="7">
        <v>0</v>
      </c>
      <c r="G86" s="7">
        <v>0</v>
      </c>
    </row>
    <row r="87" spans="1:7">
      <c r="A87" s="11">
        <v>2</v>
      </c>
      <c r="B87" s="11" t="s">
        <v>111</v>
      </c>
      <c r="C87" s="11" t="s">
        <v>30</v>
      </c>
      <c r="D87" s="12">
        <v>19.96</v>
      </c>
      <c r="E87" s="12">
        <v>2023</v>
      </c>
      <c r="F87" s="7">
        <v>0</v>
      </c>
      <c r="G87" s="7">
        <v>300</v>
      </c>
    </row>
    <row r="88" spans="1:7">
      <c r="A88" s="314" t="s">
        <v>110</v>
      </c>
      <c r="B88" s="315"/>
      <c r="C88" s="316"/>
      <c r="D88" s="13">
        <f>SUM(D50:D87)</f>
        <v>1118.7699999999998</v>
      </c>
      <c r="E88" s="13"/>
      <c r="F88" s="14">
        <f>SUM(F50:F87)</f>
        <v>2000</v>
      </c>
      <c r="G88" s="14">
        <f>SUM(G50:G87)</f>
        <v>300</v>
      </c>
    </row>
    <row r="89" spans="1:7">
      <c r="A89" s="427" t="s">
        <v>129</v>
      </c>
      <c r="B89" s="427"/>
      <c r="C89" s="427"/>
      <c r="D89" s="427"/>
      <c r="E89" s="427"/>
      <c r="F89" s="29">
        <f>F49+F88</f>
        <v>4000</v>
      </c>
      <c r="G89" s="29">
        <f>G49+G88</f>
        <v>10200</v>
      </c>
    </row>
  </sheetData>
  <mergeCells count="14">
    <mergeCell ref="A88:C88"/>
    <mergeCell ref="A89:E89"/>
    <mergeCell ref="A5:A7"/>
    <mergeCell ref="B5:B7"/>
    <mergeCell ref="C5:C7"/>
    <mergeCell ref="D5:D7"/>
    <mergeCell ref="E5:E7"/>
    <mergeCell ref="I7:N9"/>
    <mergeCell ref="A1:G2"/>
    <mergeCell ref="P7:U9"/>
    <mergeCell ref="F5:G5"/>
    <mergeCell ref="A49:C49"/>
    <mergeCell ref="F6:F7"/>
    <mergeCell ref="G6:G7"/>
  </mergeCells>
  <conditionalFormatting sqref="J11:J29">
    <cfRule type="expression" dxfId="23" priority="13">
      <formula>#REF!&lt;1</formula>
    </cfRule>
    <cfRule type="expression" dxfId="22" priority="14">
      <formula>#REF!&lt;=85</formula>
    </cfRule>
    <cfRule type="expression" dxfId="21" priority="15">
      <formula>#REF!&lt;=95</formula>
    </cfRule>
    <cfRule type="expression" dxfId="20" priority="16">
      <formula>#REF!&lt;=105</formula>
    </cfRule>
    <cfRule type="expression" dxfId="19" priority="17">
      <formula>#REF!&lt;=110</formula>
    </cfRule>
    <cfRule type="expression" dxfId="18" priority="18">
      <formula>#REF!&gt;110</formula>
    </cfRule>
  </conditionalFormatting>
  <conditionalFormatting sqref="K10:K29">
    <cfRule type="expression" dxfId="17" priority="19">
      <formula>#REF!&lt;1</formula>
    </cfRule>
    <cfRule type="expression" dxfId="16" priority="20">
      <formula>#REF!&lt;=85</formula>
    </cfRule>
    <cfRule type="expression" dxfId="15" priority="21">
      <formula>#REF!&lt;=95</formula>
    </cfRule>
    <cfRule type="expression" dxfId="14" priority="22">
      <formula>#REF!&lt;=105</formula>
    </cfRule>
    <cfRule type="expression" dxfId="13" priority="23">
      <formula>#REF!&lt;=110</formula>
    </cfRule>
    <cfRule type="expression" dxfId="12" priority="24">
      <formula>#REF!&gt;110</formula>
    </cfRule>
  </conditionalFormatting>
  <conditionalFormatting sqref="Q11:Q29">
    <cfRule type="expression" dxfId="11" priority="1">
      <formula>#REF!&lt;1</formula>
    </cfRule>
    <cfRule type="expression" dxfId="10" priority="2">
      <formula>#REF!&lt;=85</formula>
    </cfRule>
    <cfRule type="expression" dxfId="9" priority="3">
      <formula>#REF!&lt;=95</formula>
    </cfRule>
    <cfRule type="expression" dxfId="8" priority="4">
      <formula>#REF!&lt;=105</formula>
    </cfRule>
    <cfRule type="expression" dxfId="7" priority="5">
      <formula>#REF!&lt;=110</formula>
    </cfRule>
    <cfRule type="expression" dxfId="6" priority="6">
      <formula>#REF!&gt;110</formula>
    </cfRule>
  </conditionalFormatting>
  <conditionalFormatting sqref="R10:R29">
    <cfRule type="expression" dxfId="5" priority="7">
      <formula>#REF!&lt;1</formula>
    </cfRule>
    <cfRule type="expression" dxfId="4" priority="8">
      <formula>#REF!&lt;=85</formula>
    </cfRule>
    <cfRule type="expression" dxfId="3" priority="9">
      <formula>#REF!&lt;=95</formula>
    </cfRule>
    <cfRule type="expression" dxfId="2" priority="10">
      <formula>#REF!&lt;=105</formula>
    </cfRule>
    <cfRule type="expression" dxfId="1" priority="11">
      <formula>#REF!&lt;=110</formula>
    </cfRule>
    <cfRule type="expression" dxfId="0" priority="12">
      <formula>#REF!&gt;110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REKAP SNS UPDKS</vt:lpstr>
      <vt:lpstr>Rekap ESTATE UPDKS</vt:lpstr>
      <vt:lpstr>REKAP P UPDKS PERIODE JAN</vt:lpstr>
      <vt:lpstr>REKAP P UPDKS PERIODE MAR  </vt:lpstr>
      <vt:lpstr>REKAP SNS TIKUS</vt:lpstr>
      <vt:lpstr>REKAP ESTATE TIKUS</vt:lpstr>
      <vt:lpstr>REKAP PENGENDALIAN TIKUS</vt:lpstr>
      <vt:lpstr>REKAP SNS KBH (2)</vt:lpstr>
      <vt:lpstr>REKAP SNS KBH</vt:lpstr>
      <vt:lpstr>REKAP KBH</vt:lpstr>
      <vt:lpstr>BENEFICIAL PLANT </vt:lpstr>
      <vt:lpstr>SNSS ORYCTES</vt:lpstr>
      <vt:lpstr>SNSS RAYAP</vt:lpstr>
      <vt:lpstr>SNS GANODERMA</vt:lpstr>
      <vt:lpstr>BENEFICIAL PLANT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ibnuharahap03@outlook.co.id</dc:creator>
  <cp:lastModifiedBy>Asus</cp:lastModifiedBy>
  <dcterms:created xsi:type="dcterms:W3CDTF">2026-04-26T12:51:00Z</dcterms:created>
  <dcterms:modified xsi:type="dcterms:W3CDTF">2026-08-12T11:53:07Z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F933C210B9BF4C4F83BAAAA7D099F269_13</vt:lpwstr>
  </property>
  <property fmtid="{D5CDD505-2E9C-101B-9397-08002B2CF9AE}" pid="3" name="KSOProductBuildVer">
    <vt:lpwstr>1033-12.2.0.18283</vt:lpwstr>
  </property>
  <property fmtid="{D5CDD505-2E9C-101B-9397-08002B2CF9AE}" pid="4" name="CalculationRule">
    <vt:i4>0</vt:i4>
  </property>
</Properties>
</file>