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esktop\Diplomatura\Modulo 6 Armado de Carteras\"/>
    </mc:Choice>
  </mc:AlternateContent>
  <xr:revisionPtr revIDLastSave="0" documentId="13_ncr:1_{C3B3AC7B-463D-4AFA-A8C5-8A69D9EDBFA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lase 1 FB vs APPL" sheetId="1" r:id="rId1"/>
    <sheet name="Clase 2" sheetId="2" r:id="rId2"/>
    <sheet name="Evaluacion" sheetId="3" r:id="rId3"/>
    <sheet name="Hoja2" sheetId="4" r:id="rId4"/>
  </sheets>
  <calcPr calcId="191029"/>
</workbook>
</file>

<file path=xl/calcChain.xml><?xml version="1.0" encoding="utf-8"?>
<calcChain xmlns="http://schemas.openxmlformats.org/spreadsheetml/2006/main">
  <c r="E7" i="3" l="1"/>
  <c r="E6" i="3"/>
  <c r="E5" i="3"/>
  <c r="E4" i="3"/>
  <c r="E3" i="3"/>
  <c r="F7" i="3"/>
  <c r="F6" i="3"/>
  <c r="F5" i="3"/>
  <c r="F4" i="3"/>
  <c r="F3" i="3"/>
  <c r="N19" i="2"/>
  <c r="N18" i="2"/>
  <c r="N21" i="2" s="1"/>
  <c r="F21" i="2"/>
  <c r="F19" i="2"/>
  <c r="F18" i="2"/>
  <c r="F7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O3" i="1"/>
  <c r="O425" i="1" s="1"/>
  <c r="G3" i="1"/>
  <c r="G425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3" i="1"/>
  <c r="N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3" i="1"/>
  <c r="F3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2" i="1"/>
  <c r="H376" i="1" l="1"/>
  <c r="H360" i="1"/>
  <c r="H312" i="1"/>
  <c r="H296" i="1"/>
  <c r="H248" i="1"/>
  <c r="H232" i="1"/>
  <c r="H184" i="1"/>
  <c r="H168" i="1"/>
  <c r="H120" i="1"/>
  <c r="H104" i="1"/>
  <c r="H56" i="1"/>
  <c r="H40" i="1"/>
  <c r="H407" i="1"/>
  <c r="H391" i="1"/>
  <c r="H343" i="1"/>
  <c r="H327" i="1"/>
  <c r="H279" i="1"/>
  <c r="H263" i="1"/>
  <c r="H215" i="1"/>
  <c r="H199" i="1"/>
  <c r="H151" i="1"/>
  <c r="H135" i="1"/>
  <c r="H87" i="1"/>
  <c r="H71" i="1"/>
  <c r="H23" i="1"/>
  <c r="H7" i="1"/>
  <c r="O421" i="1"/>
  <c r="P8" i="1" s="1"/>
  <c r="G421" i="1"/>
  <c r="H9" i="1" s="1"/>
  <c r="H390" i="1"/>
  <c r="H374" i="1"/>
  <c r="H358" i="1"/>
  <c r="H326" i="1"/>
  <c r="H310" i="1"/>
  <c r="H302" i="1"/>
  <c r="H294" i="1"/>
  <c r="H262" i="1"/>
  <c r="H246" i="1"/>
  <c r="H238" i="1"/>
  <c r="H230" i="1"/>
  <c r="H198" i="1"/>
  <c r="H182" i="1"/>
  <c r="H174" i="1"/>
  <c r="H166" i="1"/>
  <c r="H134" i="1"/>
  <c r="H118" i="1"/>
  <c r="H110" i="1"/>
  <c r="H102" i="1"/>
  <c r="H70" i="1"/>
  <c r="H54" i="1"/>
  <c r="H46" i="1"/>
  <c r="H38" i="1"/>
  <c r="H6" i="1"/>
  <c r="H405" i="1"/>
  <c r="H397" i="1"/>
  <c r="H389" i="1"/>
  <c r="H357" i="1"/>
  <c r="H341" i="1"/>
  <c r="H333" i="1"/>
  <c r="H325" i="1"/>
  <c r="H293" i="1"/>
  <c r="H277" i="1"/>
  <c r="H269" i="1"/>
  <c r="H261" i="1"/>
  <c r="H229" i="1"/>
  <c r="H213" i="1"/>
  <c r="H205" i="1"/>
  <c r="H197" i="1"/>
  <c r="H165" i="1"/>
  <c r="H149" i="1"/>
  <c r="H141" i="1"/>
  <c r="H133" i="1"/>
  <c r="H101" i="1"/>
  <c r="H85" i="1"/>
  <c r="H77" i="1"/>
  <c r="H69" i="1"/>
  <c r="H37" i="1"/>
  <c r="H21" i="1"/>
  <c r="H13" i="1"/>
  <c r="H5" i="1"/>
  <c r="H396" i="1"/>
  <c r="H380" i="1"/>
  <c r="H372" i="1"/>
  <c r="H364" i="1"/>
  <c r="H332" i="1"/>
  <c r="H316" i="1"/>
  <c r="H308" i="1"/>
  <c r="H300" i="1"/>
  <c r="H268" i="1"/>
  <c r="H252" i="1"/>
  <c r="H244" i="1"/>
  <c r="H236" i="1"/>
  <c r="H204" i="1"/>
  <c r="H188" i="1"/>
  <c r="H180" i="1"/>
  <c r="H172" i="1"/>
  <c r="H140" i="1"/>
  <c r="H124" i="1"/>
  <c r="H116" i="1"/>
  <c r="H108" i="1"/>
  <c r="H76" i="1"/>
  <c r="H60" i="1"/>
  <c r="H52" i="1"/>
  <c r="H44" i="1"/>
  <c r="H12" i="1"/>
  <c r="H419" i="1"/>
  <c r="H411" i="1"/>
  <c r="H403" i="1"/>
  <c r="H371" i="1"/>
  <c r="H355" i="1"/>
  <c r="H347" i="1"/>
  <c r="H339" i="1"/>
  <c r="H307" i="1"/>
  <c r="H291" i="1"/>
  <c r="H283" i="1"/>
  <c r="H275" i="1"/>
  <c r="H243" i="1"/>
  <c r="H227" i="1"/>
  <c r="H219" i="1"/>
  <c r="H211" i="1"/>
  <c r="H179" i="1"/>
  <c r="H163" i="1"/>
  <c r="H155" i="1"/>
  <c r="H147" i="1"/>
  <c r="H115" i="1"/>
  <c r="H99" i="1"/>
  <c r="H91" i="1"/>
  <c r="H83" i="1"/>
  <c r="H51" i="1"/>
  <c r="H35" i="1"/>
  <c r="H27" i="1"/>
  <c r="H19" i="1"/>
  <c r="H402" i="1"/>
  <c r="H386" i="1"/>
  <c r="H378" i="1"/>
  <c r="H370" i="1"/>
  <c r="H338" i="1"/>
  <c r="H322" i="1"/>
  <c r="H314" i="1"/>
  <c r="H306" i="1"/>
  <c r="H274" i="1"/>
  <c r="H258" i="1"/>
  <c r="H250" i="1"/>
  <c r="H242" i="1"/>
  <c r="H210" i="1"/>
  <c r="H202" i="1"/>
  <c r="H194" i="1"/>
  <c r="H186" i="1"/>
  <c r="H178" i="1"/>
  <c r="H162" i="1"/>
  <c r="H146" i="1"/>
  <c r="H138" i="1"/>
  <c r="H130" i="1"/>
  <c r="H122" i="1"/>
  <c r="H114" i="1"/>
  <c r="H98" i="1"/>
  <c r="H90" i="1"/>
  <c r="H82" i="1"/>
  <c r="H74" i="1"/>
  <c r="H66" i="1"/>
  <c r="H58" i="1"/>
  <c r="H50" i="1"/>
  <c r="H34" i="1"/>
  <c r="H26" i="1"/>
  <c r="H18" i="1"/>
  <c r="H10" i="1"/>
  <c r="H417" i="1"/>
  <c r="H409" i="1"/>
  <c r="H401" i="1"/>
  <c r="H385" i="1"/>
  <c r="H377" i="1"/>
  <c r="H369" i="1"/>
  <c r="H361" i="1"/>
  <c r="H353" i="1"/>
  <c r="H345" i="1"/>
  <c r="H337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391" i="1"/>
  <c r="P343" i="1"/>
  <c r="P303" i="1"/>
  <c r="P255" i="1"/>
  <c r="P215" i="1"/>
  <c r="P167" i="1"/>
  <c r="P127" i="1"/>
  <c r="P71" i="1"/>
  <c r="P7" i="1"/>
  <c r="P413" i="1"/>
  <c r="P405" i="1"/>
  <c r="P397" i="1"/>
  <c r="P389" i="1"/>
  <c r="P381" i="1"/>
  <c r="P373" i="1"/>
  <c r="P365" i="1"/>
  <c r="P357" i="1"/>
  <c r="P349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375" i="1"/>
  <c r="P335" i="1"/>
  <c r="P287" i="1"/>
  <c r="P239" i="1"/>
  <c r="P199" i="1"/>
  <c r="P151" i="1"/>
  <c r="P103" i="1"/>
  <c r="P15" i="1"/>
  <c r="P3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383" i="1"/>
  <c r="P327" i="1"/>
  <c r="P271" i="1"/>
  <c r="P183" i="1"/>
  <c r="P23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415" i="1"/>
  <c r="P359" i="1"/>
  <c r="P295" i="1"/>
  <c r="P247" i="1"/>
  <c r="P207" i="1"/>
  <c r="P159" i="1"/>
  <c r="P119" i="1"/>
  <c r="P95" i="1"/>
  <c r="P63" i="1"/>
  <c r="P31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0" i="1"/>
  <c r="P407" i="1"/>
  <c r="P367" i="1"/>
  <c r="P311" i="1"/>
  <c r="P263" i="1"/>
  <c r="P223" i="1"/>
  <c r="P175" i="1"/>
  <c r="P135" i="1"/>
  <c r="P79" i="1"/>
  <c r="P47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P9" i="1"/>
  <c r="P399" i="1"/>
  <c r="P351" i="1"/>
  <c r="P319" i="1"/>
  <c r="P279" i="1"/>
  <c r="P231" i="1"/>
  <c r="P191" i="1"/>
  <c r="P143" i="1"/>
  <c r="P111" i="1"/>
  <c r="P87" i="1"/>
  <c r="P55" i="1"/>
  <c r="P39" i="1"/>
  <c r="P416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C421" i="1"/>
  <c r="D2" i="1"/>
  <c r="D421" i="1" s="1"/>
  <c r="K421" i="1"/>
  <c r="L2" i="1"/>
  <c r="L421" i="1" s="1"/>
  <c r="H266" i="1" l="1"/>
  <c r="H330" i="1"/>
  <c r="H394" i="1"/>
  <c r="H43" i="1"/>
  <c r="H107" i="1"/>
  <c r="H171" i="1"/>
  <c r="H235" i="1"/>
  <c r="H299" i="1"/>
  <c r="H363" i="1"/>
  <c r="H4" i="1"/>
  <c r="H68" i="1"/>
  <c r="H132" i="1"/>
  <c r="H196" i="1"/>
  <c r="H260" i="1"/>
  <c r="H324" i="1"/>
  <c r="H388" i="1"/>
  <c r="H29" i="1"/>
  <c r="H93" i="1"/>
  <c r="H157" i="1"/>
  <c r="H221" i="1"/>
  <c r="H285" i="1"/>
  <c r="H349" i="1"/>
  <c r="H413" i="1"/>
  <c r="H62" i="1"/>
  <c r="H126" i="1"/>
  <c r="H190" i="1"/>
  <c r="H254" i="1"/>
  <c r="H318" i="1"/>
  <c r="H382" i="1"/>
  <c r="H15" i="1"/>
  <c r="H421" i="1" s="1"/>
  <c r="I421" i="1" s="1"/>
  <c r="I426" i="1" s="1"/>
  <c r="H79" i="1"/>
  <c r="H143" i="1"/>
  <c r="H207" i="1"/>
  <c r="H271" i="1"/>
  <c r="H335" i="1"/>
  <c r="H399" i="1"/>
  <c r="H48" i="1"/>
  <c r="H112" i="1"/>
  <c r="H176" i="1"/>
  <c r="H240" i="1"/>
  <c r="H304" i="1"/>
  <c r="H368" i="1"/>
  <c r="H154" i="1"/>
  <c r="H218" i="1"/>
  <c r="H282" i="1"/>
  <c r="H346" i="1"/>
  <c r="H410" i="1"/>
  <c r="H59" i="1"/>
  <c r="H123" i="1"/>
  <c r="H187" i="1"/>
  <c r="H251" i="1"/>
  <c r="H315" i="1"/>
  <c r="H379" i="1"/>
  <c r="H20" i="1"/>
  <c r="H84" i="1"/>
  <c r="H148" i="1"/>
  <c r="H212" i="1"/>
  <c r="H276" i="1"/>
  <c r="H340" i="1"/>
  <c r="H404" i="1"/>
  <c r="H45" i="1"/>
  <c r="H109" i="1"/>
  <c r="H173" i="1"/>
  <c r="H237" i="1"/>
  <c r="H301" i="1"/>
  <c r="H365" i="1"/>
  <c r="H14" i="1"/>
  <c r="H78" i="1"/>
  <c r="H142" i="1"/>
  <c r="H206" i="1"/>
  <c r="H270" i="1"/>
  <c r="H334" i="1"/>
  <c r="H398" i="1"/>
  <c r="H31" i="1"/>
  <c r="H95" i="1"/>
  <c r="H159" i="1"/>
  <c r="H223" i="1"/>
  <c r="H287" i="1"/>
  <c r="H351" i="1"/>
  <c r="H415" i="1"/>
  <c r="H64" i="1"/>
  <c r="H128" i="1"/>
  <c r="H192" i="1"/>
  <c r="H256" i="1"/>
  <c r="H320" i="1"/>
  <c r="H384" i="1"/>
  <c r="H226" i="1"/>
  <c r="H290" i="1"/>
  <c r="H354" i="1"/>
  <c r="H418" i="1"/>
  <c r="H67" i="1"/>
  <c r="H131" i="1"/>
  <c r="H195" i="1"/>
  <c r="H259" i="1"/>
  <c r="H323" i="1"/>
  <c r="H387" i="1"/>
  <c r="H28" i="1"/>
  <c r="H92" i="1"/>
  <c r="H156" i="1"/>
  <c r="H220" i="1"/>
  <c r="H284" i="1"/>
  <c r="H348" i="1"/>
  <c r="H412" i="1"/>
  <c r="H53" i="1"/>
  <c r="H117" i="1"/>
  <c r="H181" i="1"/>
  <c r="H245" i="1"/>
  <c r="H309" i="1"/>
  <c r="H373" i="1"/>
  <c r="H22" i="1"/>
  <c r="H86" i="1"/>
  <c r="H150" i="1"/>
  <c r="H214" i="1"/>
  <c r="H278" i="1"/>
  <c r="H342" i="1"/>
  <c r="H406" i="1"/>
  <c r="H39" i="1"/>
  <c r="H103" i="1"/>
  <c r="H167" i="1"/>
  <c r="H231" i="1"/>
  <c r="H295" i="1"/>
  <c r="H359" i="1"/>
  <c r="H8" i="1"/>
  <c r="H72" i="1"/>
  <c r="H136" i="1"/>
  <c r="H200" i="1"/>
  <c r="H264" i="1"/>
  <c r="H328" i="1"/>
  <c r="H392" i="1"/>
  <c r="H329" i="1"/>
  <c r="H393" i="1"/>
  <c r="H42" i="1"/>
  <c r="H106" i="1"/>
  <c r="H170" i="1"/>
  <c r="H234" i="1"/>
  <c r="H298" i="1"/>
  <c r="H362" i="1"/>
  <c r="H11" i="1"/>
  <c r="H75" i="1"/>
  <c r="H139" i="1"/>
  <c r="H203" i="1"/>
  <c r="H267" i="1"/>
  <c r="H331" i="1"/>
  <c r="H395" i="1"/>
  <c r="H36" i="1"/>
  <c r="H100" i="1"/>
  <c r="H164" i="1"/>
  <c r="H228" i="1"/>
  <c r="H292" i="1"/>
  <c r="H356" i="1"/>
  <c r="H3" i="1"/>
  <c r="H61" i="1"/>
  <c r="H125" i="1"/>
  <c r="H189" i="1"/>
  <c r="H253" i="1"/>
  <c r="H317" i="1"/>
  <c r="H381" i="1"/>
  <c r="H30" i="1"/>
  <c r="H94" i="1"/>
  <c r="H158" i="1"/>
  <c r="H222" i="1"/>
  <c r="H286" i="1"/>
  <c r="H350" i="1"/>
  <c r="H414" i="1"/>
  <c r="H47" i="1"/>
  <c r="H111" i="1"/>
  <c r="H175" i="1"/>
  <c r="H239" i="1"/>
  <c r="H303" i="1"/>
  <c r="H367" i="1"/>
  <c r="H16" i="1"/>
  <c r="H80" i="1"/>
  <c r="H144" i="1"/>
  <c r="H208" i="1"/>
  <c r="H272" i="1"/>
  <c r="H336" i="1"/>
  <c r="H400" i="1"/>
  <c r="H55" i="1"/>
  <c r="H119" i="1"/>
  <c r="H183" i="1"/>
  <c r="H247" i="1"/>
  <c r="H311" i="1"/>
  <c r="H375" i="1"/>
  <c r="H24" i="1"/>
  <c r="H88" i="1"/>
  <c r="H152" i="1"/>
  <c r="H216" i="1"/>
  <c r="H280" i="1"/>
  <c r="H344" i="1"/>
  <c r="H408" i="1"/>
  <c r="H366" i="1"/>
  <c r="H63" i="1"/>
  <c r="H127" i="1"/>
  <c r="H191" i="1"/>
  <c r="H255" i="1"/>
  <c r="H319" i="1"/>
  <c r="H383" i="1"/>
  <c r="H32" i="1"/>
  <c r="H96" i="1"/>
  <c r="H160" i="1"/>
  <c r="H224" i="1"/>
  <c r="H288" i="1"/>
  <c r="H352" i="1"/>
  <c r="H416" i="1"/>
  <c r="P421" i="1"/>
  <c r="Q421" i="1" s="1"/>
  <c r="Q426" i="1" s="1"/>
  <c r="E421" i="1"/>
  <c r="M421" i="1"/>
</calcChain>
</file>

<file path=xl/sharedStrings.xml><?xml version="1.0" encoding="utf-8"?>
<sst xmlns="http://schemas.openxmlformats.org/spreadsheetml/2006/main" count="158" uniqueCount="91">
  <si>
    <t>Date</t>
  </si>
  <si>
    <t>FB</t>
  </si>
  <si>
    <t>AAPL</t>
  </si>
  <si>
    <t>MEDIA</t>
  </si>
  <si>
    <t>DIF CUADR</t>
  </si>
  <si>
    <t>Varianza</t>
  </si>
  <si>
    <t>Hay que estandarizar los precios</t>
  </si>
  <si>
    <t>Ren Abs</t>
  </si>
  <si>
    <t>Ren S</t>
  </si>
  <si>
    <t>R = G / I</t>
  </si>
  <si>
    <t>Ren Continua</t>
  </si>
  <si>
    <t>Dif Cuad Ret Cont</t>
  </si>
  <si>
    <t>Semanal</t>
  </si>
  <si>
    <t>Retorno Medio Continuo</t>
  </si>
  <si>
    <t>DESVIO STD</t>
  </si>
  <si>
    <t>Riesgo / dispercion</t>
  </si>
  <si>
    <t>Notas</t>
  </si>
  <si>
    <t>Que variables van a entrar en juego para seleccionar que activos componen un portafolio</t>
  </si>
  <si>
    <t>Retorno y riesgo, activos adecuados a su perfil de inversor.</t>
  </si>
  <si>
    <t>Cual es el mejor de los activos ?</t>
  </si>
  <si>
    <t>Utilizando informacion del pasado, encontramos que hay activos con mejores rendimientos/riesgo que otros.</t>
  </si>
  <si>
    <t>Los cuales estan en el cuadrante 1.</t>
  </si>
  <si>
    <t>Ri/σ2 =</t>
  </si>
  <si>
    <t>Theta</t>
  </si>
  <si>
    <t>El retorno que ofrece cada activo / unidad de riesgo (dividido el riesgo del activo)</t>
  </si>
  <si>
    <t>En la frontera eficiente, residen los activos que tienen la mejor relacion RETORNO / RIESGO, es decir. + retorno y - riesgo</t>
  </si>
  <si>
    <t>A mayor tita mejor es el activo. Son los que estan en la frontera</t>
  </si>
  <si>
    <t xml:space="preserve">EJ </t>
  </si>
  <si>
    <t>MIRG.BA</t>
  </si>
  <si>
    <t>Empresa</t>
  </si>
  <si>
    <t>Desvio estandar (riesgo)</t>
  </si>
  <si>
    <t>Orden de preferencia</t>
  </si>
  <si>
    <t>Ri</t>
  </si>
  <si>
    <t>Media del retorno</t>
  </si>
  <si>
    <t>Dispersion de c/U</t>
  </si>
  <si>
    <t>Oi</t>
  </si>
  <si>
    <t>Theta ; retorno por unidad de riesgo</t>
  </si>
  <si>
    <t>Retorno de un portafolio</t>
  </si>
  <si>
    <t>Activos</t>
  </si>
  <si>
    <t>APPLE</t>
  </si>
  <si>
    <t>% en cartera</t>
  </si>
  <si>
    <t>Retorno (ri)</t>
  </si>
  <si>
    <t>Ret. Medio continuo anualizado (ri)</t>
  </si>
  <si>
    <t>Riesgo de un portafolio</t>
  </si>
  <si>
    <t xml:space="preserve">La covarianza es la medida matematica que vamos a utilizar para, entender como se relacionan los activos en terminos de su volatilidad/movimiento </t>
  </si>
  <si>
    <t>Calculo de covarianza</t>
  </si>
  <si>
    <t>En pares de activos</t>
  </si>
  <si>
    <t>Coeficiente de Correlacion</t>
  </si>
  <si>
    <t>Covarianza entre a y b / dispersion de a x dispecion de b</t>
  </si>
  <si>
    <t>+</t>
  </si>
  <si>
    <t>-</t>
  </si>
  <si>
    <t>relacion directa</t>
  </si>
  <si>
    <t>relacion inversa</t>
  </si>
  <si>
    <t>relacion lineal fuerte</t>
  </si>
  <si>
    <t>relacion lineal debil</t>
  </si>
  <si>
    <t>ACTIVO</t>
  </si>
  <si>
    <t>RENDIMIENTO ANUALIZ.</t>
  </si>
  <si>
    <t>RIESGO (disp) DIARIA ANUALIZ.</t>
  </si>
  <si>
    <t>Ri-Rf</t>
  </si>
  <si>
    <t>TENARIS</t>
  </si>
  <si>
    <t>MACRO</t>
  </si>
  <si>
    <t>PETROBRAS</t>
  </si>
  <si>
    <t>BODEN 15</t>
  </si>
  <si>
    <t>BANK OF NY</t>
  </si>
  <si>
    <t>Tasa de retorno diario del activo libre de riesgo = 0.02%</t>
  </si>
  <si>
    <t>Coeficientes de Correlación</t>
  </si>
  <si>
    <t>Matriz de Coef. De correlac</t>
  </si>
  <si>
    <t>RI</t>
  </si>
  <si>
    <t>o2</t>
  </si>
  <si>
    <t>Se pide:</t>
  </si>
  <si>
    <t>C-    Indicar qué opción tendería a verificarse en un portafolio eficiente y justificar sus motivos:</t>
  </si>
  <si>
    <t>a</t>
  </si>
  <si>
    <t>1 ⁰</t>
  </si>
  <si>
    <t>2 ⁰</t>
  </si>
  <si>
    <t>3 ⁰</t>
  </si>
  <si>
    <t>4 ⁰</t>
  </si>
  <si>
    <t>5 ⁰</t>
  </si>
  <si>
    <t>b</t>
  </si>
  <si>
    <t>c</t>
  </si>
  <si>
    <t>d</t>
  </si>
  <si>
    <t>Como se relacionan los activos entre si</t>
  </si>
  <si>
    <r>
      <t>A-    Calcular la matriz de excesos de</t>
    </r>
    <r>
      <rPr>
        <b/>
        <sz val="10"/>
        <color rgb="FF000000"/>
        <rFont val="Arial"/>
        <family val="2"/>
      </rPr>
      <t xml:space="preserve"> retorno esperado</t>
    </r>
    <r>
      <rPr>
        <sz val="10"/>
        <color rgb="FF000000"/>
        <rFont val="Arial"/>
        <family val="2"/>
      </rPr>
      <t xml:space="preserve">, </t>
    </r>
    <r>
      <rPr>
        <b/>
        <sz val="10"/>
        <color rgb="FF000000"/>
        <rFont val="Arial"/>
        <family val="2"/>
      </rPr>
      <t>y la relación retorno/riesgo.</t>
    </r>
  </si>
  <si>
    <r>
      <t xml:space="preserve">B-    Graficar los </t>
    </r>
    <r>
      <rPr>
        <b/>
        <sz val="10"/>
        <color rgb="FF000000"/>
        <rFont val="Arial"/>
        <family val="2"/>
      </rPr>
      <t>retornos y volatilidades esperada</t>
    </r>
    <r>
      <rPr>
        <sz val="10"/>
        <color rgb="FF000000"/>
        <rFont val="Arial"/>
        <family val="2"/>
      </rPr>
      <t xml:space="preserve">s de los activos y su </t>
    </r>
    <r>
      <rPr>
        <u/>
        <sz val="10"/>
        <color rgb="FF000000"/>
        <rFont val="Arial"/>
        <family val="2"/>
      </rPr>
      <t>relación con la tasa libre de riesgo.</t>
    </r>
  </si>
  <si>
    <r>
      <t>Ri/</t>
    </r>
    <r>
      <rPr>
        <b/>
        <i/>
        <sz val="10"/>
        <color rgb="FF000000"/>
        <rFont val="Arial"/>
        <family val="2"/>
      </rPr>
      <t>σ2</t>
    </r>
  </si>
  <si>
    <t>El promedio de las covarianzas del portafolio</t>
  </si>
  <si>
    <t>Se van a acercar a saber cual es el riesgo del portafolio</t>
  </si>
  <si>
    <t xml:space="preserve">La opcion que tenderia a verificarse en un porftafolio eficiente es la D, ya que mediante Tetha (Ri/σ2) se obtuvo una aproximacion de las preferencias que tendremos respecto de incorporar dichos activos a nuestro porfafolio. Si verificamos en el cuadro del principio Bank Of NY tiene un Theta de 9.00, lo cual lo posiciona en 1er lugar, y Tenaris de 0.75, lo cual lo posiciona en 5to lugar y asi con los demas activos, a mayor Tetha mejor es el activo. De esta forma se obtuvo un orden de preferencias entre estos activos. </t>
  </si>
  <si>
    <t>rf</t>
  </si>
  <si>
    <t>Lateral</t>
  </si>
  <si>
    <t>Abajo</t>
  </si>
  <si>
    <t>La inclusion de un activo libre de riesgo permitira la posibilidad de obtener una cartera con menor riesgo y mayor rentabilidad.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</si>
</sst>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0"/>
    <numFmt numFmtId="165" formatCode="0.000%"/>
    <numFmt numFmtId="166" formatCode="0.000000%"/>
    <numFmt numFmtId="167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theme="1"/>
      <name val="Arial"/>
      <family val="2"/>
    </font>
    <font>
      <b/>
      <i/>
      <sz val="8"/>
      <color rgb="FF00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13" fillId="3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35" borderId="0" xfId="1" applyNumberFormat="1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0" fontId="16" fillId="36" borderId="0" xfId="0" applyNumberFormat="1" applyFont="1" applyFill="1" applyAlignment="1">
      <alignment horizontal="center" vertical="center"/>
    </xf>
    <xf numFmtId="0" fontId="16" fillId="36" borderId="0" xfId="0" applyFont="1" applyFill="1" applyAlignment="1">
      <alignment horizontal="center" vertical="center" wrapText="1"/>
    </xf>
    <xf numFmtId="0" fontId="16" fillId="37" borderId="0" xfId="0" applyFont="1" applyFill="1" applyAlignment="1">
      <alignment horizontal="center" vertical="center"/>
    </xf>
    <xf numFmtId="10" fontId="16" fillId="37" borderId="0" xfId="1" applyNumberFormat="1" applyFont="1" applyFill="1" applyAlignment="1">
      <alignment horizontal="center" vertical="center"/>
    </xf>
    <xf numFmtId="10" fontId="16" fillId="36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3" fillId="38" borderId="0" xfId="0" applyFon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39" borderId="0" xfId="0" applyFill="1" applyAlignment="1">
      <alignment horizontal="left" vertical="center"/>
    </xf>
    <xf numFmtId="0" fontId="0" fillId="0" borderId="0" xfId="0" applyAlignment="1"/>
    <xf numFmtId="0" fontId="0" fillId="0" borderId="0" xfId="0" applyAlignment="1">
      <alignment wrapText="1"/>
    </xf>
    <xf numFmtId="43" fontId="0" fillId="0" borderId="0" xfId="43" applyFont="1" applyAlignment="1">
      <alignment vertical="center"/>
    </xf>
    <xf numFmtId="167" fontId="0" fillId="0" borderId="0" xfId="1" applyNumberFormat="1" applyFont="1" applyAlignment="1">
      <alignment horizontal="center" vertical="center"/>
    </xf>
    <xf numFmtId="0" fontId="0" fillId="39" borderId="0" xfId="0" applyFill="1" applyAlignment="1">
      <alignment horizontal="center" vertical="center"/>
    </xf>
    <xf numFmtId="167" fontId="0" fillId="39" borderId="0" xfId="0" applyNumberFormat="1" applyFill="1" applyAlignment="1">
      <alignment horizontal="center" vertical="center"/>
    </xf>
    <xf numFmtId="0" fontId="18" fillId="41" borderId="18" xfId="0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40" borderId="0" xfId="0" applyFill="1" applyAlignment="1">
      <alignment horizontal="left" vertical="center"/>
    </xf>
    <xf numFmtId="9" fontId="18" fillId="41" borderId="18" xfId="1" applyFont="1" applyFill="1" applyBorder="1" applyAlignment="1">
      <alignment horizontal="center" vertical="center"/>
    </xf>
    <xf numFmtId="2" fontId="18" fillId="41" borderId="18" xfId="1" applyNumberFormat="1" applyFont="1" applyFill="1" applyBorder="1" applyAlignment="1">
      <alignment horizontal="center" vertical="center"/>
    </xf>
    <xf numFmtId="2" fontId="18" fillId="41" borderId="18" xfId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20" fillId="43" borderId="18" xfId="0" applyFont="1" applyFill="1" applyBorder="1" applyAlignment="1">
      <alignment horizontal="center" vertical="center" wrapText="1"/>
    </xf>
    <xf numFmtId="2" fontId="18" fillId="41" borderId="0" xfId="0" applyNumberFormat="1" applyFont="1" applyFill="1" applyAlignment="1">
      <alignment horizontal="center" vertical="center"/>
    </xf>
    <xf numFmtId="2" fontId="20" fillId="44" borderId="0" xfId="0" applyNumberFormat="1" applyFont="1" applyFill="1" applyAlignment="1">
      <alignment horizontal="center" vertical="center"/>
    </xf>
    <xf numFmtId="0" fontId="20" fillId="45" borderId="0" xfId="0" applyFont="1" applyFill="1" applyAlignment="1">
      <alignment vertical="center" wrapText="1"/>
    </xf>
    <xf numFmtId="0" fontId="23" fillId="45" borderId="0" xfId="0" applyFont="1" applyFill="1" applyAlignment="1">
      <alignment horizontal="right" vertical="center"/>
    </xf>
    <xf numFmtId="0" fontId="23" fillId="45" borderId="0" xfId="0" applyFont="1" applyFill="1" applyAlignment="1">
      <alignment horizontal="center" vertical="center"/>
    </xf>
    <xf numFmtId="10" fontId="18" fillId="41" borderId="0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42" borderId="0" xfId="0" applyFont="1" applyFill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8" fillId="41" borderId="18" xfId="0" applyFont="1" applyFill="1" applyBorder="1" applyAlignment="1">
      <alignment horizontal="center" vertical="center" wrapText="1"/>
    </xf>
    <xf numFmtId="10" fontId="18" fillId="41" borderId="18" xfId="1" applyNumberFormat="1" applyFont="1" applyFill="1" applyBorder="1" applyAlignment="1">
      <alignment horizontal="center" vertical="center" wrapText="1"/>
    </xf>
    <xf numFmtId="0" fontId="24" fillId="41" borderId="19" xfId="0" applyFont="1" applyFill="1" applyBorder="1" applyAlignment="1">
      <alignment horizontal="center" vertical="center" wrapText="1"/>
    </xf>
    <xf numFmtId="0" fontId="24" fillId="41" borderId="0" xfId="0" applyFont="1" applyFill="1" applyBorder="1" applyAlignment="1">
      <alignment horizontal="center" vertical="center" wrapText="1"/>
    </xf>
    <xf numFmtId="0" fontId="18" fillId="46" borderId="18" xfId="0" applyFont="1" applyFill="1" applyBorder="1" applyAlignment="1">
      <alignment horizontal="center" vertical="center" wrapText="1"/>
    </xf>
    <xf numFmtId="10" fontId="18" fillId="46" borderId="18" xfId="1" applyNumberFormat="1" applyFont="1" applyFill="1" applyBorder="1" applyAlignment="1">
      <alignment horizontal="center" vertical="center" wrapText="1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y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Evaluacion!$D$38</c:f>
              <c:strCache>
                <c:ptCount val="1"/>
                <c:pt idx="0">
                  <c:v>RENDIMIENTO ANUALIZ.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68E-4F45-801C-134F0E2FD0D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D166A8F-2F98-470A-B4F0-4FACB5135EF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EF30E89E-AAE7-43B3-B9F5-1824774450B4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68E-4F45-801C-134F0E2FD0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BC6A707-2678-4CF8-8A64-D96D7AB287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C456C96-A2F4-45D5-8689-1345828EC3D8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68E-4F45-801C-134F0E2FD0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2DF4F0-0717-4460-BA2E-C0A81D4975A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34A35F5-954E-46F6-B723-C152B5D9CED3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68E-4F45-801C-134F0E2FD0D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FF4268-B783-4B4B-AAFE-1C23B5CE52E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EF7C5C22-5550-4D02-ABDA-C8C8375B8004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68E-4F45-801C-134F0E2FD0D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950466D-5299-46B8-8309-FDE9E0C0EC9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65A20B6C-2CD7-4BEE-86A8-83EC7B47513F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68E-4F45-801C-134F0E2FD0D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AA2BE0-92B6-40B9-973B-FD2164A7AA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454D0417-263B-4A1C-B5C7-BC42FF29106B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68E-4F45-801C-134F0E2FD0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Evaluacion!$C$39:$C$44</c:f>
              <c:numCache>
                <c:formatCode>0.00%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0.1</c:v>
                </c:pt>
                <c:pt idx="3">
                  <c:v>0</c:v>
                </c:pt>
                <c:pt idx="4">
                  <c:v>0.15</c:v>
                </c:pt>
                <c:pt idx="5">
                  <c:v>0.1</c:v>
                </c:pt>
              </c:numCache>
            </c:numRef>
          </c:xVal>
          <c:yVal>
            <c:numRef>
              <c:f>Evaluacion!$D$39:$D$44</c:f>
              <c:numCache>
                <c:formatCode>0.00%</c:formatCode>
                <c:ptCount val="6"/>
                <c:pt idx="0">
                  <c:v>7.4999999999999997E-2</c:v>
                </c:pt>
                <c:pt idx="1">
                  <c:v>0.19</c:v>
                </c:pt>
                <c:pt idx="2">
                  <c:v>0.5</c:v>
                </c:pt>
                <c:pt idx="3">
                  <c:v>0.02</c:v>
                </c:pt>
                <c:pt idx="4">
                  <c:v>0.25</c:v>
                </c:pt>
                <c:pt idx="5">
                  <c:v>0.9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Evaluacion!$B$39:$B$44</c15:f>
                <c15:dlblRangeCache>
                  <c:ptCount val="6"/>
                  <c:pt idx="0">
                    <c:v>TENARIS</c:v>
                  </c:pt>
                  <c:pt idx="1">
                    <c:v>MACRO</c:v>
                  </c:pt>
                  <c:pt idx="2">
                    <c:v>PETROBRAS</c:v>
                  </c:pt>
                  <c:pt idx="3">
                    <c:v>rf</c:v>
                  </c:pt>
                  <c:pt idx="4">
                    <c:v>BODEN 15</c:v>
                  </c:pt>
                  <c:pt idx="5">
                    <c:v>BANK OF NY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68E-4F45-801C-134F0E2FD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040"/>
        <c:axId val="589185320"/>
      </c:scatterChart>
      <c:valAx>
        <c:axId val="5768940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9185320"/>
        <c:crosses val="autoZero"/>
        <c:crossBetween val="midCat"/>
      </c:valAx>
      <c:valAx>
        <c:axId val="589185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689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13678915135608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Hoja2!$D$20</c:f>
              <c:strCache>
                <c:ptCount val="1"/>
                <c:pt idx="0">
                  <c:v>RIESGO (disp) DIARIA ANUALIZ.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Hoja2!$C$21:$C$25</c:f>
              <c:numCache>
                <c:formatCode>0.00</c:formatCode>
                <c:ptCount val="5"/>
                <c:pt idx="0">
                  <c:v>7.4999999999999997E-2</c:v>
                </c:pt>
                <c:pt idx="1">
                  <c:v>0.19</c:v>
                </c:pt>
                <c:pt idx="2">
                  <c:v>0.5</c:v>
                </c:pt>
                <c:pt idx="3">
                  <c:v>0.25</c:v>
                </c:pt>
                <c:pt idx="4">
                  <c:v>0.9</c:v>
                </c:pt>
              </c:numCache>
            </c:numRef>
          </c:xVal>
          <c:yVal>
            <c:numRef>
              <c:f>Hoja2!$D$21:$D$25</c:f>
              <c:numCache>
                <c:formatCode>0.00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8-47D2-92FD-C2D5C839B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400"/>
        <c:axId val="576894368"/>
      </c:scatterChart>
      <c:valAx>
        <c:axId val="5768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6894368"/>
        <c:crosses val="autoZero"/>
        <c:crossBetween val="midCat"/>
      </c:valAx>
      <c:valAx>
        <c:axId val="576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68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35</xdr:row>
      <xdr:rowOff>150537</xdr:rowOff>
    </xdr:from>
    <xdr:to>
      <xdr:col>10</xdr:col>
      <xdr:colOff>712303</xdr:colOff>
      <xdr:row>46</xdr:row>
      <xdr:rowOff>140805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CD1B03-0966-4753-9436-990753061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396943</xdr:colOff>
      <xdr:row>21</xdr:row>
      <xdr:rowOff>82618</xdr:rowOff>
    </xdr:from>
    <xdr:to>
      <xdr:col>11</xdr:col>
      <xdr:colOff>396943</xdr:colOff>
      <xdr:row>35</xdr:row>
      <xdr:rowOff>24640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0F29EE-F453-4FC0-8861-4DFF72776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6"/>
  <sheetViews>
    <sheetView showGridLines="0" workbookViewId="0">
      <pane ySplit="1" topLeftCell="A409" activePane="bottomLeft" state="frozen"/>
      <selection pane="bottomLeft" activeCell="G425" sqref="G425"/>
    </sheetView>
  </sheetViews>
  <sheetFormatPr baseColWidth="10" defaultRowHeight="15" x14ac:dyDescent="0.25"/>
  <cols>
    <col min="1" max="6" width="11.42578125" style="2"/>
    <col min="7" max="7" width="12.85546875" style="2" bestFit="1" customWidth="1"/>
    <col min="8" max="8" width="16.5703125" style="2" bestFit="1" customWidth="1"/>
    <col min="9" max="10" width="11.42578125" style="2"/>
    <col min="11" max="11" width="12.85546875" style="2" customWidth="1"/>
    <col min="12" max="13" width="13.85546875" style="2" customWidth="1"/>
    <col min="14" max="14" width="11.42578125" style="2"/>
    <col min="15" max="15" width="12.85546875" style="2" bestFit="1" customWidth="1"/>
    <col min="16" max="16" width="16.5703125" style="2" bestFit="1" customWidth="1"/>
    <col min="17" max="16384" width="11.42578125" style="2"/>
  </cols>
  <sheetData>
    <row r="1" spans="1:16" ht="35.25" customHeigh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11</v>
      </c>
      <c r="J1" s="3" t="s">
        <v>2</v>
      </c>
      <c r="K1" s="3" t="s">
        <v>3</v>
      </c>
      <c r="L1" s="3" t="s">
        <v>4</v>
      </c>
      <c r="M1" s="3" t="s">
        <v>7</v>
      </c>
      <c r="N1" s="3" t="s">
        <v>8</v>
      </c>
      <c r="O1" s="3" t="s">
        <v>10</v>
      </c>
      <c r="P1" s="3" t="s">
        <v>11</v>
      </c>
    </row>
    <row r="2" spans="1:16" x14ac:dyDescent="0.25">
      <c r="A2" s="4">
        <v>41526</v>
      </c>
      <c r="B2" s="2">
        <v>44.310001</v>
      </c>
      <c r="C2" s="2">
        <f t="shared" ref="C2:C65" si="0">AVERAGE(B:B)</f>
        <v>156.54720105502386</v>
      </c>
      <c r="D2" s="2">
        <f>(B2-C2)^2</f>
        <v>12597.189076191449</v>
      </c>
      <c r="E2" s="5"/>
      <c r="F2" s="2" t="s">
        <v>9</v>
      </c>
      <c r="J2" s="2">
        <v>14.658429</v>
      </c>
      <c r="K2" s="2">
        <f t="shared" ref="K2:K65" si="1">AVERAGE(J:J)</f>
        <v>49.695433763157894</v>
      </c>
      <c r="L2" s="2">
        <f>(J2-K2)^2</f>
        <v>1227.5917027735491</v>
      </c>
    </row>
    <row r="3" spans="1:16" x14ac:dyDescent="0.25">
      <c r="A3" s="4">
        <v>41533</v>
      </c>
      <c r="B3" s="5">
        <v>47.490001999999997</v>
      </c>
      <c r="C3" s="2">
        <f t="shared" si="0"/>
        <v>156.54720105502386</v>
      </c>
      <c r="D3" s="2">
        <f t="shared" ref="D3:D66" si="2">(B3-C3)^2</f>
        <v>11893.472665727097</v>
      </c>
      <c r="E3" s="5">
        <f>B3-B2</f>
        <v>3.1800009999999972</v>
      </c>
      <c r="F3" s="6">
        <f>E3/B2</f>
        <v>7.1767116412387283E-2</v>
      </c>
      <c r="G3" s="6">
        <f>LN(B3/B2)</f>
        <v>6.9308796895491853E-2</v>
      </c>
      <c r="H3" s="6">
        <f>(G3-$G$421)^2</f>
        <v>4.1169797451238175E-3</v>
      </c>
      <c r="J3" s="2">
        <v>14.737571000000001</v>
      </c>
      <c r="K3" s="2">
        <f t="shared" si="1"/>
        <v>49.695433763157894</v>
      </c>
      <c r="L3" s="2">
        <f t="shared" ref="L3:L66" si="3">(J3-K3)^2</f>
        <v>1222.052168967781</v>
      </c>
      <c r="M3" s="5">
        <f>J3-J2</f>
        <v>7.9142000000000934E-2</v>
      </c>
      <c r="N3" s="6">
        <f>M3/J2</f>
        <v>5.3990778957281804E-3</v>
      </c>
      <c r="O3" s="6">
        <f>LN(J3/J2)</f>
        <v>5.3845551242644018E-3</v>
      </c>
      <c r="P3" s="7">
        <f>(O3-$O$421)^2</f>
        <v>3.0957377117730395E-8</v>
      </c>
    </row>
    <row r="4" spans="1:16" x14ac:dyDescent="0.25">
      <c r="A4" s="4">
        <v>41540</v>
      </c>
      <c r="B4" s="2">
        <v>51.240001999999997</v>
      </c>
      <c r="C4" s="2">
        <f t="shared" si="0"/>
        <v>156.54720105502386</v>
      </c>
      <c r="D4" s="2">
        <f t="shared" si="2"/>
        <v>11089.606172814418</v>
      </c>
      <c r="E4" s="5">
        <f t="shared" ref="E4:E67" si="4">B4-B3</f>
        <v>3.75</v>
      </c>
      <c r="F4" s="6">
        <f t="shared" ref="F4:F67" si="5">E4/B3</f>
        <v>7.896398909395709E-2</v>
      </c>
      <c r="G4" s="6">
        <f t="shared" ref="G4:G67" si="6">LN(B4/B3)</f>
        <v>7.6001311385380105E-2</v>
      </c>
      <c r="H4" s="6">
        <f t="shared" ref="H4:H67" si="7">(G4-$G$421)^2</f>
        <v>5.0206024112057646E-3</v>
      </c>
      <c r="J4" s="2">
        <v>15.221246000000001</v>
      </c>
      <c r="K4" s="2">
        <f t="shared" si="1"/>
        <v>49.695433763157894</v>
      </c>
      <c r="L4" s="2">
        <f t="shared" si="3"/>
        <v>1188.4696219294653</v>
      </c>
      <c r="M4" s="5">
        <f t="shared" ref="M4:M67" si="8">J4-J3</f>
        <v>0.48367499999999986</v>
      </c>
      <c r="N4" s="6">
        <f t="shared" ref="N4:N67" si="9">M4/J3</f>
        <v>3.2819180311328092E-2</v>
      </c>
      <c r="O4" s="6">
        <f t="shared" ref="O4:O67" si="10">LN(J4/J3)</f>
        <v>3.2292131554584762E-2</v>
      </c>
      <c r="P4" s="6">
        <f t="shared" ref="P4:P67" si="11">(O4-$O$421)^2</f>
        <v>7.1458000739516503E-4</v>
      </c>
    </row>
    <row r="5" spans="1:16" x14ac:dyDescent="0.25">
      <c r="A5" s="4">
        <v>41547</v>
      </c>
      <c r="B5" s="2">
        <v>51.040000999999997</v>
      </c>
      <c r="C5" s="2">
        <f t="shared" si="0"/>
        <v>156.54720105502386</v>
      </c>
      <c r="D5" s="2">
        <f t="shared" si="2"/>
        <v>11131.769263450829</v>
      </c>
      <c r="E5" s="5">
        <f t="shared" si="4"/>
        <v>-0.20000100000000032</v>
      </c>
      <c r="F5" s="6">
        <f t="shared" si="5"/>
        <v>-3.9032199881647218E-3</v>
      </c>
      <c r="G5" s="6">
        <f t="shared" si="6"/>
        <v>-3.9108574315282005E-3</v>
      </c>
      <c r="H5" s="6">
        <f t="shared" si="7"/>
        <v>8.2010400875172137E-5</v>
      </c>
      <c r="J5" s="2">
        <v>15.230074</v>
      </c>
      <c r="K5" s="2">
        <f t="shared" si="1"/>
        <v>49.695433763157894</v>
      </c>
      <c r="L5" s="2">
        <f t="shared" si="3"/>
        <v>1187.861023603903</v>
      </c>
      <c r="M5" s="5">
        <f t="shared" si="8"/>
        <v>8.8279999999993919E-3</v>
      </c>
      <c r="N5" s="6">
        <f t="shared" si="9"/>
        <v>5.7997880068421412E-4</v>
      </c>
      <c r="O5" s="6">
        <f t="shared" si="10"/>
        <v>5.7981067798147331E-4</v>
      </c>
      <c r="P5" s="6">
        <f t="shared" si="11"/>
        <v>2.4807288141052473E-5</v>
      </c>
    </row>
    <row r="6" spans="1:16" x14ac:dyDescent="0.25">
      <c r="A6" s="4">
        <v>41554</v>
      </c>
      <c r="B6" s="2">
        <v>49.110000999999997</v>
      </c>
      <c r="C6" s="2">
        <f t="shared" si="0"/>
        <v>156.54720105502386</v>
      </c>
      <c r="D6" s="2">
        <f t="shared" si="2"/>
        <v>11542.75195566322</v>
      </c>
      <c r="E6" s="5">
        <f t="shared" si="4"/>
        <v>-1.9299999999999997</v>
      </c>
      <c r="F6" s="6">
        <f t="shared" si="5"/>
        <v>-3.7813478882964754E-2</v>
      </c>
      <c r="G6" s="6">
        <f t="shared" si="6"/>
        <v>-3.8546958215406033E-2</v>
      </c>
      <c r="H6" s="6">
        <f t="shared" si="7"/>
        <v>1.9089961241765228E-3</v>
      </c>
      <c r="J6" s="2">
        <v>15.538437</v>
      </c>
      <c r="K6" s="2">
        <f t="shared" si="1"/>
        <v>49.695433763157894</v>
      </c>
      <c r="L6" s="2">
        <f t="shared" si="3"/>
        <v>1166.7004278783786</v>
      </c>
      <c r="M6" s="5">
        <f t="shared" si="8"/>
        <v>0.30836299999999994</v>
      </c>
      <c r="N6" s="6">
        <f t="shared" si="9"/>
        <v>2.0246979758601302E-2</v>
      </c>
      <c r="O6" s="6">
        <f t="shared" si="10"/>
        <v>2.0044735003979859E-2</v>
      </c>
      <c r="P6" s="6">
        <f t="shared" si="11"/>
        <v>2.0979299961876874E-4</v>
      </c>
    </row>
    <row r="7" spans="1:16" x14ac:dyDescent="0.25">
      <c r="A7" s="4">
        <v>41561</v>
      </c>
      <c r="B7" s="2">
        <v>54.220001000000003</v>
      </c>
      <c r="C7" s="2">
        <f t="shared" si="0"/>
        <v>156.54720105502386</v>
      </c>
      <c r="D7" s="2">
        <f t="shared" si="2"/>
        <v>10470.855871100875</v>
      </c>
      <c r="E7" s="5">
        <f t="shared" si="4"/>
        <v>5.1100000000000065</v>
      </c>
      <c r="F7" s="6">
        <f t="shared" si="5"/>
        <v>0.10405212575744005</v>
      </c>
      <c r="G7" s="6">
        <f t="shared" si="6"/>
        <v>9.8987162100293583E-2</v>
      </c>
      <c r="H7" s="6">
        <f t="shared" si="7"/>
        <v>8.8063322474972137E-3</v>
      </c>
      <c r="J7" s="2">
        <v>16.045442999999999</v>
      </c>
      <c r="K7" s="2">
        <f t="shared" si="1"/>
        <v>49.695433763157894</v>
      </c>
      <c r="L7" s="2">
        <f t="shared" si="3"/>
        <v>1132.3218783606117</v>
      </c>
      <c r="M7" s="5">
        <f t="shared" si="8"/>
        <v>0.50700599999999874</v>
      </c>
      <c r="N7" s="6">
        <f t="shared" si="9"/>
        <v>3.2629150538113889E-2</v>
      </c>
      <c r="O7" s="6">
        <f t="shared" si="10"/>
        <v>3.2108123297479571E-2</v>
      </c>
      <c r="P7" s="6">
        <f t="shared" si="11"/>
        <v>7.0477618538343511E-4</v>
      </c>
    </row>
    <row r="8" spans="1:16" x14ac:dyDescent="0.25">
      <c r="A8" s="4">
        <v>41568</v>
      </c>
      <c r="B8" s="2">
        <v>51.950001</v>
      </c>
      <c r="C8" s="2">
        <f t="shared" si="0"/>
        <v>156.54720105502386</v>
      </c>
      <c r="D8" s="2">
        <f t="shared" si="2"/>
        <v>10940.574259350684</v>
      </c>
      <c r="E8" s="5">
        <f t="shared" si="4"/>
        <v>-2.2700000000000031</v>
      </c>
      <c r="F8" s="6">
        <f t="shared" si="5"/>
        <v>-4.1866469165133417E-2</v>
      </c>
      <c r="G8" s="6">
        <f t="shared" si="6"/>
        <v>-4.2768125719383765E-2</v>
      </c>
      <c r="H8" s="6">
        <f t="shared" si="7"/>
        <v>2.2956773886360932E-3</v>
      </c>
      <c r="J8" s="2">
        <v>16.583663999999999</v>
      </c>
      <c r="K8" s="2">
        <f t="shared" si="1"/>
        <v>49.695433763157894</v>
      </c>
      <c r="L8" s="2">
        <f t="shared" si="3"/>
        <v>1096.3892968483774</v>
      </c>
      <c r="M8" s="5">
        <f t="shared" si="8"/>
        <v>0.53822100000000006</v>
      </c>
      <c r="N8" s="6">
        <f t="shared" si="9"/>
        <v>3.3543542549744503E-2</v>
      </c>
      <c r="O8" s="6">
        <f t="shared" si="10"/>
        <v>3.2993230408211636E-2</v>
      </c>
      <c r="P8" s="6">
        <f t="shared" si="11"/>
        <v>7.5255457637530242E-4</v>
      </c>
    </row>
    <row r="9" spans="1:16" x14ac:dyDescent="0.25">
      <c r="A9" s="4">
        <v>41575</v>
      </c>
      <c r="B9" s="2">
        <v>49.75</v>
      </c>
      <c r="C9" s="2">
        <f t="shared" si="0"/>
        <v>156.54720105502386</v>
      </c>
      <c r="D9" s="2">
        <f t="shared" si="2"/>
        <v>11405.642153187189</v>
      </c>
      <c r="E9" s="5">
        <f t="shared" si="4"/>
        <v>-2.2000010000000003</v>
      </c>
      <c r="F9" s="6">
        <f t="shared" si="5"/>
        <v>-4.2348430368653898E-2</v>
      </c>
      <c r="G9" s="6">
        <f t="shared" si="6"/>
        <v>-4.3271273189912578E-2</v>
      </c>
      <c r="H9" s="6">
        <f t="shared" si="7"/>
        <v>2.3441453846574875E-3</v>
      </c>
      <c r="J9" s="2">
        <v>16.396695999999999</v>
      </c>
      <c r="K9" s="2">
        <f t="shared" si="1"/>
        <v>49.695433763157894</v>
      </c>
      <c r="L9" s="2">
        <f t="shared" si="3"/>
        <v>1108.8059366195578</v>
      </c>
      <c r="M9" s="5">
        <f t="shared" si="8"/>
        <v>-0.18696800000000025</v>
      </c>
      <c r="N9" s="6">
        <f t="shared" si="9"/>
        <v>-1.1274227456610327E-2</v>
      </c>
      <c r="O9" s="6">
        <f t="shared" si="10"/>
        <v>-1.133826331715259E-2</v>
      </c>
      <c r="P9" s="6">
        <f t="shared" si="11"/>
        <v>2.8556827635501948E-4</v>
      </c>
    </row>
    <row r="10" spans="1:16" x14ac:dyDescent="0.25">
      <c r="A10" s="4">
        <v>41582</v>
      </c>
      <c r="B10" s="2">
        <v>47.529998999999997</v>
      </c>
      <c r="C10" s="2">
        <f t="shared" si="0"/>
        <v>156.54720105502386</v>
      </c>
      <c r="D10" s="2">
        <f t="shared" si="2"/>
        <v>11884.750343905898</v>
      </c>
      <c r="E10" s="5">
        <f t="shared" si="4"/>
        <v>-2.2200010000000034</v>
      </c>
      <c r="F10" s="6">
        <f t="shared" si="5"/>
        <v>-4.4623135678392031E-2</v>
      </c>
      <c r="G10" s="6">
        <f t="shared" si="6"/>
        <v>-4.5649394018027596E-2</v>
      </c>
      <c r="H10" s="6">
        <f t="shared" si="7"/>
        <v>2.5800808237605335E-3</v>
      </c>
      <c r="J10" s="2">
        <v>16.413404</v>
      </c>
      <c r="K10" s="2">
        <f t="shared" si="1"/>
        <v>49.695433763157894</v>
      </c>
      <c r="L10" s="2">
        <f t="shared" si="3"/>
        <v>1107.693505155728</v>
      </c>
      <c r="M10" s="5">
        <f t="shared" si="8"/>
        <v>1.6708000000001277E-2</v>
      </c>
      <c r="N10" s="6">
        <f t="shared" si="9"/>
        <v>1.0189857761588846E-3</v>
      </c>
      <c r="O10" s="6">
        <f t="shared" si="10"/>
        <v>1.0184669625654167E-3</v>
      </c>
      <c r="P10" s="6">
        <f t="shared" si="11"/>
        <v>2.0630084192523302E-5</v>
      </c>
    </row>
    <row r="11" spans="1:16" x14ac:dyDescent="0.25">
      <c r="A11" s="4">
        <v>41589</v>
      </c>
      <c r="B11" s="2">
        <v>49.009998000000003</v>
      </c>
      <c r="C11" s="2">
        <f t="shared" si="0"/>
        <v>156.54720105502386</v>
      </c>
      <c r="D11" s="2">
        <f t="shared" si="2"/>
        <v>11564.250040897434</v>
      </c>
      <c r="E11" s="5">
        <f t="shared" si="4"/>
        <v>1.4799990000000065</v>
      </c>
      <c r="F11" s="6">
        <f t="shared" si="5"/>
        <v>3.1138208103055221E-2</v>
      </c>
      <c r="G11" s="6">
        <f t="shared" si="6"/>
        <v>3.0663248526882698E-2</v>
      </c>
      <c r="H11" s="6">
        <f t="shared" si="7"/>
        <v>6.511758031545762E-4</v>
      </c>
      <c r="J11" s="2">
        <v>16.649730999999999</v>
      </c>
      <c r="K11" s="2">
        <f t="shared" si="1"/>
        <v>49.695433763157894</v>
      </c>
      <c r="L11" s="2">
        <f t="shared" si="3"/>
        <v>1092.0184711109812</v>
      </c>
      <c r="M11" s="5">
        <f t="shared" si="8"/>
        <v>0.23632699999999929</v>
      </c>
      <c r="N11" s="6">
        <f t="shared" si="9"/>
        <v>1.4398414856540379E-2</v>
      </c>
      <c r="O11" s="6">
        <f t="shared" si="10"/>
        <v>1.4295742058180358E-2</v>
      </c>
      <c r="P11" s="6">
        <f t="shared" si="11"/>
        <v>7.6304415198343012E-5</v>
      </c>
    </row>
    <row r="12" spans="1:16" x14ac:dyDescent="0.25">
      <c r="A12" s="4">
        <v>41596</v>
      </c>
      <c r="B12" s="2">
        <v>46.23</v>
      </c>
      <c r="C12" s="2">
        <f t="shared" si="0"/>
        <v>156.54720105502386</v>
      </c>
      <c r="D12" s="2">
        <f t="shared" si="2"/>
        <v>12169.88484861456</v>
      </c>
      <c r="E12" s="5">
        <f t="shared" si="4"/>
        <v>-2.7799980000000062</v>
      </c>
      <c r="F12" s="6">
        <f t="shared" si="5"/>
        <v>-5.6723079237832368E-2</v>
      </c>
      <c r="G12" s="6">
        <f t="shared" si="6"/>
        <v>-5.8395380113322994E-2</v>
      </c>
      <c r="H12" s="6">
        <f t="shared" si="7"/>
        <v>4.0373928647355782E-3</v>
      </c>
      <c r="J12" s="2">
        <v>16.485126000000001</v>
      </c>
      <c r="K12" s="2">
        <f t="shared" si="1"/>
        <v>49.695433763157894</v>
      </c>
      <c r="L12" s="2">
        <f t="shared" si="3"/>
        <v>1102.9245417236655</v>
      </c>
      <c r="M12" s="5">
        <f t="shared" si="8"/>
        <v>-0.16460499999999811</v>
      </c>
      <c r="N12" s="6">
        <f t="shared" si="9"/>
        <v>-9.8863459115344342E-3</v>
      </c>
      <c r="O12" s="6">
        <f t="shared" si="10"/>
        <v>-9.9355403331981857E-3</v>
      </c>
      <c r="P12" s="6">
        <f t="shared" si="11"/>
        <v>2.401273345128396E-4</v>
      </c>
    </row>
    <row r="13" spans="1:16" x14ac:dyDescent="0.25">
      <c r="A13" s="4">
        <v>41603</v>
      </c>
      <c r="B13" s="2">
        <v>47.009998000000003</v>
      </c>
      <c r="C13" s="2">
        <f t="shared" si="0"/>
        <v>156.54720105502386</v>
      </c>
      <c r="D13" s="2">
        <f t="shared" si="2"/>
        <v>11998.398853117529</v>
      </c>
      <c r="E13" s="5">
        <f t="shared" si="4"/>
        <v>0.77999800000000619</v>
      </c>
      <c r="F13" s="6">
        <f t="shared" si="5"/>
        <v>1.6872117672507164E-2</v>
      </c>
      <c r="G13" s="6">
        <f t="shared" si="6"/>
        <v>1.6731364491764666E-2</v>
      </c>
      <c r="H13" s="6">
        <f t="shared" si="7"/>
        <v>1.3424147897626518E-4</v>
      </c>
      <c r="J13" s="2">
        <v>17.63542</v>
      </c>
      <c r="K13" s="2">
        <f t="shared" si="1"/>
        <v>49.695433763157894</v>
      </c>
      <c r="L13" s="2">
        <f t="shared" si="3"/>
        <v>1027.8444824938738</v>
      </c>
      <c r="M13" s="5">
        <f t="shared" si="8"/>
        <v>1.1502939999999988</v>
      </c>
      <c r="N13" s="6">
        <f t="shared" si="9"/>
        <v>6.9777689293973169E-2</v>
      </c>
      <c r="O13" s="6">
        <f t="shared" si="10"/>
        <v>6.7450859872280208E-2</v>
      </c>
      <c r="P13" s="6">
        <f t="shared" si="11"/>
        <v>3.830416371516114E-3</v>
      </c>
    </row>
    <row r="14" spans="1:16" x14ac:dyDescent="0.25">
      <c r="A14" s="4">
        <v>41610</v>
      </c>
      <c r="B14" s="2">
        <v>47.939999</v>
      </c>
      <c r="C14" s="2">
        <f t="shared" si="0"/>
        <v>156.54720105502386</v>
      </c>
      <c r="D14" s="2">
        <f t="shared" si="2"/>
        <v>11795.524338220779</v>
      </c>
      <c r="E14" s="5">
        <f t="shared" si="4"/>
        <v>0.93000099999999719</v>
      </c>
      <c r="F14" s="6">
        <f t="shared" si="5"/>
        <v>1.9783047002044057E-2</v>
      </c>
      <c r="G14" s="6">
        <f t="shared" si="6"/>
        <v>1.9589905654931811E-2</v>
      </c>
      <c r="H14" s="6">
        <f t="shared" si="7"/>
        <v>2.0865235318830101E-4</v>
      </c>
      <c r="J14" s="2">
        <v>17.760683</v>
      </c>
      <c r="K14" s="2">
        <f t="shared" si="1"/>
        <v>49.695433763157894</v>
      </c>
      <c r="L14" s="2">
        <f t="shared" si="3"/>
        <v>1019.8283063050137</v>
      </c>
      <c r="M14" s="5">
        <f t="shared" si="8"/>
        <v>0.12526300000000035</v>
      </c>
      <c r="N14" s="6">
        <f t="shared" si="9"/>
        <v>7.1029212800148992E-3</v>
      </c>
      <c r="O14" s="6">
        <f t="shared" si="10"/>
        <v>7.0778143529052172E-3</v>
      </c>
      <c r="P14" s="6">
        <f t="shared" si="11"/>
        <v>2.3022361378099611E-6</v>
      </c>
    </row>
    <row r="15" spans="1:16" x14ac:dyDescent="0.25">
      <c r="A15" s="4">
        <v>41617</v>
      </c>
      <c r="B15" s="2">
        <v>53.32</v>
      </c>
      <c r="C15" s="2">
        <f t="shared" si="0"/>
        <v>156.54720105502386</v>
      </c>
      <c r="D15" s="2">
        <f t="shared" si="2"/>
        <v>10655.855037654321</v>
      </c>
      <c r="E15" s="5">
        <f t="shared" si="4"/>
        <v>5.380001</v>
      </c>
      <c r="F15" s="6">
        <f t="shared" si="5"/>
        <v>0.11222363604972124</v>
      </c>
      <c r="G15" s="6">
        <f t="shared" si="6"/>
        <v>0.10636128716367749</v>
      </c>
      <c r="H15" s="6">
        <f t="shared" si="7"/>
        <v>1.02447161430032E-2</v>
      </c>
      <c r="J15" s="2">
        <v>17.583403000000001</v>
      </c>
      <c r="K15" s="2">
        <f t="shared" si="1"/>
        <v>49.695433763157894</v>
      </c>
      <c r="L15" s="2">
        <f t="shared" si="3"/>
        <v>1031.1825197339988</v>
      </c>
      <c r="M15" s="5">
        <f t="shared" si="8"/>
        <v>-0.17727999999999966</v>
      </c>
      <c r="N15" s="6">
        <f t="shared" si="9"/>
        <v>-9.9815981175948951E-3</v>
      </c>
      <c r="O15" s="6">
        <f t="shared" si="10"/>
        <v>-1.0031748266246575E-2</v>
      </c>
      <c r="P15" s="6">
        <f t="shared" si="11"/>
        <v>2.43118274926319E-4</v>
      </c>
    </row>
    <row r="16" spans="1:16" x14ac:dyDescent="0.25">
      <c r="A16" s="4">
        <v>41624</v>
      </c>
      <c r="B16" s="2">
        <v>55.119999</v>
      </c>
      <c r="C16" s="2">
        <f t="shared" si="0"/>
        <v>156.54720105502386</v>
      </c>
      <c r="D16" s="2">
        <f t="shared" si="2"/>
        <v>10287.477316710636</v>
      </c>
      <c r="E16" s="5">
        <f t="shared" si="4"/>
        <v>1.7999989999999997</v>
      </c>
      <c r="F16" s="6">
        <f t="shared" si="5"/>
        <v>3.37584208552138E-2</v>
      </c>
      <c r="G16" s="6">
        <f t="shared" si="6"/>
        <v>3.3201113252659863E-2</v>
      </c>
      <c r="H16" s="6">
        <f t="shared" si="7"/>
        <v>7.8713976849466999E-4</v>
      </c>
      <c r="J16" s="2">
        <v>17.411819000000001</v>
      </c>
      <c r="K16" s="2">
        <f t="shared" si="1"/>
        <v>49.695433763157894</v>
      </c>
      <c r="L16" s="2">
        <f t="shared" si="3"/>
        <v>1042.2317821759862</v>
      </c>
      <c r="M16" s="5">
        <f t="shared" si="8"/>
        <v>-0.17158399999999929</v>
      </c>
      <c r="N16" s="6">
        <f t="shared" si="9"/>
        <v>-9.7582930903647776E-3</v>
      </c>
      <c r="O16" s="6">
        <f t="shared" si="10"/>
        <v>-9.8062172592993605E-3</v>
      </c>
      <c r="P16" s="6">
        <f t="shared" si="11"/>
        <v>2.3613606726027343E-4</v>
      </c>
    </row>
    <row r="17" spans="1:16" x14ac:dyDescent="0.25">
      <c r="A17" s="4">
        <v>41631</v>
      </c>
      <c r="B17" s="2">
        <v>55.439999</v>
      </c>
      <c r="C17" s="2">
        <f t="shared" si="0"/>
        <v>156.54720105502386</v>
      </c>
      <c r="D17" s="2">
        <f t="shared" si="2"/>
        <v>10222.666307395422</v>
      </c>
      <c r="E17" s="5">
        <f t="shared" si="4"/>
        <v>0.32000000000000028</v>
      </c>
      <c r="F17" s="6">
        <f t="shared" si="5"/>
        <v>5.8055153448025336E-3</v>
      </c>
      <c r="G17" s="6">
        <f t="shared" si="6"/>
        <v>5.7887282809616697E-3</v>
      </c>
      <c r="H17" s="6">
        <f t="shared" si="7"/>
        <v>4.14254814442001E-7</v>
      </c>
      <c r="J17" s="2">
        <v>17.762909000000001</v>
      </c>
      <c r="K17" s="2">
        <f t="shared" si="1"/>
        <v>49.695433763157894</v>
      </c>
      <c r="L17" s="2">
        <f t="shared" si="3"/>
        <v>1019.6861377496921</v>
      </c>
      <c r="M17" s="5">
        <f t="shared" si="8"/>
        <v>0.35108999999999924</v>
      </c>
      <c r="N17" s="6">
        <f t="shared" si="9"/>
        <v>2.0163889826789447E-2</v>
      </c>
      <c r="O17" s="6">
        <f t="shared" si="10"/>
        <v>1.9963290689899486E-2</v>
      </c>
      <c r="P17" s="6">
        <f t="shared" si="11"/>
        <v>2.0744031598535678E-4</v>
      </c>
    </row>
    <row r="18" spans="1:16" x14ac:dyDescent="0.25">
      <c r="A18" s="4">
        <v>41638</v>
      </c>
      <c r="B18" s="2">
        <v>54.560001</v>
      </c>
      <c r="C18" s="2">
        <f t="shared" si="0"/>
        <v>156.54720105502386</v>
      </c>
      <c r="D18" s="2">
        <f t="shared" si="2"/>
        <v>10401.388975063459</v>
      </c>
      <c r="E18" s="5">
        <f t="shared" si="4"/>
        <v>-0.8799980000000005</v>
      </c>
      <c r="F18" s="6">
        <f t="shared" si="5"/>
        <v>-1.587298008428897E-2</v>
      </c>
      <c r="G18" s="6">
        <f t="shared" si="6"/>
        <v>-1.6000304980477335E-2</v>
      </c>
      <c r="H18" s="6">
        <f t="shared" si="7"/>
        <v>4.4712823555204996E-4</v>
      </c>
      <c r="J18" s="2">
        <v>17.156841</v>
      </c>
      <c r="K18" s="2">
        <f t="shared" si="1"/>
        <v>49.695433763157894</v>
      </c>
      <c r="L18" s="2">
        <f t="shared" si="3"/>
        <v>1058.7600190066312</v>
      </c>
      <c r="M18" s="5">
        <f t="shared" si="8"/>
        <v>-0.6060680000000005</v>
      </c>
      <c r="N18" s="6">
        <f t="shared" si="9"/>
        <v>-3.4119861786152283E-2</v>
      </c>
      <c r="O18" s="6">
        <f t="shared" si="10"/>
        <v>-3.4715532992211334E-2</v>
      </c>
      <c r="P18" s="6">
        <f t="shared" si="11"/>
        <v>1.6221590116415579E-3</v>
      </c>
    </row>
    <row r="19" spans="1:16" x14ac:dyDescent="0.25">
      <c r="A19" s="4">
        <v>41645</v>
      </c>
      <c r="B19" s="2">
        <v>57.939999</v>
      </c>
      <c r="C19" s="2">
        <f t="shared" si="0"/>
        <v>156.54720105502386</v>
      </c>
      <c r="D19" s="2">
        <f t="shared" si="2"/>
        <v>9723.3802971203022</v>
      </c>
      <c r="E19" s="5">
        <f t="shared" si="4"/>
        <v>3.3799980000000005</v>
      </c>
      <c r="F19" s="6">
        <f t="shared" si="5"/>
        <v>6.1950108835225288E-2</v>
      </c>
      <c r="G19" s="6">
        <f t="shared" si="6"/>
        <v>6.0106943218318214E-2</v>
      </c>
      <c r="H19" s="6">
        <f t="shared" si="7"/>
        <v>3.0208039922337165E-3</v>
      </c>
      <c r="J19" s="2">
        <v>16.901859000000002</v>
      </c>
      <c r="K19" s="2">
        <f t="shared" si="1"/>
        <v>49.695433763157894</v>
      </c>
      <c r="L19" s="2">
        <f t="shared" si="3"/>
        <v>1075.4185457468261</v>
      </c>
      <c r="M19" s="5">
        <f t="shared" si="8"/>
        <v>-0.25498199999999827</v>
      </c>
      <c r="N19" s="6">
        <f t="shared" si="9"/>
        <v>-1.4861826836303854E-2</v>
      </c>
      <c r="O19" s="6">
        <f t="shared" si="10"/>
        <v>-1.4973370324442547E-2</v>
      </c>
      <c r="P19" s="6">
        <f t="shared" si="11"/>
        <v>4.2163992127694196E-4</v>
      </c>
    </row>
    <row r="20" spans="1:16" x14ac:dyDescent="0.25">
      <c r="A20" s="4">
        <v>41652</v>
      </c>
      <c r="B20" s="2">
        <v>56.299999</v>
      </c>
      <c r="C20" s="2">
        <f t="shared" si="0"/>
        <v>156.54720105502386</v>
      </c>
      <c r="D20" s="2">
        <f t="shared" si="2"/>
        <v>10049.50151986078</v>
      </c>
      <c r="E20" s="5">
        <f t="shared" si="4"/>
        <v>-1.6400000000000006</v>
      </c>
      <c r="F20" s="6">
        <f t="shared" si="5"/>
        <v>-2.8305143740164726E-2</v>
      </c>
      <c r="G20" s="6">
        <f t="shared" si="6"/>
        <v>-2.8713457698315271E-2</v>
      </c>
      <c r="H20" s="6">
        <f t="shared" si="7"/>
        <v>1.1464020635346254E-3</v>
      </c>
      <c r="J20" s="2">
        <v>17.147015</v>
      </c>
      <c r="K20" s="2">
        <f t="shared" si="1"/>
        <v>49.695433763157894</v>
      </c>
      <c r="L20" s="2">
        <f t="shared" si="3"/>
        <v>1059.3995639818891</v>
      </c>
      <c r="M20" s="5">
        <f t="shared" si="8"/>
        <v>0.24515599999999793</v>
      </c>
      <c r="N20" s="6">
        <f t="shared" si="9"/>
        <v>1.4504676674914748E-2</v>
      </c>
      <c r="O20" s="6">
        <f t="shared" si="10"/>
        <v>1.4400490105452962E-2</v>
      </c>
      <c r="P20" s="6">
        <f t="shared" si="11"/>
        <v>7.8145385984777226E-5</v>
      </c>
    </row>
    <row r="21" spans="1:16" x14ac:dyDescent="0.25">
      <c r="A21" s="4">
        <v>41659</v>
      </c>
      <c r="B21" s="2">
        <v>54.450001</v>
      </c>
      <c r="C21" s="2">
        <f t="shared" si="0"/>
        <v>156.54720105502386</v>
      </c>
      <c r="D21" s="2">
        <f t="shared" si="2"/>
        <v>10423.838259075565</v>
      </c>
      <c r="E21" s="5">
        <f t="shared" si="4"/>
        <v>-1.8499979999999994</v>
      </c>
      <c r="F21" s="6">
        <f t="shared" si="5"/>
        <v>-3.2859645343865804E-2</v>
      </c>
      <c r="G21" s="6">
        <f t="shared" si="6"/>
        <v>-3.341164963921292E-2</v>
      </c>
      <c r="H21" s="6">
        <f t="shared" si="7"/>
        <v>1.4866230954764541E-3</v>
      </c>
      <c r="J21" s="2">
        <v>17.318272</v>
      </c>
      <c r="K21" s="2">
        <f t="shared" si="1"/>
        <v>49.695433763157894</v>
      </c>
      <c r="L21" s="2">
        <f t="shared" si="3"/>
        <v>1048.2806038376937</v>
      </c>
      <c r="M21" s="5">
        <f t="shared" si="8"/>
        <v>0.17125700000000066</v>
      </c>
      <c r="N21" s="6">
        <f t="shared" si="9"/>
        <v>9.9875692649712307E-3</v>
      </c>
      <c r="O21" s="6">
        <f t="shared" si="10"/>
        <v>9.9380231189838079E-3</v>
      </c>
      <c r="P21" s="6">
        <f t="shared" si="11"/>
        <v>1.916268930513511E-5</v>
      </c>
    </row>
    <row r="22" spans="1:16" x14ac:dyDescent="0.25">
      <c r="A22" s="4">
        <v>41666</v>
      </c>
      <c r="B22" s="2">
        <v>62.57</v>
      </c>
      <c r="C22" s="2">
        <f t="shared" si="0"/>
        <v>156.54720105502386</v>
      </c>
      <c r="D22" s="2">
        <f t="shared" si="2"/>
        <v>8831.714318136379</v>
      </c>
      <c r="E22" s="5">
        <f t="shared" si="4"/>
        <v>8.119999</v>
      </c>
      <c r="F22" s="6">
        <f t="shared" si="5"/>
        <v>0.14912761893245879</v>
      </c>
      <c r="G22" s="6">
        <f t="shared" si="6"/>
        <v>0.13900306226582995</v>
      </c>
      <c r="H22" s="6">
        <f t="shared" si="7"/>
        <v>1.7917953531706551E-2</v>
      </c>
      <c r="J22" s="2">
        <v>15.876213999999999</v>
      </c>
      <c r="K22" s="2">
        <f t="shared" si="1"/>
        <v>49.695433763157894</v>
      </c>
      <c r="L22" s="2">
        <f t="shared" si="3"/>
        <v>1143.7396253887696</v>
      </c>
      <c r="M22" s="5">
        <f t="shared" si="8"/>
        <v>-1.4420580000000012</v>
      </c>
      <c r="N22" s="6">
        <f t="shared" si="9"/>
        <v>-8.3268007339300426E-2</v>
      </c>
      <c r="O22" s="6">
        <f t="shared" si="10"/>
        <v>-8.6940114808076147E-2</v>
      </c>
      <c r="P22" s="6">
        <f t="shared" si="11"/>
        <v>8.5563641487978129E-3</v>
      </c>
    </row>
    <row r="23" spans="1:16" x14ac:dyDescent="0.25">
      <c r="A23" s="4">
        <v>41673</v>
      </c>
      <c r="B23" s="2">
        <v>64.319999999999993</v>
      </c>
      <c r="C23" s="2">
        <f t="shared" si="0"/>
        <v>156.54720105502386</v>
      </c>
      <c r="D23" s="2">
        <f t="shared" si="2"/>
        <v>8505.8566144437955</v>
      </c>
      <c r="E23" s="5">
        <f t="shared" si="4"/>
        <v>1.7499999999999929</v>
      </c>
      <c r="F23" s="6">
        <f t="shared" si="5"/>
        <v>2.7968675083905912E-2</v>
      </c>
      <c r="G23" s="6">
        <f t="shared" si="6"/>
        <v>2.7584694860438668E-2</v>
      </c>
      <c r="H23" s="6">
        <f t="shared" si="7"/>
        <v>5.0353532861028281E-4</v>
      </c>
      <c r="J23" s="2">
        <v>16.481323</v>
      </c>
      <c r="K23" s="2">
        <f t="shared" si="1"/>
        <v>49.695433763157894</v>
      </c>
      <c r="L23" s="2">
        <f t="shared" si="3"/>
        <v>1103.1771537873208</v>
      </c>
      <c r="M23" s="5">
        <f t="shared" si="8"/>
        <v>0.60510900000000056</v>
      </c>
      <c r="N23" s="6">
        <f t="shared" si="9"/>
        <v>3.8114187677238454E-2</v>
      </c>
      <c r="O23" s="6">
        <f t="shared" si="10"/>
        <v>3.7405786089510437E-2</v>
      </c>
      <c r="P23" s="6">
        <f t="shared" si="11"/>
        <v>1.0141221053414707E-3</v>
      </c>
    </row>
    <row r="24" spans="1:16" x14ac:dyDescent="0.25">
      <c r="A24" s="4">
        <v>41680</v>
      </c>
      <c r="B24" s="2">
        <v>67.089995999999999</v>
      </c>
      <c r="C24" s="2">
        <f t="shared" si="0"/>
        <v>156.54720105502386</v>
      </c>
      <c r="D24" s="2">
        <f t="shared" si="2"/>
        <v>8002.5915362565866</v>
      </c>
      <c r="E24" s="5">
        <f t="shared" si="4"/>
        <v>2.7699960000000061</v>
      </c>
      <c r="F24" s="6">
        <f t="shared" si="5"/>
        <v>4.3065858208955324E-2</v>
      </c>
      <c r="G24" s="6">
        <f t="shared" si="6"/>
        <v>4.2164317082680029E-2</v>
      </c>
      <c r="H24" s="6">
        <f t="shared" si="7"/>
        <v>1.3704222867697421E-3</v>
      </c>
      <c r="J24" s="2">
        <v>17.355571999999999</v>
      </c>
      <c r="K24" s="2">
        <f t="shared" si="1"/>
        <v>49.695433763157894</v>
      </c>
      <c r="L24" s="2">
        <f t="shared" si="3"/>
        <v>1045.8666588601623</v>
      </c>
      <c r="M24" s="5">
        <f t="shared" si="8"/>
        <v>0.87424899999999894</v>
      </c>
      <c r="N24" s="6">
        <f t="shared" si="9"/>
        <v>5.3044831413109186E-2</v>
      </c>
      <c r="O24" s="6">
        <f t="shared" si="10"/>
        <v>5.1685807186775595E-2</v>
      </c>
      <c r="P24" s="6">
        <f t="shared" si="11"/>
        <v>2.1275437591641512E-3</v>
      </c>
    </row>
    <row r="25" spans="1:16" x14ac:dyDescent="0.25">
      <c r="A25" s="4">
        <v>41687</v>
      </c>
      <c r="B25" s="2">
        <v>68.589995999999999</v>
      </c>
      <c r="C25" s="2">
        <f t="shared" si="0"/>
        <v>156.54720105502386</v>
      </c>
      <c r="D25" s="2">
        <f t="shared" si="2"/>
        <v>7736.4699210915151</v>
      </c>
      <c r="E25" s="5">
        <f t="shared" si="4"/>
        <v>1.5</v>
      </c>
      <c r="F25" s="6">
        <f t="shared" si="5"/>
        <v>2.2358027864541833E-2</v>
      </c>
      <c r="G25" s="6">
        <f t="shared" si="6"/>
        <v>2.2111751240298544E-2</v>
      </c>
      <c r="H25" s="6">
        <f t="shared" si="7"/>
        <v>2.8786718709964554E-4</v>
      </c>
      <c r="J25" s="2">
        <v>16.757687000000001</v>
      </c>
      <c r="K25" s="2">
        <f t="shared" si="1"/>
        <v>49.695433763157894</v>
      </c>
      <c r="L25" s="2">
        <f t="shared" si="3"/>
        <v>1084.8951618339181</v>
      </c>
      <c r="M25" s="5">
        <f t="shared" si="8"/>
        <v>-0.597884999999998</v>
      </c>
      <c r="N25" s="6">
        <f t="shared" si="9"/>
        <v>-3.4449167103221837E-2</v>
      </c>
      <c r="O25" s="6">
        <f t="shared" si="10"/>
        <v>-3.5056529201950175E-2</v>
      </c>
      <c r="P25" s="6">
        <f t="shared" si="11"/>
        <v>1.6497432407514073E-3</v>
      </c>
    </row>
    <row r="26" spans="1:16" x14ac:dyDescent="0.25">
      <c r="A26" s="4">
        <v>41694</v>
      </c>
      <c r="B26" s="2">
        <v>68.459998999999996</v>
      </c>
      <c r="C26" s="2">
        <f t="shared" si="0"/>
        <v>156.54720105502386</v>
      </c>
      <c r="D26" s="2">
        <f t="shared" si="2"/>
        <v>7759.3551658826009</v>
      </c>
      <c r="E26" s="5">
        <f t="shared" si="4"/>
        <v>-0.12999700000000303</v>
      </c>
      <c r="F26" s="6">
        <f t="shared" si="5"/>
        <v>-1.8952763898689108E-3</v>
      </c>
      <c r="G26" s="6">
        <f t="shared" si="6"/>
        <v>-1.8970746987199622E-3</v>
      </c>
      <c r="H26" s="6">
        <f t="shared" si="7"/>
        <v>4.9592252383581267E-5</v>
      </c>
      <c r="J26" s="2">
        <v>16.789272</v>
      </c>
      <c r="K26" s="2">
        <f t="shared" si="1"/>
        <v>49.695433763157894</v>
      </c>
      <c r="L26" s="2">
        <f t="shared" si="3"/>
        <v>1082.8154819831148</v>
      </c>
      <c r="M26" s="5">
        <f t="shared" si="8"/>
        <v>3.1584999999999752E-2</v>
      </c>
      <c r="N26" s="6">
        <f t="shared" si="9"/>
        <v>1.8848066561930504E-3</v>
      </c>
      <c r="O26" s="6">
        <f t="shared" si="10"/>
        <v>1.8830326368998128E-3</v>
      </c>
      <c r="P26" s="6">
        <f t="shared" si="11"/>
        <v>1.3523782463980411E-5</v>
      </c>
    </row>
    <row r="27" spans="1:16" x14ac:dyDescent="0.25">
      <c r="A27" s="4">
        <v>41701</v>
      </c>
      <c r="B27" s="2">
        <v>69.800003000000004</v>
      </c>
      <c r="C27" s="2">
        <f t="shared" si="0"/>
        <v>156.54720105502386</v>
      </c>
      <c r="D27" s="2">
        <f t="shared" si="2"/>
        <v>7525.0763703975354</v>
      </c>
      <c r="E27" s="5">
        <f t="shared" si="4"/>
        <v>1.3400040000000075</v>
      </c>
      <c r="F27" s="6">
        <f t="shared" si="5"/>
        <v>1.9573532275394972E-2</v>
      </c>
      <c r="G27" s="6">
        <f t="shared" si="6"/>
        <v>1.9384434253299283E-2</v>
      </c>
      <c r="H27" s="6">
        <f t="shared" si="7"/>
        <v>2.0275858357067059E-4</v>
      </c>
      <c r="J27" s="2">
        <v>16.923269000000001</v>
      </c>
      <c r="K27" s="2">
        <f t="shared" si="1"/>
        <v>49.695433763157894</v>
      </c>
      <c r="L27" s="2">
        <f t="shared" si="3"/>
        <v>1074.0147832635676</v>
      </c>
      <c r="M27" s="5">
        <f t="shared" si="8"/>
        <v>0.13399700000000081</v>
      </c>
      <c r="N27" s="6">
        <f t="shared" si="9"/>
        <v>7.9811084125625455E-3</v>
      </c>
      <c r="O27" s="6">
        <f t="shared" si="10"/>
        <v>7.9494278193460079E-3</v>
      </c>
      <c r="P27" s="6">
        <f t="shared" si="11"/>
        <v>5.7069655651035431E-6</v>
      </c>
    </row>
    <row r="28" spans="1:16" x14ac:dyDescent="0.25">
      <c r="A28" s="4">
        <v>41708</v>
      </c>
      <c r="B28" s="2">
        <v>67.720000999999996</v>
      </c>
      <c r="C28" s="2">
        <f t="shared" si="0"/>
        <v>156.54720105502386</v>
      </c>
      <c r="D28" s="2">
        <f t="shared" si="2"/>
        <v>7890.2714696152316</v>
      </c>
      <c r="E28" s="5">
        <f t="shared" si="4"/>
        <v>-2.0800020000000075</v>
      </c>
      <c r="F28" s="6">
        <f t="shared" si="5"/>
        <v>-2.9799454306613817E-2</v>
      </c>
      <c r="G28" s="6">
        <f t="shared" si="6"/>
        <v>-3.025248071664783E-2</v>
      </c>
      <c r="H28" s="6">
        <f t="shared" si="7"/>
        <v>1.2529888608126373E-3</v>
      </c>
      <c r="J28" s="2">
        <v>16.739819000000001</v>
      </c>
      <c r="K28" s="2">
        <f t="shared" si="1"/>
        <v>49.695433763157894</v>
      </c>
      <c r="L28" s="2">
        <f t="shared" si="3"/>
        <v>1086.0725444176708</v>
      </c>
      <c r="M28" s="5">
        <f t="shared" si="8"/>
        <v>-0.18345000000000056</v>
      </c>
      <c r="N28" s="6">
        <f t="shared" si="9"/>
        <v>-1.0840104237544208E-2</v>
      </c>
      <c r="O28" s="6">
        <f t="shared" si="10"/>
        <v>-1.0899286248868071E-2</v>
      </c>
      <c r="P28" s="6">
        <f t="shared" si="11"/>
        <v>2.7092463612367871E-4</v>
      </c>
    </row>
    <row r="29" spans="1:16" x14ac:dyDescent="0.25">
      <c r="A29" s="4">
        <v>41715</v>
      </c>
      <c r="B29" s="2">
        <v>67.239998</v>
      </c>
      <c r="C29" s="2">
        <f t="shared" si="0"/>
        <v>156.54720105502386</v>
      </c>
      <c r="D29" s="2">
        <f t="shared" si="2"/>
        <v>7975.7765175112636</v>
      </c>
      <c r="E29" s="5">
        <f t="shared" si="4"/>
        <v>-0.4800029999999964</v>
      </c>
      <c r="F29" s="6">
        <f t="shared" si="5"/>
        <v>-7.0880536460712169E-3</v>
      </c>
      <c r="G29" s="6">
        <f t="shared" si="6"/>
        <v>-7.1132932354062437E-3</v>
      </c>
      <c r="H29" s="6">
        <f t="shared" si="7"/>
        <v>1.5026825327323795E-4</v>
      </c>
      <c r="J29" s="2">
        <v>17.000796999999999</v>
      </c>
      <c r="K29" s="2">
        <f t="shared" si="1"/>
        <v>49.695433763157894</v>
      </c>
      <c r="L29" s="2">
        <f t="shared" si="3"/>
        <v>1068.9392730748357</v>
      </c>
      <c r="M29" s="5">
        <f t="shared" si="8"/>
        <v>0.26097799999999793</v>
      </c>
      <c r="N29" s="6">
        <f t="shared" si="9"/>
        <v>1.5590252200456763E-2</v>
      </c>
      <c r="O29" s="6">
        <f t="shared" si="10"/>
        <v>1.546997273266793E-2</v>
      </c>
      <c r="P29" s="6">
        <f t="shared" si="11"/>
        <v>9.8197606031802766E-5</v>
      </c>
    </row>
    <row r="30" spans="1:16" x14ac:dyDescent="0.25">
      <c r="A30" s="4">
        <v>41722</v>
      </c>
      <c r="B30" s="2">
        <v>60.009998000000003</v>
      </c>
      <c r="C30" s="2">
        <f t="shared" si="0"/>
        <v>156.54720105502386</v>
      </c>
      <c r="D30" s="2">
        <f t="shared" si="2"/>
        <v>9319.4315736869085</v>
      </c>
      <c r="E30" s="5">
        <f t="shared" si="4"/>
        <v>-7.2299999999999969</v>
      </c>
      <c r="F30" s="6">
        <f t="shared" si="5"/>
        <v>-0.10752528576815241</v>
      </c>
      <c r="G30" s="6">
        <f t="shared" si="6"/>
        <v>-0.11375709712257231</v>
      </c>
      <c r="H30" s="6">
        <f t="shared" si="7"/>
        <v>1.4137732951584332E-2</v>
      </c>
      <c r="J30" s="2">
        <v>17.128094000000001</v>
      </c>
      <c r="K30" s="2">
        <f t="shared" si="1"/>
        <v>49.695433763157894</v>
      </c>
      <c r="L30" s="2">
        <f t="shared" si="3"/>
        <v>1060.6316192489651</v>
      </c>
      <c r="M30" s="5">
        <f t="shared" si="8"/>
        <v>0.12729700000000221</v>
      </c>
      <c r="N30" s="6">
        <f t="shared" si="9"/>
        <v>7.4877077821705789E-3</v>
      </c>
      <c r="O30" s="6">
        <f t="shared" si="10"/>
        <v>7.4598140517860116E-3</v>
      </c>
      <c r="P30" s="6">
        <f t="shared" si="11"/>
        <v>3.6073854708493864E-6</v>
      </c>
    </row>
    <row r="31" spans="1:16" x14ac:dyDescent="0.25">
      <c r="A31" s="4">
        <v>41729</v>
      </c>
      <c r="B31" s="2">
        <v>56.75</v>
      </c>
      <c r="C31" s="2">
        <f t="shared" si="0"/>
        <v>156.54720105502386</v>
      </c>
      <c r="D31" s="2">
        <f t="shared" si="2"/>
        <v>9959.4813384168556</v>
      </c>
      <c r="E31" s="5">
        <f t="shared" si="4"/>
        <v>-3.2599980000000031</v>
      </c>
      <c r="F31" s="6">
        <f t="shared" si="5"/>
        <v>-5.432424776951339E-2</v>
      </c>
      <c r="G31" s="6">
        <f t="shared" si="6"/>
        <v>-5.5855525312130214E-2</v>
      </c>
      <c r="H31" s="6">
        <f t="shared" si="7"/>
        <v>3.721076530113714E-3</v>
      </c>
      <c r="J31" s="2">
        <v>16.967300000000002</v>
      </c>
      <c r="K31" s="2">
        <f t="shared" si="1"/>
        <v>49.695433763157894</v>
      </c>
      <c r="L31" s="2">
        <f t="shared" si="3"/>
        <v>1071.1307396191555</v>
      </c>
      <c r="M31" s="5">
        <f t="shared" si="8"/>
        <v>-0.16079399999999922</v>
      </c>
      <c r="N31" s="6">
        <f t="shared" si="9"/>
        <v>-9.3877345605412488E-3</v>
      </c>
      <c r="O31" s="6">
        <f t="shared" si="10"/>
        <v>-9.432077076005848E-3</v>
      </c>
      <c r="P31" s="6">
        <f t="shared" si="11"/>
        <v>2.2477743365900574E-4</v>
      </c>
    </row>
    <row r="32" spans="1:16" x14ac:dyDescent="0.25">
      <c r="A32" s="4">
        <v>41736</v>
      </c>
      <c r="B32" s="2">
        <v>58.529998999999997</v>
      </c>
      <c r="C32" s="2">
        <f t="shared" si="0"/>
        <v>156.54720105502386</v>
      </c>
      <c r="D32" s="2">
        <f t="shared" si="2"/>
        <v>9607.3718986953736</v>
      </c>
      <c r="E32" s="5">
        <f t="shared" si="4"/>
        <v>1.7799989999999966</v>
      </c>
      <c r="F32" s="6">
        <f t="shared" si="5"/>
        <v>3.1365621145374389E-2</v>
      </c>
      <c r="G32" s="6">
        <f t="shared" si="6"/>
        <v>3.0883769856361796E-2</v>
      </c>
      <c r="H32" s="6">
        <f t="shared" si="7"/>
        <v>6.6247902401576301E-4</v>
      </c>
      <c r="J32" s="2">
        <v>16.577742000000001</v>
      </c>
      <c r="K32" s="2">
        <f t="shared" si="1"/>
        <v>49.695433763157894</v>
      </c>
      <c r="L32" s="2">
        <f t="shared" si="3"/>
        <v>1096.7815077195362</v>
      </c>
      <c r="M32" s="5">
        <f t="shared" si="8"/>
        <v>-0.38955800000000096</v>
      </c>
      <c r="N32" s="6">
        <f t="shared" si="9"/>
        <v>-2.2959339435266714E-2</v>
      </c>
      <c r="O32" s="6">
        <f t="shared" si="10"/>
        <v>-2.3227010031825496E-2</v>
      </c>
      <c r="P32" s="6">
        <f t="shared" si="11"/>
        <v>8.2872086109597569E-4</v>
      </c>
    </row>
    <row r="33" spans="1:16" x14ac:dyDescent="0.25">
      <c r="A33" s="4">
        <v>41743</v>
      </c>
      <c r="B33" s="2">
        <v>58.939999</v>
      </c>
      <c r="C33" s="2">
        <f t="shared" si="0"/>
        <v>156.54720105502386</v>
      </c>
      <c r="D33" s="2">
        <f t="shared" si="2"/>
        <v>9527.1658930102549</v>
      </c>
      <c r="E33" s="5">
        <f t="shared" si="4"/>
        <v>0.41000000000000369</v>
      </c>
      <c r="F33" s="6">
        <f t="shared" si="5"/>
        <v>7.0049548437546311E-3</v>
      </c>
      <c r="G33" s="6">
        <f t="shared" si="6"/>
        <v>6.9805341252682125E-3</v>
      </c>
      <c r="H33" s="6">
        <f t="shared" si="7"/>
        <v>3.3688111574667655E-6</v>
      </c>
      <c r="J33" s="2">
        <v>16.747799000000001</v>
      </c>
      <c r="K33" s="2">
        <f t="shared" si="1"/>
        <v>49.695433763157894</v>
      </c>
      <c r="L33" s="2">
        <f t="shared" si="3"/>
        <v>1085.5466364864506</v>
      </c>
      <c r="M33" s="5">
        <f t="shared" si="8"/>
        <v>0.1700569999999999</v>
      </c>
      <c r="N33" s="6">
        <f t="shared" si="9"/>
        <v>1.0258152165717134E-2</v>
      </c>
      <c r="O33" s="6">
        <f t="shared" si="10"/>
        <v>1.0205894397703766E-2</v>
      </c>
      <c r="P33" s="6">
        <f t="shared" si="11"/>
        <v>2.1579668573912427E-5</v>
      </c>
    </row>
    <row r="34" spans="1:16" x14ac:dyDescent="0.25">
      <c r="A34" s="4">
        <v>41750</v>
      </c>
      <c r="B34" s="2">
        <v>57.709999000000003</v>
      </c>
      <c r="C34" s="2">
        <f t="shared" si="0"/>
        <v>156.54720105502386</v>
      </c>
      <c r="D34" s="2">
        <f t="shared" si="2"/>
        <v>9768.7925100656103</v>
      </c>
      <c r="E34" s="5">
        <f t="shared" si="4"/>
        <v>-1.2299999999999969</v>
      </c>
      <c r="F34" s="6">
        <f t="shared" si="5"/>
        <v>-2.0868680367639586E-2</v>
      </c>
      <c r="G34" s="6">
        <f t="shared" si="6"/>
        <v>-2.1089508948286425E-2</v>
      </c>
      <c r="H34" s="6">
        <f t="shared" si="7"/>
        <v>6.8825481059311424E-4</v>
      </c>
      <c r="J34" s="2">
        <v>18.247299000000002</v>
      </c>
      <c r="K34" s="2">
        <f t="shared" si="1"/>
        <v>49.695433763157894</v>
      </c>
      <c r="L34" s="2">
        <f t="shared" si="3"/>
        <v>988.98518008173994</v>
      </c>
      <c r="M34" s="5">
        <f t="shared" si="8"/>
        <v>1.4995000000000012</v>
      </c>
      <c r="N34" s="6">
        <f t="shared" si="9"/>
        <v>8.953415311468696E-2</v>
      </c>
      <c r="O34" s="6">
        <f t="shared" si="10"/>
        <v>8.5750222423547628E-2</v>
      </c>
      <c r="P34" s="6">
        <f t="shared" si="11"/>
        <v>6.4303912278637528E-3</v>
      </c>
    </row>
    <row r="35" spans="1:16" x14ac:dyDescent="0.25">
      <c r="A35" s="4">
        <v>41757</v>
      </c>
      <c r="B35" s="2">
        <v>60.459999000000003</v>
      </c>
      <c r="C35" s="2">
        <f t="shared" si="0"/>
        <v>156.54720105502386</v>
      </c>
      <c r="D35" s="2">
        <f t="shared" si="2"/>
        <v>9232.7503987629807</v>
      </c>
      <c r="E35" s="5">
        <f t="shared" si="4"/>
        <v>2.75</v>
      </c>
      <c r="F35" s="6">
        <f t="shared" si="5"/>
        <v>4.7652054196015495E-2</v>
      </c>
      <c r="G35" s="6">
        <f t="shared" si="6"/>
        <v>4.6551521416595285E-2</v>
      </c>
      <c r="H35" s="6">
        <f t="shared" si="7"/>
        <v>1.7144915705047271E-3</v>
      </c>
      <c r="J35" s="2">
        <v>18.905792000000002</v>
      </c>
      <c r="K35" s="2">
        <f t="shared" si="1"/>
        <v>49.695433763157894</v>
      </c>
      <c r="L35" s="2">
        <f t="shared" si="3"/>
        <v>948.0020399035966</v>
      </c>
      <c r="M35" s="5">
        <f t="shared" si="8"/>
        <v>0.65849299999999999</v>
      </c>
      <c r="N35" s="6">
        <f t="shared" si="9"/>
        <v>3.6087149117247433E-2</v>
      </c>
      <c r="O35" s="6">
        <f t="shared" si="10"/>
        <v>3.5451261068881634E-2</v>
      </c>
      <c r="P35" s="6">
        <f t="shared" si="11"/>
        <v>8.9345746513621726E-4</v>
      </c>
    </row>
    <row r="36" spans="1:16" x14ac:dyDescent="0.25">
      <c r="A36" s="4">
        <v>41764</v>
      </c>
      <c r="B36" s="2">
        <v>57.240001999999997</v>
      </c>
      <c r="C36" s="2">
        <f t="shared" si="0"/>
        <v>156.54720105502386</v>
      </c>
      <c r="D36" s="2">
        <f t="shared" si="2"/>
        <v>9861.9197841541318</v>
      </c>
      <c r="E36" s="5">
        <f t="shared" si="4"/>
        <v>-3.2199970000000064</v>
      </c>
      <c r="F36" s="6">
        <f t="shared" si="5"/>
        <v>-5.3258303891139766E-2</v>
      </c>
      <c r="G36" s="6">
        <f t="shared" si="6"/>
        <v>-5.4728983182600333E-2</v>
      </c>
      <c r="H36" s="6">
        <f t="shared" si="7"/>
        <v>3.5849060741371661E-3</v>
      </c>
      <c r="J36" s="2">
        <v>18.681194000000001</v>
      </c>
      <c r="K36" s="2">
        <f t="shared" si="1"/>
        <v>49.695433763157894</v>
      </c>
      <c r="L36" s="2">
        <f t="shared" si="3"/>
        <v>961.88306808664413</v>
      </c>
      <c r="M36" s="5">
        <f t="shared" si="8"/>
        <v>-0.2245980000000003</v>
      </c>
      <c r="N36" s="6">
        <f t="shared" si="9"/>
        <v>-1.1879851423309867E-2</v>
      </c>
      <c r="O36" s="6">
        <f t="shared" si="10"/>
        <v>-1.1950980756763091E-2</v>
      </c>
      <c r="P36" s="6">
        <f t="shared" si="11"/>
        <v>3.0665203570905629E-4</v>
      </c>
    </row>
    <row r="37" spans="1:16" x14ac:dyDescent="0.25">
      <c r="A37" s="4">
        <v>41771</v>
      </c>
      <c r="B37" s="2">
        <v>58.02</v>
      </c>
      <c r="C37" s="2">
        <f t="shared" si="0"/>
        <v>156.54720105502386</v>
      </c>
      <c r="D37" s="2">
        <f t="shared" si="2"/>
        <v>9707.6093477370941</v>
      </c>
      <c r="E37" s="5">
        <f t="shared" si="4"/>
        <v>0.77999800000000619</v>
      </c>
      <c r="F37" s="6">
        <f t="shared" si="5"/>
        <v>1.3626798964821949E-2</v>
      </c>
      <c r="G37" s="6">
        <f t="shared" si="6"/>
        <v>1.3534789064407585E-2</v>
      </c>
      <c r="H37" s="6">
        <f t="shared" si="7"/>
        <v>7.0386849363226968E-5</v>
      </c>
      <c r="J37" s="2">
        <v>19.169559</v>
      </c>
      <c r="K37" s="2">
        <f t="shared" si="1"/>
        <v>49.695433763157894</v>
      </c>
      <c r="L37" s="2">
        <f t="shared" si="3"/>
        <v>931.82903005599997</v>
      </c>
      <c r="M37" s="5">
        <f t="shared" si="8"/>
        <v>0.48836499999999816</v>
      </c>
      <c r="N37" s="6">
        <f t="shared" si="9"/>
        <v>2.6142065651692185E-2</v>
      </c>
      <c r="O37" s="6">
        <f t="shared" si="10"/>
        <v>2.5806202710566981E-2</v>
      </c>
      <c r="P37" s="6">
        <f t="shared" si="11"/>
        <v>4.0988838874267755E-4</v>
      </c>
    </row>
    <row r="38" spans="1:16" x14ac:dyDescent="0.25">
      <c r="A38" s="4">
        <v>41778</v>
      </c>
      <c r="B38" s="2">
        <v>61.349997999999999</v>
      </c>
      <c r="C38" s="2">
        <f t="shared" si="0"/>
        <v>156.54720105502386</v>
      </c>
      <c r="D38" s="2">
        <f t="shared" si="2"/>
        <v>9062.5074694994455</v>
      </c>
      <c r="E38" s="5">
        <f t="shared" si="4"/>
        <v>3.3299979999999962</v>
      </c>
      <c r="F38" s="6">
        <f t="shared" si="5"/>
        <v>5.7393967597380142E-2</v>
      </c>
      <c r="G38" s="6">
        <f t="shared" si="6"/>
        <v>5.5807359863824985E-2</v>
      </c>
      <c r="H38" s="6">
        <f t="shared" si="7"/>
        <v>2.5666643738204691E-3</v>
      </c>
      <c r="J38" s="2">
        <v>19.702767999999999</v>
      </c>
      <c r="K38" s="2">
        <f t="shared" si="1"/>
        <v>49.695433763157894</v>
      </c>
      <c r="L38" s="2">
        <f t="shared" si="3"/>
        <v>899.5599995805037</v>
      </c>
      <c r="M38" s="5">
        <f t="shared" si="8"/>
        <v>0.53320899999999938</v>
      </c>
      <c r="N38" s="6">
        <f t="shared" si="9"/>
        <v>2.781540253482093E-2</v>
      </c>
      <c r="O38" s="6">
        <f t="shared" si="10"/>
        <v>2.7435581389780344E-2</v>
      </c>
      <c r="P38" s="6">
        <f t="shared" si="11"/>
        <v>4.7851908910439281E-4</v>
      </c>
    </row>
    <row r="39" spans="1:16" x14ac:dyDescent="0.25">
      <c r="A39" s="4">
        <v>41785</v>
      </c>
      <c r="B39" s="2">
        <v>63.299999</v>
      </c>
      <c r="C39" s="2">
        <f t="shared" si="0"/>
        <v>156.54720105502386</v>
      </c>
      <c r="D39" s="2">
        <f t="shared" si="2"/>
        <v>8695.0406910904458</v>
      </c>
      <c r="E39" s="5">
        <f t="shared" si="4"/>
        <v>1.9500010000000003</v>
      </c>
      <c r="F39" s="6">
        <f t="shared" si="5"/>
        <v>3.178485841189433E-2</v>
      </c>
      <c r="G39" s="6">
        <f t="shared" si="6"/>
        <v>3.1290174795259099E-2</v>
      </c>
      <c r="H39" s="6">
        <f t="shared" si="7"/>
        <v>6.8356483248076954E-4</v>
      </c>
      <c r="J39" s="2">
        <v>20.308167000000001</v>
      </c>
      <c r="K39" s="2">
        <f t="shared" si="1"/>
        <v>49.695433763157894</v>
      </c>
      <c r="L39" s="2">
        <f t="shared" si="3"/>
        <v>863.61144780900452</v>
      </c>
      <c r="M39" s="5">
        <f t="shared" si="8"/>
        <v>0.60539900000000202</v>
      </c>
      <c r="N39" s="6">
        <f t="shared" si="9"/>
        <v>3.0726596384832935E-2</v>
      </c>
      <c r="O39" s="6">
        <f t="shared" si="10"/>
        <v>3.0263986923702673E-2</v>
      </c>
      <c r="P39" s="6">
        <f t="shared" si="11"/>
        <v>6.1026215698064244E-4</v>
      </c>
    </row>
    <row r="40" spans="1:16" x14ac:dyDescent="0.25">
      <c r="A40" s="4">
        <v>41792</v>
      </c>
      <c r="B40" s="2">
        <v>62.5</v>
      </c>
      <c r="C40" s="2">
        <f t="shared" si="0"/>
        <v>156.54720105502386</v>
      </c>
      <c r="D40" s="2">
        <f t="shared" si="2"/>
        <v>8844.8760262840806</v>
      </c>
      <c r="E40" s="5">
        <f t="shared" si="4"/>
        <v>-0.79999899999999968</v>
      </c>
      <c r="F40" s="6">
        <f t="shared" si="5"/>
        <v>-1.2638215049576853E-2</v>
      </c>
      <c r="G40" s="6">
        <f t="shared" si="6"/>
        <v>-1.2718756609986248E-2</v>
      </c>
      <c r="H40" s="6">
        <f t="shared" si="7"/>
        <v>3.1911744374655068E-4</v>
      </c>
      <c r="J40" s="2">
        <v>20.711438999999999</v>
      </c>
      <c r="K40" s="2">
        <f t="shared" si="1"/>
        <v>49.695433763157894</v>
      </c>
      <c r="L40" s="2">
        <f t="shared" si="3"/>
        <v>840.07195243076433</v>
      </c>
      <c r="M40" s="5">
        <f t="shared" si="8"/>
        <v>0.40327199999999763</v>
      </c>
      <c r="N40" s="6">
        <f t="shared" si="9"/>
        <v>1.9857626737065811E-2</v>
      </c>
      <c r="O40" s="6">
        <f t="shared" si="10"/>
        <v>1.9663035923429731E-2</v>
      </c>
      <c r="P40" s="6">
        <f t="shared" si="11"/>
        <v>1.9888145712729059E-4</v>
      </c>
    </row>
    <row r="41" spans="1:16" x14ac:dyDescent="0.25">
      <c r="A41" s="4">
        <v>41799</v>
      </c>
      <c r="B41" s="2">
        <v>64.5</v>
      </c>
      <c r="C41" s="2">
        <f t="shared" si="0"/>
        <v>156.54720105502386</v>
      </c>
      <c r="D41" s="2">
        <f t="shared" si="2"/>
        <v>8472.6872220639852</v>
      </c>
      <c r="E41" s="5">
        <f t="shared" si="4"/>
        <v>2</v>
      </c>
      <c r="F41" s="6">
        <f t="shared" si="5"/>
        <v>3.2000000000000001E-2</v>
      </c>
      <c r="G41" s="6">
        <f t="shared" si="6"/>
        <v>3.1498667059371016E-2</v>
      </c>
      <c r="H41" s="6">
        <f t="shared" si="7"/>
        <v>6.9451039235793809E-4</v>
      </c>
      <c r="J41" s="2">
        <v>20.499372000000001</v>
      </c>
      <c r="K41" s="2">
        <f t="shared" si="1"/>
        <v>49.695433763157894</v>
      </c>
      <c r="L41" s="2">
        <f t="shared" si="3"/>
        <v>852.41002247813037</v>
      </c>
      <c r="M41" s="5">
        <f t="shared" si="8"/>
        <v>-0.21206699999999756</v>
      </c>
      <c r="N41" s="6">
        <f t="shared" si="9"/>
        <v>-1.0239124379527544E-2</v>
      </c>
      <c r="O41" s="6">
        <f t="shared" si="10"/>
        <v>-1.0291904806232132E-2</v>
      </c>
      <c r="P41" s="6">
        <f t="shared" si="11"/>
        <v>2.5129880822079845E-4</v>
      </c>
    </row>
    <row r="42" spans="1:16" x14ac:dyDescent="0.25">
      <c r="A42" s="4">
        <v>41806</v>
      </c>
      <c r="B42" s="2">
        <v>64.5</v>
      </c>
      <c r="C42" s="2">
        <f t="shared" si="0"/>
        <v>156.54720105502386</v>
      </c>
      <c r="D42" s="2">
        <f t="shared" si="2"/>
        <v>8472.6872220639852</v>
      </c>
      <c r="E42" s="5">
        <f t="shared" si="4"/>
        <v>0</v>
      </c>
      <c r="F42" s="6">
        <f t="shared" si="5"/>
        <v>0</v>
      </c>
      <c r="G42" s="6">
        <f t="shared" si="6"/>
        <v>0</v>
      </c>
      <c r="H42" s="6">
        <f t="shared" si="7"/>
        <v>2.647207439137558E-5</v>
      </c>
      <c r="J42" s="2">
        <v>20.416283</v>
      </c>
      <c r="K42" s="2">
        <f t="shared" si="1"/>
        <v>49.695433763157894</v>
      </c>
      <c r="L42" s="2">
        <f t="shared" si="3"/>
        <v>857.26866941172943</v>
      </c>
      <c r="M42" s="5">
        <f t="shared" si="8"/>
        <v>-8.3089000000001079E-2</v>
      </c>
      <c r="N42" s="6">
        <f t="shared" si="9"/>
        <v>-4.0532461189543307E-3</v>
      </c>
      <c r="O42" s="6">
        <f t="shared" si="10"/>
        <v>-4.0614827853628051E-3</v>
      </c>
      <c r="P42" s="6">
        <f t="shared" si="11"/>
        <v>9.2582595258581876E-5</v>
      </c>
    </row>
    <row r="43" spans="1:16" x14ac:dyDescent="0.25">
      <c r="A43" s="4">
        <v>41813</v>
      </c>
      <c r="B43" s="2">
        <v>67.599997999999999</v>
      </c>
      <c r="C43" s="2">
        <f t="shared" si="0"/>
        <v>156.54720105502386</v>
      </c>
      <c r="D43" s="2">
        <f t="shared" si="2"/>
        <v>7911.6049313116464</v>
      </c>
      <c r="E43" s="5">
        <f t="shared" si="4"/>
        <v>3.0999979999999994</v>
      </c>
      <c r="F43" s="6">
        <f t="shared" si="5"/>
        <v>4.8061984496124019E-2</v>
      </c>
      <c r="G43" s="6">
        <f t="shared" si="6"/>
        <v>4.6942729661392402E-2</v>
      </c>
      <c r="H43" s="6">
        <f t="shared" si="7"/>
        <v>1.7470416797372565E-3</v>
      </c>
      <c r="J43" s="2">
        <v>20.656580000000002</v>
      </c>
      <c r="K43" s="2">
        <f t="shared" si="1"/>
        <v>49.695433763157894</v>
      </c>
      <c r="L43" s="2">
        <f t="shared" si="3"/>
        <v>843.25502787806931</v>
      </c>
      <c r="M43" s="5">
        <f t="shared" si="8"/>
        <v>0.24029700000000176</v>
      </c>
      <c r="N43" s="6">
        <f t="shared" si="9"/>
        <v>1.1769870157070303E-2</v>
      </c>
      <c r="O43" s="6">
        <f t="shared" si="10"/>
        <v>1.1701143975176126E-2</v>
      </c>
      <c r="P43" s="6">
        <f t="shared" si="11"/>
        <v>3.7707481283378375E-5</v>
      </c>
    </row>
    <row r="44" spans="1:16" x14ac:dyDescent="0.25">
      <c r="A44" s="4">
        <v>41820</v>
      </c>
      <c r="B44" s="2">
        <v>66.290001000000004</v>
      </c>
      <c r="C44" s="2">
        <f t="shared" si="0"/>
        <v>156.54720105502386</v>
      </c>
      <c r="D44" s="2">
        <f t="shared" si="2"/>
        <v>8146.3621617725985</v>
      </c>
      <c r="E44" s="5">
        <f t="shared" si="4"/>
        <v>-1.3099969999999956</v>
      </c>
      <c r="F44" s="6">
        <f t="shared" si="5"/>
        <v>-1.9378654419486753E-2</v>
      </c>
      <c r="G44" s="6">
        <f t="shared" si="6"/>
        <v>-1.9568882124587426E-2</v>
      </c>
      <c r="H44" s="6">
        <f t="shared" si="7"/>
        <v>6.1078101035434609E-4</v>
      </c>
      <c r="J44" s="2">
        <v>21.116961</v>
      </c>
      <c r="K44" s="2">
        <f t="shared" si="1"/>
        <v>49.695433763157894</v>
      </c>
      <c r="L44" s="2">
        <f t="shared" si="3"/>
        <v>816.72910547455763</v>
      </c>
      <c r="M44" s="5">
        <f t="shared" si="8"/>
        <v>0.46038099999999815</v>
      </c>
      <c r="N44" s="6">
        <f t="shared" si="9"/>
        <v>2.2287377678202207E-2</v>
      </c>
      <c r="O44" s="6">
        <f t="shared" si="10"/>
        <v>2.2042643720553295E-2</v>
      </c>
      <c r="P44" s="6">
        <f t="shared" si="11"/>
        <v>2.7166098876089419E-4</v>
      </c>
    </row>
    <row r="45" spans="1:16" x14ac:dyDescent="0.25">
      <c r="A45" s="4">
        <v>41827</v>
      </c>
      <c r="B45" s="2">
        <v>66.339995999999999</v>
      </c>
      <c r="C45" s="2">
        <f t="shared" si="0"/>
        <v>156.54720105502386</v>
      </c>
      <c r="D45" s="2">
        <f t="shared" si="2"/>
        <v>8137.3398438391232</v>
      </c>
      <c r="E45" s="5">
        <f t="shared" si="4"/>
        <v>4.9994999999995571E-2</v>
      </c>
      <c r="F45" s="6">
        <f t="shared" si="5"/>
        <v>7.5418614038029008E-4</v>
      </c>
      <c r="G45" s="6">
        <f t="shared" si="6"/>
        <v>7.5390188492523071E-4</v>
      </c>
      <c r="H45" s="6">
        <f t="shared" si="7"/>
        <v>1.9282638280767496E-5</v>
      </c>
      <c r="J45" s="2">
        <v>21.384207</v>
      </c>
      <c r="K45" s="2">
        <f t="shared" si="1"/>
        <v>49.695433763157894</v>
      </c>
      <c r="L45" s="2">
        <f t="shared" si="3"/>
        <v>801.52556083494778</v>
      </c>
      <c r="M45" s="5">
        <f t="shared" si="8"/>
        <v>0.26724600000000009</v>
      </c>
      <c r="N45" s="6">
        <f t="shared" si="9"/>
        <v>1.2655514209644092E-2</v>
      </c>
      <c r="O45" s="6">
        <f t="shared" si="10"/>
        <v>1.2576102485293176E-2</v>
      </c>
      <c r="P45" s="6">
        <f t="shared" si="11"/>
        <v>4.9218647217156058E-5</v>
      </c>
    </row>
    <row r="46" spans="1:16" x14ac:dyDescent="0.25">
      <c r="A46" s="4">
        <v>41834</v>
      </c>
      <c r="B46" s="2">
        <v>68.419998000000007</v>
      </c>
      <c r="C46" s="2">
        <f t="shared" si="0"/>
        <v>156.54720105502386</v>
      </c>
      <c r="D46" s="2">
        <f t="shared" si="2"/>
        <v>7766.4039183014056</v>
      </c>
      <c r="E46" s="5">
        <f t="shared" si="4"/>
        <v>2.0800020000000075</v>
      </c>
      <c r="F46" s="6">
        <f t="shared" si="5"/>
        <v>3.1353664838930762E-2</v>
      </c>
      <c r="G46" s="6">
        <f t="shared" si="6"/>
        <v>3.0872177094782509E-2</v>
      </c>
      <c r="H46" s="6">
        <f t="shared" si="7"/>
        <v>6.6188239392778116E-4</v>
      </c>
      <c r="J46" s="2">
        <v>21.206789000000001</v>
      </c>
      <c r="K46" s="2">
        <f t="shared" si="1"/>
        <v>49.695433763157894</v>
      </c>
      <c r="L46" s="2">
        <f t="shared" si="3"/>
        <v>811.60288044140361</v>
      </c>
      <c r="M46" s="5">
        <f t="shared" si="8"/>
        <v>-0.17741799999999941</v>
      </c>
      <c r="N46" s="6">
        <f t="shared" si="9"/>
        <v>-8.2966836226379317E-3</v>
      </c>
      <c r="O46" s="6">
        <f t="shared" si="10"/>
        <v>-8.3312926619776954E-3</v>
      </c>
      <c r="P46" s="6">
        <f t="shared" si="11"/>
        <v>1.9298196477607102E-4</v>
      </c>
    </row>
    <row r="47" spans="1:16" x14ac:dyDescent="0.25">
      <c r="A47" s="4">
        <v>41841</v>
      </c>
      <c r="B47" s="2">
        <v>75.190002000000007</v>
      </c>
      <c r="C47" s="2">
        <f t="shared" si="0"/>
        <v>156.54720105502386</v>
      </c>
      <c r="D47" s="2">
        <f t="shared" si="2"/>
        <v>6618.9938380787744</v>
      </c>
      <c r="E47" s="5">
        <f t="shared" si="4"/>
        <v>6.7700040000000001</v>
      </c>
      <c r="F47" s="6">
        <f t="shared" si="5"/>
        <v>9.8947737472894981E-2</v>
      </c>
      <c r="G47" s="6">
        <f t="shared" si="6"/>
        <v>9.4353119670977648E-2</v>
      </c>
      <c r="H47" s="6">
        <f t="shared" si="7"/>
        <v>7.9580704202363017E-3</v>
      </c>
      <c r="J47" s="2">
        <v>21.934425000000001</v>
      </c>
      <c r="K47" s="2">
        <f t="shared" si="1"/>
        <v>49.695433763157894</v>
      </c>
      <c r="L47" s="2">
        <f t="shared" si="3"/>
        <v>770.67360754812933</v>
      </c>
      <c r="M47" s="5">
        <f t="shared" si="8"/>
        <v>0.72763600000000039</v>
      </c>
      <c r="N47" s="6">
        <f t="shared" si="9"/>
        <v>3.431146506903994E-2</v>
      </c>
      <c r="O47" s="6">
        <f t="shared" si="10"/>
        <v>3.3735954198581219E-2</v>
      </c>
      <c r="P47" s="6">
        <f t="shared" si="11"/>
        <v>7.9385609473860564E-4</v>
      </c>
    </row>
    <row r="48" spans="1:16" x14ac:dyDescent="0.25">
      <c r="A48" s="4">
        <v>41848</v>
      </c>
      <c r="B48" s="2">
        <v>72.360000999999997</v>
      </c>
      <c r="C48" s="2">
        <f t="shared" si="0"/>
        <v>156.54720105502386</v>
      </c>
      <c r="D48" s="2">
        <f t="shared" si="2"/>
        <v>7087.4846531046105</v>
      </c>
      <c r="E48" s="5">
        <f t="shared" si="4"/>
        <v>-2.83000100000001</v>
      </c>
      <c r="F48" s="6">
        <f t="shared" si="5"/>
        <v>-3.7637996072935463E-2</v>
      </c>
      <c r="G48" s="6">
        <f t="shared" si="6"/>
        <v>-3.8364595642332938E-2</v>
      </c>
      <c r="H48" s="6">
        <f t="shared" si="7"/>
        <v>1.8930937872441429E-3</v>
      </c>
      <c r="J48" s="2">
        <v>21.588571999999999</v>
      </c>
      <c r="K48" s="2">
        <f t="shared" si="1"/>
        <v>49.695433763157894</v>
      </c>
      <c r="L48" s="2">
        <f t="shared" si="3"/>
        <v>789.99567817326727</v>
      </c>
      <c r="M48" s="5">
        <f t="shared" si="8"/>
        <v>-0.34585300000000174</v>
      </c>
      <c r="N48" s="6">
        <f t="shared" si="9"/>
        <v>-1.5767589075163891E-2</v>
      </c>
      <c r="O48" s="6">
        <f t="shared" si="10"/>
        <v>-1.5893219854077625E-2</v>
      </c>
      <c r="P48" s="6">
        <f t="shared" si="11"/>
        <v>4.6026219041962518E-4</v>
      </c>
    </row>
    <row r="49" spans="1:16" x14ac:dyDescent="0.25">
      <c r="A49" s="4">
        <v>41855</v>
      </c>
      <c r="B49" s="2">
        <v>73.059997999999993</v>
      </c>
      <c r="C49" s="2">
        <f t="shared" si="0"/>
        <v>156.54720105502386</v>
      </c>
      <c r="D49" s="2">
        <f t="shared" si="2"/>
        <v>6970.1130739507871</v>
      </c>
      <c r="E49" s="5">
        <f t="shared" si="4"/>
        <v>0.69999699999999621</v>
      </c>
      <c r="F49" s="6">
        <f t="shared" si="5"/>
        <v>9.6738113643751369E-3</v>
      </c>
      <c r="G49" s="6">
        <f t="shared" si="6"/>
        <v>9.6273196454912443E-3</v>
      </c>
      <c r="H49" s="6">
        <f t="shared" si="7"/>
        <v>2.0090275194939081E-5</v>
      </c>
      <c r="J49" s="2">
        <v>21.276411</v>
      </c>
      <c r="K49" s="2">
        <f t="shared" si="1"/>
        <v>49.695433763157894</v>
      </c>
      <c r="L49" s="2">
        <f t="shared" si="3"/>
        <v>807.64085481288657</v>
      </c>
      <c r="M49" s="5">
        <f t="shared" si="8"/>
        <v>-0.31216099999999969</v>
      </c>
      <c r="N49" s="6">
        <f t="shared" si="9"/>
        <v>-1.445954832028722E-2</v>
      </c>
      <c r="O49" s="6">
        <f t="shared" si="10"/>
        <v>-1.4565106372590628E-2</v>
      </c>
      <c r="P49" s="6">
        <f t="shared" si="11"/>
        <v>4.0504012083553137E-4</v>
      </c>
    </row>
    <row r="50" spans="1:16" x14ac:dyDescent="0.25">
      <c r="A50" s="4">
        <v>41862</v>
      </c>
      <c r="B50" s="2">
        <v>73.629997000000003</v>
      </c>
      <c r="C50" s="2">
        <f t="shared" si="0"/>
        <v>156.54720105502386</v>
      </c>
      <c r="D50" s="2">
        <f t="shared" si="2"/>
        <v>6875.2627283024649</v>
      </c>
      <c r="E50" s="5">
        <f t="shared" si="4"/>
        <v>0.56999900000000991</v>
      </c>
      <c r="F50" s="6">
        <f t="shared" si="5"/>
        <v>7.801793260383199E-3</v>
      </c>
      <c r="G50" s="6">
        <f t="shared" si="6"/>
        <v>7.7715166439872377E-3</v>
      </c>
      <c r="H50" s="6">
        <f t="shared" si="7"/>
        <v>6.8980539837484312E-6</v>
      </c>
      <c r="J50" s="2">
        <v>22.113489000000001</v>
      </c>
      <c r="K50" s="2">
        <f t="shared" si="1"/>
        <v>49.695433763157894</v>
      </c>
      <c r="L50" s="2">
        <f t="shared" si="3"/>
        <v>760.76367691789312</v>
      </c>
      <c r="M50" s="5">
        <f t="shared" si="8"/>
        <v>0.83707800000000177</v>
      </c>
      <c r="N50" s="6">
        <f t="shared" si="9"/>
        <v>3.9343007615335206E-2</v>
      </c>
      <c r="O50" s="6">
        <f t="shared" si="10"/>
        <v>3.8588790085156817E-2</v>
      </c>
      <c r="P50" s="6">
        <f t="shared" si="11"/>
        <v>1.0908677999381608E-3</v>
      </c>
    </row>
    <row r="51" spans="1:16" x14ac:dyDescent="0.25">
      <c r="A51" s="4">
        <v>41869</v>
      </c>
      <c r="B51" s="2">
        <v>74.569999999999993</v>
      </c>
      <c r="C51" s="2">
        <f t="shared" si="0"/>
        <v>156.54720105502386</v>
      </c>
      <c r="D51" s="2">
        <f t="shared" si="2"/>
        <v>6720.2614928158064</v>
      </c>
      <c r="E51" s="5">
        <f t="shared" si="4"/>
        <v>0.94000299999999015</v>
      </c>
      <c r="F51" s="6">
        <f t="shared" si="5"/>
        <v>1.2766576644027163E-2</v>
      </c>
      <c r="G51" s="6">
        <f t="shared" si="6"/>
        <v>1.2685770919340613E-2</v>
      </c>
      <c r="H51" s="6">
        <f t="shared" si="7"/>
        <v>5.6861688042805872E-5</v>
      </c>
      <c r="J51" s="2">
        <v>22.867311000000001</v>
      </c>
      <c r="K51" s="2">
        <f t="shared" si="1"/>
        <v>49.695433763157894</v>
      </c>
      <c r="L51" s="2">
        <f t="shared" si="3"/>
        <v>719.74817099507072</v>
      </c>
      <c r="M51" s="5">
        <f t="shared" si="8"/>
        <v>0.75382199999999955</v>
      </c>
      <c r="N51" s="6">
        <f t="shared" si="9"/>
        <v>3.4088786260729795E-2</v>
      </c>
      <c r="O51" s="6">
        <f t="shared" si="10"/>
        <v>3.3520639189769642E-2</v>
      </c>
      <c r="P51" s="6">
        <f t="shared" si="11"/>
        <v>7.8176925990541205E-4</v>
      </c>
    </row>
    <row r="52" spans="1:16" x14ac:dyDescent="0.25">
      <c r="A52" s="4">
        <v>41876</v>
      </c>
      <c r="B52" s="2">
        <v>74.819999999999993</v>
      </c>
      <c r="C52" s="2">
        <f t="shared" si="0"/>
        <v>156.54720105502386</v>
      </c>
      <c r="D52" s="2">
        <f t="shared" si="2"/>
        <v>6679.3353922882943</v>
      </c>
      <c r="E52" s="5">
        <f t="shared" si="4"/>
        <v>0.25</v>
      </c>
      <c r="F52" s="6">
        <f t="shared" si="5"/>
        <v>3.3525546466407407E-3</v>
      </c>
      <c r="G52" s="6">
        <f t="shared" si="6"/>
        <v>3.3469473642965281E-3</v>
      </c>
      <c r="H52" s="6">
        <f t="shared" si="7"/>
        <v>3.2333600243437163E-6</v>
      </c>
      <c r="J52" s="2">
        <v>23.133631000000001</v>
      </c>
      <c r="K52" s="2">
        <f t="shared" si="1"/>
        <v>49.695433763157894</v>
      </c>
      <c r="L52" s="2">
        <f t="shared" si="3"/>
        <v>705.52936602890225</v>
      </c>
      <c r="M52" s="5">
        <f t="shared" si="8"/>
        <v>0.26632000000000033</v>
      </c>
      <c r="N52" s="6">
        <f t="shared" si="9"/>
        <v>1.1646319062175711E-2</v>
      </c>
      <c r="O52" s="6">
        <f t="shared" si="10"/>
        <v>1.1579022687715313E-2</v>
      </c>
      <c r="P52" s="6">
        <f t="shared" si="11"/>
        <v>3.6222588735927956E-5</v>
      </c>
    </row>
    <row r="53" spans="1:16" x14ac:dyDescent="0.25">
      <c r="A53" s="4">
        <v>41883</v>
      </c>
      <c r="B53" s="2">
        <v>77.260002</v>
      </c>
      <c r="C53" s="2">
        <f t="shared" si="0"/>
        <v>156.54720105502386</v>
      </c>
      <c r="D53" s="2">
        <f t="shared" si="2"/>
        <v>6286.4599339909764</v>
      </c>
      <c r="E53" s="5">
        <f t="shared" si="4"/>
        <v>2.4400020000000069</v>
      </c>
      <c r="F53" s="6">
        <f t="shared" si="5"/>
        <v>3.2611627906976838E-2</v>
      </c>
      <c r="G53" s="6">
        <f t="shared" si="6"/>
        <v>3.2091154204751504E-2</v>
      </c>
      <c r="H53" s="6">
        <f t="shared" si="7"/>
        <v>7.2608973046354986E-4</v>
      </c>
      <c r="J53" s="2">
        <v>22.336929000000001</v>
      </c>
      <c r="K53" s="2">
        <f t="shared" si="1"/>
        <v>49.695433763157894</v>
      </c>
      <c r="L53" s="2">
        <f t="shared" si="3"/>
        <v>748.48778287573305</v>
      </c>
      <c r="M53" s="5">
        <f t="shared" si="8"/>
        <v>-0.7967019999999998</v>
      </c>
      <c r="N53" s="6">
        <f t="shared" si="9"/>
        <v>-3.4439124580140479E-2</v>
      </c>
      <c r="O53" s="6">
        <f t="shared" si="10"/>
        <v>-3.5046128433275529E-2</v>
      </c>
      <c r="P53" s="6">
        <f t="shared" si="11"/>
        <v>1.648898452231455E-3</v>
      </c>
    </row>
    <row r="54" spans="1:16" x14ac:dyDescent="0.25">
      <c r="A54" s="4">
        <v>41890</v>
      </c>
      <c r="B54" s="2">
        <v>77.480002999999996</v>
      </c>
      <c r="C54" s="2">
        <f t="shared" si="0"/>
        <v>156.54720105502386</v>
      </c>
      <c r="D54" s="2">
        <f t="shared" si="2"/>
        <v>6251.6218082723699</v>
      </c>
      <c r="E54" s="5">
        <f t="shared" si="4"/>
        <v>0.22000099999999634</v>
      </c>
      <c r="F54" s="6">
        <f t="shared" si="5"/>
        <v>2.8475406977079335E-3</v>
      </c>
      <c r="G54" s="6">
        <f t="shared" si="6"/>
        <v>2.8434941337124428E-3</v>
      </c>
      <c r="H54" s="6">
        <f t="shared" si="7"/>
        <v>5.2973986811234678E-6</v>
      </c>
      <c r="J54" s="2">
        <v>22.944047999999999</v>
      </c>
      <c r="K54" s="2">
        <f t="shared" si="1"/>
        <v>49.695433763157894</v>
      </c>
      <c r="L54" s="2">
        <f t="shared" si="3"/>
        <v>715.63664024928687</v>
      </c>
      <c r="M54" s="5">
        <f t="shared" si="8"/>
        <v>0.6071189999999973</v>
      </c>
      <c r="N54" s="6">
        <f t="shared" si="9"/>
        <v>2.7180056846668459E-2</v>
      </c>
      <c r="O54" s="6">
        <f t="shared" si="10"/>
        <v>2.6817238701483316E-2</v>
      </c>
      <c r="P54" s="6">
        <f t="shared" si="11"/>
        <v>4.5184884625157985E-4</v>
      </c>
    </row>
    <row r="55" spans="1:16" x14ac:dyDescent="0.25">
      <c r="A55" s="4">
        <v>41897</v>
      </c>
      <c r="B55" s="2">
        <v>77.910004000000001</v>
      </c>
      <c r="C55" s="2">
        <f t="shared" si="0"/>
        <v>156.54720105502386</v>
      </c>
      <c r="D55" s="2">
        <f t="shared" si="2"/>
        <v>6183.8087606706531</v>
      </c>
      <c r="E55" s="5">
        <f t="shared" si="4"/>
        <v>0.4300010000000043</v>
      </c>
      <c r="F55" s="6">
        <f t="shared" si="5"/>
        <v>5.5498319998774949E-3</v>
      </c>
      <c r="G55" s="6">
        <f t="shared" si="6"/>
        <v>5.534488425592737E-3</v>
      </c>
      <c r="H55" s="6">
        <f t="shared" si="7"/>
        <v>1.516218034985569E-7</v>
      </c>
      <c r="J55" s="2">
        <v>22.786059999999999</v>
      </c>
      <c r="K55" s="2">
        <f t="shared" si="1"/>
        <v>49.695433763157894</v>
      </c>
      <c r="L55" s="2">
        <f t="shared" si="3"/>
        <v>724.11439632533052</v>
      </c>
      <c r="M55" s="5">
        <f t="shared" si="8"/>
        <v>-0.15798799999999957</v>
      </c>
      <c r="N55" s="6">
        <f t="shared" si="9"/>
        <v>-6.8857945206530066E-3</v>
      </c>
      <c r="O55" s="6">
        <f t="shared" si="10"/>
        <v>-6.9096109969515101E-3</v>
      </c>
      <c r="P55" s="6">
        <f t="shared" si="11"/>
        <v>1.5550372340402956E-4</v>
      </c>
    </row>
    <row r="56" spans="1:16" x14ac:dyDescent="0.25">
      <c r="A56" s="4">
        <v>41904</v>
      </c>
      <c r="B56" s="2">
        <v>78.790001000000004</v>
      </c>
      <c r="C56" s="2">
        <f t="shared" si="0"/>
        <v>156.54720105502386</v>
      </c>
      <c r="D56" s="2">
        <f t="shared" si="2"/>
        <v>6046.182160397002</v>
      </c>
      <c r="E56" s="5">
        <f t="shared" si="4"/>
        <v>0.87999700000000303</v>
      </c>
      <c r="F56" s="6">
        <f t="shared" si="5"/>
        <v>1.1295044985493814E-2</v>
      </c>
      <c r="G56" s="6">
        <f t="shared" si="6"/>
        <v>1.1231732265506E-2</v>
      </c>
      <c r="H56" s="6">
        <f t="shared" si="7"/>
        <v>3.7047068224423282E-5</v>
      </c>
      <c r="J56" s="2">
        <v>22.738665000000001</v>
      </c>
      <c r="K56" s="2">
        <f t="shared" si="1"/>
        <v>49.695433763157894</v>
      </c>
      <c r="L56" s="2">
        <f t="shared" si="3"/>
        <v>726.66738215036514</v>
      </c>
      <c r="M56" s="5">
        <f t="shared" si="8"/>
        <v>-4.7394999999998078E-2</v>
      </c>
      <c r="N56" s="6">
        <f t="shared" si="9"/>
        <v>-2.0799997893448047E-3</v>
      </c>
      <c r="O56" s="6">
        <f t="shared" si="10"/>
        <v>-2.0821659932303022E-3</v>
      </c>
      <c r="P56" s="6">
        <f t="shared" si="11"/>
        <v>5.8410377270700091E-5</v>
      </c>
    </row>
    <row r="57" spans="1:16" x14ac:dyDescent="0.25">
      <c r="A57" s="4">
        <v>41911</v>
      </c>
      <c r="B57" s="2">
        <v>77.440002000000007</v>
      </c>
      <c r="C57" s="2">
        <f t="shared" si="0"/>
        <v>156.54720105502386</v>
      </c>
      <c r="D57" s="2">
        <f t="shared" si="2"/>
        <v>6257.948942331167</v>
      </c>
      <c r="E57" s="5">
        <f t="shared" si="4"/>
        <v>-1.3499989999999968</v>
      </c>
      <c r="F57" s="6">
        <f t="shared" si="5"/>
        <v>-1.7134141171035101E-2</v>
      </c>
      <c r="G57" s="6">
        <f t="shared" si="6"/>
        <v>-1.7282629154795028E-2</v>
      </c>
      <c r="H57" s="6">
        <f t="shared" si="7"/>
        <v>5.030031238841896E-4</v>
      </c>
      <c r="J57" s="2">
        <v>22.483625</v>
      </c>
      <c r="K57" s="2">
        <f t="shared" si="1"/>
        <v>49.695433763157894</v>
      </c>
      <c r="L57" s="2">
        <f t="shared" si="3"/>
        <v>740.48253616267675</v>
      </c>
      <c r="M57" s="5">
        <f t="shared" si="8"/>
        <v>-0.25504000000000104</v>
      </c>
      <c r="N57" s="6">
        <f t="shared" si="9"/>
        <v>-1.1216137798767036E-2</v>
      </c>
      <c r="O57" s="6">
        <f t="shared" si="10"/>
        <v>-1.1279513001260984E-2</v>
      </c>
      <c r="P57" s="6">
        <f t="shared" si="11"/>
        <v>2.8358611232879373E-4</v>
      </c>
    </row>
    <row r="58" spans="1:16" x14ac:dyDescent="0.25">
      <c r="A58" s="4">
        <v>41918</v>
      </c>
      <c r="B58" s="2">
        <v>72.910004000000001</v>
      </c>
      <c r="C58" s="2">
        <f t="shared" si="0"/>
        <v>156.54720105502386</v>
      </c>
      <c r="D58" s="2">
        <f t="shared" si="2"/>
        <v>6995.1807312208921</v>
      </c>
      <c r="E58" s="5">
        <f t="shared" si="4"/>
        <v>-4.5299980000000062</v>
      </c>
      <c r="F58" s="6">
        <f t="shared" si="5"/>
        <v>-5.8496873489233714E-2</v>
      </c>
      <c r="G58" s="6">
        <f t="shared" si="6"/>
        <v>-6.0277610114271345E-2</v>
      </c>
      <c r="H58" s="6">
        <f t="shared" si="7"/>
        <v>4.2801312578560746E-3</v>
      </c>
      <c r="J58" s="2">
        <v>22.734148000000001</v>
      </c>
      <c r="K58" s="2">
        <f t="shared" si="1"/>
        <v>49.695433763157894</v>
      </c>
      <c r="L58" s="2">
        <f t="shared" si="3"/>
        <v>726.91093000266051</v>
      </c>
      <c r="M58" s="5">
        <f t="shared" si="8"/>
        <v>0.25052300000000116</v>
      </c>
      <c r="N58" s="6">
        <f t="shared" si="9"/>
        <v>1.1142464793822223E-2</v>
      </c>
      <c r="O58" s="6">
        <f t="shared" si="10"/>
        <v>1.1080844842558966E-2</v>
      </c>
      <c r="P58" s="6">
        <f t="shared" si="11"/>
        <v>3.0474182776490683E-5</v>
      </c>
    </row>
    <row r="59" spans="1:16" x14ac:dyDescent="0.25">
      <c r="A59" s="4">
        <v>41925</v>
      </c>
      <c r="B59" s="2">
        <v>75.949996999999996</v>
      </c>
      <c r="C59" s="2">
        <f t="shared" si="0"/>
        <v>156.54720105502386</v>
      </c>
      <c r="D59" s="2">
        <f t="shared" si="2"/>
        <v>6495.9093014871551</v>
      </c>
      <c r="E59" s="5">
        <f t="shared" si="4"/>
        <v>3.0399929999999955</v>
      </c>
      <c r="F59" s="6">
        <f t="shared" si="5"/>
        <v>4.1695142411458316E-2</v>
      </c>
      <c r="G59" s="6">
        <f t="shared" si="6"/>
        <v>4.0849330861613839E-2</v>
      </c>
      <c r="H59" s="6">
        <f t="shared" si="7"/>
        <v>1.2747919599836485E-3</v>
      </c>
      <c r="J59" s="2">
        <v>22.043527999999998</v>
      </c>
      <c r="K59" s="2">
        <f t="shared" si="1"/>
        <v>49.695433763157894</v>
      </c>
      <c r="L59" s="2">
        <f t="shared" si="3"/>
        <v>764.62789233456488</v>
      </c>
      <c r="M59" s="5">
        <f t="shared" si="8"/>
        <v>-0.69062000000000268</v>
      </c>
      <c r="N59" s="6">
        <f t="shared" si="9"/>
        <v>-3.0378090263158429E-2</v>
      </c>
      <c r="O59" s="6">
        <f t="shared" si="10"/>
        <v>-3.0849067246602607E-2</v>
      </c>
      <c r="P59" s="6">
        <f t="shared" si="11"/>
        <v>1.3256567480439089E-3</v>
      </c>
    </row>
    <row r="60" spans="1:16" x14ac:dyDescent="0.25">
      <c r="A60" s="4">
        <v>41932</v>
      </c>
      <c r="B60" s="2">
        <v>80.669998000000007</v>
      </c>
      <c r="C60" s="2">
        <f t="shared" si="0"/>
        <v>156.54720105502386</v>
      </c>
      <c r="D60" s="2">
        <f t="shared" si="2"/>
        <v>5757.3499434533214</v>
      </c>
      <c r="E60" s="5">
        <f t="shared" si="4"/>
        <v>4.7200010000000105</v>
      </c>
      <c r="F60" s="6">
        <f t="shared" si="5"/>
        <v>6.2146164403403606E-2</v>
      </c>
      <c r="G60" s="6">
        <f t="shared" si="6"/>
        <v>6.0291544614408603E-2</v>
      </c>
      <c r="H60" s="6">
        <f t="shared" si="7"/>
        <v>3.0411301351574958E-3</v>
      </c>
      <c r="J60" s="2">
        <v>23.747520000000002</v>
      </c>
      <c r="K60" s="2">
        <f t="shared" si="1"/>
        <v>49.695433763157894</v>
      </c>
      <c r="L60" s="2">
        <f t="shared" si="3"/>
        <v>673.2942286602788</v>
      </c>
      <c r="M60" s="5">
        <f t="shared" si="8"/>
        <v>1.7039920000000031</v>
      </c>
      <c r="N60" s="6">
        <f t="shared" si="9"/>
        <v>7.7301237805491169E-2</v>
      </c>
      <c r="O60" s="6">
        <f t="shared" si="10"/>
        <v>7.4459059906016881E-2</v>
      </c>
      <c r="P60" s="6">
        <f t="shared" si="11"/>
        <v>4.7470112525369824E-3</v>
      </c>
    </row>
    <row r="61" spans="1:16" x14ac:dyDescent="0.25">
      <c r="A61" s="4">
        <v>41939</v>
      </c>
      <c r="B61" s="2">
        <v>74.989998</v>
      </c>
      <c r="C61" s="2">
        <f t="shared" si="0"/>
        <v>156.54720105502386</v>
      </c>
      <c r="D61" s="2">
        <f t="shared" si="2"/>
        <v>6651.5773701583939</v>
      </c>
      <c r="E61" s="5">
        <f t="shared" si="4"/>
        <v>-5.6800000000000068</v>
      </c>
      <c r="F61" s="6">
        <f t="shared" si="5"/>
        <v>-7.0410315369042228E-2</v>
      </c>
      <c r="G61" s="6">
        <f t="shared" si="6"/>
        <v>-7.3011989513443801E-2</v>
      </c>
      <c r="H61" s="6">
        <f t="shared" si="7"/>
        <v>6.1085309508174717E-3</v>
      </c>
      <c r="J61" s="2">
        <v>24.374942999999998</v>
      </c>
      <c r="K61" s="2">
        <f t="shared" si="1"/>
        <v>49.695433763157894</v>
      </c>
      <c r="L61" s="2">
        <f t="shared" si="3"/>
        <v>641.12725248716436</v>
      </c>
      <c r="M61" s="5">
        <f t="shared" si="8"/>
        <v>0.62742299999999673</v>
      </c>
      <c r="N61" s="6">
        <f t="shared" si="9"/>
        <v>2.6420569389982478E-2</v>
      </c>
      <c r="O61" s="6">
        <f t="shared" si="10"/>
        <v>2.6077574443877018E-2</v>
      </c>
      <c r="P61" s="6">
        <f t="shared" si="11"/>
        <v>4.2095025303393252E-4</v>
      </c>
    </row>
    <row r="62" spans="1:16" x14ac:dyDescent="0.25">
      <c r="A62" s="4">
        <v>41946</v>
      </c>
      <c r="B62" s="2">
        <v>75.599997999999999</v>
      </c>
      <c r="C62" s="2">
        <f t="shared" si="0"/>
        <v>156.54720105502386</v>
      </c>
      <c r="D62" s="2">
        <f t="shared" si="2"/>
        <v>6552.4496824312646</v>
      </c>
      <c r="E62" s="5">
        <f t="shared" si="4"/>
        <v>0.60999999999999943</v>
      </c>
      <c r="F62" s="6">
        <f t="shared" si="5"/>
        <v>8.1344181393363871E-3</v>
      </c>
      <c r="G62" s="6">
        <f t="shared" si="6"/>
        <v>8.1015120873855033E-3</v>
      </c>
      <c r="H62" s="6">
        <f t="shared" si="7"/>
        <v>8.740360719157824E-6</v>
      </c>
      <c r="J62" s="2">
        <v>24.602893999999999</v>
      </c>
      <c r="K62" s="2">
        <f t="shared" si="1"/>
        <v>49.695433763157894</v>
      </c>
      <c r="L62" s="2">
        <f t="shared" si="3"/>
        <v>629.63555176566001</v>
      </c>
      <c r="M62" s="5">
        <f t="shared" si="8"/>
        <v>0.2279510000000009</v>
      </c>
      <c r="N62" s="6">
        <f t="shared" si="9"/>
        <v>9.3518577663956343E-3</v>
      </c>
      <c r="O62" s="6">
        <f t="shared" si="10"/>
        <v>9.3083998757917206E-3</v>
      </c>
      <c r="P62" s="6">
        <f t="shared" si="11"/>
        <v>1.4046736910288696E-5</v>
      </c>
    </row>
    <row r="63" spans="1:16" x14ac:dyDescent="0.25">
      <c r="A63" s="4">
        <v>41953</v>
      </c>
      <c r="B63" s="2">
        <v>74.879997000000003</v>
      </c>
      <c r="C63" s="2">
        <f t="shared" si="0"/>
        <v>156.54720105502386</v>
      </c>
      <c r="D63" s="2">
        <f t="shared" si="2"/>
        <v>6669.5322181649053</v>
      </c>
      <c r="E63" s="5">
        <f t="shared" si="4"/>
        <v>-0.72000099999999634</v>
      </c>
      <c r="F63" s="6">
        <f t="shared" si="5"/>
        <v>-9.5238230032756929E-3</v>
      </c>
      <c r="G63" s="6">
        <f t="shared" si="6"/>
        <v>-9.5694646252272274E-3</v>
      </c>
      <c r="H63" s="6">
        <f t="shared" si="7"/>
        <v>2.1651847039904612E-4</v>
      </c>
      <c r="J63" s="2">
        <v>25.881474000000001</v>
      </c>
      <c r="K63" s="2">
        <f t="shared" si="1"/>
        <v>49.695433763157894</v>
      </c>
      <c r="L63" s="2">
        <f t="shared" si="3"/>
        <v>567.10467960130313</v>
      </c>
      <c r="M63" s="5">
        <f t="shared" si="8"/>
        <v>1.2785800000000016</v>
      </c>
      <c r="N63" s="6">
        <f t="shared" si="9"/>
        <v>5.1968683033792755E-2</v>
      </c>
      <c r="O63" s="6">
        <f t="shared" si="10"/>
        <v>5.0663344893128709E-2</v>
      </c>
      <c r="P63" s="6">
        <f t="shared" si="11"/>
        <v>2.0342664180634557E-3</v>
      </c>
    </row>
    <row r="64" spans="1:16" x14ac:dyDescent="0.25">
      <c r="A64" s="4">
        <v>41960</v>
      </c>
      <c r="B64" s="2">
        <v>73.75</v>
      </c>
      <c r="C64" s="2">
        <f t="shared" si="0"/>
        <v>156.54720105502386</v>
      </c>
      <c r="D64" s="2">
        <f t="shared" si="2"/>
        <v>6855.3765025460443</v>
      </c>
      <c r="E64" s="5">
        <f t="shared" si="4"/>
        <v>-1.129997000000003</v>
      </c>
      <c r="F64" s="6">
        <f t="shared" si="5"/>
        <v>-1.5090772506307699E-2</v>
      </c>
      <c r="G64" s="6">
        <f t="shared" si="6"/>
        <v>-1.5205796885304124E-2</v>
      </c>
      <c r="H64" s="6">
        <f t="shared" si="7"/>
        <v>4.141590846526371E-4</v>
      </c>
      <c r="J64" s="2">
        <v>26.400556999999999</v>
      </c>
      <c r="K64" s="2">
        <f t="shared" si="1"/>
        <v>49.695433763157894</v>
      </c>
      <c r="L64" s="2">
        <f t="shared" si="3"/>
        <v>542.65128341071363</v>
      </c>
      <c r="M64" s="5">
        <f t="shared" si="8"/>
        <v>0.51908299999999841</v>
      </c>
      <c r="N64" s="6">
        <f t="shared" si="9"/>
        <v>2.0056160634436757E-2</v>
      </c>
      <c r="O64" s="6">
        <f t="shared" si="10"/>
        <v>1.9857685225990268E-2</v>
      </c>
      <c r="P64" s="6">
        <f t="shared" si="11"/>
        <v>2.0440944218143536E-4</v>
      </c>
    </row>
    <row r="65" spans="1:16" x14ac:dyDescent="0.25">
      <c r="A65" s="4">
        <v>41967</v>
      </c>
      <c r="B65" s="2">
        <v>77.699996999999996</v>
      </c>
      <c r="C65" s="2">
        <f t="shared" si="0"/>
        <v>156.54720105502386</v>
      </c>
      <c r="D65" s="2">
        <f t="shared" si="2"/>
        <v>6216.8815872945715</v>
      </c>
      <c r="E65" s="5">
        <f t="shared" si="4"/>
        <v>3.9499969999999962</v>
      </c>
      <c r="F65" s="6">
        <f t="shared" si="5"/>
        <v>5.3559281355932152E-2</v>
      </c>
      <c r="G65" s="6">
        <f t="shared" si="6"/>
        <v>5.2174223543633234E-2</v>
      </c>
      <c r="H65" s="6">
        <f t="shared" si="7"/>
        <v>2.211738274985059E-3</v>
      </c>
      <c r="J65" s="2">
        <v>26.958164</v>
      </c>
      <c r="K65" s="2">
        <f t="shared" si="1"/>
        <v>49.695433763157894</v>
      </c>
      <c r="L65" s="2">
        <f t="shared" si="3"/>
        <v>516.98343628261421</v>
      </c>
      <c r="M65" s="5">
        <f t="shared" si="8"/>
        <v>0.55760700000000085</v>
      </c>
      <c r="N65" s="6">
        <f t="shared" si="9"/>
        <v>2.1121031650961034E-2</v>
      </c>
      <c r="O65" s="6">
        <f t="shared" si="10"/>
        <v>2.0901074420378727E-2</v>
      </c>
      <c r="P65" s="6">
        <f t="shared" si="11"/>
        <v>2.3533315572973526E-4</v>
      </c>
    </row>
    <row r="66" spans="1:16" x14ac:dyDescent="0.25">
      <c r="A66" s="4">
        <v>41974</v>
      </c>
      <c r="B66" s="2">
        <v>76.360000999999997</v>
      </c>
      <c r="C66" s="2">
        <f t="shared" ref="C66:C129" si="12">AVERAGE(B:B)</f>
        <v>156.54720105502386</v>
      </c>
      <c r="D66" s="2">
        <f t="shared" si="2"/>
        <v>6429.987052664419</v>
      </c>
      <c r="E66" s="5">
        <f t="shared" si="4"/>
        <v>-1.3399959999999993</v>
      </c>
      <c r="F66" s="6">
        <f t="shared" si="5"/>
        <v>-1.7245766431625464E-2</v>
      </c>
      <c r="G66" s="6">
        <f t="shared" si="6"/>
        <v>-1.7396206810153893E-2</v>
      </c>
      <c r="H66" s="6">
        <f t="shared" si="7"/>
        <v>5.0811060200275406E-4</v>
      </c>
      <c r="J66" s="2">
        <v>26.067350000000001</v>
      </c>
      <c r="K66" s="2">
        <f t="shared" ref="K66:K129" si="13">AVERAGE(J:J)</f>
        <v>49.695433763157894</v>
      </c>
      <c r="L66" s="2">
        <f t="shared" si="3"/>
        <v>558.28634231880562</v>
      </c>
      <c r="M66" s="5">
        <f t="shared" si="8"/>
        <v>-0.89081399999999888</v>
      </c>
      <c r="N66" s="6">
        <f t="shared" si="9"/>
        <v>-3.3044312661648576E-2</v>
      </c>
      <c r="O66" s="6">
        <f t="shared" si="10"/>
        <v>-3.3602609461615029E-2</v>
      </c>
      <c r="P66" s="6">
        <f t="shared" si="11"/>
        <v>1.5337493158343023E-3</v>
      </c>
    </row>
    <row r="67" spans="1:16" x14ac:dyDescent="0.25">
      <c r="A67" s="4">
        <v>41981</v>
      </c>
      <c r="B67" s="2">
        <v>77.830001999999993</v>
      </c>
      <c r="C67" s="2">
        <f t="shared" si="12"/>
        <v>156.54720105502386</v>
      </c>
      <c r="D67" s="2">
        <f t="shared" ref="D67:D130" si="14">(B67-C67)^2</f>
        <v>6196.3974270682511</v>
      </c>
      <c r="E67" s="5">
        <f t="shared" si="4"/>
        <v>1.4700009999999963</v>
      </c>
      <c r="F67" s="6">
        <f t="shared" si="5"/>
        <v>1.925092955407369E-2</v>
      </c>
      <c r="G67" s="6">
        <f t="shared" si="6"/>
        <v>1.9067974714919948E-2</v>
      </c>
      <c r="H67" s="6">
        <f t="shared" si="7"/>
        <v>1.9384638517444205E-4</v>
      </c>
      <c r="J67" s="2">
        <v>24.872782000000001</v>
      </c>
      <c r="K67" s="2">
        <f t="shared" si="13"/>
        <v>49.695433763157894</v>
      </c>
      <c r="L67" s="2">
        <f t="shared" ref="L67:L130" si="15">(J67-K67)^2</f>
        <v>616.16404055500561</v>
      </c>
      <c r="M67" s="5">
        <f t="shared" si="8"/>
        <v>-1.1945680000000003</v>
      </c>
      <c r="N67" s="6">
        <f t="shared" si="9"/>
        <v>-4.5826215553172851E-2</v>
      </c>
      <c r="O67" s="6">
        <f t="shared" si="10"/>
        <v>-4.6909460133310737E-2</v>
      </c>
      <c r="P67" s="6">
        <f t="shared" si="11"/>
        <v>2.7530969483498635E-3</v>
      </c>
    </row>
    <row r="68" spans="1:16" x14ac:dyDescent="0.25">
      <c r="A68" s="4">
        <v>41988</v>
      </c>
      <c r="B68" s="2">
        <v>79.879997000000003</v>
      </c>
      <c r="C68" s="2">
        <f t="shared" si="12"/>
        <v>156.54720105502386</v>
      </c>
      <c r="D68" s="2">
        <f t="shared" si="14"/>
        <v>5877.860177614667</v>
      </c>
      <c r="E68" s="5">
        <f t="shared" ref="E68:E131" si="16">B68-B67</f>
        <v>2.0499950000000098</v>
      </c>
      <c r="F68" s="6">
        <f t="shared" ref="F68:F131" si="17">E68/B67</f>
        <v>2.6339392873200876E-2</v>
      </c>
      <c r="G68" s="6">
        <f t="shared" ref="G68:G131" si="18">LN(B68/B67)</f>
        <v>2.5998484322951012E-2</v>
      </c>
      <c r="H68" s="6">
        <f t="shared" ref="H68:H131" si="19">(G68-$G$421)^2</f>
        <v>4.3486355511383897E-4</v>
      </c>
      <c r="J68" s="2">
        <v>25.337458000000002</v>
      </c>
      <c r="K68" s="2">
        <f t="shared" si="13"/>
        <v>49.695433763157894</v>
      </c>
      <c r="L68" s="2">
        <f t="shared" si="15"/>
        <v>593.31098327858729</v>
      </c>
      <c r="M68" s="5">
        <f t="shared" ref="M68:M131" si="20">J68-J67</f>
        <v>0.46467600000000076</v>
      </c>
      <c r="N68" s="6">
        <f t="shared" ref="N68:N131" si="21">M68/J67</f>
        <v>1.8682108016706805E-2</v>
      </c>
      <c r="O68" s="6">
        <f t="shared" ref="O68:O131" si="22">LN(J68/J67)</f>
        <v>1.8509740914641068E-2</v>
      </c>
      <c r="P68" s="6">
        <f t="shared" ref="P68:P131" si="23">(O68-$O$421)^2</f>
        <v>1.6768278301955306E-4</v>
      </c>
    </row>
    <row r="69" spans="1:16" x14ac:dyDescent="0.25">
      <c r="A69" s="4">
        <v>41995</v>
      </c>
      <c r="B69" s="2">
        <v>80.779999000000004</v>
      </c>
      <c r="C69" s="2">
        <f t="shared" si="12"/>
        <v>156.54720105502386</v>
      </c>
      <c r="D69" s="2">
        <f t="shared" si="14"/>
        <v>5740.6689072468116</v>
      </c>
      <c r="E69" s="5">
        <f t="shared" si="16"/>
        <v>0.90000200000000063</v>
      </c>
      <c r="F69" s="6">
        <f t="shared" si="17"/>
        <v>1.1266925811226566E-2</v>
      </c>
      <c r="G69" s="6">
        <f t="shared" si="18"/>
        <v>1.1203926764685675E-2</v>
      </c>
      <c r="H69" s="6">
        <f t="shared" si="19"/>
        <v>3.6709357763542468E-5</v>
      </c>
      <c r="J69" s="2">
        <v>25.8384</v>
      </c>
      <c r="K69" s="2">
        <f t="shared" si="13"/>
        <v>49.695433763157894</v>
      </c>
      <c r="L69" s="2">
        <f t="shared" si="15"/>
        <v>569.15805997645566</v>
      </c>
      <c r="M69" s="5">
        <f t="shared" si="20"/>
        <v>0.50094199999999844</v>
      </c>
      <c r="N69" s="6">
        <f t="shared" si="21"/>
        <v>1.9770807316187695E-2</v>
      </c>
      <c r="O69" s="6">
        <f t="shared" si="22"/>
        <v>1.957790333802252E-2</v>
      </c>
      <c r="P69" s="6">
        <f t="shared" si="23"/>
        <v>1.9648753437282265E-4</v>
      </c>
    </row>
    <row r="70" spans="1:16" x14ac:dyDescent="0.25">
      <c r="A70" s="4">
        <v>42002</v>
      </c>
      <c r="B70" s="2">
        <v>78.449996999999996</v>
      </c>
      <c r="C70" s="2">
        <f t="shared" si="12"/>
        <v>156.54720105502386</v>
      </c>
      <c r="D70" s="2">
        <f t="shared" si="14"/>
        <v>6099.1732812120363</v>
      </c>
      <c r="E70" s="5">
        <f t="shared" si="16"/>
        <v>-2.3300020000000075</v>
      </c>
      <c r="F70" s="6">
        <f t="shared" si="17"/>
        <v>-2.8843798326860678E-2</v>
      </c>
      <c r="G70" s="6">
        <f t="shared" si="18"/>
        <v>-2.9267956817841934E-2</v>
      </c>
      <c r="H70" s="6">
        <f t="shared" si="19"/>
        <v>1.1842586158690453E-3</v>
      </c>
      <c r="J70" s="2">
        <v>24.782109999999999</v>
      </c>
      <c r="K70" s="2">
        <f t="shared" si="13"/>
        <v>49.695433763157894</v>
      </c>
      <c r="L70" s="2">
        <f t="shared" si="15"/>
        <v>620.67370092792783</v>
      </c>
      <c r="M70" s="5">
        <f t="shared" si="20"/>
        <v>-1.0562900000000006</v>
      </c>
      <c r="N70" s="6">
        <f t="shared" si="21"/>
        <v>-4.0880627283423149E-2</v>
      </c>
      <c r="O70" s="6">
        <f t="shared" si="22"/>
        <v>-4.1739735602703269E-2</v>
      </c>
      <c r="P70" s="6">
        <f t="shared" si="23"/>
        <v>2.2373124971756192E-3</v>
      </c>
    </row>
    <row r="71" spans="1:16" x14ac:dyDescent="0.25">
      <c r="A71" s="4">
        <v>42009</v>
      </c>
      <c r="B71" s="2">
        <v>77.739998</v>
      </c>
      <c r="C71" s="2">
        <f t="shared" si="12"/>
        <v>156.54720105502386</v>
      </c>
      <c r="D71" s="2">
        <f t="shared" si="14"/>
        <v>6210.5752533557625</v>
      </c>
      <c r="E71" s="5">
        <f t="shared" si="16"/>
        <v>-0.70999899999999627</v>
      </c>
      <c r="F71" s="6">
        <f t="shared" si="17"/>
        <v>-9.0503381408669308E-3</v>
      </c>
      <c r="G71" s="6">
        <f t="shared" si="18"/>
        <v>-9.0915412408278905E-3</v>
      </c>
      <c r="H71" s="6">
        <f t="shared" si="19"/>
        <v>2.0268201021589314E-4</v>
      </c>
      <c r="J71" s="2">
        <v>25.389593000000001</v>
      </c>
      <c r="K71" s="2">
        <f t="shared" si="13"/>
        <v>49.695433763157894</v>
      </c>
      <c r="L71" s="2">
        <f t="shared" si="15"/>
        <v>590.77389520398788</v>
      </c>
      <c r="M71" s="5">
        <f t="shared" si="20"/>
        <v>0.60748300000000199</v>
      </c>
      <c r="N71" s="6">
        <f t="shared" si="21"/>
        <v>2.4512965199492781E-2</v>
      </c>
      <c r="O71" s="6">
        <f t="shared" si="22"/>
        <v>2.4217343765099771E-2</v>
      </c>
      <c r="P71" s="6">
        <f t="shared" si="23"/>
        <v>3.4807773679737118E-4</v>
      </c>
    </row>
    <row r="72" spans="1:16" x14ac:dyDescent="0.25">
      <c r="A72" s="4">
        <v>42016</v>
      </c>
      <c r="B72" s="2">
        <v>75.180000000000007</v>
      </c>
      <c r="C72" s="2">
        <f t="shared" si="12"/>
        <v>156.54720105502386</v>
      </c>
      <c r="D72" s="2">
        <f t="shared" si="14"/>
        <v>6620.6214075286753</v>
      </c>
      <c r="E72" s="5">
        <f t="shared" si="16"/>
        <v>-2.5599979999999931</v>
      </c>
      <c r="F72" s="6">
        <f t="shared" si="17"/>
        <v>-3.2930255542327043E-2</v>
      </c>
      <c r="G72" s="6">
        <f t="shared" si="18"/>
        <v>-3.3484661561263222E-2</v>
      </c>
      <c r="H72" s="6">
        <f t="shared" si="19"/>
        <v>1.4922586313047812E-3</v>
      </c>
      <c r="J72" s="2">
        <v>24.025023000000001</v>
      </c>
      <c r="K72" s="2">
        <f t="shared" si="13"/>
        <v>49.695433763157894</v>
      </c>
      <c r="L72" s="2">
        <f t="shared" si="15"/>
        <v>658.96998874925259</v>
      </c>
      <c r="M72" s="5">
        <f t="shared" si="20"/>
        <v>-1.3645700000000005</v>
      </c>
      <c r="N72" s="6">
        <f t="shared" si="21"/>
        <v>-5.3745249086899517E-2</v>
      </c>
      <c r="O72" s="6">
        <f t="shared" si="22"/>
        <v>-5.5243453463055626E-2</v>
      </c>
      <c r="P72" s="6">
        <f t="shared" si="23"/>
        <v>3.6971210255389076E-3</v>
      </c>
    </row>
    <row r="73" spans="1:16" x14ac:dyDescent="0.25">
      <c r="A73" s="4">
        <v>42023</v>
      </c>
      <c r="B73" s="2">
        <v>77.830001999999993</v>
      </c>
      <c r="C73" s="2">
        <f t="shared" si="12"/>
        <v>156.54720105502386</v>
      </c>
      <c r="D73" s="2">
        <f t="shared" si="14"/>
        <v>6196.3974270682511</v>
      </c>
      <c r="E73" s="5">
        <f t="shared" si="16"/>
        <v>2.6500019999999864</v>
      </c>
      <c r="F73" s="6">
        <f t="shared" si="17"/>
        <v>3.5248762968874518E-2</v>
      </c>
      <c r="G73" s="6">
        <f t="shared" si="18"/>
        <v>3.4641748532296304E-2</v>
      </c>
      <c r="H73" s="6">
        <f t="shared" si="19"/>
        <v>8.7005215779224895E-4</v>
      </c>
      <c r="J73" s="2">
        <v>25.609468</v>
      </c>
      <c r="K73" s="2">
        <f t="shared" si="13"/>
        <v>49.695433763157894</v>
      </c>
      <c r="L73" s="2">
        <f t="shared" si="15"/>
        <v>580.13374674401427</v>
      </c>
      <c r="M73" s="5">
        <f t="shared" si="20"/>
        <v>1.5844449999999988</v>
      </c>
      <c r="N73" s="6">
        <f t="shared" si="21"/>
        <v>6.5949780776484529E-2</v>
      </c>
      <c r="O73" s="6">
        <f t="shared" si="22"/>
        <v>6.3866214668169219E-2</v>
      </c>
      <c r="P73" s="6">
        <f t="shared" si="23"/>
        <v>3.3995561052086866E-3</v>
      </c>
    </row>
    <row r="74" spans="1:16" x14ac:dyDescent="0.25">
      <c r="A74" s="4">
        <v>42030</v>
      </c>
      <c r="B74" s="2">
        <v>75.910004000000001</v>
      </c>
      <c r="C74" s="2">
        <f t="shared" si="12"/>
        <v>156.54720105502386</v>
      </c>
      <c r="D74" s="2">
        <f t="shared" si="14"/>
        <v>6502.3575488907491</v>
      </c>
      <c r="E74" s="5">
        <f t="shared" si="16"/>
        <v>-1.9199979999999925</v>
      </c>
      <c r="F74" s="6">
        <f t="shared" si="17"/>
        <v>-2.4669124382137274E-2</v>
      </c>
      <c r="G74" s="6">
        <f t="shared" si="18"/>
        <v>-2.4978505945673239E-2</v>
      </c>
      <c r="H74" s="6">
        <f t="shared" si="19"/>
        <v>9.0743175449935372E-4</v>
      </c>
      <c r="J74" s="2">
        <v>26.556961000000001</v>
      </c>
      <c r="K74" s="2">
        <f t="shared" si="13"/>
        <v>49.695433763157894</v>
      </c>
      <c r="L74" s="2">
        <f t="shared" si="15"/>
        <v>535.38892181139965</v>
      </c>
      <c r="M74" s="5">
        <f t="shared" si="20"/>
        <v>0.94749300000000147</v>
      </c>
      <c r="N74" s="6">
        <f t="shared" si="21"/>
        <v>3.699776192148941E-2</v>
      </c>
      <c r="O74" s="6">
        <f t="shared" si="22"/>
        <v>3.6329771020846655E-2</v>
      </c>
      <c r="P74" s="6">
        <f t="shared" si="23"/>
        <v>9.4674790312985352E-4</v>
      </c>
    </row>
    <row r="75" spans="1:16" x14ac:dyDescent="0.25">
      <c r="A75" s="4">
        <v>42037</v>
      </c>
      <c r="B75" s="2">
        <v>74.470000999999996</v>
      </c>
      <c r="C75" s="2">
        <f t="shared" si="12"/>
        <v>156.54720105502386</v>
      </c>
      <c r="D75" s="2">
        <f t="shared" si="14"/>
        <v>6736.6667688724101</v>
      </c>
      <c r="E75" s="5">
        <f t="shared" si="16"/>
        <v>-1.4400030000000044</v>
      </c>
      <c r="F75" s="6">
        <f t="shared" si="17"/>
        <v>-1.8969871217501245E-2</v>
      </c>
      <c r="G75" s="6">
        <f t="shared" si="18"/>
        <v>-1.9152107571875035E-2</v>
      </c>
      <c r="H75" s="6">
        <f t="shared" si="19"/>
        <v>5.9035439203972476E-4</v>
      </c>
      <c r="J75" s="2">
        <v>26.958164</v>
      </c>
      <c r="K75" s="2">
        <f t="shared" si="13"/>
        <v>49.695433763157894</v>
      </c>
      <c r="L75" s="2">
        <f t="shared" si="15"/>
        <v>516.98343628261421</v>
      </c>
      <c r="M75" s="5">
        <f t="shared" si="20"/>
        <v>0.40120299999999887</v>
      </c>
      <c r="N75" s="6">
        <f t="shared" si="21"/>
        <v>1.5107263214341386E-2</v>
      </c>
      <c r="O75" s="6">
        <f t="shared" si="22"/>
        <v>1.4994284953905687E-2</v>
      </c>
      <c r="P75" s="6">
        <f t="shared" si="23"/>
        <v>8.8996256851766337E-5</v>
      </c>
    </row>
    <row r="76" spans="1:16" x14ac:dyDescent="0.25">
      <c r="A76" s="4">
        <v>42044</v>
      </c>
      <c r="B76" s="2">
        <v>75.739998</v>
      </c>
      <c r="C76" s="2">
        <f t="shared" si="12"/>
        <v>156.54720105502386</v>
      </c>
      <c r="D76" s="2">
        <f t="shared" si="14"/>
        <v>6529.8040655758577</v>
      </c>
      <c r="E76" s="5">
        <f t="shared" si="16"/>
        <v>1.2699970000000036</v>
      </c>
      <c r="F76" s="6">
        <f t="shared" si="17"/>
        <v>1.7053806673105909E-2</v>
      </c>
      <c r="G76" s="6">
        <f t="shared" si="18"/>
        <v>1.6910022916741981E-2</v>
      </c>
      <c r="H76" s="6">
        <f t="shared" si="19"/>
        <v>1.3841336463229643E-4</v>
      </c>
      <c r="J76" s="2">
        <v>28.919231</v>
      </c>
      <c r="K76" s="2">
        <f t="shared" si="13"/>
        <v>49.695433763157894</v>
      </c>
      <c r="L76" s="2">
        <f t="shared" si="15"/>
        <v>431.65060125584972</v>
      </c>
      <c r="M76" s="5">
        <f t="shared" si="20"/>
        <v>1.9610669999999999</v>
      </c>
      <c r="N76" s="6">
        <f t="shared" si="21"/>
        <v>7.2744827874776638E-2</v>
      </c>
      <c r="O76" s="6">
        <f t="shared" si="22"/>
        <v>7.0220623507356042E-2</v>
      </c>
      <c r="P76" s="6">
        <f t="shared" si="23"/>
        <v>4.1809312861377573E-3</v>
      </c>
    </row>
    <row r="77" spans="1:16" x14ac:dyDescent="0.25">
      <c r="A77" s="4">
        <v>42051</v>
      </c>
      <c r="B77" s="2">
        <v>79.900002000000001</v>
      </c>
      <c r="C77" s="2">
        <f t="shared" si="12"/>
        <v>156.54720105502386</v>
      </c>
      <c r="D77" s="2">
        <f t="shared" si="14"/>
        <v>5874.7931229804508</v>
      </c>
      <c r="E77" s="5">
        <f t="shared" si="16"/>
        <v>4.1600040000000007</v>
      </c>
      <c r="F77" s="6">
        <f t="shared" si="17"/>
        <v>5.4924796802872912E-2</v>
      </c>
      <c r="G77" s="6">
        <f t="shared" si="18"/>
        <v>5.3469481735995666E-2</v>
      </c>
      <c r="H77" s="6">
        <f t="shared" si="19"/>
        <v>2.3352456787380446E-3</v>
      </c>
      <c r="J77" s="2">
        <v>29.469950000000001</v>
      </c>
      <c r="K77" s="2">
        <f t="shared" si="13"/>
        <v>49.695433763157894</v>
      </c>
      <c r="L77" s="2">
        <f t="shared" si="15"/>
        <v>409.07019345376358</v>
      </c>
      <c r="M77" s="5">
        <f t="shared" si="20"/>
        <v>0.55071900000000085</v>
      </c>
      <c r="N77" s="6">
        <f t="shared" si="21"/>
        <v>1.904334869761927E-2</v>
      </c>
      <c r="O77" s="6">
        <f t="shared" si="22"/>
        <v>1.8864293765228985E-2</v>
      </c>
      <c r="P77" s="6">
        <f t="shared" si="23"/>
        <v>1.7699086973448097E-4</v>
      </c>
    </row>
    <row r="78" spans="1:16" x14ac:dyDescent="0.25">
      <c r="A78" s="4">
        <v>42058</v>
      </c>
      <c r="B78" s="2">
        <v>78.970000999999996</v>
      </c>
      <c r="C78" s="2">
        <f t="shared" si="12"/>
        <v>156.54720105502386</v>
      </c>
      <c r="D78" s="2">
        <f t="shared" si="14"/>
        <v>6018.2219683771946</v>
      </c>
      <c r="E78" s="5">
        <f t="shared" si="16"/>
        <v>-0.9300010000000043</v>
      </c>
      <c r="F78" s="6">
        <f t="shared" si="17"/>
        <v>-1.1639561661087372E-2</v>
      </c>
      <c r="G78" s="6">
        <f t="shared" si="18"/>
        <v>-1.1707831630991714E-2</v>
      </c>
      <c r="H78" s="6">
        <f t="shared" si="19"/>
        <v>2.8402137131868811E-4</v>
      </c>
      <c r="J78" s="2">
        <v>29.233277999999999</v>
      </c>
      <c r="K78" s="2">
        <f t="shared" si="13"/>
        <v>49.695433763157894</v>
      </c>
      <c r="L78" s="2">
        <f t="shared" si="15"/>
        <v>418.69981847573587</v>
      </c>
      <c r="M78" s="5">
        <f t="shared" si="20"/>
        <v>-0.23667200000000221</v>
      </c>
      <c r="N78" s="6">
        <f t="shared" si="21"/>
        <v>-8.0309603511374197E-3</v>
      </c>
      <c r="O78" s="6">
        <f t="shared" si="22"/>
        <v>-8.063382215695903E-3</v>
      </c>
      <c r="P78" s="6">
        <f t="shared" si="23"/>
        <v>1.8561022685547313E-4</v>
      </c>
    </row>
    <row r="79" spans="1:16" x14ac:dyDescent="0.25">
      <c r="A79" s="4">
        <v>42065</v>
      </c>
      <c r="B79" s="2">
        <v>80.010002</v>
      </c>
      <c r="C79" s="2">
        <f t="shared" si="12"/>
        <v>156.54720105502386</v>
      </c>
      <c r="D79" s="2">
        <f t="shared" si="14"/>
        <v>5857.9428391883457</v>
      </c>
      <c r="E79" s="5">
        <f t="shared" si="16"/>
        <v>1.0400010000000037</v>
      </c>
      <c r="F79" s="6">
        <f t="shared" si="17"/>
        <v>1.3169570556292684E-2</v>
      </c>
      <c r="G79" s="6">
        <f t="shared" si="18"/>
        <v>1.3083605686381554E-2</v>
      </c>
      <c r="H79" s="6">
        <f t="shared" si="19"/>
        <v>6.3019841085779353E-5</v>
      </c>
      <c r="J79" s="2">
        <v>28.810002999999998</v>
      </c>
      <c r="K79" s="2">
        <f t="shared" si="13"/>
        <v>49.695433763157894</v>
      </c>
      <c r="L79" s="2">
        <f t="shared" si="15"/>
        <v>436.2012181626622</v>
      </c>
      <c r="M79" s="5">
        <f t="shared" si="20"/>
        <v>-0.42327500000000029</v>
      </c>
      <c r="N79" s="6">
        <f t="shared" si="21"/>
        <v>-1.4479217828394076E-2</v>
      </c>
      <c r="O79" s="6">
        <f t="shared" si="22"/>
        <v>-1.4585064664874796E-2</v>
      </c>
      <c r="P79" s="6">
        <f t="shared" si="23"/>
        <v>4.0584386472595417E-4</v>
      </c>
    </row>
    <row r="80" spans="1:16" x14ac:dyDescent="0.25">
      <c r="A80" s="4">
        <v>42072</v>
      </c>
      <c r="B80" s="2">
        <v>78.050003000000004</v>
      </c>
      <c r="C80" s="2">
        <f t="shared" si="12"/>
        <v>156.54720105502386</v>
      </c>
      <c r="D80" s="2">
        <f t="shared" si="14"/>
        <v>6161.8101024896414</v>
      </c>
      <c r="E80" s="5">
        <f t="shared" si="16"/>
        <v>-1.9599989999999963</v>
      </c>
      <c r="F80" s="6">
        <f t="shared" si="17"/>
        <v>-2.4496924771980337E-2</v>
      </c>
      <c r="G80" s="6">
        <f t="shared" si="18"/>
        <v>-2.4801966460567818E-2</v>
      </c>
      <c r="H80" s="6">
        <f t="shared" si="19"/>
        <v>8.9682690822349065E-4</v>
      </c>
      <c r="J80" s="2">
        <v>28.125021</v>
      </c>
      <c r="K80" s="2">
        <f t="shared" si="13"/>
        <v>49.695433763157894</v>
      </c>
      <c r="L80" s="2">
        <f t="shared" si="15"/>
        <v>465.28270677300497</v>
      </c>
      <c r="M80" s="5">
        <f t="shared" si="20"/>
        <v>-0.68498199999999798</v>
      </c>
      <c r="N80" s="6">
        <f t="shared" si="21"/>
        <v>-2.3775839245834096E-2</v>
      </c>
      <c r="O80" s="6">
        <f t="shared" si="22"/>
        <v>-2.406304603596969E-2</v>
      </c>
      <c r="P80" s="6">
        <f t="shared" si="23"/>
        <v>8.7755461070467672E-4</v>
      </c>
    </row>
    <row r="81" spans="1:16" x14ac:dyDescent="0.25">
      <c r="A81" s="4">
        <v>42079</v>
      </c>
      <c r="B81" s="2">
        <v>83.800003000000004</v>
      </c>
      <c r="C81" s="2">
        <f t="shared" si="12"/>
        <v>156.54720105502386</v>
      </c>
      <c r="D81" s="2">
        <f t="shared" si="14"/>
        <v>5292.154824856867</v>
      </c>
      <c r="E81" s="5">
        <f t="shared" si="16"/>
        <v>5.75</v>
      </c>
      <c r="F81" s="6">
        <f t="shared" si="17"/>
        <v>7.3670721063265041E-2</v>
      </c>
      <c r="G81" s="6">
        <f t="shared" si="18"/>
        <v>7.1083357889219587E-2</v>
      </c>
      <c r="H81" s="6">
        <f t="shared" si="19"/>
        <v>4.3478535922628972E-3</v>
      </c>
      <c r="J81" s="2">
        <v>28.650704999999999</v>
      </c>
      <c r="K81" s="2">
        <f t="shared" si="13"/>
        <v>49.695433763157894</v>
      </c>
      <c r="L81" s="2">
        <f t="shared" si="15"/>
        <v>442.88060871488523</v>
      </c>
      <c r="M81" s="5">
        <f t="shared" si="20"/>
        <v>0.52568399999999826</v>
      </c>
      <c r="N81" s="6">
        <f t="shared" si="21"/>
        <v>1.8690972710740314E-2</v>
      </c>
      <c r="O81" s="6">
        <f t="shared" si="22"/>
        <v>1.851844299686391E-2</v>
      </c>
      <c r="P81" s="6">
        <f t="shared" si="23"/>
        <v>1.679082294256432E-4</v>
      </c>
    </row>
    <row r="82" spans="1:16" x14ac:dyDescent="0.25">
      <c r="A82" s="4">
        <v>42086</v>
      </c>
      <c r="B82" s="2">
        <v>83.300003000000004</v>
      </c>
      <c r="C82" s="2">
        <f t="shared" si="12"/>
        <v>156.54720105502386</v>
      </c>
      <c r="D82" s="2">
        <f t="shared" si="14"/>
        <v>5365.1520229118905</v>
      </c>
      <c r="E82" s="5">
        <f t="shared" si="16"/>
        <v>-0.5</v>
      </c>
      <c r="F82" s="6">
        <f t="shared" si="17"/>
        <v>-5.9665868985708742E-3</v>
      </c>
      <c r="G82" s="6">
        <f t="shared" si="18"/>
        <v>-5.9844581003572744E-3</v>
      </c>
      <c r="H82" s="6">
        <f t="shared" si="19"/>
        <v>1.2386710759693893E-4</v>
      </c>
      <c r="J82" s="2">
        <v>28.047654999999999</v>
      </c>
      <c r="K82" s="2">
        <f t="shared" si="13"/>
        <v>49.695433763157894</v>
      </c>
      <c r="L82" s="2">
        <f t="shared" si="15"/>
        <v>468.62632537862993</v>
      </c>
      <c r="M82" s="5">
        <f t="shared" si="20"/>
        <v>-0.60304999999999964</v>
      </c>
      <c r="N82" s="6">
        <f t="shared" si="21"/>
        <v>-2.1048347675912328E-2</v>
      </c>
      <c r="O82" s="6">
        <f t="shared" si="22"/>
        <v>-2.1273022426877678E-2</v>
      </c>
      <c r="P82" s="6">
        <f t="shared" si="23"/>
        <v>7.2003804445910187E-4</v>
      </c>
    </row>
    <row r="83" spans="1:16" x14ac:dyDescent="0.25">
      <c r="A83" s="4">
        <v>42093</v>
      </c>
      <c r="B83" s="2">
        <v>81.559997999999993</v>
      </c>
      <c r="C83" s="2">
        <f t="shared" si="12"/>
        <v>156.54720105502386</v>
      </c>
      <c r="D83" s="2">
        <f t="shared" si="14"/>
        <v>5623.0806220153809</v>
      </c>
      <c r="E83" s="5">
        <f t="shared" si="16"/>
        <v>-1.7400050000000107</v>
      </c>
      <c r="F83" s="6">
        <f t="shared" si="17"/>
        <v>-2.0888414613862746E-2</v>
      </c>
      <c r="G83" s="6">
        <f t="shared" si="18"/>
        <v>-2.1109664002772505E-2</v>
      </c>
      <c r="H83" s="6">
        <f t="shared" si="19"/>
        <v>6.8931273684472356E-4</v>
      </c>
      <c r="J83" s="2">
        <v>28.518719000000001</v>
      </c>
      <c r="K83" s="2">
        <f t="shared" si="13"/>
        <v>49.695433763157894</v>
      </c>
      <c r="L83" s="2">
        <f t="shared" si="15"/>
        <v>448.45324816014943</v>
      </c>
      <c r="M83" s="5">
        <f t="shared" si="20"/>
        <v>0.47106400000000193</v>
      </c>
      <c r="N83" s="6">
        <f t="shared" si="21"/>
        <v>1.6795129575003755E-2</v>
      </c>
      <c r="O83" s="6">
        <f t="shared" si="22"/>
        <v>1.6655650927862493E-2</v>
      </c>
      <c r="P83" s="6">
        <f t="shared" si="23"/>
        <v>1.2310232506272797E-4</v>
      </c>
    </row>
    <row r="84" spans="1:16" x14ac:dyDescent="0.25">
      <c r="A84" s="4">
        <v>42100</v>
      </c>
      <c r="B84" s="2">
        <v>82.040001000000004</v>
      </c>
      <c r="C84" s="2">
        <f t="shared" si="12"/>
        <v>156.54720105502386</v>
      </c>
      <c r="D84" s="2">
        <f t="shared" si="14"/>
        <v>5551.3228600393477</v>
      </c>
      <c r="E84" s="5">
        <f t="shared" si="16"/>
        <v>0.48000300000001062</v>
      </c>
      <c r="F84" s="6">
        <f t="shared" si="17"/>
        <v>5.8852747887513518E-3</v>
      </c>
      <c r="G84" s="6">
        <f t="shared" si="18"/>
        <v>5.8680242089263236E-3</v>
      </c>
      <c r="H84" s="6">
        <f t="shared" si="19"/>
        <v>5.2261654812377711E-7</v>
      </c>
      <c r="J84" s="2">
        <v>28.923786</v>
      </c>
      <c r="K84" s="2">
        <f t="shared" si="13"/>
        <v>49.695433763157894</v>
      </c>
      <c r="L84" s="2">
        <f t="shared" si="15"/>
        <v>431.46135079670233</v>
      </c>
      <c r="M84" s="5">
        <f t="shared" si="20"/>
        <v>0.40506699999999896</v>
      </c>
      <c r="N84" s="6">
        <f t="shared" si="21"/>
        <v>1.4203548202848765E-2</v>
      </c>
      <c r="O84" s="6">
        <f t="shared" si="22"/>
        <v>1.4103622896472563E-2</v>
      </c>
      <c r="P84" s="6">
        <f t="shared" si="23"/>
        <v>7.2984911056892082E-5</v>
      </c>
    </row>
    <row r="85" spans="1:16" x14ac:dyDescent="0.25">
      <c r="A85" s="4">
        <v>42107</v>
      </c>
      <c r="B85" s="2">
        <v>80.779999000000004</v>
      </c>
      <c r="C85" s="2">
        <f t="shared" si="12"/>
        <v>156.54720105502386</v>
      </c>
      <c r="D85" s="2">
        <f t="shared" si="14"/>
        <v>5740.6689072468116</v>
      </c>
      <c r="E85" s="5">
        <f t="shared" si="16"/>
        <v>-1.2600020000000001</v>
      </c>
      <c r="F85" s="6">
        <f t="shared" si="17"/>
        <v>-1.5358385965889981E-2</v>
      </c>
      <c r="G85" s="6">
        <f t="shared" si="18"/>
        <v>-1.5477547637390903E-2</v>
      </c>
      <c r="H85" s="6">
        <f t="shared" si="19"/>
        <v>4.2529367726883149E-4</v>
      </c>
      <c r="J85" s="2">
        <v>28.388999999999999</v>
      </c>
      <c r="K85" s="2">
        <f t="shared" si="13"/>
        <v>49.695433763157894</v>
      </c>
      <c r="L85" s="2">
        <f t="shared" si="15"/>
        <v>453.96411970383468</v>
      </c>
      <c r="M85" s="5">
        <f t="shared" si="20"/>
        <v>-0.53478600000000043</v>
      </c>
      <c r="N85" s="6">
        <f t="shared" si="21"/>
        <v>-1.8489488201855746E-2</v>
      </c>
      <c r="O85" s="6">
        <f t="shared" si="22"/>
        <v>-1.8662555391088048E-2</v>
      </c>
      <c r="P85" s="6">
        <f t="shared" si="23"/>
        <v>5.8675651956474942E-4</v>
      </c>
    </row>
    <row r="86" spans="1:16" x14ac:dyDescent="0.25">
      <c r="A86" s="4">
        <v>42114</v>
      </c>
      <c r="B86" s="2">
        <v>81.529999000000004</v>
      </c>
      <c r="C86" s="2">
        <f t="shared" si="12"/>
        <v>156.54720105502386</v>
      </c>
      <c r="D86" s="2">
        <f t="shared" si="14"/>
        <v>5627.5806041642754</v>
      </c>
      <c r="E86" s="5">
        <f t="shared" si="16"/>
        <v>0.75</v>
      </c>
      <c r="F86" s="6">
        <f t="shared" si="17"/>
        <v>9.2844764704688842E-3</v>
      </c>
      <c r="G86" s="6">
        <f t="shared" si="18"/>
        <v>9.2416406534307025E-3</v>
      </c>
      <c r="H86" s="6">
        <f t="shared" si="19"/>
        <v>1.678162909751859E-5</v>
      </c>
      <c r="J86" s="2">
        <v>29.647445999999999</v>
      </c>
      <c r="K86" s="2">
        <f t="shared" si="13"/>
        <v>49.695433763157894</v>
      </c>
      <c r="L86" s="2">
        <f t="shared" si="15"/>
        <v>401.9218133517287</v>
      </c>
      <c r="M86" s="5">
        <f t="shared" si="20"/>
        <v>1.2584459999999993</v>
      </c>
      <c r="N86" s="6">
        <f t="shared" si="21"/>
        <v>4.4328648420162715E-2</v>
      </c>
      <c r="O86" s="6">
        <f t="shared" si="22"/>
        <v>4.3374237259481967E-2</v>
      </c>
      <c r="P86" s="6">
        <f t="shared" si="23"/>
        <v>1.4298785583625737E-3</v>
      </c>
    </row>
    <row r="87" spans="1:16" x14ac:dyDescent="0.25">
      <c r="A87" s="4">
        <v>42121</v>
      </c>
      <c r="B87" s="2">
        <v>78.989998</v>
      </c>
      <c r="C87" s="2">
        <f t="shared" si="12"/>
        <v>156.54720105502386</v>
      </c>
      <c r="D87" s="2">
        <f t="shared" si="14"/>
        <v>6015.1197457182025</v>
      </c>
      <c r="E87" s="5">
        <f t="shared" si="16"/>
        <v>-2.5400010000000037</v>
      </c>
      <c r="F87" s="6">
        <f t="shared" si="17"/>
        <v>-3.1154189024336965E-2</v>
      </c>
      <c r="G87" s="6">
        <f t="shared" si="18"/>
        <v>-3.1649801552728951E-2</v>
      </c>
      <c r="H87" s="6">
        <f t="shared" si="19"/>
        <v>1.3538649260312851E-3</v>
      </c>
      <c r="J87" s="2">
        <v>29.344788000000001</v>
      </c>
      <c r="K87" s="2">
        <f t="shared" si="13"/>
        <v>49.695433763157894</v>
      </c>
      <c r="L87" s="2">
        <f t="shared" si="15"/>
        <v>414.14878297753626</v>
      </c>
      <c r="M87" s="5">
        <f t="shared" si="20"/>
        <v>-0.30265799999999743</v>
      </c>
      <c r="N87" s="6">
        <f t="shared" si="21"/>
        <v>-1.020856906190157E-2</v>
      </c>
      <c r="O87" s="6">
        <f t="shared" si="22"/>
        <v>-1.0261033868872043E-2</v>
      </c>
      <c r="P87" s="6">
        <f t="shared" si="23"/>
        <v>2.5032100390753816E-4</v>
      </c>
    </row>
    <row r="88" spans="1:16" x14ac:dyDescent="0.25">
      <c r="A88" s="4">
        <v>42128</v>
      </c>
      <c r="B88" s="2">
        <v>78.510002</v>
      </c>
      <c r="C88" s="2">
        <f t="shared" si="12"/>
        <v>156.54720105502386</v>
      </c>
      <c r="D88" s="2">
        <f t="shared" si="14"/>
        <v>6089.8044363534173</v>
      </c>
      <c r="E88" s="5">
        <f t="shared" si="16"/>
        <v>-0.47999599999999987</v>
      </c>
      <c r="F88" s="6">
        <f t="shared" si="17"/>
        <v>-6.0766680865088751E-3</v>
      </c>
      <c r="G88" s="6">
        <f t="shared" si="18"/>
        <v>-6.0952061720409663E-3</v>
      </c>
      <c r="H88" s="6">
        <f t="shared" si="19"/>
        <v>1.2634452736764112E-4</v>
      </c>
      <c r="J88" s="2">
        <v>29.042120000000001</v>
      </c>
      <c r="K88" s="2">
        <f t="shared" si="13"/>
        <v>49.695433763157894</v>
      </c>
      <c r="L88" s="2">
        <f t="shared" si="15"/>
        <v>426.55936939944723</v>
      </c>
      <c r="M88" s="5">
        <f t="shared" si="20"/>
        <v>-0.3026680000000006</v>
      </c>
      <c r="N88" s="6">
        <f t="shared" si="21"/>
        <v>-1.0314199577792164E-2</v>
      </c>
      <c r="O88" s="6">
        <f t="shared" si="22"/>
        <v>-1.0367759537970237E-2</v>
      </c>
      <c r="P88" s="6">
        <f t="shared" si="23"/>
        <v>2.5370952232442456E-4</v>
      </c>
    </row>
    <row r="89" spans="1:16" x14ac:dyDescent="0.25">
      <c r="A89" s="4">
        <v>42135</v>
      </c>
      <c r="B89" s="2">
        <v>80.419998000000007</v>
      </c>
      <c r="C89" s="2">
        <f t="shared" si="12"/>
        <v>156.54720105502386</v>
      </c>
      <c r="D89" s="2">
        <f t="shared" si="14"/>
        <v>5795.3510449808336</v>
      </c>
      <c r="E89" s="5">
        <f t="shared" si="16"/>
        <v>1.9099960000000067</v>
      </c>
      <c r="F89" s="6">
        <f t="shared" si="17"/>
        <v>2.4328059499985833E-2</v>
      </c>
      <c r="G89" s="6">
        <f t="shared" si="18"/>
        <v>2.4036845915066468E-2</v>
      </c>
      <c r="H89" s="6">
        <f t="shared" si="19"/>
        <v>3.568979888832419E-4</v>
      </c>
      <c r="J89" s="2">
        <v>29.426227999999998</v>
      </c>
      <c r="K89" s="2">
        <f t="shared" si="13"/>
        <v>49.695433763157894</v>
      </c>
      <c r="L89" s="2">
        <f t="shared" si="15"/>
        <v>410.84070226923325</v>
      </c>
      <c r="M89" s="5">
        <f t="shared" si="20"/>
        <v>0.38410799999999767</v>
      </c>
      <c r="N89" s="6">
        <f t="shared" si="21"/>
        <v>1.3225893977436828E-2</v>
      </c>
      <c r="O89" s="6">
        <f t="shared" si="22"/>
        <v>1.3139195448739821E-2</v>
      </c>
      <c r="P89" s="6">
        <f t="shared" si="23"/>
        <v>5.7436591200938577E-5</v>
      </c>
    </row>
    <row r="90" spans="1:16" x14ac:dyDescent="0.25">
      <c r="A90" s="4">
        <v>42142</v>
      </c>
      <c r="B90" s="2">
        <v>80.540001000000004</v>
      </c>
      <c r="C90" s="2">
        <f t="shared" si="12"/>
        <v>156.54720105502386</v>
      </c>
      <c r="D90" s="2">
        <f t="shared" si="14"/>
        <v>5777.0944602044192</v>
      </c>
      <c r="E90" s="5">
        <f t="shared" si="16"/>
        <v>0.12000299999999697</v>
      </c>
      <c r="F90" s="6">
        <f t="shared" si="17"/>
        <v>1.4922034690923141E-3</v>
      </c>
      <c r="G90" s="6">
        <f t="shared" si="18"/>
        <v>1.4910912398064927E-3</v>
      </c>
      <c r="H90" s="6">
        <f t="shared" si="19"/>
        <v>1.3351794494261523E-5</v>
      </c>
      <c r="J90" s="2">
        <v>30.287732999999999</v>
      </c>
      <c r="K90" s="2">
        <f t="shared" si="13"/>
        <v>49.695433763157894</v>
      </c>
      <c r="L90" s="2">
        <f t="shared" si="15"/>
        <v>376.6588489122795</v>
      </c>
      <c r="M90" s="5">
        <f t="shared" si="20"/>
        <v>0.86150500000000108</v>
      </c>
      <c r="N90" s="6">
        <f t="shared" si="21"/>
        <v>2.927677308828033E-2</v>
      </c>
      <c r="O90" s="6">
        <f t="shared" si="22"/>
        <v>2.8856393560101962E-2</v>
      </c>
      <c r="P90" s="6">
        <f t="shared" si="23"/>
        <v>5.4269855377736727E-4</v>
      </c>
    </row>
    <row r="91" spans="1:16" x14ac:dyDescent="0.25">
      <c r="A91" s="4">
        <v>42149</v>
      </c>
      <c r="B91" s="2">
        <v>79.190002000000007</v>
      </c>
      <c r="C91" s="2">
        <f t="shared" si="12"/>
        <v>156.54720105502386</v>
      </c>
      <c r="D91" s="2">
        <f t="shared" si="14"/>
        <v>5984.1362456385832</v>
      </c>
      <c r="E91" s="5">
        <f t="shared" si="16"/>
        <v>-1.3499989999999968</v>
      </c>
      <c r="F91" s="6">
        <f t="shared" si="17"/>
        <v>-1.6761844837821602E-2</v>
      </c>
      <c r="G91" s="6">
        <f t="shared" si="18"/>
        <v>-1.6903914361463813E-2</v>
      </c>
      <c r="H91" s="6">
        <f t="shared" si="19"/>
        <v>4.8615912165517487E-4</v>
      </c>
      <c r="J91" s="2">
        <v>29.771284000000001</v>
      </c>
      <c r="K91" s="2">
        <f t="shared" si="13"/>
        <v>49.695433763157894</v>
      </c>
      <c r="L91" s="2">
        <f t="shared" si="15"/>
        <v>396.97174378474472</v>
      </c>
      <c r="M91" s="5">
        <f t="shared" si="20"/>
        <v>-0.51644899999999794</v>
      </c>
      <c r="N91" s="6">
        <f t="shared" si="21"/>
        <v>-1.7051424746777778E-2</v>
      </c>
      <c r="O91" s="6">
        <f t="shared" si="22"/>
        <v>-1.719847428964397E-2</v>
      </c>
      <c r="P91" s="6">
        <f t="shared" si="23"/>
        <v>5.1797101132931085E-4</v>
      </c>
    </row>
    <row r="92" spans="1:16" x14ac:dyDescent="0.25">
      <c r="A92" s="4">
        <v>42156</v>
      </c>
      <c r="B92" s="2">
        <v>82.139999000000003</v>
      </c>
      <c r="C92" s="2">
        <f t="shared" si="12"/>
        <v>156.54720105502386</v>
      </c>
      <c r="D92" s="2">
        <f t="shared" si="14"/>
        <v>5536.4317176571467</v>
      </c>
      <c r="E92" s="5">
        <f t="shared" si="16"/>
        <v>2.9499969999999962</v>
      </c>
      <c r="F92" s="6">
        <f t="shared" si="17"/>
        <v>3.7252139480940992E-2</v>
      </c>
      <c r="G92" s="6">
        <f t="shared" si="18"/>
        <v>3.6575042876041089E-2</v>
      </c>
      <c r="H92" s="6">
        <f t="shared" si="19"/>
        <v>9.8784118468724568E-4</v>
      </c>
      <c r="J92" s="2">
        <v>29.398800000000001</v>
      </c>
      <c r="K92" s="2">
        <f t="shared" si="13"/>
        <v>49.695433763157894</v>
      </c>
      <c r="L92" s="2">
        <f t="shared" si="15"/>
        <v>411.9533421157609</v>
      </c>
      <c r="M92" s="5">
        <f t="shared" si="20"/>
        <v>-0.37248400000000004</v>
      </c>
      <c r="N92" s="6">
        <f t="shared" si="21"/>
        <v>-1.2511519489720364E-2</v>
      </c>
      <c r="O92" s="6">
        <f t="shared" si="22"/>
        <v>-1.2590447580946306E-2</v>
      </c>
      <c r="P92" s="6">
        <f t="shared" si="23"/>
        <v>3.2945697832778087E-4</v>
      </c>
    </row>
    <row r="93" spans="1:16" x14ac:dyDescent="0.25">
      <c r="A93" s="4">
        <v>42163</v>
      </c>
      <c r="B93" s="2">
        <v>81.529999000000004</v>
      </c>
      <c r="C93" s="2">
        <f t="shared" si="12"/>
        <v>156.54720105502386</v>
      </c>
      <c r="D93" s="2">
        <f t="shared" si="14"/>
        <v>5627.5806041642754</v>
      </c>
      <c r="E93" s="5">
        <f t="shared" si="16"/>
        <v>-0.60999999999999943</v>
      </c>
      <c r="F93" s="6">
        <f t="shared" si="17"/>
        <v>-7.4263453545939219E-3</v>
      </c>
      <c r="G93" s="6">
        <f t="shared" si="18"/>
        <v>-7.4540579446804025E-3</v>
      </c>
      <c r="H93" s="6">
        <f t="shared" si="19"/>
        <v>1.587388308242647E-4</v>
      </c>
      <c r="J93" s="2">
        <v>29.060597999999999</v>
      </c>
      <c r="K93" s="2">
        <f t="shared" si="13"/>
        <v>49.695433763157894</v>
      </c>
      <c r="L93" s="2">
        <f t="shared" si="15"/>
        <v>425.79644697250006</v>
      </c>
      <c r="M93" s="5">
        <f t="shared" si="20"/>
        <v>-0.33820200000000256</v>
      </c>
      <c r="N93" s="6">
        <f t="shared" si="21"/>
        <v>-1.15039389362832E-2</v>
      </c>
      <c r="O93" s="6">
        <f t="shared" si="22"/>
        <v>-1.1570621140439745E-2</v>
      </c>
      <c r="P93" s="6">
        <f t="shared" si="23"/>
        <v>2.9347538726150392E-4</v>
      </c>
    </row>
    <row r="94" spans="1:16" x14ac:dyDescent="0.25">
      <c r="A94" s="4">
        <v>42170</v>
      </c>
      <c r="B94" s="2">
        <v>82.510002</v>
      </c>
      <c r="C94" s="2">
        <f t="shared" si="12"/>
        <v>156.54720105502386</v>
      </c>
      <c r="D94" s="2">
        <f t="shared" si="14"/>
        <v>5481.5068439132265</v>
      </c>
      <c r="E94" s="5">
        <f t="shared" si="16"/>
        <v>0.9800029999999964</v>
      </c>
      <c r="F94" s="6">
        <f t="shared" si="17"/>
        <v>1.2020152238686969E-2</v>
      </c>
      <c r="G94" s="6">
        <f t="shared" si="18"/>
        <v>1.1948483946341978E-2</v>
      </c>
      <c r="H94" s="6">
        <f t="shared" si="19"/>
        <v>4.628600617098777E-5</v>
      </c>
      <c r="J94" s="2">
        <v>28.930344000000002</v>
      </c>
      <c r="K94" s="2">
        <f t="shared" si="13"/>
        <v>49.695433763157894</v>
      </c>
      <c r="L94" s="2">
        <f t="shared" si="15"/>
        <v>431.18895287200468</v>
      </c>
      <c r="M94" s="5">
        <f t="shared" si="20"/>
        <v>-0.13025399999999721</v>
      </c>
      <c r="N94" s="6">
        <f t="shared" si="21"/>
        <v>-4.4821513996373095E-3</v>
      </c>
      <c r="O94" s="6">
        <f t="shared" si="22"/>
        <v>-4.4922263564813906E-3</v>
      </c>
      <c r="P94" s="6">
        <f t="shared" si="23"/>
        <v>1.0105735163928595E-4</v>
      </c>
    </row>
    <row r="95" spans="1:16" x14ac:dyDescent="0.25">
      <c r="A95" s="4">
        <v>42177</v>
      </c>
      <c r="B95" s="2">
        <v>88.010002</v>
      </c>
      <c r="C95" s="2">
        <f t="shared" si="12"/>
        <v>156.54720105502386</v>
      </c>
      <c r="D95" s="2">
        <f t="shared" si="14"/>
        <v>4697.3476543079641</v>
      </c>
      <c r="E95" s="5">
        <f t="shared" si="16"/>
        <v>5.5</v>
      </c>
      <c r="F95" s="6">
        <f t="shared" si="17"/>
        <v>6.665858522218919E-2</v>
      </c>
      <c r="G95" s="6">
        <f t="shared" si="18"/>
        <v>6.4530944754672886E-2</v>
      </c>
      <c r="H95" s="6">
        <f t="shared" si="19"/>
        <v>3.5266783219799619E-3</v>
      </c>
      <c r="J95" s="2">
        <v>28.964624000000001</v>
      </c>
      <c r="K95" s="2">
        <f t="shared" si="13"/>
        <v>49.695433763157894</v>
      </c>
      <c r="L95" s="2">
        <f t="shared" si="15"/>
        <v>429.76647343624262</v>
      </c>
      <c r="M95" s="5">
        <f t="shared" si="20"/>
        <v>3.4279999999998978E-2</v>
      </c>
      <c r="N95" s="6">
        <f t="shared" si="21"/>
        <v>1.1849150497484225E-3</v>
      </c>
      <c r="O95" s="6">
        <f t="shared" si="22"/>
        <v>1.1842135919681719E-3</v>
      </c>
      <c r="P95" s="6">
        <f t="shared" si="23"/>
        <v>1.9151902071769262E-5</v>
      </c>
    </row>
    <row r="96" spans="1:16" x14ac:dyDescent="0.25">
      <c r="A96" s="4">
        <v>42184</v>
      </c>
      <c r="B96" s="2">
        <v>87.290001000000004</v>
      </c>
      <c r="C96" s="2">
        <f t="shared" si="12"/>
        <v>156.54720105502386</v>
      </c>
      <c r="D96" s="2">
        <f t="shared" si="14"/>
        <v>4796.5597594615965</v>
      </c>
      <c r="E96" s="5">
        <f t="shared" si="16"/>
        <v>-0.72000099999999634</v>
      </c>
      <c r="F96" s="6">
        <f t="shared" si="17"/>
        <v>-8.1808997118304385E-3</v>
      </c>
      <c r="G96" s="6">
        <f t="shared" si="18"/>
        <v>-8.2145469070861368E-3</v>
      </c>
      <c r="H96" s="6">
        <f t="shared" si="19"/>
        <v>1.7848021840381539E-4</v>
      </c>
      <c r="J96" s="2">
        <v>28.893778000000001</v>
      </c>
      <c r="K96" s="2">
        <f t="shared" si="13"/>
        <v>49.695433763157894</v>
      </c>
      <c r="L96" s="2">
        <f t="shared" si="15"/>
        <v>432.70888248891998</v>
      </c>
      <c r="M96" s="5">
        <f t="shared" si="20"/>
        <v>-7.084599999999952E-2</v>
      </c>
      <c r="N96" s="6">
        <f t="shared" si="21"/>
        <v>-2.4459492379393399E-3</v>
      </c>
      <c r="O96" s="6">
        <f t="shared" si="22"/>
        <v>-2.448945458509451E-3</v>
      </c>
      <c r="P96" s="6">
        <f t="shared" si="23"/>
        <v>6.4151251960913575E-5</v>
      </c>
    </row>
    <row r="97" spans="1:16" x14ac:dyDescent="0.25">
      <c r="A97" s="4">
        <v>42191</v>
      </c>
      <c r="B97" s="2">
        <v>87.949996999999996</v>
      </c>
      <c r="C97" s="2">
        <f t="shared" si="12"/>
        <v>156.54720105502386</v>
      </c>
      <c r="D97" s="2">
        <f t="shared" si="14"/>
        <v>4705.5764041665825</v>
      </c>
      <c r="E97" s="5">
        <f t="shared" si="16"/>
        <v>0.65999599999999248</v>
      </c>
      <c r="F97" s="6">
        <f t="shared" si="17"/>
        <v>7.5609576404975917E-3</v>
      </c>
      <c r="G97" s="6">
        <f t="shared" si="18"/>
        <v>7.5325168699522486E-3</v>
      </c>
      <c r="H97" s="6">
        <f t="shared" si="19"/>
        <v>5.6997498536216859E-6</v>
      </c>
      <c r="J97" s="2">
        <v>28.171666999999999</v>
      </c>
      <c r="K97" s="2">
        <f t="shared" si="13"/>
        <v>49.695433763157894</v>
      </c>
      <c r="L97" s="2">
        <f t="shared" si="15"/>
        <v>463.27253567482046</v>
      </c>
      <c r="M97" s="5">
        <f t="shared" si="20"/>
        <v>-0.72211100000000172</v>
      </c>
      <c r="N97" s="6">
        <f t="shared" si="21"/>
        <v>-2.4991920405839682E-2</v>
      </c>
      <c r="O97" s="6">
        <f t="shared" si="22"/>
        <v>-2.5309521255383514E-2</v>
      </c>
      <c r="P97" s="6">
        <f t="shared" si="23"/>
        <v>9.5295834877769548E-4</v>
      </c>
    </row>
    <row r="98" spans="1:16" x14ac:dyDescent="0.25">
      <c r="A98" s="4">
        <v>42198</v>
      </c>
      <c r="B98" s="2">
        <v>94.970000999999996</v>
      </c>
      <c r="C98" s="2">
        <f t="shared" si="12"/>
        <v>156.54720105502386</v>
      </c>
      <c r="D98" s="2">
        <f t="shared" si="14"/>
        <v>3791.7515666164313</v>
      </c>
      <c r="E98" s="5">
        <f t="shared" si="16"/>
        <v>7.0200040000000001</v>
      </c>
      <c r="F98" s="6">
        <f t="shared" si="17"/>
        <v>7.9818126656672886E-2</v>
      </c>
      <c r="G98" s="6">
        <f t="shared" si="18"/>
        <v>7.679262571122536E-2</v>
      </c>
      <c r="H98" s="6">
        <f t="shared" si="19"/>
        <v>5.1333676567221478E-3</v>
      </c>
      <c r="J98" s="2">
        <v>29.620470000000001</v>
      </c>
      <c r="K98" s="2">
        <f t="shared" si="13"/>
        <v>49.695433763157894</v>
      </c>
      <c r="L98" s="2">
        <f t="shared" si="15"/>
        <v>403.00417009210253</v>
      </c>
      <c r="M98" s="5">
        <f t="shared" si="20"/>
        <v>1.4488030000000016</v>
      </c>
      <c r="N98" s="6">
        <f t="shared" si="21"/>
        <v>5.142766311982893E-2</v>
      </c>
      <c r="O98" s="6">
        <f t="shared" si="22"/>
        <v>5.0148919804500938E-2</v>
      </c>
      <c r="P98" s="6">
        <f t="shared" si="23"/>
        <v>1.9881269835464056E-3</v>
      </c>
    </row>
    <row r="99" spans="1:16" x14ac:dyDescent="0.25">
      <c r="A99" s="4">
        <v>42205</v>
      </c>
      <c r="B99" s="2">
        <v>96.949996999999996</v>
      </c>
      <c r="C99" s="2">
        <f t="shared" si="12"/>
        <v>156.54720105502386</v>
      </c>
      <c r="D99" s="2">
        <f t="shared" si="14"/>
        <v>3551.8267311761533</v>
      </c>
      <c r="E99" s="5">
        <f t="shared" si="16"/>
        <v>1.9799959999999999</v>
      </c>
      <c r="F99" s="6">
        <f t="shared" si="17"/>
        <v>2.0848646721610544E-2</v>
      </c>
      <c r="G99" s="6">
        <f t="shared" si="18"/>
        <v>2.0634287960372779E-2</v>
      </c>
      <c r="H99" s="6">
        <f t="shared" si="19"/>
        <v>2.3991488231417873E-4</v>
      </c>
      <c r="J99" s="2">
        <v>28.450457</v>
      </c>
      <c r="K99" s="2">
        <f t="shared" si="13"/>
        <v>49.695433763157894</v>
      </c>
      <c r="L99" s="2">
        <f t="shared" si="15"/>
        <v>451.34903766711886</v>
      </c>
      <c r="M99" s="5">
        <f t="shared" si="20"/>
        <v>-1.1700130000000009</v>
      </c>
      <c r="N99" s="6">
        <f t="shared" si="21"/>
        <v>-3.9500149727536425E-2</v>
      </c>
      <c r="O99" s="6">
        <f t="shared" si="22"/>
        <v>-4.0301452658531571E-2</v>
      </c>
      <c r="P99" s="6">
        <f t="shared" si="23"/>
        <v>2.1033189043994267E-3</v>
      </c>
    </row>
    <row r="100" spans="1:16" x14ac:dyDescent="0.25">
      <c r="A100" s="4">
        <v>42212</v>
      </c>
      <c r="B100" s="2">
        <v>94.010002</v>
      </c>
      <c r="C100" s="2">
        <f t="shared" si="12"/>
        <v>156.54720105502386</v>
      </c>
      <c r="D100" s="2">
        <f t="shared" si="14"/>
        <v>3910.9012656476775</v>
      </c>
      <c r="E100" s="5">
        <f t="shared" si="16"/>
        <v>-2.9399949999999961</v>
      </c>
      <c r="F100" s="6">
        <f t="shared" si="17"/>
        <v>-3.0324859112682553E-2</v>
      </c>
      <c r="G100" s="6">
        <f t="shared" si="18"/>
        <v>-3.0794169880083048E-2</v>
      </c>
      <c r="H100" s="6">
        <f t="shared" si="19"/>
        <v>1.2916312618802865E-3</v>
      </c>
      <c r="J100" s="2">
        <v>27.719204000000001</v>
      </c>
      <c r="K100" s="2">
        <f t="shared" si="13"/>
        <v>49.695433763157894</v>
      </c>
      <c r="L100" s="2">
        <f t="shared" si="15"/>
        <v>482.95467460310681</v>
      </c>
      <c r="M100" s="5">
        <f t="shared" si="20"/>
        <v>-0.73125299999999882</v>
      </c>
      <c r="N100" s="6">
        <f t="shared" si="21"/>
        <v>-2.5702680276805355E-2</v>
      </c>
      <c r="O100" s="6">
        <f t="shared" si="22"/>
        <v>-2.6038765531537413E-2</v>
      </c>
      <c r="P100" s="6">
        <f t="shared" si="23"/>
        <v>9.9851372182630915E-4</v>
      </c>
    </row>
    <row r="101" spans="1:16" x14ac:dyDescent="0.25">
      <c r="A101" s="4">
        <v>42219</v>
      </c>
      <c r="B101" s="2">
        <v>94.300003000000004</v>
      </c>
      <c r="C101" s="2">
        <f t="shared" si="12"/>
        <v>156.54720105502386</v>
      </c>
      <c r="D101" s="2">
        <f t="shared" si="14"/>
        <v>3874.7136657013662</v>
      </c>
      <c r="E101" s="5">
        <f t="shared" si="16"/>
        <v>0.29000100000000373</v>
      </c>
      <c r="F101" s="6">
        <f t="shared" si="17"/>
        <v>3.0847887866229779E-3</v>
      </c>
      <c r="G101" s="6">
        <f t="shared" si="18"/>
        <v>3.080040587981169E-3</v>
      </c>
      <c r="H101" s="6">
        <f t="shared" si="19"/>
        <v>4.2644785555262614E-6</v>
      </c>
      <c r="J101" s="2">
        <v>26.398364999999998</v>
      </c>
      <c r="K101" s="2">
        <f t="shared" si="13"/>
        <v>49.695433763157894</v>
      </c>
      <c r="L101" s="2">
        <f t="shared" si="15"/>
        <v>542.75341295530734</v>
      </c>
      <c r="M101" s="5">
        <f t="shared" si="20"/>
        <v>-1.320839000000003</v>
      </c>
      <c r="N101" s="6">
        <f t="shared" si="21"/>
        <v>-4.7650682898397911E-2</v>
      </c>
      <c r="O101" s="6">
        <f t="shared" si="22"/>
        <v>-4.8823381764448011E-2</v>
      </c>
      <c r="P101" s="6">
        <f t="shared" si="23"/>
        <v>2.9576068361891498E-3</v>
      </c>
    </row>
    <row r="102" spans="1:16" x14ac:dyDescent="0.25">
      <c r="A102" s="4">
        <v>42226</v>
      </c>
      <c r="B102" s="2">
        <v>94.419998000000007</v>
      </c>
      <c r="C102" s="2">
        <f t="shared" si="12"/>
        <v>156.54720105502386</v>
      </c>
      <c r="D102" s="2">
        <f t="shared" si="14"/>
        <v>3859.7893594401653</v>
      </c>
      <c r="E102" s="5">
        <f t="shared" si="16"/>
        <v>0.11999500000000296</v>
      </c>
      <c r="F102" s="6">
        <f t="shared" si="17"/>
        <v>1.2724814017238467E-3</v>
      </c>
      <c r="G102" s="6">
        <f t="shared" si="18"/>
        <v>1.2716724834145091E-3</v>
      </c>
      <c r="H102" s="6">
        <f t="shared" si="19"/>
        <v>1.5003456070119504E-5</v>
      </c>
      <c r="J102" s="2">
        <v>26.618860000000002</v>
      </c>
      <c r="K102" s="2">
        <f t="shared" si="13"/>
        <v>49.695433763157894</v>
      </c>
      <c r="L102" s="2">
        <f t="shared" si="15"/>
        <v>532.52825664646718</v>
      </c>
      <c r="M102" s="5">
        <f t="shared" si="20"/>
        <v>0.22049500000000322</v>
      </c>
      <c r="N102" s="6">
        <f t="shared" si="21"/>
        <v>8.3526006250767126E-3</v>
      </c>
      <c r="O102" s="6">
        <f t="shared" si="22"/>
        <v>8.317910690065787E-3</v>
      </c>
      <c r="P102" s="6">
        <f t="shared" si="23"/>
        <v>7.6033015237622062E-6</v>
      </c>
    </row>
    <row r="103" spans="1:16" x14ac:dyDescent="0.25">
      <c r="A103" s="4">
        <v>42233</v>
      </c>
      <c r="B103" s="2">
        <v>86.059997999999993</v>
      </c>
      <c r="C103" s="2">
        <f t="shared" si="12"/>
        <v>156.54720105502386</v>
      </c>
      <c r="D103" s="2">
        <f t="shared" si="14"/>
        <v>4968.4457945201666</v>
      </c>
      <c r="E103" s="5">
        <f t="shared" si="16"/>
        <v>-8.3600000000000136</v>
      </c>
      <c r="F103" s="6">
        <f t="shared" si="17"/>
        <v>-8.8540565315411393E-2</v>
      </c>
      <c r="G103" s="6">
        <f t="shared" si="18"/>
        <v>-9.2708189765334653E-2</v>
      </c>
      <c r="H103" s="6">
        <f t="shared" si="19"/>
        <v>9.5752667055264435E-3</v>
      </c>
      <c r="J103" s="2">
        <v>24.277425999999998</v>
      </c>
      <c r="K103" s="2">
        <f t="shared" si="13"/>
        <v>49.695433763157894</v>
      </c>
      <c r="L103" s="2">
        <f t="shared" si="15"/>
        <v>646.07511864795504</v>
      </c>
      <c r="M103" s="5">
        <f t="shared" si="20"/>
        <v>-2.3414340000000031</v>
      </c>
      <c r="N103" s="6">
        <f t="shared" si="21"/>
        <v>-8.796146792161659E-2</v>
      </c>
      <c r="O103" s="6">
        <f t="shared" si="22"/>
        <v>-9.2073039714368726E-2</v>
      </c>
      <c r="P103" s="6">
        <f t="shared" si="23"/>
        <v>9.5323085087745309E-3</v>
      </c>
    </row>
    <row r="104" spans="1:16" x14ac:dyDescent="0.25">
      <c r="A104" s="4">
        <v>42240</v>
      </c>
      <c r="B104" s="2">
        <v>91.010002</v>
      </c>
      <c r="C104" s="2">
        <f t="shared" si="12"/>
        <v>156.54720105502386</v>
      </c>
      <c r="D104" s="2">
        <f t="shared" si="14"/>
        <v>4295.1244599778202</v>
      </c>
      <c r="E104" s="5">
        <f t="shared" si="16"/>
        <v>4.950004000000007</v>
      </c>
      <c r="F104" s="6">
        <f t="shared" si="17"/>
        <v>5.7518058506113461E-2</v>
      </c>
      <c r="G104" s="6">
        <f t="shared" si="18"/>
        <v>5.5924708394018217E-2</v>
      </c>
      <c r="H104" s="6">
        <f t="shared" si="19"/>
        <v>2.5785684274957279E-3</v>
      </c>
      <c r="J104" s="2">
        <v>26.005956999999999</v>
      </c>
      <c r="K104" s="2">
        <f t="shared" si="13"/>
        <v>49.695433763157894</v>
      </c>
      <c r="L104" s="2">
        <f t="shared" si="15"/>
        <v>561.19130931219786</v>
      </c>
      <c r="M104" s="5">
        <f t="shared" si="20"/>
        <v>1.7285310000000003</v>
      </c>
      <c r="N104" s="6">
        <f t="shared" si="21"/>
        <v>7.119910488039384E-2</v>
      </c>
      <c r="O104" s="6">
        <f t="shared" si="22"/>
        <v>6.8778679771244619E-2</v>
      </c>
      <c r="P104" s="6">
        <f t="shared" si="23"/>
        <v>3.9965379741151519E-3</v>
      </c>
    </row>
    <row r="105" spans="1:16" x14ac:dyDescent="0.25">
      <c r="A105" s="4">
        <v>42247</v>
      </c>
      <c r="B105" s="2">
        <v>88.260002</v>
      </c>
      <c r="C105" s="2">
        <f t="shared" si="12"/>
        <v>156.54720105502386</v>
      </c>
      <c r="D105" s="2">
        <f t="shared" si="14"/>
        <v>4663.1415547804518</v>
      </c>
      <c r="E105" s="5">
        <f t="shared" si="16"/>
        <v>-2.75</v>
      </c>
      <c r="F105" s="6">
        <f t="shared" si="17"/>
        <v>-3.0216459065675001E-2</v>
      </c>
      <c r="G105" s="6">
        <f t="shared" si="18"/>
        <v>-3.0682386063148541E-2</v>
      </c>
      <c r="H105" s="6">
        <f t="shared" si="19"/>
        <v>1.2836088995291334E-3</v>
      </c>
      <c r="J105" s="2">
        <v>25.083159999999999</v>
      </c>
      <c r="K105" s="2">
        <f t="shared" si="13"/>
        <v>49.695433763157894</v>
      </c>
      <c r="L105" s="2">
        <f t="shared" si="15"/>
        <v>605.76401979263051</v>
      </c>
      <c r="M105" s="5">
        <f t="shared" si="20"/>
        <v>-0.9227969999999992</v>
      </c>
      <c r="N105" s="6">
        <f t="shared" si="21"/>
        <v>-3.5484062363096244E-2</v>
      </c>
      <c r="O105" s="6">
        <f t="shared" si="22"/>
        <v>-3.6128922525180115E-2</v>
      </c>
      <c r="P105" s="6">
        <f t="shared" si="23"/>
        <v>1.7380081347831548E-3</v>
      </c>
    </row>
    <row r="106" spans="1:16" x14ac:dyDescent="0.25">
      <c r="A106" s="4">
        <v>42254</v>
      </c>
      <c r="B106" s="2">
        <v>92.050003000000004</v>
      </c>
      <c r="C106" s="2">
        <f t="shared" si="12"/>
        <v>156.54720105502386</v>
      </c>
      <c r="D106" s="2">
        <f t="shared" si="14"/>
        <v>4159.888556948973</v>
      </c>
      <c r="E106" s="5">
        <f t="shared" si="16"/>
        <v>3.7900010000000037</v>
      </c>
      <c r="F106" s="6">
        <f t="shared" si="17"/>
        <v>4.2941320123695483E-2</v>
      </c>
      <c r="G106" s="6">
        <f t="shared" si="18"/>
        <v>4.2044913768346827E-2</v>
      </c>
      <c r="H106" s="6">
        <f t="shared" si="19"/>
        <v>1.3615961099668256E-3</v>
      </c>
      <c r="J106" s="2">
        <v>26.217144000000001</v>
      </c>
      <c r="K106" s="2">
        <f t="shared" si="13"/>
        <v>49.695433763157894</v>
      </c>
      <c r="L106" s="2">
        <f t="shared" si="15"/>
        <v>551.23009020280472</v>
      </c>
      <c r="M106" s="5">
        <f t="shared" si="20"/>
        <v>1.1339840000000017</v>
      </c>
      <c r="N106" s="6">
        <f t="shared" si="21"/>
        <v>4.5208976859375041E-2</v>
      </c>
      <c r="O106" s="6">
        <f t="shared" si="22"/>
        <v>4.4216843279729613E-2</v>
      </c>
      <c r="P106" s="6">
        <f t="shared" si="23"/>
        <v>1.4943127048687522E-3</v>
      </c>
    </row>
    <row r="107" spans="1:16" x14ac:dyDescent="0.25">
      <c r="A107" s="4">
        <v>42261</v>
      </c>
      <c r="B107" s="2">
        <v>94.400002000000001</v>
      </c>
      <c r="C107" s="2">
        <f t="shared" si="12"/>
        <v>156.54720105502386</v>
      </c>
      <c r="D107" s="2">
        <f t="shared" si="14"/>
        <v>3862.2743503847587</v>
      </c>
      <c r="E107" s="5">
        <f t="shared" si="16"/>
        <v>2.3499989999999968</v>
      </c>
      <c r="F107" s="6">
        <f t="shared" si="17"/>
        <v>2.5529591780675952E-2</v>
      </c>
      <c r="G107" s="6">
        <f t="shared" si="18"/>
        <v>2.5209154067825909E-2</v>
      </c>
      <c r="H107" s="6">
        <f t="shared" si="19"/>
        <v>4.025661861565686E-4</v>
      </c>
      <c r="J107" s="2">
        <v>26.042686</v>
      </c>
      <c r="K107" s="2">
        <f t="shared" si="13"/>
        <v>49.695433763157894</v>
      </c>
      <c r="L107" s="2">
        <f t="shared" si="15"/>
        <v>559.4524767475707</v>
      </c>
      <c r="M107" s="5">
        <f t="shared" si="20"/>
        <v>-0.17445800000000133</v>
      </c>
      <c r="N107" s="6">
        <f t="shared" si="21"/>
        <v>-6.6543480098366671E-3</v>
      </c>
      <c r="O107" s="6">
        <f t="shared" si="22"/>
        <v>-6.6765868953132983E-3</v>
      </c>
      <c r="P107" s="6">
        <f t="shared" si="23"/>
        <v>1.4974634978103652E-4</v>
      </c>
    </row>
    <row r="108" spans="1:16" x14ac:dyDescent="0.25">
      <c r="A108" s="4">
        <v>42268</v>
      </c>
      <c r="B108" s="2">
        <v>92.769997000000004</v>
      </c>
      <c r="C108" s="2">
        <f t="shared" si="12"/>
        <v>156.54720105502386</v>
      </c>
      <c r="D108" s="2">
        <f t="shared" si="14"/>
        <v>4067.5317570761517</v>
      </c>
      <c r="E108" s="5">
        <f t="shared" si="16"/>
        <v>-1.630004999999997</v>
      </c>
      <c r="F108" s="6">
        <f t="shared" si="17"/>
        <v>-1.7267001752817729E-2</v>
      </c>
      <c r="G108" s="6">
        <f t="shared" si="18"/>
        <v>-1.7417815010756101E-2</v>
      </c>
      <c r="H108" s="6">
        <f t="shared" si="19"/>
        <v>5.0908522316146375E-4</v>
      </c>
      <c r="J108" s="2">
        <v>26.331914999999999</v>
      </c>
      <c r="K108" s="2">
        <f t="shared" si="13"/>
        <v>49.695433763157894</v>
      </c>
      <c r="L108" s="2">
        <f t="shared" si="15"/>
        <v>545.85400899643105</v>
      </c>
      <c r="M108" s="5">
        <f t="shared" si="20"/>
        <v>0.28922899999999885</v>
      </c>
      <c r="N108" s="6">
        <f t="shared" si="21"/>
        <v>1.1105958886114852E-2</v>
      </c>
      <c r="O108" s="6">
        <f t="shared" si="22"/>
        <v>1.104474056646319E-2</v>
      </c>
      <c r="P108" s="6">
        <f t="shared" si="23"/>
        <v>3.0076870346173188E-5</v>
      </c>
    </row>
    <row r="109" spans="1:16" x14ac:dyDescent="0.25">
      <c r="A109" s="4">
        <v>42275</v>
      </c>
      <c r="B109" s="2">
        <v>92.07</v>
      </c>
      <c r="C109" s="2">
        <f t="shared" si="12"/>
        <v>156.54720105502386</v>
      </c>
      <c r="D109" s="2">
        <f t="shared" si="14"/>
        <v>4157.3094558899711</v>
      </c>
      <c r="E109" s="5">
        <f t="shared" si="16"/>
        <v>-0.69999700000001042</v>
      </c>
      <c r="F109" s="6">
        <f t="shared" si="17"/>
        <v>-7.5455106460767737E-3</v>
      </c>
      <c r="G109" s="6">
        <f t="shared" si="18"/>
        <v>-7.5741220273849207E-3</v>
      </c>
      <c r="H109" s="6">
        <f t="shared" si="19"/>
        <v>1.6177865936678706E-4</v>
      </c>
      <c r="J109" s="2">
        <v>25.337959000000001</v>
      </c>
      <c r="K109" s="2">
        <f t="shared" si="13"/>
        <v>49.695433763157894</v>
      </c>
      <c r="L109" s="2">
        <f t="shared" si="15"/>
        <v>593.28657683787367</v>
      </c>
      <c r="M109" s="5">
        <f t="shared" si="20"/>
        <v>-0.99395599999999718</v>
      </c>
      <c r="N109" s="6">
        <f t="shared" si="21"/>
        <v>-3.7747197649696092E-2</v>
      </c>
      <c r="O109" s="6">
        <f t="shared" si="22"/>
        <v>-3.8478074533300266E-2</v>
      </c>
      <c r="P109" s="6">
        <f t="shared" si="23"/>
        <v>1.9393962416103083E-3</v>
      </c>
    </row>
    <row r="110" spans="1:16" x14ac:dyDescent="0.25">
      <c r="A110" s="4">
        <v>42282</v>
      </c>
      <c r="B110" s="2">
        <v>93.239998</v>
      </c>
      <c r="C110" s="2">
        <f t="shared" si="12"/>
        <v>156.54720105502386</v>
      </c>
      <c r="D110" s="2">
        <f t="shared" si="14"/>
        <v>4007.8019586500227</v>
      </c>
      <c r="E110" s="5">
        <f t="shared" si="16"/>
        <v>1.1699980000000068</v>
      </c>
      <c r="F110" s="6">
        <f t="shared" si="17"/>
        <v>1.2707700662539446E-2</v>
      </c>
      <c r="G110" s="6">
        <f t="shared" si="18"/>
        <v>1.262763541778018E-2</v>
      </c>
      <c r="H110" s="6">
        <f t="shared" si="19"/>
        <v>5.5988306637644624E-5</v>
      </c>
      <c r="J110" s="2">
        <v>25.737379000000001</v>
      </c>
      <c r="K110" s="2">
        <f t="shared" si="13"/>
        <v>49.695433763157894</v>
      </c>
      <c r="L110" s="2">
        <f t="shared" si="15"/>
        <v>573.98838803447256</v>
      </c>
      <c r="M110" s="5">
        <f t="shared" si="20"/>
        <v>0.39941999999999922</v>
      </c>
      <c r="N110" s="6">
        <f t="shared" si="21"/>
        <v>1.5763700620085429E-2</v>
      </c>
      <c r="O110" s="6">
        <f t="shared" si="22"/>
        <v>1.5640743975965463E-2</v>
      </c>
      <c r="P110" s="6">
        <f t="shared" si="23"/>
        <v>1.0161127405235787E-4</v>
      </c>
    </row>
    <row r="111" spans="1:16" x14ac:dyDescent="0.25">
      <c r="A111" s="4">
        <v>42289</v>
      </c>
      <c r="B111" s="2">
        <v>97.540001000000004</v>
      </c>
      <c r="C111" s="2">
        <f t="shared" si="12"/>
        <v>156.54720105502386</v>
      </c>
      <c r="D111" s="2">
        <f t="shared" si="14"/>
        <v>3481.8496583336077</v>
      </c>
      <c r="E111" s="5">
        <f t="shared" si="16"/>
        <v>4.3000030000000038</v>
      </c>
      <c r="F111" s="6">
        <f t="shared" si="17"/>
        <v>4.61175792818014E-2</v>
      </c>
      <c r="G111" s="6">
        <f t="shared" si="18"/>
        <v>4.5085767816576028E-2</v>
      </c>
      <c r="H111" s="6">
        <f t="shared" si="19"/>
        <v>1.595256787416433E-3</v>
      </c>
      <c r="J111" s="2">
        <v>25.489464000000002</v>
      </c>
      <c r="K111" s="2">
        <f t="shared" si="13"/>
        <v>49.695433763157894</v>
      </c>
      <c r="L111" s="2">
        <f t="shared" si="15"/>
        <v>585.92897217491418</v>
      </c>
      <c r="M111" s="5">
        <f t="shared" si="20"/>
        <v>-0.247914999999999</v>
      </c>
      <c r="N111" s="6">
        <f t="shared" si="21"/>
        <v>-9.6324882187886728E-3</v>
      </c>
      <c r="O111" s="6">
        <f t="shared" si="22"/>
        <v>-9.6791807186652201E-3</v>
      </c>
      <c r="P111" s="6">
        <f t="shared" si="23"/>
        <v>2.3224793577827929E-4</v>
      </c>
    </row>
    <row r="112" spans="1:16" x14ac:dyDescent="0.25">
      <c r="A112" s="4">
        <v>42296</v>
      </c>
      <c r="B112" s="2">
        <v>102.19000200000001</v>
      </c>
      <c r="C112" s="2">
        <f t="shared" si="12"/>
        <v>156.54720105502386</v>
      </c>
      <c r="D112" s="2">
        <f t="shared" si="14"/>
        <v>2954.7050891074864</v>
      </c>
      <c r="E112" s="5">
        <f t="shared" si="16"/>
        <v>4.6500010000000032</v>
      </c>
      <c r="F112" s="6">
        <f t="shared" si="17"/>
        <v>4.7672759404626244E-2</v>
      </c>
      <c r="G112" s="6">
        <f t="shared" si="18"/>
        <v>4.6571284661393438E-2</v>
      </c>
      <c r="H112" s="6">
        <f t="shared" si="19"/>
        <v>1.716128611497627E-3</v>
      </c>
      <c r="J112" s="2">
        <v>27.335063999999999</v>
      </c>
      <c r="K112" s="2">
        <f t="shared" si="13"/>
        <v>49.695433763157894</v>
      </c>
      <c r="L112" s="2">
        <f t="shared" si="15"/>
        <v>499.98613594514586</v>
      </c>
      <c r="M112" s="5">
        <f t="shared" si="20"/>
        <v>1.8455999999999975</v>
      </c>
      <c r="N112" s="6">
        <f t="shared" si="21"/>
        <v>7.2406387203748077E-2</v>
      </c>
      <c r="O112" s="6">
        <f t="shared" si="22"/>
        <v>6.9905083351997618E-2</v>
      </c>
      <c r="P112" s="6">
        <f t="shared" si="23"/>
        <v>4.1402251222883261E-3</v>
      </c>
    </row>
    <row r="113" spans="1:16" x14ac:dyDescent="0.25">
      <c r="A113" s="4">
        <v>42303</v>
      </c>
      <c r="B113" s="2">
        <v>101.970001</v>
      </c>
      <c r="C113" s="2">
        <f t="shared" si="12"/>
        <v>156.54720105502386</v>
      </c>
      <c r="D113" s="2">
        <f t="shared" si="14"/>
        <v>2978.6707658460969</v>
      </c>
      <c r="E113" s="5">
        <f t="shared" si="16"/>
        <v>-0.22000100000001055</v>
      </c>
      <c r="F113" s="6">
        <f t="shared" si="17"/>
        <v>-2.1528622731606419E-3</v>
      </c>
      <c r="G113" s="6">
        <f t="shared" si="18"/>
        <v>-2.1551830125640854E-3</v>
      </c>
      <c r="H113" s="6">
        <f t="shared" si="19"/>
        <v>5.3294160982270268E-5</v>
      </c>
      <c r="J113" s="2">
        <v>27.431480000000001</v>
      </c>
      <c r="K113" s="2">
        <f t="shared" si="13"/>
        <v>49.695433763157894</v>
      </c>
      <c r="L113" s="2">
        <f t="shared" si="15"/>
        <v>495.68363716803253</v>
      </c>
      <c r="M113" s="5">
        <f t="shared" si="20"/>
        <v>9.6416000000001389E-2</v>
      </c>
      <c r="N113" s="6">
        <f t="shared" si="21"/>
        <v>3.5271913027165912E-3</v>
      </c>
      <c r="O113" s="6">
        <f t="shared" si="22"/>
        <v>3.520985352242005E-3</v>
      </c>
      <c r="P113" s="6">
        <f t="shared" si="23"/>
        <v>4.1596290146888991E-6</v>
      </c>
    </row>
    <row r="114" spans="1:16" x14ac:dyDescent="0.25">
      <c r="A114" s="4">
        <v>42310</v>
      </c>
      <c r="B114" s="2">
        <v>107.099998</v>
      </c>
      <c r="C114" s="2">
        <f t="shared" si="12"/>
        <v>156.54720105502386</v>
      </c>
      <c r="D114" s="2">
        <f t="shared" si="14"/>
        <v>2445.0258899647611</v>
      </c>
      <c r="E114" s="5">
        <f t="shared" si="16"/>
        <v>5.129997000000003</v>
      </c>
      <c r="F114" s="6">
        <f t="shared" si="17"/>
        <v>5.0308884472797084E-2</v>
      </c>
      <c r="G114" s="6">
        <f t="shared" si="18"/>
        <v>4.9084296596626352E-2</v>
      </c>
      <c r="H114" s="6">
        <f t="shared" si="19"/>
        <v>1.9306528234999021E-3</v>
      </c>
      <c r="J114" s="2">
        <v>27.789574000000002</v>
      </c>
      <c r="K114" s="2">
        <f t="shared" si="13"/>
        <v>49.695433763157894</v>
      </c>
      <c r="L114" s="2">
        <f t="shared" si="15"/>
        <v>479.86669196313994</v>
      </c>
      <c r="M114" s="5">
        <f t="shared" si="20"/>
        <v>0.35809400000000124</v>
      </c>
      <c r="N114" s="6">
        <f t="shared" si="21"/>
        <v>1.305412613537444E-2</v>
      </c>
      <c r="O114" s="6">
        <f t="shared" si="22"/>
        <v>1.2969655364675651E-2</v>
      </c>
      <c r="P114" s="6">
        <f t="shared" si="23"/>
        <v>5.4895550463591879E-5</v>
      </c>
    </row>
    <row r="115" spans="1:16" x14ac:dyDescent="0.25">
      <c r="A115" s="4">
        <v>42317</v>
      </c>
      <c r="B115" s="2">
        <v>103.949997</v>
      </c>
      <c r="C115" s="2">
        <f t="shared" si="12"/>
        <v>156.54720105502386</v>
      </c>
      <c r="D115" s="2">
        <f t="shared" si="14"/>
        <v>2766.4658744058188</v>
      </c>
      <c r="E115" s="5">
        <f t="shared" si="16"/>
        <v>-3.1500010000000032</v>
      </c>
      <c r="F115" s="6">
        <f t="shared" si="17"/>
        <v>-2.9411774592190031E-2</v>
      </c>
      <c r="G115" s="6">
        <f t="shared" si="18"/>
        <v>-2.9852973335573955E-2</v>
      </c>
      <c r="H115" s="6">
        <f t="shared" si="19"/>
        <v>1.2248652758406764E-3</v>
      </c>
      <c r="J115" s="2">
        <v>25.898266</v>
      </c>
      <c r="K115" s="2">
        <f t="shared" si="13"/>
        <v>49.695433763157894</v>
      </c>
      <c r="L115" s="2">
        <f t="shared" si="15"/>
        <v>566.30519354788134</v>
      </c>
      <c r="M115" s="5">
        <f t="shared" si="20"/>
        <v>-1.8913080000000022</v>
      </c>
      <c r="N115" s="6">
        <f t="shared" si="21"/>
        <v>-6.8058186138441779E-2</v>
      </c>
      <c r="O115" s="6">
        <f t="shared" si="22"/>
        <v>-7.0484897724486614E-2</v>
      </c>
      <c r="P115" s="6">
        <f t="shared" si="23"/>
        <v>5.7829028512560426E-3</v>
      </c>
    </row>
    <row r="116" spans="1:16" x14ac:dyDescent="0.25">
      <c r="A116" s="4">
        <v>42324</v>
      </c>
      <c r="B116" s="2">
        <v>107.32</v>
      </c>
      <c r="C116" s="2">
        <f t="shared" si="12"/>
        <v>156.54720105502386</v>
      </c>
      <c r="D116" s="2">
        <f t="shared" si="14"/>
        <v>2423.317323711743</v>
      </c>
      <c r="E116" s="5">
        <f t="shared" si="16"/>
        <v>3.370002999999997</v>
      </c>
      <c r="F116" s="6">
        <f t="shared" si="17"/>
        <v>3.2419462215087867E-2</v>
      </c>
      <c r="G116" s="6">
        <f t="shared" si="18"/>
        <v>3.1905040113430795E-2</v>
      </c>
      <c r="H116" s="6">
        <f t="shared" si="19"/>
        <v>7.160942888698031E-4</v>
      </c>
      <c r="J116" s="2">
        <v>27.502791999999999</v>
      </c>
      <c r="K116" s="2">
        <f t="shared" si="13"/>
        <v>49.695433763157894</v>
      </c>
      <c r="L116" s="2">
        <f t="shared" si="15"/>
        <v>492.51334842785991</v>
      </c>
      <c r="M116" s="5">
        <f t="shared" si="20"/>
        <v>1.6045259999999999</v>
      </c>
      <c r="N116" s="6">
        <f t="shared" si="21"/>
        <v>6.1954958683334241E-2</v>
      </c>
      <c r="O116" s="6">
        <f t="shared" si="22"/>
        <v>6.0111510134404335E-2</v>
      </c>
      <c r="P116" s="6">
        <f t="shared" si="23"/>
        <v>2.9758124655253661E-3</v>
      </c>
    </row>
    <row r="117" spans="1:16" x14ac:dyDescent="0.25">
      <c r="A117" s="4">
        <v>42331</v>
      </c>
      <c r="B117" s="2">
        <v>105.449997</v>
      </c>
      <c r="C117" s="2">
        <f t="shared" si="12"/>
        <v>156.54720105502386</v>
      </c>
      <c r="D117" s="2">
        <f t="shared" si="14"/>
        <v>2610.9242622407473</v>
      </c>
      <c r="E117" s="5">
        <f t="shared" si="16"/>
        <v>-1.870002999999997</v>
      </c>
      <c r="F117" s="6">
        <f t="shared" si="17"/>
        <v>-1.7424552739470713E-2</v>
      </c>
      <c r="G117" s="6">
        <f t="shared" si="18"/>
        <v>-1.757814708214233E-2</v>
      </c>
      <c r="H117" s="6">
        <f t="shared" si="19"/>
        <v>5.163460479700768E-4</v>
      </c>
      <c r="J117" s="2">
        <v>27.159292000000001</v>
      </c>
      <c r="K117" s="2">
        <f t="shared" si="13"/>
        <v>49.695433763157894</v>
      </c>
      <c r="L117" s="2">
        <f t="shared" si="15"/>
        <v>507.87768556914938</v>
      </c>
      <c r="M117" s="5">
        <f t="shared" si="20"/>
        <v>-0.34349999999999881</v>
      </c>
      <c r="N117" s="6">
        <f t="shared" si="21"/>
        <v>-1.2489641051715725E-2</v>
      </c>
      <c r="O117" s="6">
        <f t="shared" si="22"/>
        <v>-1.2568292187668596E-2</v>
      </c>
      <c r="P117" s="6">
        <f t="shared" si="23"/>
        <v>3.2865318632724984E-4</v>
      </c>
    </row>
    <row r="118" spans="1:16" x14ac:dyDescent="0.25">
      <c r="A118" s="4">
        <v>42338</v>
      </c>
      <c r="B118" s="2">
        <v>106.18</v>
      </c>
      <c r="C118" s="2">
        <f t="shared" si="12"/>
        <v>156.54720105502386</v>
      </c>
      <c r="D118" s="2">
        <f t="shared" si="14"/>
        <v>2536.8549421171961</v>
      </c>
      <c r="E118" s="5">
        <f t="shared" si="16"/>
        <v>0.73000300000001062</v>
      </c>
      <c r="F118" s="6">
        <f t="shared" si="17"/>
        <v>6.9227408323208452E-3</v>
      </c>
      <c r="G118" s="6">
        <f t="shared" si="18"/>
        <v>6.8988886802445332E-3</v>
      </c>
      <c r="H118" s="6">
        <f t="shared" si="19"/>
        <v>3.0757677876450211E-6</v>
      </c>
      <c r="J118" s="2">
        <v>27.440542000000001</v>
      </c>
      <c r="K118" s="2">
        <f t="shared" si="13"/>
        <v>49.695433763157894</v>
      </c>
      <c r="L118" s="2">
        <f t="shared" si="15"/>
        <v>495.28020738987306</v>
      </c>
      <c r="M118" s="5">
        <f t="shared" si="20"/>
        <v>0.28125</v>
      </c>
      <c r="N118" s="6">
        <f t="shared" si="21"/>
        <v>1.035557186100433E-2</v>
      </c>
      <c r="O118" s="6">
        <f t="shared" si="22"/>
        <v>1.0302320245161959E-2</v>
      </c>
      <c r="P118" s="6">
        <f t="shared" si="23"/>
        <v>2.2484838274844355E-5</v>
      </c>
    </row>
    <row r="119" spans="1:16" x14ac:dyDescent="0.25">
      <c r="A119" s="4">
        <v>42345</v>
      </c>
      <c r="B119" s="2">
        <v>102.120003</v>
      </c>
      <c r="C119" s="2">
        <f t="shared" si="12"/>
        <v>156.54720105502386</v>
      </c>
      <c r="D119" s="2">
        <f t="shared" si="14"/>
        <v>2962.3198881207936</v>
      </c>
      <c r="E119" s="5">
        <f t="shared" si="16"/>
        <v>-4.0599970000000098</v>
      </c>
      <c r="F119" s="6">
        <f t="shared" si="17"/>
        <v>-3.8236927858353829E-2</v>
      </c>
      <c r="G119" s="6">
        <f t="shared" si="18"/>
        <v>-3.8987145405039621E-2</v>
      </c>
      <c r="H119" s="6">
        <f t="shared" si="19"/>
        <v>1.9476552593124547E-3</v>
      </c>
      <c r="J119" s="2">
        <v>26.091916999999999</v>
      </c>
      <c r="K119" s="2">
        <f t="shared" si="13"/>
        <v>49.695433763157894</v>
      </c>
      <c r="L119" s="2">
        <f t="shared" si="15"/>
        <v>557.12600358867576</v>
      </c>
      <c r="M119" s="5">
        <f t="shared" si="20"/>
        <v>-1.348625000000002</v>
      </c>
      <c r="N119" s="6">
        <f t="shared" si="21"/>
        <v>-4.914717063533227E-2</v>
      </c>
      <c r="O119" s="6">
        <f t="shared" si="22"/>
        <v>-5.0395981972074913E-2</v>
      </c>
      <c r="P119" s="6">
        <f t="shared" si="23"/>
        <v>3.1311281220629686E-3</v>
      </c>
    </row>
    <row r="120" spans="1:16" x14ac:dyDescent="0.25">
      <c r="A120" s="4">
        <v>42352</v>
      </c>
      <c r="B120" s="2">
        <v>104.040001</v>
      </c>
      <c r="C120" s="2">
        <f t="shared" si="12"/>
        <v>156.54720105502386</v>
      </c>
      <c r="D120" s="2">
        <f t="shared" si="14"/>
        <v>2757.0060576182973</v>
      </c>
      <c r="E120" s="5">
        <f t="shared" si="16"/>
        <v>1.9199980000000068</v>
      </c>
      <c r="F120" s="6">
        <f t="shared" si="17"/>
        <v>1.8801389968623551E-2</v>
      </c>
      <c r="G120" s="6">
        <f t="shared" si="18"/>
        <v>1.8626828441652601E-2</v>
      </c>
      <c r="H120" s="6">
        <f t="shared" si="19"/>
        <v>1.817569483690697E-4</v>
      </c>
      <c r="J120" s="2">
        <v>24.443598000000001</v>
      </c>
      <c r="K120" s="2">
        <f t="shared" si="13"/>
        <v>49.695433763157894</v>
      </c>
      <c r="L120" s="2">
        <f t="shared" si="15"/>
        <v>637.65520940949989</v>
      </c>
      <c r="M120" s="5">
        <f t="shared" si="20"/>
        <v>-1.6483189999999972</v>
      </c>
      <c r="N120" s="6">
        <f t="shared" si="21"/>
        <v>-6.317354911101386E-2</v>
      </c>
      <c r="O120" s="6">
        <f t="shared" si="22"/>
        <v>-6.525723173324946E-2</v>
      </c>
      <c r="P120" s="6">
        <f t="shared" si="23"/>
        <v>5.0151514409127662E-3</v>
      </c>
    </row>
    <row r="121" spans="1:16" x14ac:dyDescent="0.25">
      <c r="A121" s="4">
        <v>42359</v>
      </c>
      <c r="B121" s="2">
        <v>105.019997</v>
      </c>
      <c r="C121" s="2">
        <f t="shared" si="12"/>
        <v>156.54720105502386</v>
      </c>
      <c r="D121" s="2">
        <f t="shared" si="14"/>
        <v>2655.0527577280673</v>
      </c>
      <c r="E121" s="5">
        <f t="shared" si="16"/>
        <v>0.97999599999999987</v>
      </c>
      <c r="F121" s="6">
        <f t="shared" si="17"/>
        <v>9.4194155188445251E-3</v>
      </c>
      <c r="G121" s="6">
        <f t="shared" si="18"/>
        <v>9.3753294515868148E-3</v>
      </c>
      <c r="H121" s="6">
        <f t="shared" si="19"/>
        <v>1.7894824455796929E-5</v>
      </c>
      <c r="J121" s="2">
        <v>24.904662999999999</v>
      </c>
      <c r="K121" s="2">
        <f t="shared" si="13"/>
        <v>49.695433763157894</v>
      </c>
      <c r="L121" s="2">
        <f t="shared" si="15"/>
        <v>614.5823150314443</v>
      </c>
      <c r="M121" s="5">
        <f t="shared" si="20"/>
        <v>0.46106499999999784</v>
      </c>
      <c r="N121" s="6">
        <f t="shared" si="21"/>
        <v>1.8862403153578202E-2</v>
      </c>
      <c r="O121" s="6">
        <f t="shared" si="22"/>
        <v>1.8686713870425441E-2</v>
      </c>
      <c r="P121" s="6">
        <f t="shared" si="23"/>
        <v>1.7229743254392789E-4</v>
      </c>
    </row>
    <row r="122" spans="1:16" x14ac:dyDescent="0.25">
      <c r="A122" s="4">
        <v>42366</v>
      </c>
      <c r="B122" s="2">
        <v>104.660004</v>
      </c>
      <c r="C122" s="2">
        <f t="shared" si="12"/>
        <v>156.54720105502386</v>
      </c>
      <c r="D122" s="2">
        <f t="shared" si="14"/>
        <v>2692.2812182268767</v>
      </c>
      <c r="E122" s="5">
        <f t="shared" si="16"/>
        <v>-0.35999300000000289</v>
      </c>
      <c r="F122" s="6">
        <f t="shared" si="17"/>
        <v>-3.4278519356651942E-3</v>
      </c>
      <c r="G122" s="6">
        <f t="shared" si="18"/>
        <v>-3.433740480669553E-3</v>
      </c>
      <c r="H122" s="6">
        <f t="shared" si="19"/>
        <v>7.3596537976284429E-5</v>
      </c>
      <c r="J122" s="2">
        <v>24.266081</v>
      </c>
      <c r="K122" s="2">
        <f t="shared" si="13"/>
        <v>49.695433763157894</v>
      </c>
      <c r="L122" s="2">
        <f t="shared" si="15"/>
        <v>646.65198195312598</v>
      </c>
      <c r="M122" s="5">
        <f t="shared" si="20"/>
        <v>-0.63858199999999954</v>
      </c>
      <c r="N122" s="6">
        <f t="shared" si="21"/>
        <v>-2.5641061675879716E-2</v>
      </c>
      <c r="O122" s="6">
        <f t="shared" si="22"/>
        <v>-2.5975523386401096E-2</v>
      </c>
      <c r="P122" s="6">
        <f t="shared" si="23"/>
        <v>9.945209104417574E-4</v>
      </c>
    </row>
    <row r="123" spans="1:16" x14ac:dyDescent="0.25">
      <c r="A123" s="4">
        <v>42373</v>
      </c>
      <c r="B123" s="2">
        <v>97.330001999999993</v>
      </c>
      <c r="C123" s="2">
        <f t="shared" si="12"/>
        <v>156.54720105502386</v>
      </c>
      <c r="D123" s="2">
        <f t="shared" si="14"/>
        <v>3506.6766639223197</v>
      </c>
      <c r="E123" s="5">
        <f t="shared" si="16"/>
        <v>-7.3300020000000075</v>
      </c>
      <c r="F123" s="6">
        <f t="shared" si="17"/>
        <v>-7.0036324477877984E-2</v>
      </c>
      <c r="G123" s="6">
        <f t="shared" si="18"/>
        <v>-7.2609752176005002E-2</v>
      </c>
      <c r="H123" s="6">
        <f t="shared" si="19"/>
        <v>6.0458173449240045E-3</v>
      </c>
      <c r="J123" s="2">
        <v>22.352641999999999</v>
      </c>
      <c r="K123" s="2">
        <f t="shared" si="13"/>
        <v>49.695433763157894</v>
      </c>
      <c r="L123" s="2">
        <f t="shared" si="15"/>
        <v>747.62826140341519</v>
      </c>
      <c r="M123" s="5">
        <f t="shared" si="20"/>
        <v>-1.9134390000000003</v>
      </c>
      <c r="N123" s="6">
        <f t="shared" si="21"/>
        <v>-7.885241131437748E-2</v>
      </c>
      <c r="O123" s="6">
        <f t="shared" si="22"/>
        <v>-8.213500726378177E-2</v>
      </c>
      <c r="P123" s="6">
        <f t="shared" si="23"/>
        <v>7.6905023819353697E-3</v>
      </c>
    </row>
    <row r="124" spans="1:16" x14ac:dyDescent="0.25">
      <c r="A124" s="4">
        <v>42380</v>
      </c>
      <c r="B124" s="2">
        <v>94.970000999999996</v>
      </c>
      <c r="C124" s="2">
        <f t="shared" si="12"/>
        <v>156.54720105502386</v>
      </c>
      <c r="D124" s="2">
        <f t="shared" si="14"/>
        <v>3791.7515666164313</v>
      </c>
      <c r="E124" s="5">
        <f t="shared" si="16"/>
        <v>-2.3600009999999969</v>
      </c>
      <c r="F124" s="6">
        <f t="shared" si="17"/>
        <v>-2.4247415509145855E-2</v>
      </c>
      <c r="G124" s="6">
        <f t="shared" si="18"/>
        <v>-2.4546224202548938E-2</v>
      </c>
      <c r="H124" s="6">
        <f t="shared" si="19"/>
        <v>8.8157485051761693E-4</v>
      </c>
      <c r="J124" s="2">
        <v>22.391838</v>
      </c>
      <c r="K124" s="2">
        <f t="shared" si="13"/>
        <v>49.695433763157894</v>
      </c>
      <c r="L124" s="2">
        <f t="shared" si="15"/>
        <v>745.48634159793369</v>
      </c>
      <c r="M124" s="5">
        <f t="shared" si="20"/>
        <v>3.9196000000000453E-2</v>
      </c>
      <c r="N124" s="6">
        <f t="shared" si="21"/>
        <v>1.7535287327556381E-3</v>
      </c>
      <c r="O124" s="6">
        <f t="shared" si="22"/>
        <v>1.7519930961738921E-3</v>
      </c>
      <c r="P124" s="6">
        <f t="shared" si="23"/>
        <v>1.4504741673102699E-5</v>
      </c>
    </row>
    <row r="125" spans="1:16" x14ac:dyDescent="0.25">
      <c r="A125" s="4">
        <v>42387</v>
      </c>
      <c r="B125" s="2">
        <v>97.940002000000007</v>
      </c>
      <c r="C125" s="2">
        <f t="shared" si="12"/>
        <v>156.54720105502386</v>
      </c>
      <c r="D125" s="2">
        <f t="shared" si="14"/>
        <v>3434.8037810751889</v>
      </c>
      <c r="E125" s="5">
        <f t="shared" si="16"/>
        <v>2.9700010000000105</v>
      </c>
      <c r="F125" s="6">
        <f t="shared" si="17"/>
        <v>3.1273043789901728E-2</v>
      </c>
      <c r="G125" s="6">
        <f t="shared" si="18"/>
        <v>3.0794003910334992E-2</v>
      </c>
      <c r="H125" s="6">
        <f t="shared" si="19"/>
        <v>6.578661701981647E-4</v>
      </c>
      <c r="J125" s="2">
        <v>23.380831000000001</v>
      </c>
      <c r="K125" s="2">
        <f t="shared" si="13"/>
        <v>49.695433763157894</v>
      </c>
      <c r="L125" s="2">
        <f t="shared" si="15"/>
        <v>692.45831858279701</v>
      </c>
      <c r="M125" s="5">
        <f t="shared" si="20"/>
        <v>0.98899300000000068</v>
      </c>
      <c r="N125" s="6">
        <f t="shared" si="21"/>
        <v>4.4167566771428086E-2</v>
      </c>
      <c r="O125" s="6">
        <f t="shared" si="22"/>
        <v>4.3219981151299963E-2</v>
      </c>
      <c r="P125" s="6">
        <f t="shared" si="23"/>
        <v>1.4182363541004894E-3</v>
      </c>
    </row>
    <row r="126" spans="1:16" x14ac:dyDescent="0.25">
      <c r="A126" s="4">
        <v>42394</v>
      </c>
      <c r="B126" s="2">
        <v>112.209999</v>
      </c>
      <c r="C126" s="2">
        <f t="shared" si="12"/>
        <v>156.54720105502386</v>
      </c>
      <c r="D126" s="2">
        <f t="shared" si="14"/>
        <v>1965.7874860680124</v>
      </c>
      <c r="E126" s="5">
        <f t="shared" si="16"/>
        <v>14.269996999999989</v>
      </c>
      <c r="F126" s="6">
        <f t="shared" si="17"/>
        <v>0.14570141626094707</v>
      </c>
      <c r="G126" s="6">
        <f t="shared" si="18"/>
        <v>0.13601704007007628</v>
      </c>
      <c r="H126" s="6">
        <f t="shared" si="19"/>
        <v>1.7127464179280412E-2</v>
      </c>
      <c r="J126" s="2">
        <v>22.440245000000001</v>
      </c>
      <c r="K126" s="2">
        <f t="shared" si="13"/>
        <v>49.695433763157894</v>
      </c>
      <c r="L126" s="2">
        <f t="shared" si="15"/>
        <v>742.84531451536827</v>
      </c>
      <c r="M126" s="5">
        <f t="shared" si="20"/>
        <v>-0.9405859999999997</v>
      </c>
      <c r="N126" s="6">
        <f t="shared" si="21"/>
        <v>-4.0228937970596498E-2</v>
      </c>
      <c r="O126" s="6">
        <f t="shared" si="22"/>
        <v>-4.1060500013133751E-2</v>
      </c>
      <c r="P126" s="6">
        <f t="shared" si="23"/>
        <v>2.1735178483262411E-3</v>
      </c>
    </row>
    <row r="127" spans="1:16" x14ac:dyDescent="0.25">
      <c r="A127" s="4">
        <v>42401</v>
      </c>
      <c r="B127" s="2">
        <v>104.07</v>
      </c>
      <c r="C127" s="2">
        <f t="shared" si="12"/>
        <v>156.54720105502386</v>
      </c>
      <c r="D127" s="2">
        <f t="shared" si="14"/>
        <v>2753.8566305693985</v>
      </c>
      <c r="E127" s="5">
        <f t="shared" si="16"/>
        <v>-8.1399990000000031</v>
      </c>
      <c r="F127" s="6">
        <f t="shared" si="17"/>
        <v>-7.2542545874187236E-2</v>
      </c>
      <c r="G127" s="6">
        <f t="shared" si="18"/>
        <v>-7.5308357115145108E-2</v>
      </c>
      <c r="H127" s="6">
        <f t="shared" si="19"/>
        <v>6.4727590804801371E-3</v>
      </c>
      <c r="J127" s="2">
        <v>21.674868</v>
      </c>
      <c r="K127" s="2">
        <f t="shared" si="13"/>
        <v>49.695433763157894</v>
      </c>
      <c r="L127" s="2">
        <f t="shared" si="15"/>
        <v>785.15210568745636</v>
      </c>
      <c r="M127" s="5">
        <f t="shared" si="20"/>
        <v>-0.76537700000000086</v>
      </c>
      <c r="N127" s="6">
        <f t="shared" si="21"/>
        <v>-3.4107337063387713E-2</v>
      </c>
      <c r="O127" s="6">
        <f t="shared" si="22"/>
        <v>-3.4702565915796034E-2</v>
      </c>
      <c r="P127" s="6">
        <f t="shared" si="23"/>
        <v>1.6211146549342732E-3</v>
      </c>
    </row>
    <row r="128" spans="1:16" x14ac:dyDescent="0.25">
      <c r="A128" s="4">
        <v>42408</v>
      </c>
      <c r="B128" s="2">
        <v>102.010002</v>
      </c>
      <c r="C128" s="2">
        <f t="shared" si="12"/>
        <v>156.54720105502386</v>
      </c>
      <c r="D128" s="2">
        <f t="shared" si="14"/>
        <v>2974.3060807672955</v>
      </c>
      <c r="E128" s="5">
        <f t="shared" si="16"/>
        <v>-2.0599979999999931</v>
      </c>
      <c r="F128" s="6">
        <f t="shared" si="17"/>
        <v>-1.979434995675981E-2</v>
      </c>
      <c r="G128" s="6">
        <f t="shared" si="18"/>
        <v>-1.9992882349419601E-2</v>
      </c>
      <c r="H128" s="6">
        <f t="shared" si="19"/>
        <v>6.3191825617924999E-4</v>
      </c>
      <c r="J128" s="2">
        <v>21.785530000000001</v>
      </c>
      <c r="K128" s="2">
        <f t="shared" si="13"/>
        <v>49.695433763157894</v>
      </c>
      <c r="L128" s="2">
        <f t="shared" si="15"/>
        <v>778.96272806873503</v>
      </c>
      <c r="M128" s="5">
        <f t="shared" si="20"/>
        <v>0.11066200000000137</v>
      </c>
      <c r="N128" s="6">
        <f t="shared" si="21"/>
        <v>5.1055443567177144E-3</v>
      </c>
      <c r="O128" s="6">
        <f t="shared" si="22"/>
        <v>5.0925552573181411E-3</v>
      </c>
      <c r="P128" s="6">
        <f t="shared" si="23"/>
        <v>2.1897435089360283E-7</v>
      </c>
    </row>
    <row r="129" spans="1:16" x14ac:dyDescent="0.25">
      <c r="A129" s="4">
        <v>42415</v>
      </c>
      <c r="B129" s="2">
        <v>104.57</v>
      </c>
      <c r="C129" s="2">
        <f t="shared" si="12"/>
        <v>156.54720105502386</v>
      </c>
      <c r="D129" s="2">
        <f t="shared" si="14"/>
        <v>2701.6294295143744</v>
      </c>
      <c r="E129" s="5">
        <f t="shared" si="16"/>
        <v>2.5599979999999931</v>
      </c>
      <c r="F129" s="6">
        <f t="shared" si="17"/>
        <v>2.5095558766874578E-2</v>
      </c>
      <c r="G129" s="6">
        <f t="shared" si="18"/>
        <v>2.4785836310149051E-2</v>
      </c>
      <c r="H129" s="6">
        <f t="shared" si="19"/>
        <v>3.8575844500163037E-4</v>
      </c>
      <c r="J129" s="2">
        <v>22.260694999999998</v>
      </c>
      <c r="K129" s="2">
        <f t="shared" si="13"/>
        <v>49.695433763157894</v>
      </c>
      <c r="L129" s="2">
        <f t="shared" si="15"/>
        <v>752.66489100271838</v>
      </c>
      <c r="M129" s="5">
        <f t="shared" si="20"/>
        <v>0.47516499999999695</v>
      </c>
      <c r="N129" s="6">
        <f t="shared" si="21"/>
        <v>2.1811036958935447E-2</v>
      </c>
      <c r="O129" s="6">
        <f t="shared" si="22"/>
        <v>2.1576579342754067E-2</v>
      </c>
      <c r="P129" s="6">
        <f t="shared" si="23"/>
        <v>2.5651472670968576E-4</v>
      </c>
    </row>
    <row r="130" spans="1:16" x14ac:dyDescent="0.25">
      <c r="A130" s="4">
        <v>42422</v>
      </c>
      <c r="B130" s="2">
        <v>107.91999800000001</v>
      </c>
      <c r="C130" s="2">
        <f t="shared" ref="C130:C193" si="24">AVERAGE(B:B)</f>
        <v>156.54720105502386</v>
      </c>
      <c r="D130" s="2">
        <f t="shared" si="14"/>
        <v>2364.6048769545214</v>
      </c>
      <c r="E130" s="5">
        <f t="shared" si="16"/>
        <v>3.3499980000000136</v>
      </c>
      <c r="F130" s="6">
        <f t="shared" si="17"/>
        <v>3.2035937649421573E-2</v>
      </c>
      <c r="G130" s="6">
        <f t="shared" si="18"/>
        <v>3.1533489756756808E-2</v>
      </c>
      <c r="H130" s="6">
        <f t="shared" si="19"/>
        <v>6.9634700942173687E-4</v>
      </c>
      <c r="J130" s="2">
        <v>22.462343000000001</v>
      </c>
      <c r="K130" s="2">
        <f t="shared" ref="K130:K193" si="25">AVERAGE(J:J)</f>
        <v>49.695433763157894</v>
      </c>
      <c r="L130" s="2">
        <f t="shared" si="15"/>
        <v>741.64123251439571</v>
      </c>
      <c r="M130" s="5">
        <f t="shared" si="20"/>
        <v>0.20164800000000227</v>
      </c>
      <c r="N130" s="6">
        <f t="shared" si="21"/>
        <v>9.0584772847389656E-3</v>
      </c>
      <c r="O130" s="6">
        <f t="shared" si="22"/>
        <v>9.0176953756929534E-3</v>
      </c>
      <c r="P130" s="6">
        <f t="shared" si="23"/>
        <v>1.1952184582185196E-5</v>
      </c>
    </row>
    <row r="131" spans="1:16" x14ac:dyDescent="0.25">
      <c r="A131" s="4">
        <v>42429</v>
      </c>
      <c r="B131" s="2">
        <v>108.389999</v>
      </c>
      <c r="C131" s="2">
        <f t="shared" si="24"/>
        <v>156.54720105502386</v>
      </c>
      <c r="D131" s="2">
        <f t="shared" ref="D131:D194" si="26">(B131-C131)^2</f>
        <v>2319.1161097683944</v>
      </c>
      <c r="E131" s="5">
        <f t="shared" si="16"/>
        <v>0.47000099999999634</v>
      </c>
      <c r="F131" s="6">
        <f t="shared" si="17"/>
        <v>4.3550871822662218E-3</v>
      </c>
      <c r="G131" s="6">
        <f t="shared" si="18"/>
        <v>4.3456312344609168E-3</v>
      </c>
      <c r="H131" s="6">
        <f t="shared" si="19"/>
        <v>6.3915347402565213E-7</v>
      </c>
      <c r="J131" s="2">
        <v>23.876238000000001</v>
      </c>
      <c r="K131" s="2">
        <f t="shared" si="25"/>
        <v>49.695433763157894</v>
      </c>
      <c r="L131" s="2">
        <f t="shared" ref="L131:L194" si="27">(J131-K131)^2</f>
        <v>666.63086985627046</v>
      </c>
      <c r="M131" s="5">
        <f t="shared" si="20"/>
        <v>1.4138950000000001</v>
      </c>
      <c r="N131" s="6">
        <f t="shared" si="21"/>
        <v>6.2945125537438376E-2</v>
      </c>
      <c r="O131" s="6">
        <f t="shared" si="22"/>
        <v>6.104347576716538E-2</v>
      </c>
      <c r="P131" s="6">
        <f t="shared" si="23"/>
        <v>3.0783603547013187E-3</v>
      </c>
    </row>
    <row r="132" spans="1:16" x14ac:dyDescent="0.25">
      <c r="A132" s="4">
        <v>42436</v>
      </c>
      <c r="B132" s="2">
        <v>109.410004</v>
      </c>
      <c r="C132" s="2">
        <f t="shared" si="24"/>
        <v>156.54720105502386</v>
      </c>
      <c r="D132" s="2">
        <f t="shared" si="26"/>
        <v>2221.9153462041504</v>
      </c>
      <c r="E132" s="5">
        <f t="shared" ref="E132:E195" si="28">B132-B131</f>
        <v>1.0200049999999976</v>
      </c>
      <c r="F132" s="6">
        <f t="shared" ref="F132:F195" si="29">E132/B131</f>
        <v>9.4105084362995292E-3</v>
      </c>
      <c r="G132" s="6">
        <f t="shared" ref="G132:G195" si="30">LN(B132/B131)</f>
        <v>9.3665054467120586E-3</v>
      </c>
      <c r="H132" s="6">
        <f t="shared" ref="H132:H195" si="31">(G132-$G$421)^2</f>
        <v>1.7820247223209361E-5</v>
      </c>
      <c r="J132" s="2">
        <v>23.702404000000001</v>
      </c>
      <c r="K132" s="2">
        <f t="shared" si="25"/>
        <v>49.695433763157894</v>
      </c>
      <c r="L132" s="2">
        <f t="shared" si="27"/>
        <v>675.63759626841204</v>
      </c>
      <c r="M132" s="5">
        <f t="shared" ref="M132:M195" si="32">J132-J131</f>
        <v>-0.17383399999999938</v>
      </c>
      <c r="N132" s="6">
        <f t="shared" ref="N132:N195" si="33">M132/J131</f>
        <v>-7.2806277102782846E-3</v>
      </c>
      <c r="O132" s="6">
        <f t="shared" ref="O132:O195" si="34">LN(J132/J131)</f>
        <v>-7.3072608294934959E-3</v>
      </c>
      <c r="P132" s="6">
        <f t="shared" ref="P132:P195" si="35">(O132-$O$421)^2</f>
        <v>1.6557932565071181E-4</v>
      </c>
    </row>
    <row r="133" spans="1:16" x14ac:dyDescent="0.25">
      <c r="A133" s="4">
        <v>42443</v>
      </c>
      <c r="B133" s="2">
        <v>111.449997</v>
      </c>
      <c r="C133" s="2">
        <f t="shared" si="24"/>
        <v>156.54720105502386</v>
      </c>
      <c r="D133" s="2">
        <f t="shared" si="26"/>
        <v>2033.7578135804611</v>
      </c>
      <c r="E133" s="5">
        <f t="shared" si="28"/>
        <v>2.0399929999999955</v>
      </c>
      <c r="F133" s="6">
        <f t="shared" si="29"/>
        <v>1.8645397362383749E-2</v>
      </c>
      <c r="G133" s="6">
        <f t="shared" si="30"/>
        <v>1.8473702865549658E-2</v>
      </c>
      <c r="H133" s="6">
        <f t="shared" si="31"/>
        <v>1.7765160154872251E-4</v>
      </c>
      <c r="J133" s="2">
        <v>24.550735</v>
      </c>
      <c r="K133" s="2">
        <f t="shared" si="25"/>
        <v>49.695433763157894</v>
      </c>
      <c r="L133" s="2">
        <f t="shared" si="27"/>
        <v>632.25587588995415</v>
      </c>
      <c r="M133" s="5">
        <f t="shared" si="32"/>
        <v>0.84833099999999817</v>
      </c>
      <c r="N133" s="6">
        <f t="shared" si="33"/>
        <v>3.5790926523739879E-2</v>
      </c>
      <c r="O133" s="6">
        <f t="shared" si="34"/>
        <v>3.5165315096472784E-2</v>
      </c>
      <c r="P133" s="6">
        <f t="shared" si="35"/>
        <v>8.7644494601969703E-4</v>
      </c>
    </row>
    <row r="134" spans="1:16" x14ac:dyDescent="0.25">
      <c r="A134" s="4">
        <v>42450</v>
      </c>
      <c r="B134" s="2">
        <v>113.050003</v>
      </c>
      <c r="C134" s="2">
        <f t="shared" si="24"/>
        <v>156.54720105502386</v>
      </c>
      <c r="D134" s="2">
        <f t="shared" si="26"/>
        <v>1892.0062386379714</v>
      </c>
      <c r="E134" s="5">
        <f t="shared" si="28"/>
        <v>1.6000060000000076</v>
      </c>
      <c r="F134" s="6">
        <f t="shared" si="29"/>
        <v>1.4356267770917999E-2</v>
      </c>
      <c r="G134" s="6">
        <f t="shared" si="30"/>
        <v>1.4254192346931954E-2</v>
      </c>
      <c r="H134" s="6">
        <f t="shared" si="31"/>
        <v>8.297552730093665E-5</v>
      </c>
      <c r="J134" s="2">
        <v>24.492785999999999</v>
      </c>
      <c r="K134" s="2">
        <f t="shared" si="25"/>
        <v>49.695433763157894</v>
      </c>
      <c r="L134" s="2">
        <f t="shared" si="27"/>
        <v>635.17345427380769</v>
      </c>
      <c r="M134" s="5">
        <f t="shared" si="32"/>
        <v>-5.7949000000000694E-2</v>
      </c>
      <c r="N134" s="6">
        <f t="shared" si="33"/>
        <v>-2.3603773980697806E-3</v>
      </c>
      <c r="O134" s="6">
        <f t="shared" si="34"/>
        <v>-2.3631674800961974E-3</v>
      </c>
      <c r="P134" s="6">
        <f t="shared" si="35"/>
        <v>6.278454136400358E-5</v>
      </c>
    </row>
    <row r="135" spans="1:16" x14ac:dyDescent="0.25">
      <c r="A135" s="4">
        <v>42457</v>
      </c>
      <c r="B135" s="2">
        <v>116.05999799999999</v>
      </c>
      <c r="C135" s="2">
        <f t="shared" si="24"/>
        <v>156.54720105502386</v>
      </c>
      <c r="D135" s="2">
        <f t="shared" si="26"/>
        <v>1639.2136112187341</v>
      </c>
      <c r="E135" s="5">
        <f t="shared" si="28"/>
        <v>3.0099949999999893</v>
      </c>
      <c r="F135" s="6">
        <f t="shared" si="29"/>
        <v>2.6625342062131473E-2</v>
      </c>
      <c r="G135" s="6">
        <f t="shared" si="30"/>
        <v>2.6277056269086888E-2</v>
      </c>
      <c r="H135" s="6">
        <f t="shared" si="31"/>
        <v>4.4655949204822879E-4</v>
      </c>
      <c r="J135" s="2">
        <v>25.494101000000001</v>
      </c>
      <c r="K135" s="2">
        <f t="shared" si="25"/>
        <v>49.695433763157894</v>
      </c>
      <c r="L135" s="2">
        <f t="shared" si="27"/>
        <v>585.70450751309966</v>
      </c>
      <c r="M135" s="5">
        <f t="shared" si="32"/>
        <v>1.0013150000000017</v>
      </c>
      <c r="N135" s="6">
        <f t="shared" si="33"/>
        <v>4.0882037674276901E-2</v>
      </c>
      <c r="O135" s="6">
        <f t="shared" si="34"/>
        <v>4.0068466856887114E-2</v>
      </c>
      <c r="P135" s="6">
        <f t="shared" si="35"/>
        <v>1.1907996240435724E-3</v>
      </c>
    </row>
    <row r="136" spans="1:16" x14ac:dyDescent="0.25">
      <c r="A136" s="4">
        <v>42464</v>
      </c>
      <c r="B136" s="2">
        <v>110.629997</v>
      </c>
      <c r="C136" s="2">
        <f t="shared" si="24"/>
        <v>156.54720105502386</v>
      </c>
      <c r="D136" s="2">
        <f t="shared" si="26"/>
        <v>2108.3896282306996</v>
      </c>
      <c r="E136" s="5">
        <f t="shared" si="28"/>
        <v>-5.4300009999999901</v>
      </c>
      <c r="F136" s="6">
        <f t="shared" si="29"/>
        <v>-4.6786154519837149E-2</v>
      </c>
      <c r="G136" s="6">
        <f t="shared" si="30"/>
        <v>-4.7916008600595299E-2</v>
      </c>
      <c r="H136" s="6">
        <f t="shared" si="31"/>
        <v>2.8154814561160394E-3</v>
      </c>
      <c r="J136" s="2">
        <v>25.185822000000002</v>
      </c>
      <c r="K136" s="2">
        <f t="shared" si="25"/>
        <v>49.695433763157894</v>
      </c>
      <c r="L136" s="2">
        <f t="shared" si="27"/>
        <v>600.72106878072771</v>
      </c>
      <c r="M136" s="5">
        <f t="shared" si="32"/>
        <v>-0.30827899999999886</v>
      </c>
      <c r="N136" s="6">
        <f t="shared" si="33"/>
        <v>-1.2092169870983049E-2</v>
      </c>
      <c r="O136" s="6">
        <f t="shared" si="34"/>
        <v>-1.2165874929090905E-2</v>
      </c>
      <c r="P136" s="6">
        <f t="shared" si="35"/>
        <v>3.1422444649127661E-4</v>
      </c>
    </row>
    <row r="137" spans="1:16" x14ac:dyDescent="0.25">
      <c r="A137" s="4">
        <v>42471</v>
      </c>
      <c r="B137" s="2">
        <v>109.639999</v>
      </c>
      <c r="C137" s="2">
        <f t="shared" si="24"/>
        <v>156.54720105502386</v>
      </c>
      <c r="D137" s="2">
        <f t="shared" si="26"/>
        <v>2200.2856046308348</v>
      </c>
      <c r="E137" s="5">
        <f t="shared" si="28"/>
        <v>-0.98999799999999993</v>
      </c>
      <c r="F137" s="6">
        <f t="shared" si="29"/>
        <v>-8.9487302435703759E-3</v>
      </c>
      <c r="G137" s="6">
        <f t="shared" si="30"/>
        <v>-8.9890106155745293E-3</v>
      </c>
      <c r="H137" s="6">
        <f t="shared" si="31"/>
        <v>1.9977313888299201E-4</v>
      </c>
      <c r="J137" s="2">
        <v>25.461649000000001</v>
      </c>
      <c r="K137" s="2">
        <f t="shared" si="25"/>
        <v>49.695433763157894</v>
      </c>
      <c r="L137" s="2">
        <f t="shared" si="27"/>
        <v>587.27632394706359</v>
      </c>
      <c r="M137" s="5">
        <f t="shared" si="32"/>
        <v>0.2758269999999996</v>
      </c>
      <c r="N137" s="6">
        <f t="shared" si="33"/>
        <v>1.0951677495378138E-2</v>
      </c>
      <c r="O137" s="6">
        <f t="shared" si="34"/>
        <v>1.0892142155557184E-2</v>
      </c>
      <c r="P137" s="6">
        <f t="shared" si="35"/>
        <v>2.8426384504852584E-5</v>
      </c>
    </row>
    <row r="138" spans="1:16" x14ac:dyDescent="0.25">
      <c r="A138" s="4">
        <v>42478</v>
      </c>
      <c r="B138" s="2">
        <v>110.55999799999999</v>
      </c>
      <c r="C138" s="2">
        <f t="shared" si="24"/>
        <v>156.54720105502386</v>
      </c>
      <c r="D138" s="2">
        <f t="shared" si="26"/>
        <v>2114.8228448239965</v>
      </c>
      <c r="E138" s="5">
        <f t="shared" si="28"/>
        <v>0.91999899999999002</v>
      </c>
      <c r="F138" s="6">
        <f t="shared" si="29"/>
        <v>8.3910890951393573E-3</v>
      </c>
      <c r="G138" s="6">
        <f t="shared" si="30"/>
        <v>8.3560796158082696E-3</v>
      </c>
      <c r="H138" s="6">
        <f t="shared" si="31"/>
        <v>1.0310377373432282E-5</v>
      </c>
      <c r="J138" s="2">
        <v>24.49511</v>
      </c>
      <c r="K138" s="2">
        <f t="shared" si="25"/>
        <v>49.695433763157894</v>
      </c>
      <c r="L138" s="2">
        <f t="shared" si="27"/>
        <v>635.05631776798043</v>
      </c>
      <c r="M138" s="5">
        <f t="shared" si="32"/>
        <v>-0.96653900000000093</v>
      </c>
      <c r="N138" s="6">
        <f t="shared" si="33"/>
        <v>-3.7960581421886734E-2</v>
      </c>
      <c r="O138" s="6">
        <f t="shared" si="34"/>
        <v>-3.8699853502985312E-2</v>
      </c>
      <c r="P138" s="6">
        <f t="shared" si="35"/>
        <v>1.9589790878749278E-3</v>
      </c>
    </row>
    <row r="139" spans="1:16" x14ac:dyDescent="0.25">
      <c r="A139" s="4">
        <v>42485</v>
      </c>
      <c r="B139" s="2">
        <v>117.58000199999999</v>
      </c>
      <c r="C139" s="2">
        <f t="shared" si="24"/>
        <v>156.54720105502386</v>
      </c>
      <c r="D139" s="2">
        <f t="shared" si="26"/>
        <v>1518.4426021938532</v>
      </c>
      <c r="E139" s="5">
        <f t="shared" si="28"/>
        <v>7.0200040000000001</v>
      </c>
      <c r="F139" s="6">
        <f t="shared" si="29"/>
        <v>6.3494972205046532E-2</v>
      </c>
      <c r="G139" s="6">
        <f t="shared" si="30"/>
        <v>6.1560628054169786E-2</v>
      </c>
      <c r="H139" s="6">
        <f t="shared" si="31"/>
        <v>3.1827115821510365E-3</v>
      </c>
      <c r="J139" s="2">
        <v>21.727582999999999</v>
      </c>
      <c r="K139" s="2">
        <f t="shared" si="25"/>
        <v>49.695433763157894</v>
      </c>
      <c r="L139" s="2">
        <f t="shared" si="27"/>
        <v>782.20067631027166</v>
      </c>
      <c r="M139" s="5">
        <f t="shared" si="32"/>
        <v>-2.7675270000000012</v>
      </c>
      <c r="N139" s="6">
        <f t="shared" si="33"/>
        <v>-0.11298283616607564</v>
      </c>
      <c r="O139" s="6">
        <f t="shared" si="34"/>
        <v>-0.11989094642694008</v>
      </c>
      <c r="P139" s="6">
        <f t="shared" si="35"/>
        <v>1.5738065965205834E-2</v>
      </c>
    </row>
    <row r="140" spans="1:16" x14ac:dyDescent="0.25">
      <c r="A140" s="4">
        <v>42492</v>
      </c>
      <c r="B140" s="2">
        <v>119.489998</v>
      </c>
      <c r="C140" s="2">
        <f t="shared" si="24"/>
        <v>156.54720105502386</v>
      </c>
      <c r="D140" s="2">
        <f t="shared" si="26"/>
        <v>1373.2362982612699</v>
      </c>
      <c r="E140" s="5">
        <f t="shared" si="28"/>
        <v>1.9099960000000067</v>
      </c>
      <c r="F140" s="6">
        <f t="shared" si="29"/>
        <v>1.6244224932059508E-2</v>
      </c>
      <c r="G140" s="6">
        <f t="shared" si="30"/>
        <v>1.6113699140055941E-2</v>
      </c>
      <c r="H140" s="6">
        <f t="shared" si="31"/>
        <v>1.2031012364514258E-4</v>
      </c>
      <c r="J140" s="2">
        <v>21.491163</v>
      </c>
      <c r="K140" s="2">
        <f t="shared" si="25"/>
        <v>49.695433763157894</v>
      </c>
      <c r="L140" s="2">
        <f t="shared" si="27"/>
        <v>795.4808892815231</v>
      </c>
      <c r="M140" s="5">
        <f t="shared" si="32"/>
        <v>-0.23641999999999896</v>
      </c>
      <c r="N140" s="6">
        <f t="shared" si="33"/>
        <v>-1.0881099844377488E-2</v>
      </c>
      <c r="O140" s="6">
        <f t="shared" si="34"/>
        <v>-1.0940731981313566E-2</v>
      </c>
      <c r="P140" s="6">
        <f t="shared" si="35"/>
        <v>2.7229072984960074E-4</v>
      </c>
    </row>
    <row r="141" spans="1:16" x14ac:dyDescent="0.25">
      <c r="A141" s="4">
        <v>42499</v>
      </c>
      <c r="B141" s="2">
        <v>119.80999799999999</v>
      </c>
      <c r="C141" s="2">
        <f t="shared" si="24"/>
        <v>156.54720105502386</v>
      </c>
      <c r="D141" s="2">
        <f t="shared" si="26"/>
        <v>1349.622088306055</v>
      </c>
      <c r="E141" s="5">
        <f t="shared" si="28"/>
        <v>0.31999999999999318</v>
      </c>
      <c r="F141" s="6">
        <f t="shared" si="29"/>
        <v>2.6780484170733118E-3</v>
      </c>
      <c r="G141" s="6">
        <f t="shared" si="30"/>
        <v>2.6744688348501098E-3</v>
      </c>
      <c r="H141" s="6">
        <f t="shared" si="31"/>
        <v>6.1040281411668509E-6</v>
      </c>
      <c r="J141" s="2">
        <v>21.108978</v>
      </c>
      <c r="K141" s="2">
        <f t="shared" si="25"/>
        <v>49.695433763157894</v>
      </c>
      <c r="L141" s="2">
        <f t="shared" si="27"/>
        <v>817.18545309898309</v>
      </c>
      <c r="M141" s="5">
        <f t="shared" si="32"/>
        <v>-0.38218499999999977</v>
      </c>
      <c r="N141" s="6">
        <f t="shared" si="33"/>
        <v>-1.7783355884462827E-2</v>
      </c>
      <c r="O141" s="6">
        <f t="shared" si="34"/>
        <v>-1.7943379770685254E-2</v>
      </c>
      <c r="P141" s="6">
        <f t="shared" si="35"/>
        <v>5.5243246818053335E-4</v>
      </c>
    </row>
    <row r="142" spans="1:16" x14ac:dyDescent="0.25">
      <c r="A142" s="4">
        <v>42506</v>
      </c>
      <c r="B142" s="2">
        <v>117.349998</v>
      </c>
      <c r="C142" s="2">
        <f t="shared" si="24"/>
        <v>156.54720105502386</v>
      </c>
      <c r="D142" s="2">
        <f t="shared" si="26"/>
        <v>1536.420727336772</v>
      </c>
      <c r="E142" s="5">
        <f t="shared" si="28"/>
        <v>-2.4599999999999937</v>
      </c>
      <c r="F142" s="6">
        <f t="shared" si="29"/>
        <v>-2.0532510149945865E-2</v>
      </c>
      <c r="G142" s="6">
        <f t="shared" si="30"/>
        <v>-2.0746232704711345E-2</v>
      </c>
      <c r="H142" s="6">
        <f t="shared" si="31"/>
        <v>6.7036121178983335E-4</v>
      </c>
      <c r="J142" s="2">
        <v>22.204999999999998</v>
      </c>
      <c r="K142" s="2">
        <f t="shared" si="25"/>
        <v>49.695433763157894</v>
      </c>
      <c r="L142" s="2">
        <f t="shared" si="27"/>
        <v>755.72394848657154</v>
      </c>
      <c r="M142" s="5">
        <f t="shared" si="32"/>
        <v>1.0960219999999978</v>
      </c>
      <c r="N142" s="6">
        <f t="shared" si="33"/>
        <v>5.1922077895007412E-2</v>
      </c>
      <c r="O142" s="6">
        <f t="shared" si="34"/>
        <v>5.0619041130159241E-2</v>
      </c>
      <c r="P142" s="6">
        <f t="shared" si="35"/>
        <v>2.0302719295839395E-3</v>
      </c>
    </row>
    <row r="143" spans="1:16" x14ac:dyDescent="0.25">
      <c r="A143" s="4">
        <v>42513</v>
      </c>
      <c r="B143" s="2">
        <v>119.379997</v>
      </c>
      <c r="C143" s="2">
        <f t="shared" si="24"/>
        <v>156.54720105502386</v>
      </c>
      <c r="D143" s="2">
        <f t="shared" si="26"/>
        <v>1381.4010572677821</v>
      </c>
      <c r="E143" s="5">
        <f t="shared" si="28"/>
        <v>2.0299990000000037</v>
      </c>
      <c r="F143" s="6">
        <f t="shared" si="29"/>
        <v>1.7298670938196384E-2</v>
      </c>
      <c r="G143" s="6">
        <f t="shared" si="30"/>
        <v>1.7150752356667295E-2</v>
      </c>
      <c r="H143" s="6">
        <f t="shared" si="31"/>
        <v>1.4413564095096116E-4</v>
      </c>
      <c r="J143" s="2">
        <v>23.401304</v>
      </c>
      <c r="K143" s="2">
        <f t="shared" si="25"/>
        <v>49.695433763157894</v>
      </c>
      <c r="L143" s="2">
        <f t="shared" si="27"/>
        <v>691.38126000178579</v>
      </c>
      <c r="M143" s="5">
        <f t="shared" si="32"/>
        <v>1.1963040000000014</v>
      </c>
      <c r="N143" s="6">
        <f t="shared" si="33"/>
        <v>5.3875433460932286E-2</v>
      </c>
      <c r="O143" s="6">
        <f t="shared" si="34"/>
        <v>5.2474258562653316E-2</v>
      </c>
      <c r="P143" s="6">
        <f t="shared" si="35"/>
        <v>2.2009005350790891E-3</v>
      </c>
    </row>
    <row r="144" spans="1:16" x14ac:dyDescent="0.25">
      <c r="A144" s="4">
        <v>42520</v>
      </c>
      <c r="B144" s="2">
        <v>118.470001</v>
      </c>
      <c r="C144" s="2">
        <f t="shared" si="24"/>
        <v>156.54720105502386</v>
      </c>
      <c r="D144" s="2">
        <f t="shared" si="26"/>
        <v>1449.8731640303095</v>
      </c>
      <c r="E144" s="5">
        <f t="shared" si="28"/>
        <v>-0.90999600000000669</v>
      </c>
      <c r="F144" s="6">
        <f t="shared" si="29"/>
        <v>-7.6226840582011967E-3</v>
      </c>
      <c r="G144" s="6">
        <f t="shared" si="30"/>
        <v>-7.6518852030428427E-3</v>
      </c>
      <c r="H144" s="6">
        <f t="shared" si="31"/>
        <v>1.6376288097981533E-4</v>
      </c>
      <c r="J144" s="2">
        <v>22.834634999999999</v>
      </c>
      <c r="K144" s="2">
        <f t="shared" si="25"/>
        <v>49.695433763157894</v>
      </c>
      <c r="L144" s="2">
        <f t="shared" si="27"/>
        <v>721.50251019486473</v>
      </c>
      <c r="M144" s="5">
        <f t="shared" si="32"/>
        <v>-0.56666900000000098</v>
      </c>
      <c r="N144" s="6">
        <f t="shared" si="33"/>
        <v>-2.4215274499233077E-2</v>
      </c>
      <c r="O144" s="6">
        <f t="shared" si="34"/>
        <v>-2.4513285032233181E-2</v>
      </c>
      <c r="P144" s="6">
        <f t="shared" si="35"/>
        <v>9.0443267911484535E-4</v>
      </c>
    </row>
    <row r="145" spans="1:16" x14ac:dyDescent="0.25">
      <c r="A145" s="4">
        <v>42527</v>
      </c>
      <c r="B145" s="2">
        <v>116.620003</v>
      </c>
      <c r="C145" s="2">
        <f t="shared" si="24"/>
        <v>156.54720105502386</v>
      </c>
      <c r="D145" s="2">
        <f t="shared" si="26"/>
        <v>1594.1811445251014</v>
      </c>
      <c r="E145" s="5">
        <f t="shared" si="28"/>
        <v>-1.8499979999999994</v>
      </c>
      <c r="F145" s="6">
        <f t="shared" si="29"/>
        <v>-1.5615750691181301E-2</v>
      </c>
      <c r="G145" s="6">
        <f t="shared" si="30"/>
        <v>-1.5738960889038027E-2</v>
      </c>
      <c r="H145" s="6">
        <f t="shared" si="31"/>
        <v>4.3614408194543532E-4</v>
      </c>
      <c r="J145" s="2">
        <v>23.046844</v>
      </c>
      <c r="K145" s="2">
        <f t="shared" si="25"/>
        <v>49.695433763157894</v>
      </c>
      <c r="L145" s="2">
        <f t="shared" si="27"/>
        <v>710.14733636508367</v>
      </c>
      <c r="M145" s="5">
        <f t="shared" si="32"/>
        <v>0.21220900000000142</v>
      </c>
      <c r="N145" s="6">
        <f t="shared" si="33"/>
        <v>9.2932950318672242E-3</v>
      </c>
      <c r="O145" s="6">
        <f t="shared" si="34"/>
        <v>9.2503780541122928E-3</v>
      </c>
      <c r="P145" s="6">
        <f t="shared" si="35"/>
        <v>1.3615183742050874E-5</v>
      </c>
    </row>
    <row r="146" spans="1:16" x14ac:dyDescent="0.25">
      <c r="A146" s="4">
        <v>42534</v>
      </c>
      <c r="B146" s="2">
        <v>113.019997</v>
      </c>
      <c r="C146" s="2">
        <f t="shared" si="24"/>
        <v>156.54720105502386</v>
      </c>
      <c r="D146" s="2">
        <f t="shared" si="26"/>
        <v>1894.6174928476855</v>
      </c>
      <c r="E146" s="5">
        <f t="shared" si="28"/>
        <v>-3.6000059999999934</v>
      </c>
      <c r="F146" s="6">
        <f t="shared" si="29"/>
        <v>-3.0869541308449405E-2</v>
      </c>
      <c r="G146" s="6">
        <f t="shared" si="30"/>
        <v>-3.1356043860862721E-2</v>
      </c>
      <c r="H146" s="6">
        <f t="shared" si="31"/>
        <v>1.3323336477439988E-3</v>
      </c>
      <c r="J146" s="2">
        <v>22.230656</v>
      </c>
      <c r="K146" s="2">
        <f t="shared" si="25"/>
        <v>49.695433763157894</v>
      </c>
      <c r="L146" s="2">
        <f t="shared" si="27"/>
        <v>754.31401757965239</v>
      </c>
      <c r="M146" s="5">
        <f t="shared" si="32"/>
        <v>-0.81618800000000036</v>
      </c>
      <c r="N146" s="6">
        <f t="shared" si="33"/>
        <v>-3.5414306618294478E-2</v>
      </c>
      <c r="O146" s="6">
        <f t="shared" si="34"/>
        <v>-3.6056603116279617E-2</v>
      </c>
      <c r="P146" s="6">
        <f t="shared" si="35"/>
        <v>1.7319834557715014E-3</v>
      </c>
    </row>
    <row r="147" spans="1:16" x14ac:dyDescent="0.25">
      <c r="A147" s="4">
        <v>42541</v>
      </c>
      <c r="B147" s="2">
        <v>112.08000199999999</v>
      </c>
      <c r="C147" s="2">
        <f t="shared" si="24"/>
        <v>156.54720105502386</v>
      </c>
      <c r="D147" s="2">
        <f t="shared" si="26"/>
        <v>1977.3317917991158</v>
      </c>
      <c r="E147" s="5">
        <f t="shared" si="28"/>
        <v>-0.93999500000001035</v>
      </c>
      <c r="F147" s="6">
        <f t="shared" si="29"/>
        <v>-8.3170679963830672E-3</v>
      </c>
      <c r="G147" s="6">
        <f t="shared" si="30"/>
        <v>-8.351847784574257E-3</v>
      </c>
      <c r="H147" s="6">
        <f t="shared" si="31"/>
        <v>1.8216765296521543E-4</v>
      </c>
      <c r="J147" s="2">
        <v>21.780588000000002</v>
      </c>
      <c r="K147" s="2">
        <f t="shared" si="25"/>
        <v>49.695433763157894</v>
      </c>
      <c r="L147" s="2">
        <f t="shared" si="27"/>
        <v>779.23861398089412</v>
      </c>
      <c r="M147" s="5">
        <f t="shared" si="32"/>
        <v>-0.45006799999999814</v>
      </c>
      <c r="N147" s="6">
        <f t="shared" si="33"/>
        <v>-2.0245376474720231E-2</v>
      </c>
      <c r="O147" s="6">
        <f t="shared" si="34"/>
        <v>-2.0453122826743868E-2</v>
      </c>
      <c r="P147" s="6">
        <f t="shared" si="35"/>
        <v>6.7670868757284083E-4</v>
      </c>
    </row>
    <row r="148" spans="1:16" x14ac:dyDescent="0.25">
      <c r="A148" s="4">
        <v>42548</v>
      </c>
      <c r="B148" s="2">
        <v>114.19000200000001</v>
      </c>
      <c r="C148" s="2">
        <f t="shared" si="24"/>
        <v>156.54720105502386</v>
      </c>
      <c r="D148" s="2">
        <f t="shared" si="26"/>
        <v>1794.1323117869138</v>
      </c>
      <c r="E148" s="5">
        <f t="shared" si="28"/>
        <v>2.1100000000000136</v>
      </c>
      <c r="F148" s="6">
        <f t="shared" si="29"/>
        <v>1.8825838350716783E-2</v>
      </c>
      <c r="G148" s="6">
        <f t="shared" si="30"/>
        <v>1.8650825355076846E-2</v>
      </c>
      <c r="H148" s="6">
        <f t="shared" si="31"/>
        <v>1.8240456386631125E-4</v>
      </c>
      <c r="J148" s="2">
        <v>22.361248</v>
      </c>
      <c r="K148" s="2">
        <f t="shared" si="25"/>
        <v>49.695433763157894</v>
      </c>
      <c r="L148" s="2">
        <f t="shared" si="27"/>
        <v>747.15771133482372</v>
      </c>
      <c r="M148" s="5">
        <f t="shared" si="32"/>
        <v>0.58065999999999818</v>
      </c>
      <c r="N148" s="6">
        <f t="shared" si="33"/>
        <v>2.6659519017576482E-2</v>
      </c>
      <c r="O148" s="6">
        <f t="shared" si="34"/>
        <v>2.6310346297271518E-2</v>
      </c>
      <c r="P148" s="6">
        <f t="shared" si="35"/>
        <v>4.3055602962969829E-4</v>
      </c>
    </row>
    <row r="149" spans="1:16" x14ac:dyDescent="0.25">
      <c r="A149" s="4">
        <v>42555</v>
      </c>
      <c r="B149" s="2">
        <v>117.239998</v>
      </c>
      <c r="C149" s="2">
        <f t="shared" si="24"/>
        <v>156.54720105502386</v>
      </c>
      <c r="D149" s="2">
        <f t="shared" si="26"/>
        <v>1545.0562120088773</v>
      </c>
      <c r="E149" s="5">
        <f t="shared" si="28"/>
        <v>3.049995999999993</v>
      </c>
      <c r="F149" s="6">
        <f t="shared" si="29"/>
        <v>2.6709834018568392E-2</v>
      </c>
      <c r="G149" s="6">
        <f t="shared" si="30"/>
        <v>2.6359353555442111E-2</v>
      </c>
      <c r="H149" s="6">
        <f t="shared" si="31"/>
        <v>4.5004446987821075E-4</v>
      </c>
      <c r="J149" s="2">
        <v>22.545470999999999</v>
      </c>
      <c r="K149" s="2">
        <f t="shared" si="25"/>
        <v>49.695433763157894</v>
      </c>
      <c r="L149" s="2">
        <f t="shared" si="27"/>
        <v>737.12047804086023</v>
      </c>
      <c r="M149" s="5">
        <f t="shared" si="32"/>
        <v>0.18422299999999936</v>
      </c>
      <c r="N149" s="6">
        <f t="shared" si="33"/>
        <v>8.2384936654698055E-3</v>
      </c>
      <c r="O149" s="6">
        <f t="shared" si="34"/>
        <v>8.2047425222089108E-3</v>
      </c>
      <c r="P149" s="6">
        <f t="shared" si="35"/>
        <v>6.9920068266234977E-6</v>
      </c>
    </row>
    <row r="150" spans="1:16" x14ac:dyDescent="0.25">
      <c r="A150" s="4">
        <v>42562</v>
      </c>
      <c r="B150" s="2">
        <v>116.860001</v>
      </c>
      <c r="C150" s="2">
        <f t="shared" si="24"/>
        <v>156.54720105502386</v>
      </c>
      <c r="D150" s="2">
        <f t="shared" si="26"/>
        <v>1575.0738482074862</v>
      </c>
      <c r="E150" s="5">
        <f t="shared" si="28"/>
        <v>-0.37999700000000303</v>
      </c>
      <c r="F150" s="6">
        <f t="shared" si="29"/>
        <v>-3.2411890692799483E-3</v>
      </c>
      <c r="G150" s="6">
        <f t="shared" si="30"/>
        <v>-3.2464531001284145E-3</v>
      </c>
      <c r="H150" s="6">
        <f t="shared" si="31"/>
        <v>7.041819667387997E-5</v>
      </c>
      <c r="J150" s="2">
        <v>23.035181000000001</v>
      </c>
      <c r="K150" s="2">
        <f t="shared" si="25"/>
        <v>49.695433763157894</v>
      </c>
      <c r="L150" s="2">
        <f t="shared" si="27"/>
        <v>710.769077395468</v>
      </c>
      <c r="M150" s="5">
        <f t="shared" si="32"/>
        <v>0.48971000000000231</v>
      </c>
      <c r="N150" s="6">
        <f t="shared" si="33"/>
        <v>2.1720992211695305E-2</v>
      </c>
      <c r="O150" s="6">
        <f t="shared" si="34"/>
        <v>2.1488452759942343E-2</v>
      </c>
      <c r="P150" s="6">
        <f t="shared" si="35"/>
        <v>2.5369960870883618E-4</v>
      </c>
    </row>
    <row r="151" spans="1:16" x14ac:dyDescent="0.25">
      <c r="A151" s="4">
        <v>42569</v>
      </c>
      <c r="B151" s="2">
        <v>121</v>
      </c>
      <c r="C151" s="2">
        <f t="shared" si="24"/>
        <v>156.54720105502386</v>
      </c>
      <c r="D151" s="2">
        <f t="shared" si="26"/>
        <v>1263.6035028462895</v>
      </c>
      <c r="E151" s="5">
        <f t="shared" si="28"/>
        <v>4.1399990000000031</v>
      </c>
      <c r="F151" s="6">
        <f t="shared" si="29"/>
        <v>3.5426997814247865E-2</v>
      </c>
      <c r="G151" s="6">
        <f t="shared" si="30"/>
        <v>3.4813899913202176E-2</v>
      </c>
      <c r="H151" s="6">
        <f t="shared" si="31"/>
        <v>8.802375707621105E-4</v>
      </c>
      <c r="J151" s="2">
        <v>23.007197999999999</v>
      </c>
      <c r="K151" s="2">
        <f t="shared" si="25"/>
        <v>49.695433763157894</v>
      </c>
      <c r="L151" s="2">
        <f t="shared" si="27"/>
        <v>712.26192814990009</v>
      </c>
      <c r="M151" s="5">
        <f t="shared" si="32"/>
        <v>-2.7983000000002534E-2</v>
      </c>
      <c r="N151" s="6">
        <f t="shared" si="33"/>
        <v>-1.2147940144252624E-3</v>
      </c>
      <c r="O151" s="6">
        <f t="shared" si="34"/>
        <v>-1.2155324747860654E-3</v>
      </c>
      <c r="P151" s="6">
        <f t="shared" si="35"/>
        <v>4.591464605477233E-5</v>
      </c>
    </row>
    <row r="152" spans="1:16" x14ac:dyDescent="0.25">
      <c r="A152" s="4">
        <v>42576</v>
      </c>
      <c r="B152" s="2">
        <v>123.94000200000001</v>
      </c>
      <c r="C152" s="2">
        <f t="shared" si="24"/>
        <v>156.54720105502386</v>
      </c>
      <c r="D152" s="2">
        <f t="shared" si="26"/>
        <v>1063.2294302139485</v>
      </c>
      <c r="E152" s="5">
        <f t="shared" si="28"/>
        <v>2.9400020000000069</v>
      </c>
      <c r="F152" s="6">
        <f t="shared" si="29"/>
        <v>2.4297537190082701E-2</v>
      </c>
      <c r="G152" s="6">
        <f t="shared" si="30"/>
        <v>2.4007048074060622E-2</v>
      </c>
      <c r="H152" s="6">
        <f t="shared" si="31"/>
        <v>3.5577301043040923E-4</v>
      </c>
      <c r="J152" s="2">
        <v>24.301442999999999</v>
      </c>
      <c r="K152" s="2">
        <f t="shared" si="25"/>
        <v>49.695433763157894</v>
      </c>
      <c r="L152" s="2">
        <f t="shared" si="27"/>
        <v>644.85476687934852</v>
      </c>
      <c r="M152" s="5">
        <f t="shared" si="32"/>
        <v>1.2942450000000001</v>
      </c>
      <c r="N152" s="6">
        <f t="shared" si="33"/>
        <v>5.625391670902298E-2</v>
      </c>
      <c r="O152" s="6">
        <f t="shared" si="34"/>
        <v>5.4728607809257167E-2</v>
      </c>
      <c r="P152" s="6">
        <f t="shared" si="35"/>
        <v>2.4175026081808943E-3</v>
      </c>
    </row>
    <row r="153" spans="1:16" x14ac:dyDescent="0.25">
      <c r="A153" s="4">
        <v>42583</v>
      </c>
      <c r="B153" s="2">
        <v>125.150002</v>
      </c>
      <c r="C153" s="2">
        <f t="shared" si="24"/>
        <v>156.54720105502386</v>
      </c>
      <c r="D153" s="2">
        <f t="shared" si="26"/>
        <v>985.78410850079126</v>
      </c>
      <c r="E153" s="5">
        <f t="shared" si="28"/>
        <v>1.2099999999999937</v>
      </c>
      <c r="F153" s="6">
        <f t="shared" si="29"/>
        <v>9.7627882884816618E-3</v>
      </c>
      <c r="G153" s="6">
        <f t="shared" si="30"/>
        <v>9.7154401878043421E-3</v>
      </c>
      <c r="H153" s="6">
        <f t="shared" si="31"/>
        <v>2.088799132769746E-5</v>
      </c>
      <c r="J153" s="2">
        <v>25.063997000000001</v>
      </c>
      <c r="K153" s="2">
        <f t="shared" si="25"/>
        <v>49.695433763157894</v>
      </c>
      <c r="L153" s="2">
        <f t="shared" si="27"/>
        <v>606.70767701744614</v>
      </c>
      <c r="M153" s="5">
        <f t="shared" si="32"/>
        <v>0.76255400000000151</v>
      </c>
      <c r="N153" s="6">
        <f t="shared" si="33"/>
        <v>3.1378959677415101E-2</v>
      </c>
      <c r="O153" s="6">
        <f t="shared" si="34"/>
        <v>3.0896702656830508E-2</v>
      </c>
      <c r="P153" s="6">
        <f t="shared" si="35"/>
        <v>6.4192305306197579E-4</v>
      </c>
    </row>
    <row r="154" spans="1:16" x14ac:dyDescent="0.25">
      <c r="A154" s="4">
        <v>42590</v>
      </c>
      <c r="B154" s="2">
        <v>124.879997</v>
      </c>
      <c r="C154" s="2">
        <f t="shared" si="24"/>
        <v>156.54720105502386</v>
      </c>
      <c r="D154" s="2">
        <f t="shared" si="26"/>
        <v>1002.8118126625195</v>
      </c>
      <c r="E154" s="5">
        <f t="shared" si="28"/>
        <v>-0.27000499999999761</v>
      </c>
      <c r="F154" s="6">
        <f t="shared" si="29"/>
        <v>-2.1574510242516626E-3</v>
      </c>
      <c r="G154" s="6">
        <f t="shared" si="30"/>
        <v>-2.1597816744919171E-3</v>
      </c>
      <c r="H154" s="6">
        <f t="shared" si="31"/>
        <v>5.3361325215283102E-5</v>
      </c>
      <c r="J154" s="2">
        <v>25.363892</v>
      </c>
      <c r="K154" s="2">
        <f t="shared" si="25"/>
        <v>49.695433763157894</v>
      </c>
      <c r="L154" s="2">
        <f t="shared" si="27"/>
        <v>592.02392457229678</v>
      </c>
      <c r="M154" s="5">
        <f t="shared" si="32"/>
        <v>0.29989499999999936</v>
      </c>
      <c r="N154" s="6">
        <f t="shared" si="33"/>
        <v>1.1965170599086784E-2</v>
      </c>
      <c r="O154" s="6">
        <f t="shared" si="34"/>
        <v>1.1894153868951412E-2</v>
      </c>
      <c r="P154" s="6">
        <f t="shared" si="35"/>
        <v>4.0115143331938628E-5</v>
      </c>
    </row>
    <row r="155" spans="1:16" x14ac:dyDescent="0.25">
      <c r="A155" s="4">
        <v>42597</v>
      </c>
      <c r="B155" s="2">
        <v>123.55999799999999</v>
      </c>
      <c r="C155" s="2">
        <f t="shared" si="24"/>
        <v>156.54720105502386</v>
      </c>
      <c r="D155" s="2">
        <f t="shared" si="26"/>
        <v>1088.155565393376</v>
      </c>
      <c r="E155" s="5">
        <f t="shared" si="28"/>
        <v>-1.3199990000000099</v>
      </c>
      <c r="F155" s="6">
        <f t="shared" si="29"/>
        <v>-1.057013958768761E-2</v>
      </c>
      <c r="G155" s="6">
        <f t="shared" si="30"/>
        <v>-1.0626400320201552E-2</v>
      </c>
      <c r="H155" s="6">
        <f t="shared" si="31"/>
        <v>2.4874028482603261E-4</v>
      </c>
      <c r="J155" s="2">
        <v>25.640557999999999</v>
      </c>
      <c r="K155" s="2">
        <f t="shared" si="25"/>
        <v>49.695433763157894</v>
      </c>
      <c r="L155" s="2">
        <f t="shared" si="27"/>
        <v>578.63704798096114</v>
      </c>
      <c r="M155" s="5">
        <f t="shared" si="32"/>
        <v>0.27666599999999875</v>
      </c>
      <c r="N155" s="6">
        <f t="shared" si="33"/>
        <v>1.0907868555819381E-2</v>
      </c>
      <c r="O155" s="6">
        <f t="shared" si="34"/>
        <v>1.0848806860925956E-2</v>
      </c>
      <c r="P155" s="6">
        <f t="shared" si="35"/>
        <v>2.7966166076830879E-5</v>
      </c>
    </row>
    <row r="156" spans="1:16" x14ac:dyDescent="0.25">
      <c r="A156" s="4">
        <v>42604</v>
      </c>
      <c r="B156" s="2">
        <v>124.959999</v>
      </c>
      <c r="C156" s="2">
        <f t="shared" si="24"/>
        <v>156.54720105502386</v>
      </c>
      <c r="D156" s="2">
        <f t="shared" si="26"/>
        <v>997.75133366490388</v>
      </c>
      <c r="E156" s="5">
        <f t="shared" si="28"/>
        <v>1.4000010000000032</v>
      </c>
      <c r="F156" s="6">
        <f t="shared" si="29"/>
        <v>1.1330535955495914E-2</v>
      </c>
      <c r="G156" s="6">
        <f t="shared" si="30"/>
        <v>1.1266826224902207E-2</v>
      </c>
      <c r="H156" s="6">
        <f t="shared" si="31"/>
        <v>3.7475507722561709E-5</v>
      </c>
      <c r="J156" s="2">
        <v>25.073166000000001</v>
      </c>
      <c r="K156" s="2">
        <f t="shared" si="25"/>
        <v>49.695433763157894</v>
      </c>
      <c r="L156" s="2">
        <f t="shared" si="27"/>
        <v>606.25606980064435</v>
      </c>
      <c r="M156" s="5">
        <f t="shared" si="32"/>
        <v>-0.56739199999999812</v>
      </c>
      <c r="N156" s="6">
        <f t="shared" si="33"/>
        <v>-2.212869158307702E-2</v>
      </c>
      <c r="O156" s="6">
        <f t="shared" si="34"/>
        <v>-2.2377204091344752E-2</v>
      </c>
      <c r="P156" s="6">
        <f t="shared" si="35"/>
        <v>7.8051543340225036E-4</v>
      </c>
    </row>
    <row r="157" spans="1:16" x14ac:dyDescent="0.25">
      <c r="A157" s="4">
        <v>42611</v>
      </c>
      <c r="B157" s="2">
        <v>126.510002</v>
      </c>
      <c r="C157" s="2">
        <f t="shared" si="24"/>
        <v>156.54720105502386</v>
      </c>
      <c r="D157" s="2">
        <f t="shared" si="26"/>
        <v>902.23332707112638</v>
      </c>
      <c r="E157" s="5">
        <f t="shared" si="28"/>
        <v>1.5500030000000038</v>
      </c>
      <c r="F157" s="6">
        <f t="shared" si="29"/>
        <v>1.2403993377112654E-2</v>
      </c>
      <c r="G157" s="6">
        <f t="shared" si="30"/>
        <v>1.2327694146790137E-2</v>
      </c>
      <c r="H157" s="6">
        <f t="shared" si="31"/>
        <v>5.1589630224976179E-5</v>
      </c>
      <c r="J157" s="2">
        <v>25.258389000000001</v>
      </c>
      <c r="K157" s="2">
        <f t="shared" si="25"/>
        <v>49.695433763157894</v>
      </c>
      <c r="L157" s="2">
        <f t="shared" si="27"/>
        <v>597.16915675658254</v>
      </c>
      <c r="M157" s="5">
        <f t="shared" si="32"/>
        <v>0.18522300000000058</v>
      </c>
      <c r="N157" s="6">
        <f t="shared" si="33"/>
        <v>7.3873000322336865E-3</v>
      </c>
      <c r="O157" s="6">
        <f t="shared" si="34"/>
        <v>7.3601475716017677E-3</v>
      </c>
      <c r="P157" s="6">
        <f t="shared" si="35"/>
        <v>3.2387234261142419E-6</v>
      </c>
    </row>
    <row r="158" spans="1:16" x14ac:dyDescent="0.25">
      <c r="A158" s="4">
        <v>42618</v>
      </c>
      <c r="B158" s="2">
        <v>127.099998</v>
      </c>
      <c r="C158" s="2">
        <f t="shared" si="24"/>
        <v>156.54720105502386</v>
      </c>
      <c r="D158" s="2">
        <f t="shared" si="26"/>
        <v>867.13776776380666</v>
      </c>
      <c r="E158" s="5">
        <f t="shared" si="28"/>
        <v>0.5899959999999993</v>
      </c>
      <c r="F158" s="6">
        <f t="shared" si="29"/>
        <v>4.6636312597639461E-3</v>
      </c>
      <c r="G158" s="6">
        <f t="shared" si="30"/>
        <v>4.652790224161929E-3</v>
      </c>
      <c r="H158" s="6">
        <f t="shared" si="31"/>
        <v>2.4237086558469692E-7</v>
      </c>
      <c r="J158" s="2">
        <v>24.179869</v>
      </c>
      <c r="K158" s="2">
        <f t="shared" si="25"/>
        <v>49.695433763157894</v>
      </c>
      <c r="L158" s="2">
        <f t="shared" si="27"/>
        <v>651.04404518290471</v>
      </c>
      <c r="M158" s="5">
        <f t="shared" si="32"/>
        <v>-1.078520000000001</v>
      </c>
      <c r="N158" s="6">
        <f t="shared" si="33"/>
        <v>-4.2699476993564432E-2</v>
      </c>
      <c r="O158" s="6">
        <f t="shared" si="34"/>
        <v>-4.3637910695041415E-2</v>
      </c>
      <c r="P158" s="6">
        <f t="shared" si="35"/>
        <v>2.42048383241378E-3</v>
      </c>
    </row>
    <row r="159" spans="1:16" x14ac:dyDescent="0.25">
      <c r="A159" s="4">
        <v>42625</v>
      </c>
      <c r="B159" s="2">
        <v>129.070007</v>
      </c>
      <c r="C159" s="2">
        <f t="shared" si="24"/>
        <v>156.54720105502386</v>
      </c>
      <c r="D159" s="2">
        <f t="shared" si="26"/>
        <v>754.99619313743847</v>
      </c>
      <c r="E159" s="5">
        <f t="shared" si="28"/>
        <v>1.9700090000000046</v>
      </c>
      <c r="F159" s="6">
        <f t="shared" si="29"/>
        <v>1.5499677663252241E-2</v>
      </c>
      <c r="G159" s="6">
        <f t="shared" si="30"/>
        <v>1.5380784621464484E-2</v>
      </c>
      <c r="H159" s="6">
        <f t="shared" si="31"/>
        <v>1.0476919912329782E-4</v>
      </c>
      <c r="J159" s="2">
        <v>26.944161999999999</v>
      </c>
      <c r="K159" s="2">
        <f t="shared" si="25"/>
        <v>49.695433763157894</v>
      </c>
      <c r="L159" s="2">
        <f t="shared" si="27"/>
        <v>517.62036684106579</v>
      </c>
      <c r="M159" s="5">
        <f t="shared" si="32"/>
        <v>2.7642929999999986</v>
      </c>
      <c r="N159" s="6">
        <f t="shared" si="33"/>
        <v>0.11432208338266839</v>
      </c>
      <c r="O159" s="6">
        <f t="shared" si="34"/>
        <v>0.10824622304075827</v>
      </c>
      <c r="P159" s="6">
        <f t="shared" si="35"/>
        <v>1.054435726245137E-2</v>
      </c>
    </row>
    <row r="160" spans="1:16" x14ac:dyDescent="0.25">
      <c r="A160" s="4">
        <v>42632</v>
      </c>
      <c r="B160" s="2">
        <v>127.959999</v>
      </c>
      <c r="C160" s="2">
        <f t="shared" si="24"/>
        <v>156.54720105502386</v>
      </c>
      <c r="D160" s="2">
        <f t="shared" si="26"/>
        <v>817.22812133476077</v>
      </c>
      <c r="E160" s="5">
        <f t="shared" si="28"/>
        <v>-1.1100080000000077</v>
      </c>
      <c r="F160" s="6">
        <f t="shared" si="29"/>
        <v>-8.6000460199867172E-3</v>
      </c>
      <c r="G160" s="6">
        <f t="shared" si="30"/>
        <v>-8.6372398148564251E-3</v>
      </c>
      <c r="H160" s="6">
        <f t="shared" si="31"/>
        <v>1.8995294536839643E-4</v>
      </c>
      <c r="J160" s="2">
        <v>26.426000999999999</v>
      </c>
      <c r="K160" s="2">
        <f t="shared" si="25"/>
        <v>49.695433763157894</v>
      </c>
      <c r="L160" s="2">
        <f t="shared" si="27"/>
        <v>541.46650111912606</v>
      </c>
      <c r="M160" s="5">
        <f t="shared" si="32"/>
        <v>-0.51816099999999921</v>
      </c>
      <c r="N160" s="6">
        <f t="shared" si="33"/>
        <v>-1.9230919113387132E-2</v>
      </c>
      <c r="O160" s="6">
        <f t="shared" si="34"/>
        <v>-1.9418238678606037E-2</v>
      </c>
      <c r="P160" s="6">
        <f t="shared" si="35"/>
        <v>6.239374963998356E-4</v>
      </c>
    </row>
    <row r="161" spans="1:16" x14ac:dyDescent="0.25">
      <c r="A161" s="4">
        <v>42639</v>
      </c>
      <c r="B161" s="2">
        <v>128.270004</v>
      </c>
      <c r="C161" s="2">
        <f t="shared" si="24"/>
        <v>156.54720105502386</v>
      </c>
      <c r="D161" s="2">
        <f t="shared" si="26"/>
        <v>799.5998732886502</v>
      </c>
      <c r="E161" s="5">
        <f t="shared" si="28"/>
        <v>0.31000500000000386</v>
      </c>
      <c r="F161" s="6">
        <f t="shared" si="29"/>
        <v>2.4226711661665757E-3</v>
      </c>
      <c r="G161" s="6">
        <f t="shared" si="30"/>
        <v>2.4197412296046209E-3</v>
      </c>
      <c r="H161" s="6">
        <f t="shared" si="31"/>
        <v>7.4275912233847307E-6</v>
      </c>
      <c r="J161" s="2">
        <v>26.50572</v>
      </c>
      <c r="K161" s="2">
        <f t="shared" si="25"/>
        <v>49.695433763157894</v>
      </c>
      <c r="L161" s="2">
        <f t="shared" si="27"/>
        <v>537.76282441719468</v>
      </c>
      <c r="M161" s="5">
        <f t="shared" si="32"/>
        <v>7.9719000000000761E-2</v>
      </c>
      <c r="N161" s="6">
        <f t="shared" si="33"/>
        <v>3.0166879960384762E-3</v>
      </c>
      <c r="O161" s="6">
        <f t="shared" si="34"/>
        <v>3.0121469231802435E-3</v>
      </c>
      <c r="P161" s="6">
        <f t="shared" si="35"/>
        <v>6.4941146698736992E-6</v>
      </c>
    </row>
    <row r="162" spans="1:16" x14ac:dyDescent="0.25">
      <c r="A162" s="4">
        <v>42646</v>
      </c>
      <c r="B162" s="2">
        <v>128.990005</v>
      </c>
      <c r="C162" s="2">
        <f t="shared" si="24"/>
        <v>156.54720105502386</v>
      </c>
      <c r="D162" s="2">
        <f t="shared" si="26"/>
        <v>759.39905441502287</v>
      </c>
      <c r="E162" s="5">
        <f t="shared" si="28"/>
        <v>0.72000099999999634</v>
      </c>
      <c r="F162" s="6">
        <f t="shared" si="29"/>
        <v>5.6131673621838849E-3</v>
      </c>
      <c r="G162" s="6">
        <f t="shared" si="30"/>
        <v>5.5974722437591839E-3</v>
      </c>
      <c r="H162" s="6">
        <f t="shared" si="31"/>
        <v>2.0463885493782065E-7</v>
      </c>
      <c r="J162" s="2">
        <v>26.742516999999999</v>
      </c>
      <c r="K162" s="2">
        <f t="shared" si="25"/>
        <v>49.695433763157894</v>
      </c>
      <c r="L162" s="2">
        <f t="shared" si="27"/>
        <v>526.83638793645468</v>
      </c>
      <c r="M162" s="5">
        <f t="shared" si="32"/>
        <v>0.23679699999999926</v>
      </c>
      <c r="N162" s="6">
        <f t="shared" si="33"/>
        <v>8.9338074951368709E-3</v>
      </c>
      <c r="O162" s="6">
        <f t="shared" si="34"/>
        <v>8.8941371334725731E-3</v>
      </c>
      <c r="P162" s="6">
        <f t="shared" si="35"/>
        <v>1.1113121800364648E-5</v>
      </c>
    </row>
    <row r="163" spans="1:16" x14ac:dyDescent="0.25">
      <c r="A163" s="4">
        <v>42653</v>
      </c>
      <c r="B163" s="2">
        <v>127.879997</v>
      </c>
      <c r="C163" s="2">
        <f t="shared" si="24"/>
        <v>156.54720105502386</v>
      </c>
      <c r="D163" s="2">
        <f t="shared" si="26"/>
        <v>821.80858833237642</v>
      </c>
      <c r="E163" s="5">
        <f t="shared" si="28"/>
        <v>-1.1100079999999934</v>
      </c>
      <c r="F163" s="6">
        <f t="shared" si="29"/>
        <v>-8.6053799284680505E-3</v>
      </c>
      <c r="G163" s="6">
        <f t="shared" si="30"/>
        <v>-8.6426200075916271E-3</v>
      </c>
      <c r="H163" s="6">
        <f t="shared" si="31"/>
        <v>1.9010127762527488E-4</v>
      </c>
      <c r="J163" s="2">
        <v>27.579543999999999</v>
      </c>
      <c r="K163" s="2">
        <f t="shared" si="25"/>
        <v>49.695433763157894</v>
      </c>
      <c r="L163" s="2">
        <f t="shared" si="27"/>
        <v>489.11258001615221</v>
      </c>
      <c r="M163" s="5">
        <f t="shared" si="32"/>
        <v>0.83702699999999908</v>
      </c>
      <c r="N163" s="6">
        <f t="shared" si="33"/>
        <v>3.129948463714164E-2</v>
      </c>
      <c r="O163" s="6">
        <f t="shared" si="34"/>
        <v>3.0819642618188352E-2</v>
      </c>
      <c r="P163" s="6">
        <f t="shared" si="35"/>
        <v>6.3802417414063578E-4</v>
      </c>
    </row>
    <row r="164" spans="1:16" x14ac:dyDescent="0.25">
      <c r="A164" s="4">
        <v>42660</v>
      </c>
      <c r="B164" s="2">
        <v>132.070007</v>
      </c>
      <c r="C164" s="2">
        <f t="shared" si="24"/>
        <v>156.54720105502386</v>
      </c>
      <c r="D164" s="2">
        <f t="shared" si="26"/>
        <v>599.13302880729532</v>
      </c>
      <c r="E164" s="5">
        <f t="shared" si="28"/>
        <v>4.1900100000000009</v>
      </c>
      <c r="F164" s="6">
        <f t="shared" si="29"/>
        <v>3.276517124097212E-2</v>
      </c>
      <c r="G164" s="6">
        <f t="shared" si="30"/>
        <v>3.2239837325760343E-2</v>
      </c>
      <c r="H164" s="6">
        <f t="shared" si="31"/>
        <v>7.3412468342111338E-4</v>
      </c>
      <c r="J164" s="2">
        <v>27.338051</v>
      </c>
      <c r="K164" s="2">
        <f t="shared" si="25"/>
        <v>49.695433763157894</v>
      </c>
      <c r="L164" s="2">
        <f t="shared" si="27"/>
        <v>499.85256401834971</v>
      </c>
      <c r="M164" s="5">
        <f t="shared" si="32"/>
        <v>-0.2414929999999984</v>
      </c>
      <c r="N164" s="6">
        <f t="shared" si="33"/>
        <v>-8.7562361437157343E-3</v>
      </c>
      <c r="O164" s="6">
        <f t="shared" si="34"/>
        <v>-8.7947972445114909E-3</v>
      </c>
      <c r="P164" s="6">
        <f t="shared" si="35"/>
        <v>2.0607462244002898E-4</v>
      </c>
    </row>
    <row r="165" spans="1:16" x14ac:dyDescent="0.25">
      <c r="A165" s="4">
        <v>42667</v>
      </c>
      <c r="B165" s="2">
        <v>131.28999300000001</v>
      </c>
      <c r="C165" s="2">
        <f t="shared" si="24"/>
        <v>156.54720105502386</v>
      </c>
      <c r="D165" s="2">
        <f t="shared" si="26"/>
        <v>637.92655873476178</v>
      </c>
      <c r="E165" s="5">
        <f t="shared" si="28"/>
        <v>-0.78001399999999421</v>
      </c>
      <c r="F165" s="6">
        <f t="shared" si="29"/>
        <v>-5.9060646525141338E-3</v>
      </c>
      <c r="G165" s="6">
        <f t="shared" si="30"/>
        <v>-5.9235744289740429E-3</v>
      </c>
      <c r="H165" s="6">
        <f t="shared" si="31"/>
        <v>1.2251559746115503E-4</v>
      </c>
      <c r="J165" s="2">
        <v>26.662804000000001</v>
      </c>
      <c r="K165" s="2">
        <f t="shared" si="25"/>
        <v>49.695433763157894</v>
      </c>
      <c r="L165" s="2">
        <f t="shared" si="27"/>
        <v>530.50203380670678</v>
      </c>
      <c r="M165" s="5">
        <f t="shared" si="32"/>
        <v>-0.67524699999999882</v>
      </c>
      <c r="N165" s="6">
        <f t="shared" si="33"/>
        <v>-2.4699895394883813E-2</v>
      </c>
      <c r="O165" s="6">
        <f t="shared" si="34"/>
        <v>-2.501005574987613E-2</v>
      </c>
      <c r="P165" s="6">
        <f t="shared" si="35"/>
        <v>9.3455901400227607E-4</v>
      </c>
    </row>
    <row r="166" spans="1:16" x14ac:dyDescent="0.25">
      <c r="A166" s="4">
        <v>42674</v>
      </c>
      <c r="B166" s="2">
        <v>120.75</v>
      </c>
      <c r="C166" s="2">
        <f t="shared" si="24"/>
        <v>156.54720105502386</v>
      </c>
      <c r="D166" s="2">
        <f t="shared" si="26"/>
        <v>1281.4396033738014</v>
      </c>
      <c r="E166" s="5">
        <f t="shared" si="28"/>
        <v>-10.53999300000001</v>
      </c>
      <c r="F166" s="6">
        <f t="shared" si="29"/>
        <v>-8.0280246492206067E-2</v>
      </c>
      <c r="G166" s="6">
        <f t="shared" si="30"/>
        <v>-8.3686271096251305E-2</v>
      </c>
      <c r="H166" s="6">
        <f t="shared" si="31"/>
        <v>7.8910128427291289E-3</v>
      </c>
      <c r="J166" s="2">
        <v>25.518639</v>
      </c>
      <c r="K166" s="2">
        <f t="shared" si="25"/>
        <v>49.695433763157894</v>
      </c>
      <c r="L166" s="2">
        <f t="shared" si="27"/>
        <v>584.51740501985898</v>
      </c>
      <c r="M166" s="5">
        <f t="shared" si="32"/>
        <v>-1.144165000000001</v>
      </c>
      <c r="N166" s="6">
        <f t="shared" si="33"/>
        <v>-4.2912403361626966E-2</v>
      </c>
      <c r="O166" s="6">
        <f t="shared" si="34"/>
        <v>-4.3860359180544976E-2</v>
      </c>
      <c r="P166" s="6">
        <f t="shared" si="35"/>
        <v>2.4424215406224684E-3</v>
      </c>
    </row>
    <row r="167" spans="1:16" x14ac:dyDescent="0.25">
      <c r="A167" s="4">
        <v>42681</v>
      </c>
      <c r="B167" s="2">
        <v>119.019997</v>
      </c>
      <c r="C167" s="2">
        <f t="shared" si="24"/>
        <v>156.54720105502386</v>
      </c>
      <c r="D167" s="2">
        <f t="shared" si="26"/>
        <v>1408.2910441873992</v>
      </c>
      <c r="E167" s="5">
        <f t="shared" si="28"/>
        <v>-1.7300029999999964</v>
      </c>
      <c r="F167" s="6">
        <f t="shared" si="29"/>
        <v>-1.4327146997929576E-2</v>
      </c>
      <c r="G167" s="6">
        <f t="shared" si="30"/>
        <v>-1.4430771521824114E-2</v>
      </c>
      <c r="H167" s="6">
        <f t="shared" si="31"/>
        <v>3.8321482338519921E-4</v>
      </c>
      <c r="J167" s="2">
        <v>25.553038000000001</v>
      </c>
      <c r="K167" s="2">
        <f t="shared" si="25"/>
        <v>49.695433763157894</v>
      </c>
      <c r="L167" s="2">
        <f t="shared" si="27"/>
        <v>582.85527318494417</v>
      </c>
      <c r="M167" s="5">
        <f t="shared" si="32"/>
        <v>3.4399000000000513E-2</v>
      </c>
      <c r="N167" s="6">
        <f t="shared" si="33"/>
        <v>1.3479950870420837E-3</v>
      </c>
      <c r="O167" s="6">
        <f t="shared" si="34"/>
        <v>1.3470873573166462E-3</v>
      </c>
      <c r="P167" s="6">
        <f t="shared" si="35"/>
        <v>1.7752864724138467E-5</v>
      </c>
    </row>
    <row r="168" spans="1:16" x14ac:dyDescent="0.25">
      <c r="A168" s="4">
        <v>42688</v>
      </c>
      <c r="B168" s="2">
        <v>117.019997</v>
      </c>
      <c r="C168" s="2">
        <f t="shared" si="24"/>
        <v>156.54720105502386</v>
      </c>
      <c r="D168" s="2">
        <f t="shared" si="26"/>
        <v>1562.3998604074945</v>
      </c>
      <c r="E168" s="5">
        <f t="shared" si="28"/>
        <v>-2</v>
      </c>
      <c r="F168" s="6">
        <f t="shared" si="29"/>
        <v>-1.6803898928009552E-2</v>
      </c>
      <c r="G168" s="6">
        <f t="shared" si="30"/>
        <v>-1.6946686287411573E-2</v>
      </c>
      <c r="H168" s="6">
        <f t="shared" si="31"/>
        <v>4.8804710888123657E-4</v>
      </c>
      <c r="J168" s="2">
        <v>25.937163999999999</v>
      </c>
      <c r="K168" s="2">
        <f t="shared" si="25"/>
        <v>49.695433763157894</v>
      </c>
      <c r="L168" s="2">
        <f t="shared" si="27"/>
        <v>564.45538213898271</v>
      </c>
      <c r="M168" s="5">
        <f t="shared" si="32"/>
        <v>0.38412599999999841</v>
      </c>
      <c r="N168" s="6">
        <f t="shared" si="33"/>
        <v>1.5032498288461763E-2</v>
      </c>
      <c r="O168" s="6">
        <f t="shared" si="34"/>
        <v>1.4920629999373778E-2</v>
      </c>
      <c r="P168" s="6">
        <f t="shared" si="35"/>
        <v>8.7611992226019011E-5</v>
      </c>
    </row>
    <row r="169" spans="1:16" x14ac:dyDescent="0.25">
      <c r="A169" s="4">
        <v>42695</v>
      </c>
      <c r="B169" s="2">
        <v>120.379997</v>
      </c>
      <c r="C169" s="2">
        <f t="shared" si="24"/>
        <v>156.54720105502386</v>
      </c>
      <c r="D169" s="2">
        <f t="shared" si="26"/>
        <v>1308.0666491577342</v>
      </c>
      <c r="E169" s="5">
        <f t="shared" si="28"/>
        <v>3.3599999999999994</v>
      </c>
      <c r="F169" s="6">
        <f t="shared" si="29"/>
        <v>2.871304124200242E-2</v>
      </c>
      <c r="G169" s="6">
        <f t="shared" si="30"/>
        <v>2.8308546475094839E-2</v>
      </c>
      <c r="H169" s="6">
        <f t="shared" si="31"/>
        <v>5.3654516084683513E-4</v>
      </c>
      <c r="J169" s="2">
        <v>26.344868000000002</v>
      </c>
      <c r="K169" s="2">
        <f t="shared" si="25"/>
        <v>49.695433763157894</v>
      </c>
      <c r="L169" s="2">
        <f t="shared" si="27"/>
        <v>545.24892145956153</v>
      </c>
      <c r="M169" s="5">
        <f t="shared" si="32"/>
        <v>0.40770400000000251</v>
      </c>
      <c r="N169" s="6">
        <f t="shared" si="33"/>
        <v>1.5718912059930781E-2</v>
      </c>
      <c r="O169" s="6">
        <f t="shared" si="34"/>
        <v>1.5596649520140579E-2</v>
      </c>
      <c r="P169" s="6">
        <f t="shared" si="35"/>
        <v>1.0072425282292013E-4</v>
      </c>
    </row>
    <row r="170" spans="1:16" x14ac:dyDescent="0.25">
      <c r="A170" s="4">
        <v>42702</v>
      </c>
      <c r="B170" s="2">
        <v>115.400002</v>
      </c>
      <c r="C170" s="2">
        <f t="shared" si="24"/>
        <v>156.54720105502386</v>
      </c>
      <c r="D170" s="2">
        <f t="shared" si="26"/>
        <v>1693.0919900737565</v>
      </c>
      <c r="E170" s="5">
        <f t="shared" si="28"/>
        <v>-4.9799950000000024</v>
      </c>
      <c r="F170" s="6">
        <f t="shared" si="29"/>
        <v>-4.1368957668274427E-2</v>
      </c>
      <c r="G170" s="6">
        <f t="shared" si="30"/>
        <v>-4.224900979351965E-2</v>
      </c>
      <c r="H170" s="6">
        <f t="shared" si="31"/>
        <v>2.2462018308632876E-3</v>
      </c>
      <c r="J170" s="2">
        <v>25.899460000000001</v>
      </c>
      <c r="K170" s="2">
        <f t="shared" si="25"/>
        <v>49.695433763157894</v>
      </c>
      <c r="L170" s="2">
        <f t="shared" si="27"/>
        <v>566.24836733689881</v>
      </c>
      <c r="M170" s="5">
        <f t="shared" si="32"/>
        <v>-0.44540800000000047</v>
      </c>
      <c r="N170" s="6">
        <f t="shared" si="33"/>
        <v>-1.6906822231942877E-2</v>
      </c>
      <c r="O170" s="6">
        <f t="shared" si="34"/>
        <v>-1.7051374142992987E-2</v>
      </c>
      <c r="P170" s="6">
        <f t="shared" si="35"/>
        <v>5.1129695222089161E-4</v>
      </c>
    </row>
    <row r="171" spans="1:16" x14ac:dyDescent="0.25">
      <c r="A171" s="4">
        <v>42709</v>
      </c>
      <c r="B171" s="2">
        <v>119.68</v>
      </c>
      <c r="C171" s="2">
        <f t="shared" si="24"/>
        <v>156.54720105502386</v>
      </c>
      <c r="D171" s="2">
        <f t="shared" si="26"/>
        <v>1359.190513631552</v>
      </c>
      <c r="E171" s="5">
        <f t="shared" si="28"/>
        <v>4.2799980000000062</v>
      </c>
      <c r="F171" s="6">
        <f t="shared" si="29"/>
        <v>3.7088370241102821E-2</v>
      </c>
      <c r="G171" s="6">
        <f t="shared" si="30"/>
        <v>3.6417142821145672E-2</v>
      </c>
      <c r="H171" s="6">
        <f t="shared" si="31"/>
        <v>9.7794053832910032E-4</v>
      </c>
      <c r="J171" s="2">
        <v>26.853901</v>
      </c>
      <c r="K171" s="2">
        <f t="shared" si="25"/>
        <v>49.695433763157894</v>
      </c>
      <c r="L171" s="2">
        <f t="shared" si="27"/>
        <v>521.73561897041543</v>
      </c>
      <c r="M171" s="5">
        <f t="shared" si="32"/>
        <v>0.95444099999999921</v>
      </c>
      <c r="N171" s="6">
        <f t="shared" si="33"/>
        <v>3.6851772199111454E-2</v>
      </c>
      <c r="O171" s="6">
        <f t="shared" si="34"/>
        <v>3.6188979974806808E-2</v>
      </c>
      <c r="P171" s="6">
        <f t="shared" si="35"/>
        <v>9.38103650165089E-4</v>
      </c>
    </row>
    <row r="172" spans="1:16" x14ac:dyDescent="0.25">
      <c r="A172" s="4">
        <v>42716</v>
      </c>
      <c r="B172" s="2">
        <v>119.870003</v>
      </c>
      <c r="C172" s="2">
        <f t="shared" si="24"/>
        <v>156.54720105502386</v>
      </c>
      <c r="D172" s="2">
        <f t="shared" si="26"/>
        <v>1345.2168571674465</v>
      </c>
      <c r="E172" s="5">
        <f t="shared" si="28"/>
        <v>0.19000299999999015</v>
      </c>
      <c r="F172" s="6">
        <f t="shared" si="29"/>
        <v>1.5875919117646236E-3</v>
      </c>
      <c r="G172" s="6">
        <f t="shared" si="30"/>
        <v>1.5863330199537458E-3</v>
      </c>
      <c r="H172" s="6">
        <f t="shared" si="31"/>
        <v>1.2664836515675293E-5</v>
      </c>
      <c r="J172" s="2">
        <v>27.329943</v>
      </c>
      <c r="K172" s="2">
        <f t="shared" si="25"/>
        <v>49.695433763157894</v>
      </c>
      <c r="L172" s="2">
        <f t="shared" si="27"/>
        <v>500.21517707690106</v>
      </c>
      <c r="M172" s="5">
        <f t="shared" si="32"/>
        <v>0.47604199999999963</v>
      </c>
      <c r="N172" s="6">
        <f t="shared" si="33"/>
        <v>1.7727107879037748E-2</v>
      </c>
      <c r="O172" s="6">
        <f t="shared" si="34"/>
        <v>1.757181527550691E-2</v>
      </c>
      <c r="P172" s="6">
        <f t="shared" si="35"/>
        <v>1.4427164154813611E-4</v>
      </c>
    </row>
    <row r="173" spans="1:16" x14ac:dyDescent="0.25">
      <c r="A173" s="4">
        <v>42723</v>
      </c>
      <c r="B173" s="2">
        <v>117.269997</v>
      </c>
      <c r="C173" s="2">
        <f t="shared" si="24"/>
        <v>156.54720105502386</v>
      </c>
      <c r="D173" s="2">
        <f t="shared" si="26"/>
        <v>1542.6987583799826</v>
      </c>
      <c r="E173" s="5">
        <f t="shared" si="28"/>
        <v>-2.6000059999999934</v>
      </c>
      <c r="F173" s="6">
        <f t="shared" si="29"/>
        <v>-2.1690213856088696E-2</v>
      </c>
      <c r="G173" s="6">
        <f t="shared" si="30"/>
        <v>-2.1928904355138282E-2</v>
      </c>
      <c r="H173" s="6">
        <f t="shared" si="31"/>
        <v>7.33001819070762E-4</v>
      </c>
      <c r="J173" s="2">
        <v>27.459557</v>
      </c>
      <c r="K173" s="2">
        <f t="shared" si="25"/>
        <v>49.695433763157894</v>
      </c>
      <c r="L173" s="2">
        <f t="shared" si="27"/>
        <v>494.43421542634513</v>
      </c>
      <c r="M173" s="5">
        <f t="shared" si="32"/>
        <v>0.12961400000000012</v>
      </c>
      <c r="N173" s="6">
        <f t="shared" si="33"/>
        <v>4.7425638611833226E-3</v>
      </c>
      <c r="O173" s="6">
        <f t="shared" si="34"/>
        <v>4.7313533356440184E-3</v>
      </c>
      <c r="P173" s="6">
        <f t="shared" si="35"/>
        <v>6.8748785650026399E-7</v>
      </c>
    </row>
    <row r="174" spans="1:16" x14ac:dyDescent="0.25">
      <c r="A174" s="4">
        <v>42730</v>
      </c>
      <c r="B174" s="2">
        <v>115.050003</v>
      </c>
      <c r="C174" s="2">
        <f t="shared" si="24"/>
        <v>156.54720105502386</v>
      </c>
      <c r="D174" s="2">
        <f t="shared" si="26"/>
        <v>1722.0174464178758</v>
      </c>
      <c r="E174" s="5">
        <f t="shared" si="28"/>
        <v>-2.2199939999999998</v>
      </c>
      <c r="F174" s="6">
        <f t="shared" si="29"/>
        <v>-1.8930622126646764E-2</v>
      </c>
      <c r="G174" s="6">
        <f t="shared" si="30"/>
        <v>-1.9112100333988677E-2</v>
      </c>
      <c r="H174" s="6">
        <f t="shared" si="31"/>
        <v>5.8841186413372221E-4</v>
      </c>
      <c r="J174" s="2">
        <v>27.294589999999999</v>
      </c>
      <c r="K174" s="2">
        <f t="shared" si="25"/>
        <v>49.695433763157894</v>
      </c>
      <c r="L174" s="2">
        <f t="shared" si="27"/>
        <v>501.79780130140995</v>
      </c>
      <c r="M174" s="5">
        <f t="shared" si="32"/>
        <v>-0.16496700000000075</v>
      </c>
      <c r="N174" s="6">
        <f t="shared" si="33"/>
        <v>-6.007635155949557E-3</v>
      </c>
      <c r="O174" s="6">
        <f t="shared" si="34"/>
        <v>-6.0257535984739753E-3</v>
      </c>
      <c r="P174" s="6">
        <f t="shared" si="35"/>
        <v>1.3424132366854233E-4</v>
      </c>
    </row>
    <row r="175" spans="1:16" x14ac:dyDescent="0.25">
      <c r="A175" s="4">
        <v>42737</v>
      </c>
      <c r="B175" s="2">
        <v>123.410004</v>
      </c>
      <c r="C175" s="2">
        <f t="shared" si="24"/>
        <v>156.54720105502386</v>
      </c>
      <c r="D175" s="2">
        <f t="shared" si="26"/>
        <v>1098.0738286634821</v>
      </c>
      <c r="E175" s="5">
        <f t="shared" si="28"/>
        <v>8.3600009999999969</v>
      </c>
      <c r="F175" s="6">
        <f t="shared" si="29"/>
        <v>7.2664065901849623E-2</v>
      </c>
      <c r="G175" s="6">
        <f t="shared" si="30"/>
        <v>7.0145335320382002E-2</v>
      </c>
      <c r="H175" s="6">
        <f t="shared" si="31"/>
        <v>4.2250303342185082E-3</v>
      </c>
      <c r="J175" s="2">
        <v>27.787130000000001</v>
      </c>
      <c r="K175" s="2">
        <f t="shared" si="25"/>
        <v>49.695433763157894</v>
      </c>
      <c r="L175" s="2">
        <f t="shared" si="27"/>
        <v>479.97377377879826</v>
      </c>
      <c r="M175" s="5">
        <f t="shared" si="32"/>
        <v>0.49254000000000175</v>
      </c>
      <c r="N175" s="6">
        <f t="shared" si="33"/>
        <v>1.804533425854727E-2</v>
      </c>
      <c r="O175" s="6">
        <f t="shared" si="34"/>
        <v>1.7884449807259825E-2</v>
      </c>
      <c r="P175" s="6">
        <f t="shared" si="35"/>
        <v>1.5187968437027855E-4</v>
      </c>
    </row>
    <row r="176" spans="1:16" x14ac:dyDescent="0.25">
      <c r="A176" s="4">
        <v>42744</v>
      </c>
      <c r="B176" s="2">
        <v>128.33999600000001</v>
      </c>
      <c r="C176" s="2">
        <f t="shared" si="24"/>
        <v>156.54720105502386</v>
      </c>
      <c r="D176" s="2">
        <f t="shared" si="26"/>
        <v>795.64641701616301</v>
      </c>
      <c r="E176" s="5">
        <f t="shared" si="28"/>
        <v>4.9299920000000128</v>
      </c>
      <c r="F176" s="6">
        <f t="shared" si="29"/>
        <v>3.9948074225814083E-2</v>
      </c>
      <c r="G176" s="6">
        <f t="shared" si="30"/>
        <v>3.9170783277780841E-2</v>
      </c>
      <c r="H176" s="6">
        <f t="shared" si="31"/>
        <v>1.157746987733344E-3</v>
      </c>
      <c r="J176" s="2">
        <v>28.053429000000001</v>
      </c>
      <c r="K176" s="2">
        <f t="shared" si="25"/>
        <v>49.695433763157894</v>
      </c>
      <c r="L176" s="2">
        <f t="shared" si="27"/>
        <v>468.37637016854893</v>
      </c>
      <c r="M176" s="5">
        <f t="shared" si="32"/>
        <v>0.26629900000000006</v>
      </c>
      <c r="N176" s="6">
        <f t="shared" si="33"/>
        <v>9.5835374146232468E-3</v>
      </c>
      <c r="O176" s="6">
        <f t="shared" si="34"/>
        <v>9.5379066245440645E-3</v>
      </c>
      <c r="P176" s="6">
        <f t="shared" si="35"/>
        <v>1.5819745873695125E-5</v>
      </c>
    </row>
    <row r="177" spans="1:16" x14ac:dyDescent="0.25">
      <c r="A177" s="4">
        <v>42751</v>
      </c>
      <c r="B177" s="2">
        <v>127.040001</v>
      </c>
      <c r="C177" s="2">
        <f t="shared" si="24"/>
        <v>156.54720105502386</v>
      </c>
      <c r="D177" s="2">
        <f t="shared" si="26"/>
        <v>870.67485508719994</v>
      </c>
      <c r="E177" s="5">
        <f t="shared" si="28"/>
        <v>-1.2999950000000098</v>
      </c>
      <c r="F177" s="6">
        <f t="shared" si="29"/>
        <v>-1.0129305286872611E-2</v>
      </c>
      <c r="G177" s="6">
        <f t="shared" si="30"/>
        <v>-1.0180955784794677E-2</v>
      </c>
      <c r="H177" s="6">
        <f t="shared" si="31"/>
        <v>2.3488804663000635E-4</v>
      </c>
      <c r="J177" s="2">
        <v>28.279672999999999</v>
      </c>
      <c r="K177" s="2">
        <f t="shared" si="25"/>
        <v>49.695433763157894</v>
      </c>
      <c r="L177" s="2">
        <f t="shared" si="27"/>
        <v>458.63480906481323</v>
      </c>
      <c r="M177" s="5">
        <f t="shared" si="32"/>
        <v>0.22624399999999767</v>
      </c>
      <c r="N177" s="6">
        <f t="shared" si="33"/>
        <v>8.0647538666306241E-3</v>
      </c>
      <c r="O177" s="6">
        <f t="shared" si="34"/>
        <v>8.0324075329339314E-3</v>
      </c>
      <c r="P177" s="6">
        <f t="shared" si="35"/>
        <v>6.1103159235979528E-6</v>
      </c>
    </row>
    <row r="178" spans="1:16" x14ac:dyDescent="0.25">
      <c r="A178" s="4">
        <v>42758</v>
      </c>
      <c r="B178" s="2">
        <v>132.179993</v>
      </c>
      <c r="C178" s="2">
        <f t="shared" si="24"/>
        <v>156.54720105502386</v>
      </c>
      <c r="D178" s="2">
        <f t="shared" si="26"/>
        <v>593.76082839681999</v>
      </c>
      <c r="E178" s="5">
        <f t="shared" si="28"/>
        <v>5.1399919999999923</v>
      </c>
      <c r="F178" s="6">
        <f t="shared" si="29"/>
        <v>4.0459634442225736E-2</v>
      </c>
      <c r="G178" s="6">
        <f t="shared" si="30"/>
        <v>3.9662571713855684E-2</v>
      </c>
      <c r="H178" s="6">
        <f t="shared" si="31"/>
        <v>1.1914557167821867E-3</v>
      </c>
      <c r="J178" s="2">
        <v>28.73921</v>
      </c>
      <c r="K178" s="2">
        <f t="shared" si="25"/>
        <v>49.695433763157894</v>
      </c>
      <c r="L178" s="2">
        <f t="shared" si="27"/>
        <v>439.16331441154358</v>
      </c>
      <c r="M178" s="5">
        <f t="shared" si="32"/>
        <v>0.45953700000000097</v>
      </c>
      <c r="N178" s="6">
        <f t="shared" si="33"/>
        <v>1.6249728205838906E-2</v>
      </c>
      <c r="O178" s="6">
        <f t="shared" si="34"/>
        <v>1.6119114431718547E-2</v>
      </c>
      <c r="P178" s="6">
        <f t="shared" si="35"/>
        <v>1.1148429204029003E-4</v>
      </c>
    </row>
    <row r="179" spans="1:16" x14ac:dyDescent="0.25">
      <c r="A179" s="4">
        <v>42765</v>
      </c>
      <c r="B179" s="2">
        <v>130.979996</v>
      </c>
      <c r="C179" s="2">
        <f t="shared" si="24"/>
        <v>156.54720105502386</v>
      </c>
      <c r="D179" s="2">
        <f t="shared" si="26"/>
        <v>653.68197432563773</v>
      </c>
      <c r="E179" s="5">
        <f t="shared" si="28"/>
        <v>-1.1999969999999962</v>
      </c>
      <c r="F179" s="6">
        <f t="shared" si="29"/>
        <v>-9.0785070627140696E-3</v>
      </c>
      <c r="G179" s="6">
        <f t="shared" si="30"/>
        <v>-9.119967833324397E-3</v>
      </c>
      <c r="H179" s="6">
        <f t="shared" si="31"/>
        <v>2.0349221679780486E-4</v>
      </c>
      <c r="J179" s="2">
        <v>30.419498000000001</v>
      </c>
      <c r="K179" s="2">
        <f t="shared" si="25"/>
        <v>49.695433763157894</v>
      </c>
      <c r="L179" s="2">
        <f t="shared" si="27"/>
        <v>371.56169954538944</v>
      </c>
      <c r="M179" s="5">
        <f t="shared" si="32"/>
        <v>1.6802880000000009</v>
      </c>
      <c r="N179" s="6">
        <f t="shared" si="33"/>
        <v>5.8466742822784655E-2</v>
      </c>
      <c r="O179" s="6">
        <f t="shared" si="34"/>
        <v>5.6821391942634067E-2</v>
      </c>
      <c r="P179" s="6">
        <f t="shared" si="35"/>
        <v>2.6276788161408065E-3</v>
      </c>
    </row>
    <row r="180" spans="1:16" x14ac:dyDescent="0.25">
      <c r="A180" s="4">
        <v>42772</v>
      </c>
      <c r="B180" s="2">
        <v>134.19000199999999</v>
      </c>
      <c r="C180" s="2">
        <f t="shared" si="24"/>
        <v>156.54720105502386</v>
      </c>
      <c r="D180" s="2">
        <f t="shared" si="26"/>
        <v>499.84434958596023</v>
      </c>
      <c r="E180" s="5">
        <f t="shared" si="28"/>
        <v>3.2100059999999928</v>
      </c>
      <c r="F180" s="6">
        <f t="shared" si="29"/>
        <v>2.4507604962821901E-2</v>
      </c>
      <c r="G180" s="6">
        <f t="shared" si="30"/>
        <v>2.4212111766213046E-2</v>
      </c>
      <c r="H180" s="6">
        <f t="shared" si="31"/>
        <v>3.6355086216243446E-4</v>
      </c>
      <c r="J180" s="2">
        <v>31.135914</v>
      </c>
      <c r="K180" s="2">
        <f t="shared" si="25"/>
        <v>49.695433763157894</v>
      </c>
      <c r="L180" s="2">
        <f t="shared" si="27"/>
        <v>344.45577383904845</v>
      </c>
      <c r="M180" s="5">
        <f t="shared" si="32"/>
        <v>0.71641599999999883</v>
      </c>
      <c r="N180" s="6">
        <f t="shared" si="33"/>
        <v>2.3551210476911843E-2</v>
      </c>
      <c r="O180" s="6">
        <f t="shared" si="34"/>
        <v>2.3278159529861831E-2</v>
      </c>
      <c r="P180" s="6">
        <f t="shared" si="35"/>
        <v>3.1391538089006846E-4</v>
      </c>
    </row>
    <row r="181" spans="1:16" x14ac:dyDescent="0.25">
      <c r="A181" s="4">
        <v>42779</v>
      </c>
      <c r="B181" s="2">
        <v>133.529999</v>
      </c>
      <c r="C181" s="2">
        <f t="shared" si="24"/>
        <v>156.54720105502386</v>
      </c>
      <c r="D181" s="2">
        <f t="shared" si="26"/>
        <v>529.79159044179448</v>
      </c>
      <c r="E181" s="5">
        <f t="shared" si="28"/>
        <v>-0.66000299999998902</v>
      </c>
      <c r="F181" s="6">
        <f t="shared" si="29"/>
        <v>-4.9184215676514337E-3</v>
      </c>
      <c r="G181" s="6">
        <f t="shared" si="30"/>
        <v>-4.9305568101876696E-3</v>
      </c>
      <c r="H181" s="6">
        <f t="shared" si="31"/>
        <v>1.0151890006955482E-4</v>
      </c>
      <c r="J181" s="2">
        <v>32.122973999999999</v>
      </c>
      <c r="K181" s="2">
        <f t="shared" si="25"/>
        <v>49.695433763157894</v>
      </c>
      <c r="L181" s="2">
        <f t="shared" si="27"/>
        <v>308.7913421278032</v>
      </c>
      <c r="M181" s="5">
        <f t="shared" si="32"/>
        <v>0.9870599999999996</v>
      </c>
      <c r="N181" s="6">
        <f t="shared" si="33"/>
        <v>3.1701654879956298E-2</v>
      </c>
      <c r="O181" s="6">
        <f t="shared" si="34"/>
        <v>3.1209531155044188E-2</v>
      </c>
      <c r="P181" s="6">
        <f t="shared" si="35"/>
        <v>6.5787268580346902E-4</v>
      </c>
    </row>
    <row r="182" spans="1:16" x14ac:dyDescent="0.25">
      <c r="A182" s="4">
        <v>42786</v>
      </c>
      <c r="B182" s="2">
        <v>135.44000199999999</v>
      </c>
      <c r="C182" s="2">
        <f t="shared" si="24"/>
        <v>156.54720105502386</v>
      </c>
      <c r="D182" s="2">
        <f t="shared" si="26"/>
        <v>445.51385194840054</v>
      </c>
      <c r="E182" s="5">
        <f t="shared" si="28"/>
        <v>1.910002999999989</v>
      </c>
      <c r="F182" s="6">
        <f t="shared" si="29"/>
        <v>1.4303924318908959E-2</v>
      </c>
      <c r="G182" s="6">
        <f t="shared" si="30"/>
        <v>1.4202588384647181E-2</v>
      </c>
      <c r="H182" s="6">
        <f t="shared" si="31"/>
        <v>8.20380599584406E-5</v>
      </c>
      <c r="J182" s="2">
        <v>32.345458999999998</v>
      </c>
      <c r="K182" s="2">
        <f t="shared" si="25"/>
        <v>49.695433763157894</v>
      </c>
      <c r="L182" s="2">
        <f t="shared" si="27"/>
        <v>301.0216242822159</v>
      </c>
      <c r="M182" s="5">
        <f t="shared" si="32"/>
        <v>0.22248499999999893</v>
      </c>
      <c r="N182" s="6">
        <f t="shared" si="33"/>
        <v>6.9260399114975764E-3</v>
      </c>
      <c r="O182" s="6">
        <f t="shared" si="34"/>
        <v>6.9021650724029535E-3</v>
      </c>
      <c r="P182" s="6">
        <f t="shared" si="35"/>
        <v>1.8000592352922706E-6</v>
      </c>
    </row>
    <row r="183" spans="1:16" x14ac:dyDescent="0.25">
      <c r="A183" s="4">
        <v>42793</v>
      </c>
      <c r="B183" s="2">
        <v>137.16999799999999</v>
      </c>
      <c r="C183" s="2">
        <f t="shared" si="24"/>
        <v>156.54720105502386</v>
      </c>
      <c r="D183" s="2">
        <f t="shared" si="26"/>
        <v>375.47599823562638</v>
      </c>
      <c r="E183" s="5">
        <f t="shared" si="28"/>
        <v>1.7299959999999999</v>
      </c>
      <c r="F183" s="6">
        <f t="shared" si="29"/>
        <v>1.2773153975588394E-2</v>
      </c>
      <c r="G183" s="6">
        <f t="shared" si="30"/>
        <v>1.269226531830181E-2</v>
      </c>
      <c r="H183" s="6">
        <f t="shared" si="31"/>
        <v>5.6959674445067951E-5</v>
      </c>
      <c r="J183" s="2">
        <v>33.083911999999998</v>
      </c>
      <c r="K183" s="2">
        <f t="shared" si="25"/>
        <v>49.695433763157894</v>
      </c>
      <c r="L183" s="2">
        <f t="shared" si="27"/>
        <v>275.94265528786843</v>
      </c>
      <c r="M183" s="5">
        <f t="shared" si="32"/>
        <v>0.7384529999999998</v>
      </c>
      <c r="N183" s="6">
        <f t="shared" si="33"/>
        <v>2.2830190785049605E-2</v>
      </c>
      <c r="O183" s="6">
        <f t="shared" si="34"/>
        <v>2.2573481778926534E-2</v>
      </c>
      <c r="P183" s="6">
        <f t="shared" si="35"/>
        <v>2.8944147379928278E-4</v>
      </c>
    </row>
    <row r="184" spans="1:16" x14ac:dyDescent="0.25">
      <c r="A184" s="4">
        <v>42800</v>
      </c>
      <c r="B184" s="2">
        <v>138.78999300000001</v>
      </c>
      <c r="C184" s="2">
        <f t="shared" si="24"/>
        <v>156.54720105502386</v>
      </c>
      <c r="D184" s="2">
        <f t="shared" si="26"/>
        <v>315.318437909404</v>
      </c>
      <c r="E184" s="5">
        <f t="shared" si="28"/>
        <v>1.6199950000000172</v>
      </c>
      <c r="F184" s="6">
        <f t="shared" si="29"/>
        <v>1.1810126293068964E-2</v>
      </c>
      <c r="G184" s="6">
        <f t="shared" si="30"/>
        <v>1.1740931021969039E-2</v>
      </c>
      <c r="H184" s="6">
        <f t="shared" si="31"/>
        <v>4.3504960742196067E-5</v>
      </c>
      <c r="J184" s="2">
        <v>32.932429999999997</v>
      </c>
      <c r="K184" s="2">
        <f t="shared" si="25"/>
        <v>49.695433763157894</v>
      </c>
      <c r="L184" s="2">
        <f t="shared" si="27"/>
        <v>280.99829516364582</v>
      </c>
      <c r="M184" s="5">
        <f t="shared" si="32"/>
        <v>-0.15148200000000145</v>
      </c>
      <c r="N184" s="6">
        <f t="shared" si="33"/>
        <v>-4.5787209203071713E-3</v>
      </c>
      <c r="O184" s="6">
        <f t="shared" si="34"/>
        <v>-4.5892353703714363E-3</v>
      </c>
      <c r="P184" s="6">
        <f t="shared" si="35"/>
        <v>1.030171729584157E-4</v>
      </c>
    </row>
    <row r="185" spans="1:16" x14ac:dyDescent="0.25">
      <c r="A185" s="4">
        <v>42807</v>
      </c>
      <c r="B185" s="2">
        <v>139.83999600000001</v>
      </c>
      <c r="C185" s="2">
        <f t="shared" si="24"/>
        <v>156.54720105502386</v>
      </c>
      <c r="D185" s="2">
        <f t="shared" si="26"/>
        <v>279.13070075061444</v>
      </c>
      <c r="E185" s="5">
        <f t="shared" si="28"/>
        <v>1.0500030000000038</v>
      </c>
      <c r="F185" s="6">
        <f t="shared" si="29"/>
        <v>7.5654085521857737E-3</v>
      </c>
      <c r="G185" s="6">
        <f t="shared" si="30"/>
        <v>7.5369343712690714E-3</v>
      </c>
      <c r="H185" s="6">
        <f t="shared" si="31"/>
        <v>5.7208621847740854E-6</v>
      </c>
      <c r="J185" s="2">
        <v>33.133620999999998</v>
      </c>
      <c r="K185" s="2">
        <f t="shared" si="25"/>
        <v>49.695433763157894</v>
      </c>
      <c r="L185" s="2">
        <f t="shared" si="27"/>
        <v>274.2936420018998</v>
      </c>
      <c r="M185" s="5">
        <f t="shared" si="32"/>
        <v>0.20119100000000145</v>
      </c>
      <c r="N185" s="6">
        <f t="shared" si="33"/>
        <v>6.1092060318658986E-3</v>
      </c>
      <c r="O185" s="6">
        <f t="shared" si="34"/>
        <v>6.0906204895560629E-3</v>
      </c>
      <c r="P185" s="6">
        <f t="shared" si="35"/>
        <v>2.8102538990104143E-7</v>
      </c>
    </row>
    <row r="186" spans="1:16" x14ac:dyDescent="0.25">
      <c r="A186" s="4">
        <v>42814</v>
      </c>
      <c r="B186" s="2">
        <v>140.33999600000001</v>
      </c>
      <c r="C186" s="2">
        <f t="shared" si="24"/>
        <v>156.54720105502386</v>
      </c>
      <c r="D186" s="2">
        <f t="shared" si="26"/>
        <v>262.67349569559059</v>
      </c>
      <c r="E186" s="5">
        <f t="shared" si="28"/>
        <v>0.5</v>
      </c>
      <c r="F186" s="6">
        <f t="shared" si="29"/>
        <v>3.575514976416332E-3</v>
      </c>
      <c r="G186" s="6">
        <f t="shared" si="30"/>
        <v>3.5691380188273545E-3</v>
      </c>
      <c r="H186" s="6">
        <f t="shared" si="31"/>
        <v>2.4836624089903853E-6</v>
      </c>
      <c r="J186" s="2">
        <v>33.287467999999997</v>
      </c>
      <c r="K186" s="2">
        <f t="shared" si="25"/>
        <v>49.695433763157894</v>
      </c>
      <c r="L186" s="2">
        <f t="shared" si="27"/>
        <v>269.22134048496173</v>
      </c>
      <c r="M186" s="5">
        <f t="shared" si="32"/>
        <v>0.15384699999999896</v>
      </c>
      <c r="N186" s="6">
        <f t="shared" si="33"/>
        <v>4.6432293047596268E-3</v>
      </c>
      <c r="O186" s="6">
        <f t="shared" si="34"/>
        <v>4.632482768486124E-3</v>
      </c>
      <c r="P186" s="6">
        <f t="shared" si="35"/>
        <v>8.6122008456024074E-7</v>
      </c>
    </row>
    <row r="187" spans="1:16" x14ac:dyDescent="0.25">
      <c r="A187" s="4">
        <v>42821</v>
      </c>
      <c r="B187" s="2">
        <v>142.050003</v>
      </c>
      <c r="C187" s="2">
        <f t="shared" si="24"/>
        <v>156.54720105502386</v>
      </c>
      <c r="D187" s="2">
        <f t="shared" si="26"/>
        <v>210.16875144658755</v>
      </c>
      <c r="E187" s="5">
        <f t="shared" si="28"/>
        <v>1.7100069999999903</v>
      </c>
      <c r="F187" s="6">
        <f t="shared" si="29"/>
        <v>1.2184744539966997E-2</v>
      </c>
      <c r="G187" s="6">
        <f t="shared" si="30"/>
        <v>1.2111108097587489E-2</v>
      </c>
      <c r="H187" s="6">
        <f t="shared" si="31"/>
        <v>4.8525241221092689E-5</v>
      </c>
      <c r="J187" s="2">
        <v>34.002254000000001</v>
      </c>
      <c r="K187" s="2">
        <f t="shared" si="25"/>
        <v>49.695433763157894</v>
      </c>
      <c r="L187" s="2">
        <f t="shared" si="27"/>
        <v>246.27589107878842</v>
      </c>
      <c r="M187" s="5">
        <f t="shared" si="32"/>
        <v>0.7147860000000037</v>
      </c>
      <c r="N187" s="6">
        <f t="shared" si="33"/>
        <v>2.1473126162674907E-2</v>
      </c>
      <c r="O187" s="6">
        <f t="shared" si="34"/>
        <v>2.1245826718679528E-2</v>
      </c>
      <c r="P187" s="6">
        <f t="shared" si="35"/>
        <v>2.4602940493020177E-4</v>
      </c>
    </row>
    <row r="188" spans="1:16" x14ac:dyDescent="0.25">
      <c r="A188" s="4">
        <v>42828</v>
      </c>
      <c r="B188" s="2">
        <v>140.779999</v>
      </c>
      <c r="C188" s="2">
        <f t="shared" si="24"/>
        <v>156.54720105502386</v>
      </c>
      <c r="D188" s="2">
        <f t="shared" si="26"/>
        <v>248.60466064394859</v>
      </c>
      <c r="E188" s="5">
        <f t="shared" si="28"/>
        <v>-1.2700040000000001</v>
      </c>
      <c r="F188" s="6">
        <f t="shared" si="29"/>
        <v>-8.9405418738357934E-3</v>
      </c>
      <c r="G188" s="6">
        <f t="shared" si="30"/>
        <v>-8.9807483428170545E-3</v>
      </c>
      <c r="H188" s="6">
        <f t="shared" si="31"/>
        <v>1.9953964736123324E-4</v>
      </c>
      <c r="J188" s="2">
        <v>33.926524999999998</v>
      </c>
      <c r="K188" s="2">
        <f t="shared" si="25"/>
        <v>49.695433763157894</v>
      </c>
      <c r="L188" s="2">
        <f t="shared" si="27"/>
        <v>248.65848358079788</v>
      </c>
      <c r="M188" s="5">
        <f t="shared" si="32"/>
        <v>-7.57290000000026E-2</v>
      </c>
      <c r="N188" s="6">
        <f t="shared" si="33"/>
        <v>-2.2271758807519818E-3</v>
      </c>
      <c r="O188" s="6">
        <f t="shared" si="34"/>
        <v>-2.2296597256120472E-3</v>
      </c>
      <c r="P188" s="6">
        <f t="shared" si="35"/>
        <v>6.068662298920785E-5</v>
      </c>
    </row>
    <row r="189" spans="1:16" x14ac:dyDescent="0.25">
      <c r="A189" s="4">
        <v>42835</v>
      </c>
      <c r="B189" s="2">
        <v>139.38999899999999</v>
      </c>
      <c r="C189" s="2">
        <f t="shared" si="24"/>
        <v>156.54720105502386</v>
      </c>
      <c r="D189" s="2">
        <f t="shared" si="26"/>
        <v>294.36958235691543</v>
      </c>
      <c r="E189" s="5">
        <f t="shared" si="28"/>
        <v>-1.3900000000000148</v>
      </c>
      <c r="F189" s="6">
        <f t="shared" si="29"/>
        <v>-9.8735616555872732E-3</v>
      </c>
      <c r="G189" s="6">
        <f t="shared" si="30"/>
        <v>-9.9226285090247158E-3</v>
      </c>
      <c r="H189" s="6">
        <f t="shared" si="31"/>
        <v>2.2703650210972794E-4</v>
      </c>
      <c r="J189" s="2">
        <v>33.384514000000003</v>
      </c>
      <c r="K189" s="2">
        <f t="shared" si="25"/>
        <v>49.695433763157894</v>
      </c>
      <c r="L189" s="2">
        <f t="shared" si="27"/>
        <v>266.04610352017465</v>
      </c>
      <c r="M189" s="5">
        <f t="shared" si="32"/>
        <v>-0.54201099999999514</v>
      </c>
      <c r="N189" s="6">
        <f t="shared" si="33"/>
        <v>-1.5976024659171407E-2</v>
      </c>
      <c r="O189" s="6">
        <f t="shared" si="34"/>
        <v>-1.6105017042940956E-2</v>
      </c>
      <c r="P189" s="6">
        <f t="shared" si="35"/>
        <v>4.6939472451665651E-4</v>
      </c>
    </row>
    <row r="190" spans="1:16" x14ac:dyDescent="0.25">
      <c r="A190" s="4">
        <v>42842</v>
      </c>
      <c r="B190" s="2">
        <v>143.679993</v>
      </c>
      <c r="C190" s="2">
        <f t="shared" si="24"/>
        <v>156.54720105502386</v>
      </c>
      <c r="D190" s="2">
        <f t="shared" si="26"/>
        <v>165.56504313127107</v>
      </c>
      <c r="E190" s="5">
        <f t="shared" si="28"/>
        <v>4.2899940000000072</v>
      </c>
      <c r="F190" s="6">
        <f t="shared" si="29"/>
        <v>3.0776913916184243E-2</v>
      </c>
      <c r="G190" s="6">
        <f t="shared" si="30"/>
        <v>3.0312803266832705E-2</v>
      </c>
      <c r="H190" s="6">
        <f t="shared" si="31"/>
        <v>6.3341318803009691E-4</v>
      </c>
      <c r="J190" s="2">
        <v>33.673267000000003</v>
      </c>
      <c r="K190" s="2">
        <f t="shared" si="25"/>
        <v>49.695433763157894</v>
      </c>
      <c r="L190" s="2">
        <f t="shared" si="27"/>
        <v>256.70982778644139</v>
      </c>
      <c r="M190" s="5">
        <f t="shared" si="32"/>
        <v>0.28875299999999982</v>
      </c>
      <c r="N190" s="6">
        <f t="shared" si="33"/>
        <v>8.6493096769358329E-3</v>
      </c>
      <c r="O190" s="6">
        <f t="shared" si="34"/>
        <v>8.612118695009989E-3</v>
      </c>
      <c r="P190" s="6">
        <f t="shared" si="35"/>
        <v>9.312363169175986E-6</v>
      </c>
    </row>
    <row r="191" spans="1:16" x14ac:dyDescent="0.25">
      <c r="A191" s="4">
        <v>42849</v>
      </c>
      <c r="B191" s="2">
        <v>150.25</v>
      </c>
      <c r="C191" s="2">
        <f t="shared" si="24"/>
        <v>156.54720105502386</v>
      </c>
      <c r="D191" s="2">
        <f t="shared" si="26"/>
        <v>39.654741127393642</v>
      </c>
      <c r="E191" s="5">
        <f t="shared" si="28"/>
        <v>6.5700070000000039</v>
      </c>
      <c r="F191" s="6">
        <f t="shared" si="29"/>
        <v>4.5726665646482902E-2</v>
      </c>
      <c r="G191" s="6">
        <f t="shared" si="30"/>
        <v>4.4712017580805168E-2</v>
      </c>
      <c r="H191" s="6">
        <f t="shared" si="31"/>
        <v>1.5655408101091332E-3</v>
      </c>
      <c r="J191" s="2">
        <v>33.999893</v>
      </c>
      <c r="K191" s="2">
        <f t="shared" si="25"/>
        <v>49.695433763157894</v>
      </c>
      <c r="L191" s="2">
        <f t="shared" si="27"/>
        <v>246.34999984795107</v>
      </c>
      <c r="M191" s="5">
        <f t="shared" si="32"/>
        <v>0.32662599999999742</v>
      </c>
      <c r="N191" s="6">
        <f t="shared" si="33"/>
        <v>9.6998607233446457E-3</v>
      </c>
      <c r="O191" s="6">
        <f t="shared" si="34"/>
        <v>9.6531190894784211E-3</v>
      </c>
      <c r="P191" s="6">
        <f t="shared" si="35"/>
        <v>1.674951291896126E-5</v>
      </c>
    </row>
    <row r="192" spans="1:16" x14ac:dyDescent="0.25">
      <c r="A192" s="4">
        <v>42856</v>
      </c>
      <c r="B192" s="2">
        <v>150.240005</v>
      </c>
      <c r="C192" s="2">
        <f t="shared" si="24"/>
        <v>156.54720105502386</v>
      </c>
      <c r="D192" s="2">
        <f t="shared" si="26"/>
        <v>39.780722076508617</v>
      </c>
      <c r="E192" s="5">
        <f t="shared" si="28"/>
        <v>-9.9950000000035288E-3</v>
      </c>
      <c r="F192" s="6">
        <f t="shared" si="29"/>
        <v>-6.6522462562419491E-5</v>
      </c>
      <c r="G192" s="6">
        <f t="shared" si="30"/>
        <v>-6.6524675279589586E-5</v>
      </c>
      <c r="H192" s="6">
        <f t="shared" si="31"/>
        <v>2.7161052400883986E-5</v>
      </c>
      <c r="J192" s="2">
        <v>35.256686999999999</v>
      </c>
      <c r="K192" s="2">
        <f t="shared" si="25"/>
        <v>49.695433763157894</v>
      </c>
      <c r="L192" s="2">
        <f t="shared" si="27"/>
        <v>208.47740809060258</v>
      </c>
      <c r="M192" s="5">
        <f t="shared" si="32"/>
        <v>1.2567939999999993</v>
      </c>
      <c r="N192" s="6">
        <f t="shared" si="33"/>
        <v>3.6964645741679222E-2</v>
      </c>
      <c r="O192" s="6">
        <f t="shared" si="34"/>
        <v>3.6297835842378015E-2</v>
      </c>
      <c r="P192" s="6">
        <f t="shared" si="35"/>
        <v>9.4478367880385474E-4</v>
      </c>
    </row>
    <row r="193" spans="1:16" x14ac:dyDescent="0.25">
      <c r="A193" s="4">
        <v>42863</v>
      </c>
      <c r="B193" s="2">
        <v>150.33000200000001</v>
      </c>
      <c r="C193" s="2">
        <f t="shared" si="24"/>
        <v>156.54720105502386</v>
      </c>
      <c r="D193" s="2">
        <f t="shared" si="26"/>
        <v>38.653564089789512</v>
      </c>
      <c r="E193" s="5">
        <f t="shared" si="28"/>
        <v>8.9997000000010985E-2</v>
      </c>
      <c r="F193" s="6">
        <f t="shared" si="29"/>
        <v>5.9902154555979269E-4</v>
      </c>
      <c r="G193" s="6">
        <f t="shared" si="30"/>
        <v>5.988422037699313E-4</v>
      </c>
      <c r="H193" s="6">
        <f t="shared" si="31"/>
        <v>2.0668477958954512E-5</v>
      </c>
      <c r="J193" s="2">
        <v>36.946624999999997</v>
      </c>
      <c r="K193" s="2">
        <f t="shared" si="25"/>
        <v>49.695433763157894</v>
      </c>
      <c r="L193" s="2">
        <f t="shared" si="27"/>
        <v>162.53212487957157</v>
      </c>
      <c r="M193" s="5">
        <f t="shared" si="32"/>
        <v>1.6899379999999979</v>
      </c>
      <c r="N193" s="6">
        <f t="shared" si="33"/>
        <v>4.7932410665812074E-2</v>
      </c>
      <c r="O193" s="6">
        <f t="shared" si="34"/>
        <v>4.681909017955397E-2</v>
      </c>
      <c r="P193" s="6">
        <f t="shared" si="35"/>
        <v>1.7022710812088571E-3</v>
      </c>
    </row>
    <row r="194" spans="1:16" x14ac:dyDescent="0.25">
      <c r="A194" s="4">
        <v>42870</v>
      </c>
      <c r="B194" s="2">
        <v>148.05999800000001</v>
      </c>
      <c r="C194" s="2">
        <f t="shared" ref="C194:C257" si="36">AVERAGE(B:B)</f>
        <v>156.54720105502386</v>
      </c>
      <c r="D194" s="2">
        <f t="shared" si="26"/>
        <v>72.032615697206253</v>
      </c>
      <c r="E194" s="5">
        <f t="shared" si="28"/>
        <v>-2.2700040000000001</v>
      </c>
      <c r="F194" s="6">
        <f t="shared" si="29"/>
        <v>-1.5100139491782884E-2</v>
      </c>
      <c r="G194" s="6">
        <f t="shared" si="30"/>
        <v>-1.5215307436892379E-2</v>
      </c>
      <c r="H194" s="6">
        <f t="shared" si="31"/>
        <v>4.1454627165029282E-4</v>
      </c>
      <c r="J194" s="2">
        <v>36.376632999999998</v>
      </c>
      <c r="K194" s="2">
        <f t="shared" ref="K194:K257" si="37">AVERAGE(J:J)</f>
        <v>49.695433763157894</v>
      </c>
      <c r="L194" s="2">
        <f t="shared" si="27"/>
        <v>177.39045376869535</v>
      </c>
      <c r="M194" s="5">
        <f t="shared" si="32"/>
        <v>-0.56999199999999917</v>
      </c>
      <c r="N194" s="6">
        <f t="shared" si="33"/>
        <v>-1.5427444320015677E-2</v>
      </c>
      <c r="O194" s="6">
        <f t="shared" si="34"/>
        <v>-1.5547685619552555E-2</v>
      </c>
      <c r="P194" s="6">
        <f t="shared" si="35"/>
        <v>4.4555559346433202E-4</v>
      </c>
    </row>
    <row r="195" spans="1:16" x14ac:dyDescent="0.25">
      <c r="A195" s="4">
        <v>42877</v>
      </c>
      <c r="B195" s="2">
        <v>152.13000500000001</v>
      </c>
      <c r="C195" s="2">
        <f t="shared" si="36"/>
        <v>156.54720105502386</v>
      </c>
      <c r="D195" s="2">
        <f t="shared" ref="D195:D258" si="38">(B195-C195)^2</f>
        <v>19.511620988518271</v>
      </c>
      <c r="E195" s="5">
        <f t="shared" si="28"/>
        <v>4.0700070000000039</v>
      </c>
      <c r="F195" s="6">
        <f t="shared" si="29"/>
        <v>2.7488903518693847E-2</v>
      </c>
      <c r="G195" s="6">
        <f t="shared" si="30"/>
        <v>2.7117867834749156E-2</v>
      </c>
      <c r="H195" s="6">
        <f t="shared" si="31"/>
        <v>4.8280243927869415E-4</v>
      </c>
      <c r="J195" s="2">
        <v>36.507351</v>
      </c>
      <c r="K195" s="2">
        <f t="shared" si="37"/>
        <v>49.695433763157894</v>
      </c>
      <c r="L195" s="2">
        <f t="shared" ref="L195:L258" si="39">(J195-K195)^2</f>
        <v>173.92552696790236</v>
      </c>
      <c r="M195" s="5">
        <f t="shared" si="32"/>
        <v>0.13071800000000167</v>
      </c>
      <c r="N195" s="6">
        <f t="shared" si="33"/>
        <v>3.5934606702055596E-3</v>
      </c>
      <c r="O195" s="6">
        <f t="shared" si="34"/>
        <v>3.5870196162488257E-3</v>
      </c>
      <c r="P195" s="6">
        <f t="shared" si="35"/>
        <v>3.8946335493965931E-6</v>
      </c>
    </row>
    <row r="196" spans="1:16" x14ac:dyDescent="0.25">
      <c r="A196" s="4">
        <v>42884</v>
      </c>
      <c r="B196" s="2">
        <v>153.61000100000001</v>
      </c>
      <c r="C196" s="2">
        <f t="shared" si="36"/>
        <v>156.54720105502386</v>
      </c>
      <c r="D196" s="2">
        <f t="shared" si="38"/>
        <v>8.6271441632321135</v>
      </c>
      <c r="E196" s="5">
        <f t="shared" ref="E196:E259" si="40">B196-B195</f>
        <v>1.4799959999999999</v>
      </c>
      <c r="F196" s="6">
        <f t="shared" ref="F196:F259" si="41">E196/B195</f>
        <v>9.7284950460627389E-3</v>
      </c>
      <c r="G196" s="6">
        <f t="shared" ref="G196:G259" si="42">LN(B196/B195)</f>
        <v>9.6814779293829499E-3</v>
      </c>
      <c r="H196" s="6">
        <f t="shared" ref="H196:H259" si="43">(G196-$G$421)^2</f>
        <v>2.0578706748166042E-5</v>
      </c>
      <c r="J196" s="2">
        <v>36.944645000000001</v>
      </c>
      <c r="K196" s="2">
        <f t="shared" si="37"/>
        <v>49.695433763157894</v>
      </c>
      <c r="L196" s="2">
        <f t="shared" si="39"/>
        <v>162.58261408267359</v>
      </c>
      <c r="M196" s="5">
        <f t="shared" ref="M196:M259" si="44">J196-J195</f>
        <v>0.4372940000000014</v>
      </c>
      <c r="N196" s="6">
        <f t="shared" ref="N196:N259" si="45">M196/J195</f>
        <v>1.1978245148490817E-2</v>
      </c>
      <c r="O196" s="6">
        <f t="shared" ref="O196:O259" si="46">LN(J196/J195)</f>
        <v>1.1907073745369376E-2</v>
      </c>
      <c r="P196" s="6">
        <f t="shared" ref="P196:P259" si="47">(O196-$O$421)^2</f>
        <v>4.0278970248551257E-5</v>
      </c>
    </row>
    <row r="197" spans="1:16" x14ac:dyDescent="0.25">
      <c r="A197" s="4">
        <v>42891</v>
      </c>
      <c r="B197" s="2">
        <v>149.60000600000001</v>
      </c>
      <c r="C197" s="2">
        <f t="shared" si="36"/>
        <v>156.54720105502386</v>
      </c>
      <c r="D197" s="2">
        <f t="shared" si="38"/>
        <v>48.263519132547898</v>
      </c>
      <c r="E197" s="5">
        <f t="shared" si="40"/>
        <v>-4.0099950000000035</v>
      </c>
      <c r="F197" s="6">
        <f t="shared" si="41"/>
        <v>-2.6105038564513797E-2</v>
      </c>
      <c r="G197" s="6">
        <f t="shared" si="42"/>
        <v>-2.6451823623719135E-2</v>
      </c>
      <c r="H197" s="6">
        <f t="shared" si="43"/>
        <v>9.9836570764857231E-4</v>
      </c>
      <c r="J197" s="2">
        <v>35.406967000000002</v>
      </c>
      <c r="K197" s="2">
        <f t="shared" si="37"/>
        <v>49.695433763157894</v>
      </c>
      <c r="L197" s="2">
        <f t="shared" si="39"/>
        <v>204.16028244186776</v>
      </c>
      <c r="M197" s="5">
        <f t="shared" si="44"/>
        <v>-1.5376779999999997</v>
      </c>
      <c r="N197" s="6">
        <f t="shared" si="45"/>
        <v>-4.1621133455200333E-2</v>
      </c>
      <c r="O197" s="6">
        <f t="shared" si="46"/>
        <v>-4.2512102631186113E-2</v>
      </c>
      <c r="P197" s="6">
        <f t="shared" si="47"/>
        <v>2.310975336254776E-3</v>
      </c>
    </row>
    <row r="198" spans="1:16" x14ac:dyDescent="0.25">
      <c r="A198" s="4">
        <v>42898</v>
      </c>
      <c r="B198" s="2">
        <v>150.63999899999999</v>
      </c>
      <c r="C198" s="2">
        <f t="shared" si="36"/>
        <v>156.54720105502386</v>
      </c>
      <c r="D198" s="2">
        <f t="shared" si="38"/>
        <v>34.895036118878274</v>
      </c>
      <c r="E198" s="5">
        <f t="shared" si="40"/>
        <v>1.0399929999999813</v>
      </c>
      <c r="F198" s="6">
        <f t="shared" si="41"/>
        <v>6.9518245874935405E-3</v>
      </c>
      <c r="G198" s="6">
        <f t="shared" si="42"/>
        <v>6.9277720632258278E-3</v>
      </c>
      <c r="H198" s="6">
        <f t="shared" si="43"/>
        <v>3.1779126232807557E-6</v>
      </c>
      <c r="J198" s="2">
        <v>33.812263000000002</v>
      </c>
      <c r="K198" s="2">
        <f t="shared" si="37"/>
        <v>49.695433763157894</v>
      </c>
      <c r="L198" s="2">
        <f t="shared" si="39"/>
        <v>252.27511349163365</v>
      </c>
      <c r="M198" s="5">
        <f t="shared" si="44"/>
        <v>-1.5947040000000001</v>
      </c>
      <c r="N198" s="6">
        <f t="shared" si="45"/>
        <v>-4.5039271508344671E-2</v>
      </c>
      <c r="O198" s="6">
        <f t="shared" si="46"/>
        <v>-4.6085061345205992E-2</v>
      </c>
      <c r="P198" s="6">
        <f t="shared" si="47"/>
        <v>2.6672642349755867E-3</v>
      </c>
    </row>
    <row r="199" spans="1:16" x14ac:dyDescent="0.25">
      <c r="A199" s="4">
        <v>42905</v>
      </c>
      <c r="B199" s="2">
        <v>155.070007</v>
      </c>
      <c r="C199" s="2">
        <f t="shared" si="36"/>
        <v>156.54720105502386</v>
      </c>
      <c r="D199" s="2">
        <f t="shared" si="38"/>
        <v>2.1821022761978295</v>
      </c>
      <c r="E199" s="5">
        <f t="shared" si="40"/>
        <v>4.430008000000015</v>
      </c>
      <c r="F199" s="6">
        <f t="shared" si="41"/>
        <v>2.9407913100158844E-2</v>
      </c>
      <c r="G199" s="6">
        <f t="shared" si="42"/>
        <v>2.8983795306406879E-2</v>
      </c>
      <c r="H199" s="6">
        <f t="shared" si="43"/>
        <v>5.6828329947908242E-4</v>
      </c>
      <c r="J199" s="2">
        <v>34.765273999999998</v>
      </c>
      <c r="K199" s="2">
        <f t="shared" si="37"/>
        <v>49.695433763157894</v>
      </c>
      <c r="L199" s="2">
        <f t="shared" si="39"/>
        <v>222.90967055341903</v>
      </c>
      <c r="M199" s="5">
        <f t="shared" si="44"/>
        <v>0.9530109999999965</v>
      </c>
      <c r="N199" s="6">
        <f t="shared" si="45"/>
        <v>2.8185365765077495E-2</v>
      </c>
      <c r="O199" s="6">
        <f t="shared" si="46"/>
        <v>2.7795467669935299E-2</v>
      </c>
      <c r="P199" s="6">
        <f t="shared" si="47"/>
        <v>4.9439368898696501E-4</v>
      </c>
    </row>
    <row r="200" spans="1:16" x14ac:dyDescent="0.25">
      <c r="A200" s="4">
        <v>42912</v>
      </c>
      <c r="B200" s="2">
        <v>150.979996</v>
      </c>
      <c r="C200" s="2">
        <f t="shared" si="36"/>
        <v>156.54720105502386</v>
      </c>
      <c r="D200" s="2">
        <f t="shared" si="38"/>
        <v>30.993772124683247</v>
      </c>
      <c r="E200" s="5">
        <f t="shared" si="40"/>
        <v>-4.0900110000000041</v>
      </c>
      <c r="F200" s="6">
        <f t="shared" si="41"/>
        <v>-2.6375255145245489E-2</v>
      </c>
      <c r="G200" s="6">
        <f t="shared" si="42"/>
        <v>-2.6729321799057661E-2</v>
      </c>
      <c r="H200" s="6">
        <f t="shared" si="43"/>
        <v>1.0159788912889323E-3</v>
      </c>
      <c r="J200" s="2">
        <v>34.228164999999997</v>
      </c>
      <c r="K200" s="2">
        <f t="shared" si="37"/>
        <v>49.695433763157894</v>
      </c>
      <c r="L200" s="2">
        <f t="shared" si="39"/>
        <v>239.23640299176</v>
      </c>
      <c r="M200" s="5">
        <f t="shared" si="44"/>
        <v>-0.53710900000000095</v>
      </c>
      <c r="N200" s="6">
        <f t="shared" si="45"/>
        <v>-1.54495833975018E-2</v>
      </c>
      <c r="O200" s="6">
        <f t="shared" si="46"/>
        <v>-1.5570171851036037E-2</v>
      </c>
      <c r="P200" s="6">
        <f t="shared" si="47"/>
        <v>4.4650538629042031E-4</v>
      </c>
    </row>
    <row r="201" spans="1:16" x14ac:dyDescent="0.25">
      <c r="A201" s="4">
        <v>42919</v>
      </c>
      <c r="B201" s="2">
        <v>151.44000199999999</v>
      </c>
      <c r="C201" s="2">
        <f t="shared" si="36"/>
        <v>156.54720105502386</v>
      </c>
      <c r="D201" s="2">
        <f t="shared" si="38"/>
        <v>26.083482187636704</v>
      </c>
      <c r="E201" s="5">
        <f t="shared" si="40"/>
        <v>0.46000599999999281</v>
      </c>
      <c r="F201" s="6">
        <f t="shared" si="41"/>
        <v>3.0468009815021639E-3</v>
      </c>
      <c r="G201" s="6">
        <f t="shared" si="42"/>
        <v>3.042168889714549E-3</v>
      </c>
      <c r="H201" s="6">
        <f t="shared" si="43"/>
        <v>4.4223275849868994E-6</v>
      </c>
      <c r="J201" s="2">
        <v>34.266182000000001</v>
      </c>
      <c r="K201" s="2">
        <f t="shared" si="37"/>
        <v>49.695433763157894</v>
      </c>
      <c r="L201" s="2">
        <f t="shared" si="39"/>
        <v>238.06180997091096</v>
      </c>
      <c r="M201" s="5">
        <f t="shared" si="44"/>
        <v>3.801700000000352E-2</v>
      </c>
      <c r="N201" s="6">
        <f t="shared" si="45"/>
        <v>1.1106934888272136E-3</v>
      </c>
      <c r="O201" s="6">
        <f t="shared" si="46"/>
        <v>1.1100771251659877E-3</v>
      </c>
      <c r="P201" s="6">
        <f t="shared" si="47"/>
        <v>1.9806283439232683E-5</v>
      </c>
    </row>
    <row r="202" spans="1:16" x14ac:dyDescent="0.25">
      <c r="A202" s="4">
        <v>42926</v>
      </c>
      <c r="B202" s="2">
        <v>159.970001</v>
      </c>
      <c r="C202" s="2">
        <f t="shared" si="36"/>
        <v>156.54720105502386</v>
      </c>
      <c r="D202" s="2">
        <f t="shared" si="38"/>
        <v>11.715559463328628</v>
      </c>
      <c r="E202" s="5">
        <f t="shared" si="40"/>
        <v>8.5299990000000037</v>
      </c>
      <c r="F202" s="6">
        <f t="shared" si="41"/>
        <v>5.6325930317935445E-2</v>
      </c>
      <c r="G202" s="6">
        <f t="shared" si="42"/>
        <v>5.4796783797058768E-2</v>
      </c>
      <c r="H202" s="6">
        <f t="shared" si="43"/>
        <v>2.4652895071970572E-3</v>
      </c>
      <c r="J202" s="2">
        <v>35.421230000000001</v>
      </c>
      <c r="K202" s="2">
        <f t="shared" si="37"/>
        <v>49.695433763157894</v>
      </c>
      <c r="L202" s="2">
        <f t="shared" si="39"/>
        <v>203.75289307215093</v>
      </c>
      <c r="M202" s="5">
        <f t="shared" si="44"/>
        <v>1.1550480000000007</v>
      </c>
      <c r="N202" s="6">
        <f t="shared" si="45"/>
        <v>3.3708103225506734E-2</v>
      </c>
      <c r="O202" s="6">
        <f t="shared" si="46"/>
        <v>3.315243761111409E-2</v>
      </c>
      <c r="P202" s="6">
        <f t="shared" si="47"/>
        <v>7.6131489915747376E-4</v>
      </c>
    </row>
    <row r="203" spans="1:16" x14ac:dyDescent="0.25">
      <c r="A203" s="4">
        <v>42933</v>
      </c>
      <c r="B203" s="2">
        <v>164.429993</v>
      </c>
      <c r="C203" s="2">
        <f t="shared" si="36"/>
        <v>156.54720105502386</v>
      </c>
      <c r="D203" s="2">
        <f t="shared" si="38"/>
        <v>62.138408847780617</v>
      </c>
      <c r="E203" s="5">
        <f t="shared" si="40"/>
        <v>4.4599919999999997</v>
      </c>
      <c r="F203" s="6">
        <f t="shared" si="41"/>
        <v>2.7880177359003704E-2</v>
      </c>
      <c r="G203" s="6">
        <f t="shared" si="42"/>
        <v>2.749860125015037E-2</v>
      </c>
      <c r="H203" s="6">
        <f t="shared" si="43"/>
        <v>4.9967892959117556E-4</v>
      </c>
      <c r="J203" s="2">
        <v>35.713554000000002</v>
      </c>
      <c r="K203" s="2">
        <f t="shared" si="37"/>
        <v>49.695433763157894</v>
      </c>
      <c r="L203" s="2">
        <f t="shared" si="39"/>
        <v>195.49296171140418</v>
      </c>
      <c r="M203" s="5">
        <f t="shared" si="44"/>
        <v>0.29232400000000069</v>
      </c>
      <c r="N203" s="6">
        <f t="shared" si="45"/>
        <v>8.2527907698293004E-3</v>
      </c>
      <c r="O203" s="6">
        <f t="shared" si="46"/>
        <v>8.2189227018805138E-3</v>
      </c>
      <c r="P203" s="6">
        <f t="shared" si="47"/>
        <v>7.0671995095518603E-6</v>
      </c>
    </row>
    <row r="204" spans="1:16" x14ac:dyDescent="0.25">
      <c r="A204" s="4">
        <v>42940</v>
      </c>
      <c r="B204" s="2">
        <v>172.449997</v>
      </c>
      <c r="C204" s="2">
        <f t="shared" si="36"/>
        <v>156.54720105502386</v>
      </c>
      <c r="D204" s="2">
        <f t="shared" si="38"/>
        <v>252.89891886754938</v>
      </c>
      <c r="E204" s="5">
        <f t="shared" si="40"/>
        <v>8.0200040000000001</v>
      </c>
      <c r="F204" s="6">
        <f t="shared" si="41"/>
        <v>4.877458092453972E-2</v>
      </c>
      <c r="G204" s="6">
        <f t="shared" si="42"/>
        <v>4.7622416831676069E-2</v>
      </c>
      <c r="H204" s="6">
        <f t="shared" si="43"/>
        <v>1.8043222769524815E-3</v>
      </c>
      <c r="J204" s="2">
        <v>35.530560000000001</v>
      </c>
      <c r="K204" s="2">
        <f t="shared" si="37"/>
        <v>49.695433763157894</v>
      </c>
      <c r="L204" s="2">
        <f t="shared" si="39"/>
        <v>200.64364872619885</v>
      </c>
      <c r="M204" s="5">
        <f t="shared" si="44"/>
        <v>-0.18299400000000077</v>
      </c>
      <c r="N204" s="6">
        <f t="shared" si="45"/>
        <v>-5.123936979220851E-3</v>
      </c>
      <c r="O204" s="6">
        <f t="shared" si="46"/>
        <v>-5.1371093598691154E-3</v>
      </c>
      <c r="P204" s="6">
        <f t="shared" si="47"/>
        <v>1.144388933082415E-4</v>
      </c>
    </row>
    <row r="205" spans="1:16" x14ac:dyDescent="0.25">
      <c r="A205" s="4">
        <v>42947</v>
      </c>
      <c r="B205" s="2">
        <v>169.61999499999999</v>
      </c>
      <c r="C205" s="2">
        <f t="shared" si="36"/>
        <v>156.54720105502386</v>
      </c>
      <c r="D205" s="2">
        <f t="shared" si="38"/>
        <v>170.89794152780448</v>
      </c>
      <c r="E205" s="5">
        <f t="shared" si="40"/>
        <v>-2.8300020000000075</v>
      </c>
      <c r="F205" s="6">
        <f t="shared" si="41"/>
        <v>-1.6410565666753869E-2</v>
      </c>
      <c r="G205" s="6">
        <f t="shared" si="42"/>
        <v>-1.6546710530605486E-2</v>
      </c>
      <c r="H205" s="6">
        <f t="shared" si="43"/>
        <v>4.7053473002382692E-4</v>
      </c>
      <c r="J205" s="2">
        <v>37.168053</v>
      </c>
      <c r="K205" s="2">
        <f t="shared" si="37"/>
        <v>49.695433763157894</v>
      </c>
      <c r="L205" s="2">
        <f t="shared" si="39"/>
        <v>156.93526878513845</v>
      </c>
      <c r="M205" s="5">
        <f t="shared" si="44"/>
        <v>1.6374929999999992</v>
      </c>
      <c r="N205" s="6">
        <f t="shared" si="45"/>
        <v>4.6086889708465029E-2</v>
      </c>
      <c r="O205" s="6">
        <f t="shared" si="46"/>
        <v>4.5056430747667638E-2</v>
      </c>
      <c r="P205" s="6">
        <f t="shared" si="47"/>
        <v>1.5599283710213739E-3</v>
      </c>
    </row>
    <row r="206" spans="1:16" x14ac:dyDescent="0.25">
      <c r="A206" s="4">
        <v>42954</v>
      </c>
      <c r="B206" s="2">
        <v>168.08000200000001</v>
      </c>
      <c r="C206" s="2">
        <f t="shared" si="36"/>
        <v>156.54720105502386</v>
      </c>
      <c r="D206" s="2">
        <f t="shared" si="38"/>
        <v>133.00549763644267</v>
      </c>
      <c r="E206" s="5">
        <f t="shared" si="40"/>
        <v>-1.5399929999999813</v>
      </c>
      <c r="F206" s="6">
        <f t="shared" si="41"/>
        <v>-9.0790770274458577E-3</v>
      </c>
      <c r="G206" s="6">
        <f t="shared" si="42"/>
        <v>-9.1205430200568729E-3</v>
      </c>
      <c r="H206" s="6">
        <f t="shared" si="43"/>
        <v>2.0350862728643431E-4</v>
      </c>
      <c r="J206" s="2">
        <v>37.427109000000002</v>
      </c>
      <c r="K206" s="2">
        <f t="shared" si="37"/>
        <v>49.695433763157894</v>
      </c>
      <c r="L206" s="2">
        <f t="shared" si="39"/>
        <v>150.51179249431314</v>
      </c>
      <c r="M206" s="5">
        <f t="shared" si="44"/>
        <v>0.25905600000000106</v>
      </c>
      <c r="N206" s="6">
        <f t="shared" si="45"/>
        <v>6.9698566131511132E-3</v>
      </c>
      <c r="O206" s="6">
        <f t="shared" si="46"/>
        <v>6.9456794384989955E-3</v>
      </c>
      <c r="P206" s="6">
        <f t="shared" si="47"/>
        <v>1.9187159532587954E-6</v>
      </c>
    </row>
    <row r="207" spans="1:16" x14ac:dyDescent="0.25">
      <c r="A207" s="4">
        <v>42961</v>
      </c>
      <c r="B207" s="2">
        <v>167.41000399999999</v>
      </c>
      <c r="C207" s="2">
        <f t="shared" si="36"/>
        <v>156.54720105502386</v>
      </c>
      <c r="D207" s="2">
        <f t="shared" si="38"/>
        <v>118.00048782138195</v>
      </c>
      <c r="E207" s="5">
        <f t="shared" si="40"/>
        <v>-0.66999800000002097</v>
      </c>
      <c r="F207" s="6">
        <f t="shared" si="41"/>
        <v>-3.9861851024967322E-3</v>
      </c>
      <c r="G207" s="6">
        <f t="shared" si="42"/>
        <v>-3.9941511147122671E-3</v>
      </c>
      <c r="H207" s="6">
        <f t="shared" si="43"/>
        <v>8.3525947141243375E-5</v>
      </c>
      <c r="J207" s="2">
        <v>37.578845999999999</v>
      </c>
      <c r="K207" s="2">
        <f t="shared" si="37"/>
        <v>49.695433763157894</v>
      </c>
      <c r="L207" s="2">
        <f t="shared" si="39"/>
        <v>146.81169902230764</v>
      </c>
      <c r="M207" s="5">
        <f t="shared" si="44"/>
        <v>0.15173699999999712</v>
      </c>
      <c r="N207" s="6">
        <f t="shared" si="45"/>
        <v>4.0542003925549555E-3</v>
      </c>
      <c r="O207" s="6">
        <f t="shared" si="46"/>
        <v>4.0460042671652688E-3</v>
      </c>
      <c r="P207" s="6">
        <f t="shared" si="47"/>
        <v>2.2937040200460726E-6</v>
      </c>
    </row>
    <row r="208" spans="1:16" x14ac:dyDescent="0.25">
      <c r="A208" s="4">
        <v>42968</v>
      </c>
      <c r="B208" s="2">
        <v>166.320007</v>
      </c>
      <c r="C208" s="2">
        <f t="shared" si="36"/>
        <v>156.54720105502386</v>
      </c>
      <c r="D208" s="2">
        <f t="shared" si="38"/>
        <v>95.507736038161013</v>
      </c>
      <c r="E208" s="5">
        <f t="shared" si="40"/>
        <v>-1.0899969999999826</v>
      </c>
      <c r="F208" s="6">
        <f t="shared" si="41"/>
        <v>-6.5109430377887252E-3</v>
      </c>
      <c r="G208" s="6">
        <f t="shared" si="42"/>
        <v>-6.5322316838296582E-3</v>
      </c>
      <c r="H208" s="6">
        <f t="shared" si="43"/>
        <v>1.3636012151178745E-4</v>
      </c>
      <c r="J208" s="2">
        <v>38.141936999999999</v>
      </c>
      <c r="K208" s="2">
        <f t="shared" si="37"/>
        <v>49.695433763157894</v>
      </c>
      <c r="L208" s="2">
        <f t="shared" si="39"/>
        <v>133.48328745629996</v>
      </c>
      <c r="M208" s="5">
        <f t="shared" si="44"/>
        <v>0.56309100000000001</v>
      </c>
      <c r="N208" s="6">
        <f t="shared" si="45"/>
        <v>1.498425470542656E-2</v>
      </c>
      <c r="O208" s="6">
        <f t="shared" si="46"/>
        <v>1.4873099767937947E-2</v>
      </c>
      <c r="P208" s="6">
        <f t="shared" si="47"/>
        <v>8.6724473268761087E-5</v>
      </c>
    </row>
    <row r="209" spans="1:16" x14ac:dyDescent="0.25">
      <c r="A209" s="4">
        <v>42975</v>
      </c>
      <c r="B209" s="2">
        <v>172.020004</v>
      </c>
      <c r="C209" s="2">
        <f t="shared" si="36"/>
        <v>156.54720105502386</v>
      </c>
      <c r="D209" s="2">
        <f t="shared" si="38"/>
        <v>239.40763097406224</v>
      </c>
      <c r="E209" s="5">
        <f t="shared" si="40"/>
        <v>5.6999969999999962</v>
      </c>
      <c r="F209" s="6">
        <f t="shared" si="41"/>
        <v>3.4271264791372907E-2</v>
      </c>
      <c r="G209" s="6">
        <f t="shared" si="42"/>
        <v>3.369708673914467E-2</v>
      </c>
      <c r="H209" s="6">
        <f t="shared" si="43"/>
        <v>8.1521583364882911E-4</v>
      </c>
      <c r="J209" s="2">
        <v>39.141655</v>
      </c>
      <c r="K209" s="2">
        <f t="shared" si="37"/>
        <v>49.695433763157894</v>
      </c>
      <c r="L209" s="2">
        <f t="shared" si="39"/>
        <v>111.38224618168256</v>
      </c>
      <c r="M209" s="5">
        <f t="shared" si="44"/>
        <v>0.99971800000000144</v>
      </c>
      <c r="N209" s="6">
        <f t="shared" si="45"/>
        <v>2.6210467496708453E-2</v>
      </c>
      <c r="O209" s="6">
        <f t="shared" si="46"/>
        <v>2.5872859723859647E-2</v>
      </c>
      <c r="P209" s="6">
        <f t="shared" si="47"/>
        <v>4.125918677548173E-4</v>
      </c>
    </row>
    <row r="210" spans="1:16" x14ac:dyDescent="0.25">
      <c r="A210" s="4">
        <v>42982</v>
      </c>
      <c r="B210" s="2">
        <v>170.949997</v>
      </c>
      <c r="C210" s="2">
        <f t="shared" si="36"/>
        <v>156.54720105502386</v>
      </c>
      <c r="D210" s="2">
        <f t="shared" si="38"/>
        <v>207.44053103262098</v>
      </c>
      <c r="E210" s="5">
        <f t="shared" si="40"/>
        <v>-1.0700070000000039</v>
      </c>
      <c r="F210" s="6">
        <f t="shared" si="41"/>
        <v>-6.2202475009825245E-3</v>
      </c>
      <c r="G210" s="6">
        <f t="shared" si="42"/>
        <v>-6.2396738401240825E-3</v>
      </c>
      <c r="H210" s="6">
        <f t="shared" si="43"/>
        <v>1.2961312048947473E-4</v>
      </c>
      <c r="J210" s="2">
        <v>37.848464999999997</v>
      </c>
      <c r="K210" s="2">
        <f t="shared" si="37"/>
        <v>49.695433763157894</v>
      </c>
      <c r="L210" s="2">
        <f t="shared" si="39"/>
        <v>140.35066887523894</v>
      </c>
      <c r="M210" s="5">
        <f t="shared" si="44"/>
        <v>-1.2931900000000027</v>
      </c>
      <c r="N210" s="6">
        <f t="shared" si="45"/>
        <v>-3.3038715404343603E-2</v>
      </c>
      <c r="O210" s="6">
        <f t="shared" si="46"/>
        <v>-3.3596820942887261E-2</v>
      </c>
      <c r="P210" s="6">
        <f t="shared" si="47"/>
        <v>1.5332959565305486E-3</v>
      </c>
    </row>
    <row r="211" spans="1:16" x14ac:dyDescent="0.25">
      <c r="A211" s="4">
        <v>42989</v>
      </c>
      <c r="B211" s="2">
        <v>171.63999899999999</v>
      </c>
      <c r="C211" s="2">
        <f t="shared" si="36"/>
        <v>156.54720105502386</v>
      </c>
      <c r="D211" s="2">
        <f t="shared" si="38"/>
        <v>227.79254980787559</v>
      </c>
      <c r="E211" s="5">
        <f t="shared" si="40"/>
        <v>0.69000199999999268</v>
      </c>
      <c r="F211" s="6">
        <f t="shared" si="41"/>
        <v>4.0362796847547922E-3</v>
      </c>
      <c r="G211" s="6">
        <f t="shared" si="42"/>
        <v>4.0281557608569853E-3</v>
      </c>
      <c r="H211" s="6">
        <f t="shared" si="43"/>
        <v>1.247568857928798E-6</v>
      </c>
      <c r="J211" s="2">
        <v>38.146712999999998</v>
      </c>
      <c r="K211" s="2">
        <f t="shared" si="37"/>
        <v>49.695433763157894</v>
      </c>
      <c r="L211" s="2">
        <f t="shared" si="39"/>
        <v>133.37295126539428</v>
      </c>
      <c r="M211" s="5">
        <f t="shared" si="44"/>
        <v>0.29824800000000096</v>
      </c>
      <c r="N211" s="6">
        <f t="shared" si="45"/>
        <v>7.8800553734477991E-3</v>
      </c>
      <c r="O211" s="6">
        <f t="shared" si="46"/>
        <v>7.8491698839139451E-3</v>
      </c>
      <c r="P211" s="6">
        <f t="shared" si="47"/>
        <v>5.2379997198121521E-6</v>
      </c>
    </row>
    <row r="212" spans="1:16" x14ac:dyDescent="0.25">
      <c r="A212" s="4">
        <v>42996</v>
      </c>
      <c r="B212" s="2">
        <v>170.53999300000001</v>
      </c>
      <c r="C212" s="2">
        <f t="shared" si="36"/>
        <v>156.54720105502386</v>
      </c>
      <c r="D212" s="2">
        <f t="shared" si="38"/>
        <v>195.79822641538937</v>
      </c>
      <c r="E212" s="5">
        <f t="shared" si="40"/>
        <v>-1.1000059999999792</v>
      </c>
      <c r="F212" s="6">
        <f t="shared" si="41"/>
        <v>-6.4087975204426516E-3</v>
      </c>
      <c r="G212" s="6">
        <f t="shared" si="42"/>
        <v>-6.429422029362278E-3</v>
      </c>
      <c r="H212" s="6">
        <f t="shared" si="43"/>
        <v>1.3396960605854648E-4</v>
      </c>
      <c r="J212" s="2">
        <v>36.240326000000003</v>
      </c>
      <c r="K212" s="2">
        <f t="shared" si="37"/>
        <v>49.695433763157894</v>
      </c>
      <c r="L212" s="2">
        <f t="shared" si="39"/>
        <v>181.03992491819173</v>
      </c>
      <c r="M212" s="5">
        <f t="shared" si="44"/>
        <v>-1.9063869999999952</v>
      </c>
      <c r="N212" s="6">
        <f t="shared" si="45"/>
        <v>-4.9975131540166917E-2</v>
      </c>
      <c r="O212" s="6">
        <f t="shared" si="46"/>
        <v>-5.1267117404030609E-2</v>
      </c>
      <c r="P212" s="6">
        <f t="shared" si="47"/>
        <v>3.2293783510418117E-3</v>
      </c>
    </row>
    <row r="213" spans="1:16" x14ac:dyDescent="0.25">
      <c r="A213" s="4">
        <v>43003</v>
      </c>
      <c r="B213" s="2">
        <v>170.86999499999999</v>
      </c>
      <c r="C213" s="2">
        <f t="shared" si="36"/>
        <v>156.54720105502386</v>
      </c>
      <c r="D213" s="2">
        <f t="shared" si="38"/>
        <v>205.14242639024479</v>
      </c>
      <c r="E213" s="5">
        <f t="shared" si="40"/>
        <v>0.33000199999997903</v>
      </c>
      <c r="F213" s="6">
        <f t="shared" si="41"/>
        <v>1.9350417118873637E-3</v>
      </c>
      <c r="G213" s="6">
        <f t="shared" si="42"/>
        <v>1.9331719303555426E-3</v>
      </c>
      <c r="H213" s="6">
        <f t="shared" si="43"/>
        <v>1.0316494648038884E-5</v>
      </c>
      <c r="J213" s="2">
        <v>36.772392000000004</v>
      </c>
      <c r="K213" s="2">
        <f t="shared" si="37"/>
        <v>49.695433763157894</v>
      </c>
      <c r="L213" s="2">
        <f t="shared" si="39"/>
        <v>167.00500841232298</v>
      </c>
      <c r="M213" s="5">
        <f t="shared" si="44"/>
        <v>0.53206600000000037</v>
      </c>
      <c r="N213" s="6">
        <f t="shared" si="45"/>
        <v>1.4681600822244269E-2</v>
      </c>
      <c r="O213" s="6">
        <f t="shared" si="46"/>
        <v>1.4574869510379803E-2</v>
      </c>
      <c r="P213" s="6">
        <f t="shared" si="47"/>
        <v>8.1258817819041343E-5</v>
      </c>
    </row>
    <row r="214" spans="1:16" x14ac:dyDescent="0.25">
      <c r="A214" s="4">
        <v>43010</v>
      </c>
      <c r="B214" s="2">
        <v>172.229996</v>
      </c>
      <c r="C214" s="2">
        <f t="shared" si="36"/>
        <v>156.54720105502386</v>
      </c>
      <c r="D214" s="2">
        <f t="shared" si="38"/>
        <v>245.95005728616908</v>
      </c>
      <c r="E214" s="5">
        <f t="shared" si="40"/>
        <v>1.3600010000000111</v>
      </c>
      <c r="F214" s="6">
        <f t="shared" si="41"/>
        <v>7.9592733645249495E-3</v>
      </c>
      <c r="G214" s="6">
        <f t="shared" si="42"/>
        <v>7.9277654247277094E-3</v>
      </c>
      <c r="H214" s="6">
        <f t="shared" si="43"/>
        <v>7.7432158429593524E-6</v>
      </c>
      <c r="J214" s="2">
        <v>37.053932000000003</v>
      </c>
      <c r="K214" s="2">
        <f t="shared" si="37"/>
        <v>49.695433763157894</v>
      </c>
      <c r="L214" s="2">
        <f t="shared" si="39"/>
        <v>159.80756682792406</v>
      </c>
      <c r="M214" s="5">
        <f t="shared" si="44"/>
        <v>0.28153999999999968</v>
      </c>
      <c r="N214" s="6">
        <f t="shared" si="45"/>
        <v>7.6562873581897976E-3</v>
      </c>
      <c r="O214" s="6">
        <f t="shared" si="46"/>
        <v>7.6271267369528526E-3</v>
      </c>
      <c r="P214" s="6">
        <f t="shared" si="47"/>
        <v>4.2709369337718512E-6</v>
      </c>
    </row>
    <row r="215" spans="1:16" x14ac:dyDescent="0.25">
      <c r="A215" s="4">
        <v>43017</v>
      </c>
      <c r="B215" s="2">
        <v>173.740005</v>
      </c>
      <c r="C215" s="2">
        <f t="shared" si="36"/>
        <v>156.54720105502386</v>
      </c>
      <c r="D215" s="2">
        <f t="shared" si="38"/>
        <v>295.59250749038694</v>
      </c>
      <c r="E215" s="5">
        <f t="shared" si="40"/>
        <v>1.5100089999999966</v>
      </c>
      <c r="F215" s="6">
        <f t="shared" si="41"/>
        <v>8.7673984501514864E-3</v>
      </c>
      <c r="G215" s="6">
        <f t="shared" si="42"/>
        <v>8.7291879875115164E-3</v>
      </c>
      <c r="H215" s="6">
        <f t="shared" si="43"/>
        <v>1.2845672504519906E-5</v>
      </c>
      <c r="J215" s="2">
        <v>37.457169</v>
      </c>
      <c r="K215" s="2">
        <f t="shared" si="37"/>
        <v>49.695433763157894</v>
      </c>
      <c r="L215" s="2">
        <f t="shared" si="39"/>
        <v>149.77512441315213</v>
      </c>
      <c r="M215" s="5">
        <f t="shared" si="44"/>
        <v>0.40323699999999718</v>
      </c>
      <c r="N215" s="6">
        <f t="shared" si="45"/>
        <v>1.0882434825000412E-2</v>
      </c>
      <c r="O215" s="6">
        <f t="shared" si="46"/>
        <v>1.082364724790596E-2</v>
      </c>
      <c r="P215" s="6">
        <f t="shared" si="47"/>
        <v>2.7700695685879769E-5</v>
      </c>
    </row>
    <row r="216" spans="1:16" x14ac:dyDescent="0.25">
      <c r="A216" s="4">
        <v>43024</v>
      </c>
      <c r="B216" s="2">
        <v>174.979996</v>
      </c>
      <c r="C216" s="2">
        <f t="shared" si="36"/>
        <v>156.54720105502386</v>
      </c>
      <c r="D216" s="2">
        <f t="shared" si="38"/>
        <v>339.76792948353784</v>
      </c>
      <c r="E216" s="5">
        <f t="shared" si="40"/>
        <v>1.2399910000000034</v>
      </c>
      <c r="F216" s="6">
        <f t="shared" si="41"/>
        <v>7.1370494089717761E-3</v>
      </c>
      <c r="G216" s="6">
        <f t="shared" si="42"/>
        <v>7.1117012079540323E-3</v>
      </c>
      <c r="H216" s="6">
        <f t="shared" si="43"/>
        <v>3.8675125207995529E-6</v>
      </c>
      <c r="J216" s="2">
        <v>37.280605000000001</v>
      </c>
      <c r="K216" s="2">
        <f t="shared" si="37"/>
        <v>49.695433763157894</v>
      </c>
      <c r="L216" s="2">
        <f t="shared" si="39"/>
        <v>154.12797321853253</v>
      </c>
      <c r="M216" s="5">
        <f t="shared" si="44"/>
        <v>-0.17656399999999906</v>
      </c>
      <c r="N216" s="6">
        <f t="shared" si="45"/>
        <v>-4.7137571982548672E-3</v>
      </c>
      <c r="O216" s="6">
        <f t="shared" si="46"/>
        <v>-4.7249019880643605E-3</v>
      </c>
      <c r="P216" s="6">
        <f t="shared" si="47"/>
        <v>1.0578953952567854E-4</v>
      </c>
    </row>
    <row r="217" spans="1:16" x14ac:dyDescent="0.25">
      <c r="A217" s="4">
        <v>43031</v>
      </c>
      <c r="B217" s="2">
        <v>177.88000500000001</v>
      </c>
      <c r="C217" s="2">
        <f t="shared" si="36"/>
        <v>156.54720105502386</v>
      </c>
      <c r="D217" s="2">
        <f t="shared" si="38"/>
        <v>455.08852415478992</v>
      </c>
      <c r="E217" s="5">
        <f t="shared" si="40"/>
        <v>2.9000090000000114</v>
      </c>
      <c r="F217" s="6">
        <f t="shared" si="41"/>
        <v>1.6573374478760484E-2</v>
      </c>
      <c r="G217" s="6">
        <f t="shared" si="42"/>
        <v>1.6437534932969879E-2</v>
      </c>
      <c r="H217" s="6">
        <f t="shared" si="43"/>
        <v>1.2751904198244886E-4</v>
      </c>
      <c r="J217" s="2">
        <v>38.903056999999997</v>
      </c>
      <c r="K217" s="2">
        <f t="shared" si="37"/>
        <v>49.695433763157894</v>
      </c>
      <c r="L217" s="2">
        <f t="shared" si="39"/>
        <v>116.47539619795052</v>
      </c>
      <c r="M217" s="5">
        <f t="shared" si="44"/>
        <v>1.6224519999999956</v>
      </c>
      <c r="N217" s="6">
        <f t="shared" si="45"/>
        <v>4.3520001888381253E-2</v>
      </c>
      <c r="O217" s="6">
        <f t="shared" si="46"/>
        <v>4.2599615428443559E-2</v>
      </c>
      <c r="P217" s="6">
        <f t="shared" si="47"/>
        <v>1.3718959079794446E-3</v>
      </c>
    </row>
    <row r="218" spans="1:16" x14ac:dyDescent="0.25">
      <c r="A218" s="4">
        <v>43038</v>
      </c>
      <c r="B218" s="2">
        <v>178.91999799999999</v>
      </c>
      <c r="C218" s="2">
        <f t="shared" si="36"/>
        <v>156.54720105502386</v>
      </c>
      <c r="D218" s="2">
        <f t="shared" si="38"/>
        <v>500.54204314113326</v>
      </c>
      <c r="E218" s="5">
        <f t="shared" si="40"/>
        <v>1.0399929999999813</v>
      </c>
      <c r="F218" s="6">
        <f t="shared" si="41"/>
        <v>5.8465986663311662E-3</v>
      </c>
      <c r="G218" s="6">
        <f t="shared" si="42"/>
        <v>5.8295736351343047E-3</v>
      </c>
      <c r="H218" s="6">
        <f t="shared" si="43"/>
        <v>4.6850144578090397E-7</v>
      </c>
      <c r="J218" s="2">
        <v>41.157791000000003</v>
      </c>
      <c r="K218" s="2">
        <f t="shared" si="37"/>
        <v>49.695433763157894</v>
      </c>
      <c r="L218" s="2">
        <f t="shared" si="39"/>
        <v>72.891343951302304</v>
      </c>
      <c r="M218" s="5">
        <f t="shared" si="44"/>
        <v>2.2547340000000062</v>
      </c>
      <c r="N218" s="6">
        <f t="shared" si="45"/>
        <v>5.7957758949380413E-2</v>
      </c>
      <c r="O218" s="6">
        <f t="shared" si="46"/>
        <v>5.6340407260411111E-2</v>
      </c>
      <c r="P218" s="6">
        <f t="shared" si="47"/>
        <v>2.5785987568886859E-3</v>
      </c>
    </row>
    <row r="219" spans="1:16" x14ac:dyDescent="0.25">
      <c r="A219" s="4">
        <v>43045</v>
      </c>
      <c r="B219" s="2">
        <v>178.46000699999999</v>
      </c>
      <c r="C219" s="2">
        <f t="shared" si="36"/>
        <v>156.54720105502386</v>
      </c>
      <c r="D219" s="2">
        <f t="shared" si="38"/>
        <v>480.17106438218116</v>
      </c>
      <c r="E219" s="5">
        <f t="shared" si="40"/>
        <v>-0.45999100000000226</v>
      </c>
      <c r="F219" s="6">
        <f t="shared" si="41"/>
        <v>-2.5709311711483601E-3</v>
      </c>
      <c r="G219" s="6">
        <f t="shared" si="42"/>
        <v>-2.5742416899864535E-3</v>
      </c>
      <c r="H219" s="6">
        <f t="shared" si="43"/>
        <v>5.9588266705525652E-5</v>
      </c>
      <c r="J219" s="2">
        <v>41.675541000000003</v>
      </c>
      <c r="K219" s="2">
        <f t="shared" si="37"/>
        <v>49.695433763157894</v>
      </c>
      <c r="L219" s="2">
        <f t="shared" si="39"/>
        <v>64.318679932552314</v>
      </c>
      <c r="M219" s="5">
        <f t="shared" si="44"/>
        <v>0.51774999999999949</v>
      </c>
      <c r="N219" s="6">
        <f t="shared" si="45"/>
        <v>1.2579635287034706E-2</v>
      </c>
      <c r="O219" s="6">
        <f t="shared" si="46"/>
        <v>1.2501169040982998E-2</v>
      </c>
      <c r="P219" s="6">
        <f t="shared" si="47"/>
        <v>4.8172856053229089E-5</v>
      </c>
    </row>
    <row r="220" spans="1:16" x14ac:dyDescent="0.25">
      <c r="A220" s="4">
        <v>43052</v>
      </c>
      <c r="B220" s="2">
        <v>179</v>
      </c>
      <c r="C220" s="2">
        <f t="shared" si="36"/>
        <v>156.54720105502386</v>
      </c>
      <c r="D220" s="2">
        <f t="shared" si="38"/>
        <v>504.12818046352157</v>
      </c>
      <c r="E220" s="5">
        <f t="shared" si="40"/>
        <v>0.53999300000000972</v>
      </c>
      <c r="F220" s="6">
        <f t="shared" si="41"/>
        <v>3.025848811044873E-3</v>
      </c>
      <c r="G220" s="6">
        <f t="shared" si="42"/>
        <v>3.0212801442743415E-3</v>
      </c>
      <c r="H220" s="6">
        <f t="shared" si="43"/>
        <v>4.5106191927019978E-6</v>
      </c>
      <c r="J220" s="2">
        <v>40.743034000000002</v>
      </c>
      <c r="K220" s="2">
        <f t="shared" si="37"/>
        <v>49.695433763157894</v>
      </c>
      <c r="L220" s="2">
        <f t="shared" si="39"/>
        <v>80.145461519389485</v>
      </c>
      <c r="M220" s="5">
        <f t="shared" si="44"/>
        <v>-0.93250700000000109</v>
      </c>
      <c r="N220" s="6">
        <f t="shared" si="45"/>
        <v>-2.2375402397295838E-2</v>
      </c>
      <c r="O220" s="6">
        <f t="shared" si="46"/>
        <v>-2.2629529667448803E-2</v>
      </c>
      <c r="P220" s="6">
        <f t="shared" si="47"/>
        <v>7.9467789727383101E-4</v>
      </c>
    </row>
    <row r="221" spans="1:16" x14ac:dyDescent="0.25">
      <c r="A221" s="4">
        <v>43059</v>
      </c>
      <c r="B221" s="2">
        <v>182.779999</v>
      </c>
      <c r="C221" s="2">
        <f t="shared" si="36"/>
        <v>156.54720105502386</v>
      </c>
      <c r="D221" s="2">
        <f t="shared" si="38"/>
        <v>688.15968802194448</v>
      </c>
      <c r="E221" s="5">
        <f t="shared" si="40"/>
        <v>3.7799990000000037</v>
      </c>
      <c r="F221" s="6">
        <f t="shared" si="41"/>
        <v>2.1117312849162032E-2</v>
      </c>
      <c r="G221" s="6">
        <f t="shared" si="42"/>
        <v>2.0897432532242421E-2</v>
      </c>
      <c r="H221" s="6">
        <f t="shared" si="43"/>
        <v>2.4813591780636554E-4</v>
      </c>
      <c r="J221" s="2">
        <v>41.897202</v>
      </c>
      <c r="K221" s="2">
        <f t="shared" si="37"/>
        <v>49.695433763157894</v>
      </c>
      <c r="L221" s="2">
        <f t="shared" si="39"/>
        <v>60.812418631924672</v>
      </c>
      <c r="M221" s="5">
        <f t="shared" si="44"/>
        <v>1.1541679999999985</v>
      </c>
      <c r="N221" s="6">
        <f t="shared" si="45"/>
        <v>2.8327983625372585E-2</v>
      </c>
      <c r="O221" s="6">
        <f t="shared" si="46"/>
        <v>2.7934166366509205E-2</v>
      </c>
      <c r="P221" s="6">
        <f t="shared" si="47"/>
        <v>5.0058084777060451E-4</v>
      </c>
    </row>
    <row r="222" spans="1:16" x14ac:dyDescent="0.25">
      <c r="A222" s="4">
        <v>43066</v>
      </c>
      <c r="B222" s="2">
        <v>175.10000600000001</v>
      </c>
      <c r="C222" s="2">
        <f t="shared" si="36"/>
        <v>156.54720105502386</v>
      </c>
      <c r="D222" s="2">
        <f t="shared" si="38"/>
        <v>344.2065713263313</v>
      </c>
      <c r="E222" s="5">
        <f t="shared" si="40"/>
        <v>-7.6799929999999961</v>
      </c>
      <c r="F222" s="6">
        <f t="shared" si="41"/>
        <v>-4.2017688160727019E-2</v>
      </c>
      <c r="G222" s="6">
        <f t="shared" si="42"/>
        <v>-4.2925964815058247E-2</v>
      </c>
      <c r="H222" s="6">
        <f t="shared" si="43"/>
        <v>2.3108274628782571E-3</v>
      </c>
      <c r="J222" s="2">
        <v>40.958542000000001</v>
      </c>
      <c r="K222" s="2">
        <f t="shared" si="37"/>
        <v>49.695433763157894</v>
      </c>
      <c r="L222" s="2">
        <f t="shared" si="39"/>
        <v>76.333277681136224</v>
      </c>
      <c r="M222" s="5">
        <f t="shared" si="44"/>
        <v>-0.93865999999999872</v>
      </c>
      <c r="N222" s="6">
        <f t="shared" si="45"/>
        <v>-2.2403882722287726E-2</v>
      </c>
      <c r="O222" s="6">
        <f t="shared" si="46"/>
        <v>-2.2658662260794587E-2</v>
      </c>
      <c r="P222" s="6">
        <f t="shared" si="47"/>
        <v>7.9632124345202981E-4</v>
      </c>
    </row>
    <row r="223" spans="1:16" x14ac:dyDescent="0.25">
      <c r="A223" s="4">
        <v>43073</v>
      </c>
      <c r="B223" s="2">
        <v>179</v>
      </c>
      <c r="C223" s="2">
        <f t="shared" si="36"/>
        <v>156.54720105502386</v>
      </c>
      <c r="D223" s="2">
        <f t="shared" si="38"/>
        <v>504.12818046352157</v>
      </c>
      <c r="E223" s="5">
        <f t="shared" si="40"/>
        <v>3.8999939999999924</v>
      </c>
      <c r="F223" s="6">
        <f t="shared" si="41"/>
        <v>2.2272951835307146E-2</v>
      </c>
      <c r="G223" s="6">
        <f t="shared" si="42"/>
        <v>2.2028532282815677E-2</v>
      </c>
      <c r="H223" s="6">
        <f t="shared" si="43"/>
        <v>2.8505021876780066E-4</v>
      </c>
      <c r="J223" s="2">
        <v>40.556255</v>
      </c>
      <c r="K223" s="2">
        <f t="shared" si="37"/>
        <v>49.695433763157894</v>
      </c>
      <c r="L223" s="2">
        <f t="shared" si="39"/>
        <v>83.524588464956238</v>
      </c>
      <c r="M223" s="5">
        <f t="shared" si="44"/>
        <v>-0.40228700000000117</v>
      </c>
      <c r="N223" s="6">
        <f t="shared" si="45"/>
        <v>-9.8218095751553165E-3</v>
      </c>
      <c r="O223" s="6">
        <f t="shared" si="46"/>
        <v>-9.870361721691194E-3</v>
      </c>
      <c r="P223" s="6">
        <f t="shared" si="47"/>
        <v>2.3811156169054826E-4</v>
      </c>
    </row>
    <row r="224" spans="1:16" x14ac:dyDescent="0.25">
      <c r="A224" s="4">
        <v>43080</v>
      </c>
      <c r="B224" s="2">
        <v>180.179993</v>
      </c>
      <c r="C224" s="2">
        <f t="shared" si="36"/>
        <v>156.54720105502386</v>
      </c>
      <c r="D224" s="2">
        <f t="shared" si="38"/>
        <v>558.50885511452884</v>
      </c>
      <c r="E224" s="5">
        <f t="shared" si="40"/>
        <v>1.1799929999999961</v>
      </c>
      <c r="F224" s="6">
        <f t="shared" si="41"/>
        <v>6.5921396648044471E-3</v>
      </c>
      <c r="G224" s="6">
        <f t="shared" si="42"/>
        <v>6.5705065324993808E-3</v>
      </c>
      <c r="H224" s="6">
        <f t="shared" si="43"/>
        <v>2.0317781364088243E-6</v>
      </c>
      <c r="J224" s="2">
        <v>41.657741999999999</v>
      </c>
      <c r="K224" s="2">
        <f t="shared" si="37"/>
        <v>49.695433763157894</v>
      </c>
      <c r="L224" s="2">
        <f t="shared" si="39"/>
        <v>64.604488879536262</v>
      </c>
      <c r="M224" s="5">
        <f t="shared" si="44"/>
        <v>1.1014869999999988</v>
      </c>
      <c r="N224" s="6">
        <f t="shared" si="45"/>
        <v>2.7159485016552902E-2</v>
      </c>
      <c r="O224" s="6">
        <f t="shared" si="46"/>
        <v>2.6797211018914698E-2</v>
      </c>
      <c r="P224" s="6">
        <f t="shared" si="47"/>
        <v>4.5099780101787233E-4</v>
      </c>
    </row>
    <row r="225" spans="1:16" x14ac:dyDescent="0.25">
      <c r="A225" s="4">
        <v>43087</v>
      </c>
      <c r="B225" s="2">
        <v>177.199997</v>
      </c>
      <c r="C225" s="2">
        <f t="shared" si="36"/>
        <v>156.54720105502386</v>
      </c>
      <c r="D225" s="2">
        <f t="shared" si="38"/>
        <v>426.53798034482264</v>
      </c>
      <c r="E225" s="5">
        <f t="shared" si="40"/>
        <v>-2.9799959999999999</v>
      </c>
      <c r="F225" s="6">
        <f t="shared" si="41"/>
        <v>-1.6538994981534934E-2</v>
      </c>
      <c r="G225" s="6">
        <f t="shared" si="42"/>
        <v>-1.6677291132296393E-2</v>
      </c>
      <c r="H225" s="6">
        <f t="shared" si="43"/>
        <v>4.7621684117633926E-4</v>
      </c>
      <c r="J225" s="2">
        <v>41.906773000000001</v>
      </c>
      <c r="K225" s="2">
        <f t="shared" si="37"/>
        <v>49.695433763157894</v>
      </c>
      <c r="L225" s="2">
        <f t="shared" si="39"/>
        <v>60.663236483555288</v>
      </c>
      <c r="M225" s="5">
        <f t="shared" si="44"/>
        <v>0.24903100000000222</v>
      </c>
      <c r="N225" s="6">
        <f t="shared" si="45"/>
        <v>5.9780244450119797E-3</v>
      </c>
      <c r="O225" s="6">
        <f t="shared" si="46"/>
        <v>5.9602269508935704E-3</v>
      </c>
      <c r="P225" s="6">
        <f t="shared" si="47"/>
        <v>1.5977986816691694E-7</v>
      </c>
    </row>
    <row r="226" spans="1:16" x14ac:dyDescent="0.25">
      <c r="A226" s="4">
        <v>43094</v>
      </c>
      <c r="B226" s="2">
        <v>176.46000699999999</v>
      </c>
      <c r="C226" s="2">
        <f t="shared" si="36"/>
        <v>156.54720105502386</v>
      </c>
      <c r="D226" s="2">
        <f t="shared" si="38"/>
        <v>396.51984060227664</v>
      </c>
      <c r="E226" s="5">
        <f t="shared" si="40"/>
        <v>-0.73999000000000592</v>
      </c>
      <c r="F226" s="6">
        <f t="shared" si="41"/>
        <v>-4.176015872054478E-3</v>
      </c>
      <c r="G226" s="6">
        <f t="shared" si="42"/>
        <v>-4.1847597779532458E-3</v>
      </c>
      <c r="H226" s="6">
        <f t="shared" si="43"/>
        <v>8.7046320434805066E-5</v>
      </c>
      <c r="J226" s="2">
        <v>40.522731999999998</v>
      </c>
      <c r="K226" s="2">
        <f t="shared" si="37"/>
        <v>49.695433763157894</v>
      </c>
      <c r="L226" s="2">
        <f t="shared" si="39"/>
        <v>84.13845763583997</v>
      </c>
      <c r="M226" s="5">
        <f t="shared" si="44"/>
        <v>-1.3840410000000034</v>
      </c>
      <c r="N226" s="6">
        <f t="shared" si="45"/>
        <v>-3.3026666119102113E-2</v>
      </c>
      <c r="O226" s="6">
        <f t="shared" si="46"/>
        <v>-3.3584360040510838E-2</v>
      </c>
      <c r="P226" s="6">
        <f t="shared" si="47"/>
        <v>1.5323202406423669E-3</v>
      </c>
    </row>
    <row r="227" spans="1:16" x14ac:dyDescent="0.25">
      <c r="A227" s="4">
        <v>43101</v>
      </c>
      <c r="B227" s="2">
        <v>186.85000600000001</v>
      </c>
      <c r="C227" s="2">
        <f t="shared" si="36"/>
        <v>156.54720105502386</v>
      </c>
      <c r="D227" s="2">
        <f t="shared" si="38"/>
        <v>918.25998753327076</v>
      </c>
      <c r="E227" s="5">
        <f t="shared" si="40"/>
        <v>10.389999000000017</v>
      </c>
      <c r="F227" s="6">
        <f t="shared" si="41"/>
        <v>5.8880191475907728E-2</v>
      </c>
      <c r="G227" s="6">
        <f t="shared" si="42"/>
        <v>5.7211926579806935E-2</v>
      </c>
      <c r="H227" s="6">
        <f t="shared" si="43"/>
        <v>2.7109542238384931E-3</v>
      </c>
      <c r="J227" s="2">
        <v>41.904384999999998</v>
      </c>
      <c r="K227" s="2">
        <f t="shared" si="37"/>
        <v>49.695433763157894</v>
      </c>
      <c r="L227" s="2">
        <f t="shared" si="39"/>
        <v>60.700440829904181</v>
      </c>
      <c r="M227" s="5">
        <f t="shared" si="44"/>
        <v>1.381653</v>
      </c>
      <c r="N227" s="6">
        <f t="shared" si="45"/>
        <v>3.4095751490792872E-2</v>
      </c>
      <c r="O227" s="6">
        <f t="shared" si="46"/>
        <v>3.3527374788006693E-2</v>
      </c>
      <c r="P227" s="6">
        <f t="shared" si="47"/>
        <v>7.8214596177238768E-4</v>
      </c>
    </row>
    <row r="228" spans="1:16" x14ac:dyDescent="0.25">
      <c r="A228" s="4">
        <v>43108</v>
      </c>
      <c r="B228" s="2">
        <v>179.36999499999999</v>
      </c>
      <c r="C228" s="2">
        <f t="shared" si="36"/>
        <v>156.54720105502386</v>
      </c>
      <c r="D228" s="2">
        <f t="shared" si="38"/>
        <v>520.87992345483894</v>
      </c>
      <c r="E228" s="5">
        <f t="shared" si="40"/>
        <v>-7.4800110000000188</v>
      </c>
      <c r="F228" s="6">
        <f t="shared" si="41"/>
        <v>-4.0032168904506317E-2</v>
      </c>
      <c r="G228" s="6">
        <f t="shared" si="42"/>
        <v>-4.0855504357230878E-2</v>
      </c>
      <c r="H228" s="6">
        <f t="shared" si="43"/>
        <v>2.1160557834534644E-3</v>
      </c>
      <c r="J228" s="2">
        <v>42.404834999999999</v>
      </c>
      <c r="K228" s="2">
        <f t="shared" si="37"/>
        <v>49.695433763157894</v>
      </c>
      <c r="L228" s="2">
        <f t="shared" si="39"/>
        <v>53.152830325359432</v>
      </c>
      <c r="M228" s="5">
        <f t="shared" si="44"/>
        <v>0.50045000000000073</v>
      </c>
      <c r="N228" s="6">
        <f t="shared" si="45"/>
        <v>1.1942664234303898E-2</v>
      </c>
      <c r="O228" s="6">
        <f t="shared" si="46"/>
        <v>1.1871913365311343E-2</v>
      </c>
      <c r="P228" s="6">
        <f t="shared" si="47"/>
        <v>3.9833910766406672E-5</v>
      </c>
    </row>
    <row r="229" spans="1:16" x14ac:dyDescent="0.25">
      <c r="A229" s="4">
        <v>43115</v>
      </c>
      <c r="B229" s="2">
        <v>181.28999300000001</v>
      </c>
      <c r="C229" s="2">
        <f t="shared" si="36"/>
        <v>156.54720105502386</v>
      </c>
      <c r="D229" s="2">
        <f t="shared" si="38"/>
        <v>612.20575323237654</v>
      </c>
      <c r="E229" s="5">
        <f t="shared" si="40"/>
        <v>1.919998000000021</v>
      </c>
      <c r="F229" s="6">
        <f t="shared" si="41"/>
        <v>1.0704120273850825E-2</v>
      </c>
      <c r="G229" s="6">
        <f t="shared" si="42"/>
        <v>1.0647236743827095E-2</v>
      </c>
      <c r="H229" s="6">
        <f t="shared" si="43"/>
        <v>3.0273486952068796E-5</v>
      </c>
      <c r="J229" s="2">
        <v>42.732886999999998</v>
      </c>
      <c r="K229" s="2">
        <f t="shared" si="37"/>
        <v>49.695433763157894</v>
      </c>
      <c r="L229" s="2">
        <f t="shared" si="39"/>
        <v>48.477057429160489</v>
      </c>
      <c r="M229" s="5">
        <f t="shared" si="44"/>
        <v>0.32805199999999957</v>
      </c>
      <c r="N229" s="6">
        <f t="shared" si="45"/>
        <v>7.7361932902226737E-3</v>
      </c>
      <c r="O229" s="6">
        <f t="shared" si="46"/>
        <v>7.7064223906203183E-3</v>
      </c>
      <c r="P229" s="6">
        <f t="shared" si="47"/>
        <v>4.6049734198996991E-6</v>
      </c>
    </row>
    <row r="230" spans="1:16" x14ac:dyDescent="0.25">
      <c r="A230" s="4">
        <v>43122</v>
      </c>
      <c r="B230" s="2">
        <v>190</v>
      </c>
      <c r="C230" s="2">
        <f t="shared" si="36"/>
        <v>156.54720105502386</v>
      </c>
      <c r="D230" s="2">
        <f t="shared" si="38"/>
        <v>1119.0897572529966</v>
      </c>
      <c r="E230" s="5">
        <f t="shared" si="40"/>
        <v>8.7100069999999903</v>
      </c>
      <c r="F230" s="6">
        <f t="shared" si="41"/>
        <v>4.8044609941597767E-2</v>
      </c>
      <c r="G230" s="6">
        <f t="shared" si="42"/>
        <v>4.692615173107844E-2</v>
      </c>
      <c r="H230" s="6">
        <f t="shared" si="43"/>
        <v>1.7456561182470698E-3</v>
      </c>
      <c r="J230" s="2">
        <v>41.068686999999997</v>
      </c>
      <c r="K230" s="2">
        <f t="shared" si="37"/>
        <v>49.695433763157894</v>
      </c>
      <c r="L230" s="2">
        <f t="shared" si="39"/>
        <v>74.420759715655251</v>
      </c>
      <c r="M230" s="5">
        <f t="shared" si="44"/>
        <v>-1.664200000000001</v>
      </c>
      <c r="N230" s="6">
        <f t="shared" si="45"/>
        <v>-3.8944244511259003E-2</v>
      </c>
      <c r="O230" s="6">
        <f t="shared" si="46"/>
        <v>-3.972285349635335E-2</v>
      </c>
      <c r="P230" s="6">
        <f t="shared" si="47"/>
        <v>2.0505823040638683E-3</v>
      </c>
    </row>
    <row r="231" spans="1:16" x14ac:dyDescent="0.25">
      <c r="A231" s="4">
        <v>43129</v>
      </c>
      <c r="B231" s="2">
        <v>190.279999</v>
      </c>
      <c r="C231" s="2">
        <f t="shared" si="36"/>
        <v>156.54720105502386</v>
      </c>
      <c r="D231" s="2">
        <f t="shared" si="38"/>
        <v>1137.9016571965865</v>
      </c>
      <c r="E231" s="5">
        <f t="shared" si="40"/>
        <v>0.27999900000000366</v>
      </c>
      <c r="F231" s="6">
        <f t="shared" si="41"/>
        <v>1.4736789473684404E-3</v>
      </c>
      <c r="G231" s="6">
        <f t="shared" si="42"/>
        <v>1.4725941481814617E-3</v>
      </c>
      <c r="H231" s="6">
        <f t="shared" si="43"/>
        <v>1.348731377960488E-5</v>
      </c>
      <c r="J231" s="2">
        <v>38.432304000000002</v>
      </c>
      <c r="K231" s="2">
        <f t="shared" si="37"/>
        <v>49.695433763157894</v>
      </c>
      <c r="L231" s="2">
        <f t="shared" si="39"/>
        <v>126.85809206173315</v>
      </c>
      <c r="M231" s="5">
        <f t="shared" si="44"/>
        <v>-2.636382999999995</v>
      </c>
      <c r="N231" s="6">
        <f t="shared" si="45"/>
        <v>-6.4194479847870356E-2</v>
      </c>
      <c r="O231" s="6">
        <f t="shared" si="46"/>
        <v>-6.6347601708550238E-2</v>
      </c>
      <c r="P231" s="6">
        <f t="shared" si="47"/>
        <v>5.1707754092177802E-3</v>
      </c>
    </row>
    <row r="232" spans="1:16" x14ac:dyDescent="0.25">
      <c r="A232" s="4">
        <v>43136</v>
      </c>
      <c r="B232" s="2">
        <v>176.11000100000001</v>
      </c>
      <c r="C232" s="2">
        <f t="shared" si="36"/>
        <v>156.54720105502386</v>
      </c>
      <c r="D232" s="2">
        <f t="shared" si="38"/>
        <v>382.70314168715879</v>
      </c>
      <c r="E232" s="5">
        <f t="shared" si="40"/>
        <v>-14.169997999999993</v>
      </c>
      <c r="F232" s="6">
        <f t="shared" si="41"/>
        <v>-7.4469193159917943E-2</v>
      </c>
      <c r="G232" s="6">
        <f t="shared" si="42"/>
        <v>-7.7387860823404514E-2</v>
      </c>
      <c r="H232" s="6">
        <f t="shared" si="43"/>
        <v>6.8116899492168415E-3</v>
      </c>
      <c r="J232" s="2">
        <v>37.452938000000003</v>
      </c>
      <c r="K232" s="2">
        <f t="shared" si="37"/>
        <v>49.695433763157894</v>
      </c>
      <c r="L232" s="2">
        <f t="shared" si="39"/>
        <v>149.87870251093889</v>
      </c>
      <c r="M232" s="5">
        <f t="shared" si="44"/>
        <v>-0.97936599999999885</v>
      </c>
      <c r="N232" s="6">
        <f t="shared" si="45"/>
        <v>-2.5482885439290833E-2</v>
      </c>
      <c r="O232" s="6">
        <f t="shared" si="46"/>
        <v>-2.5813197786779547E-2</v>
      </c>
      <c r="P232" s="6">
        <f t="shared" si="47"/>
        <v>9.8430905151268891E-4</v>
      </c>
    </row>
    <row r="233" spans="1:16" x14ac:dyDescent="0.25">
      <c r="A233" s="4">
        <v>43143</v>
      </c>
      <c r="B233" s="2">
        <v>177.36000100000001</v>
      </c>
      <c r="C233" s="2">
        <f t="shared" si="36"/>
        <v>156.54720105502386</v>
      </c>
      <c r="D233" s="2">
        <f t="shared" si="38"/>
        <v>433.17264154959918</v>
      </c>
      <c r="E233" s="5">
        <f t="shared" si="40"/>
        <v>1.25</v>
      </c>
      <c r="F233" s="6">
        <f t="shared" si="41"/>
        <v>7.0978365391071684E-3</v>
      </c>
      <c r="G233" s="6">
        <f t="shared" si="42"/>
        <v>7.0727654610428462E-3</v>
      </c>
      <c r="H233" s="6">
        <f t="shared" si="43"/>
        <v>3.7158864936076558E-6</v>
      </c>
      <c r="J233" s="2">
        <v>41.457321</v>
      </c>
      <c r="K233" s="2">
        <f t="shared" si="37"/>
        <v>49.695433763157894</v>
      </c>
      <c r="L233" s="2">
        <f t="shared" si="39"/>
        <v>67.866501898504978</v>
      </c>
      <c r="M233" s="5">
        <f t="shared" si="44"/>
        <v>4.0043829999999971</v>
      </c>
      <c r="N233" s="6">
        <f t="shared" si="45"/>
        <v>0.10691772698846741</v>
      </c>
      <c r="O233" s="6">
        <f t="shared" si="46"/>
        <v>0.10157933026762185</v>
      </c>
      <c r="P233" s="6">
        <f t="shared" si="47"/>
        <v>9.2196153414833577E-3</v>
      </c>
    </row>
    <row r="234" spans="1:16" x14ac:dyDescent="0.25">
      <c r="A234" s="4">
        <v>43150</v>
      </c>
      <c r="B234" s="2">
        <v>183.28999300000001</v>
      </c>
      <c r="C234" s="2">
        <f t="shared" si="36"/>
        <v>156.54720105502386</v>
      </c>
      <c r="D234" s="2">
        <f t="shared" si="38"/>
        <v>715.17692101228113</v>
      </c>
      <c r="E234" s="5">
        <f t="shared" si="40"/>
        <v>5.9299919999999986</v>
      </c>
      <c r="F234" s="6">
        <f t="shared" si="41"/>
        <v>3.3434776536790833E-2</v>
      </c>
      <c r="G234" s="6">
        <f t="shared" si="42"/>
        <v>3.2887988846604752E-2</v>
      </c>
      <c r="H234" s="6">
        <f t="shared" si="43"/>
        <v>7.6966777165669549E-4</v>
      </c>
      <c r="J234" s="2">
        <v>42.195450000000001</v>
      </c>
      <c r="K234" s="2">
        <f t="shared" si="37"/>
        <v>49.695433763157894</v>
      </c>
      <c r="L234" s="2">
        <f t="shared" si="39"/>
        <v>56.249756447632024</v>
      </c>
      <c r="M234" s="5">
        <f t="shared" si="44"/>
        <v>0.7381290000000007</v>
      </c>
      <c r="N234" s="6">
        <f t="shared" si="45"/>
        <v>1.7804551336059574E-2</v>
      </c>
      <c r="O234" s="6">
        <f t="shared" si="46"/>
        <v>1.7647906901700632E-2</v>
      </c>
      <c r="P234" s="6">
        <f t="shared" si="47"/>
        <v>1.4610535217140551E-4</v>
      </c>
    </row>
    <row r="235" spans="1:16" x14ac:dyDescent="0.25">
      <c r="A235" s="4">
        <v>43157</v>
      </c>
      <c r="B235" s="2">
        <v>176.61999499999999</v>
      </c>
      <c r="C235" s="2">
        <f t="shared" si="36"/>
        <v>156.54720105502386</v>
      </c>
      <c r="D235" s="2">
        <f t="shared" si="38"/>
        <v>402.91705675747028</v>
      </c>
      <c r="E235" s="5">
        <f t="shared" si="40"/>
        <v>-6.669998000000021</v>
      </c>
      <c r="F235" s="6">
        <f t="shared" si="41"/>
        <v>-3.6390410031823292E-2</v>
      </c>
      <c r="G235" s="6">
        <f t="shared" si="42"/>
        <v>-3.7069056061619768E-2</v>
      </c>
      <c r="H235" s="6">
        <f t="shared" si="43"/>
        <v>1.7820351392184434E-3</v>
      </c>
      <c r="J235" s="2">
        <v>42.366149999999998</v>
      </c>
      <c r="K235" s="2">
        <f t="shared" si="37"/>
        <v>49.695433763157894</v>
      </c>
      <c r="L235" s="2">
        <f t="shared" si="39"/>
        <v>53.718400480889976</v>
      </c>
      <c r="M235" s="5">
        <f t="shared" si="44"/>
        <v>0.17069999999999652</v>
      </c>
      <c r="N235" s="6">
        <f t="shared" si="45"/>
        <v>4.0454598777829483E-3</v>
      </c>
      <c r="O235" s="6">
        <f t="shared" si="46"/>
        <v>4.0372990072173312E-3</v>
      </c>
      <c r="P235" s="6">
        <f t="shared" si="47"/>
        <v>2.3201479981696915E-6</v>
      </c>
    </row>
    <row r="236" spans="1:16" x14ac:dyDescent="0.25">
      <c r="A236" s="4">
        <v>43164</v>
      </c>
      <c r="B236" s="2">
        <v>185.229996</v>
      </c>
      <c r="C236" s="2">
        <f t="shared" si="36"/>
        <v>156.54720105502386</v>
      </c>
      <c r="D236" s="2">
        <f t="shared" si="38"/>
        <v>822.70272585554869</v>
      </c>
      <c r="E236" s="5">
        <f t="shared" si="40"/>
        <v>8.6100010000000111</v>
      </c>
      <c r="F236" s="6">
        <f t="shared" si="41"/>
        <v>4.8748733120505476E-2</v>
      </c>
      <c r="G236" s="6">
        <f t="shared" si="42"/>
        <v>4.7597770808566357E-2</v>
      </c>
      <c r="H236" s="6">
        <f t="shared" si="43"/>
        <v>1.8022290906120231E-3</v>
      </c>
      <c r="J236" s="2">
        <v>43.272568</v>
      </c>
      <c r="K236" s="2">
        <f t="shared" si="37"/>
        <v>49.695433763157894</v>
      </c>
      <c r="L236" s="2">
        <f t="shared" si="39"/>
        <v>41.25320461154584</v>
      </c>
      <c r="M236" s="5">
        <f t="shared" si="44"/>
        <v>0.90641800000000217</v>
      </c>
      <c r="N236" s="6">
        <f t="shared" si="45"/>
        <v>2.1394863588029646E-2</v>
      </c>
      <c r="O236" s="6">
        <f t="shared" si="46"/>
        <v>2.1169206423020583E-2</v>
      </c>
      <c r="P236" s="6">
        <f t="shared" si="47"/>
        <v>2.4363164719724608E-4</v>
      </c>
    </row>
    <row r="237" spans="1:16" x14ac:dyDescent="0.25">
      <c r="A237" s="4">
        <v>43171</v>
      </c>
      <c r="B237" s="2">
        <v>185.08999600000001</v>
      </c>
      <c r="C237" s="2">
        <f t="shared" si="36"/>
        <v>156.54720105502386</v>
      </c>
      <c r="D237" s="2">
        <f t="shared" si="38"/>
        <v>814.6911432709561</v>
      </c>
      <c r="E237" s="5">
        <f t="shared" si="40"/>
        <v>-0.13999999999998636</v>
      </c>
      <c r="F237" s="6">
        <f t="shared" si="41"/>
        <v>-7.5581710858529819E-4</v>
      </c>
      <c r="G237" s="6">
        <f t="shared" si="42"/>
        <v>-7.5610288234031651E-4</v>
      </c>
      <c r="H237" s="6">
        <f t="shared" si="43"/>
        <v>3.4824218835080371E-5</v>
      </c>
      <c r="J237" s="2">
        <v>42.801327000000001</v>
      </c>
      <c r="K237" s="2">
        <f t="shared" si="37"/>
        <v>49.695433763157894</v>
      </c>
      <c r="L237" s="2">
        <f t="shared" si="39"/>
        <v>47.528708061819401</v>
      </c>
      <c r="M237" s="5">
        <f t="shared" si="44"/>
        <v>-0.47124099999999913</v>
      </c>
      <c r="N237" s="6">
        <f t="shared" si="45"/>
        <v>-1.0890063191997274E-2</v>
      </c>
      <c r="O237" s="6">
        <f t="shared" si="46"/>
        <v>-1.0949793973993455E-2</v>
      </c>
      <c r="P237" s="6">
        <f t="shared" si="47"/>
        <v>2.7258988009622089E-4</v>
      </c>
    </row>
    <row r="238" spans="1:16" x14ac:dyDescent="0.25">
      <c r="A238" s="4">
        <v>43178</v>
      </c>
      <c r="B238" s="2">
        <v>159.38999899999999</v>
      </c>
      <c r="C238" s="2">
        <f t="shared" si="36"/>
        <v>156.54720105502386</v>
      </c>
      <c r="D238" s="2">
        <f t="shared" si="38"/>
        <v>8.0815001559604891</v>
      </c>
      <c r="E238" s="5">
        <f t="shared" si="40"/>
        <v>-25.699997000000025</v>
      </c>
      <c r="F238" s="6">
        <f t="shared" si="41"/>
        <v>-0.13885135639637716</v>
      </c>
      <c r="G238" s="6">
        <f t="shared" si="42"/>
        <v>-0.14948814880047487</v>
      </c>
      <c r="H238" s="6">
        <f t="shared" si="43"/>
        <v>2.3911442247140868E-2</v>
      </c>
      <c r="J238" s="2">
        <v>39.656502000000003</v>
      </c>
      <c r="K238" s="2">
        <f t="shared" si="37"/>
        <v>49.695433763157894</v>
      </c>
      <c r="L238" s="2">
        <f t="shared" si="39"/>
        <v>100.7801509453404</v>
      </c>
      <c r="M238" s="5">
        <f t="shared" si="44"/>
        <v>-3.1448249999999973</v>
      </c>
      <c r="N238" s="6">
        <f t="shared" si="45"/>
        <v>-7.3474941559638962E-2</v>
      </c>
      <c r="O238" s="6">
        <f t="shared" si="46"/>
        <v>-7.6314187275613551E-2</v>
      </c>
      <c r="P238" s="6">
        <f t="shared" si="47"/>
        <v>6.7034647784302648E-3</v>
      </c>
    </row>
    <row r="239" spans="1:16" x14ac:dyDescent="0.25">
      <c r="A239" s="4">
        <v>43185</v>
      </c>
      <c r="B239" s="2">
        <v>159.78999300000001</v>
      </c>
      <c r="C239" s="2">
        <f t="shared" si="36"/>
        <v>156.54720105502386</v>
      </c>
      <c r="D239" s="2">
        <f t="shared" si="38"/>
        <v>10.515699598402186</v>
      </c>
      <c r="E239" s="5">
        <f t="shared" si="40"/>
        <v>0.39999400000002083</v>
      </c>
      <c r="F239" s="6">
        <f t="shared" si="41"/>
        <v>2.509530099187847E-3</v>
      </c>
      <c r="G239" s="6">
        <f t="shared" si="42"/>
        <v>2.5063864867566638E-3</v>
      </c>
      <c r="H239" s="6">
        <f t="shared" si="43"/>
        <v>6.9628194577573858E-6</v>
      </c>
      <c r="J239" s="2">
        <v>40.339328999999999</v>
      </c>
      <c r="K239" s="2">
        <f t="shared" si="37"/>
        <v>49.695433763157894</v>
      </c>
      <c r="L239" s="2">
        <f t="shared" si="39"/>
        <v>87.536696339185838</v>
      </c>
      <c r="M239" s="5">
        <f t="shared" si="44"/>
        <v>0.68282699999999608</v>
      </c>
      <c r="N239" s="6">
        <f t="shared" si="45"/>
        <v>1.7218538337042334E-2</v>
      </c>
      <c r="O239" s="6">
        <f t="shared" si="46"/>
        <v>1.7071979269047043E-2</v>
      </c>
      <c r="P239" s="6">
        <f t="shared" si="47"/>
        <v>1.3251410407187999E-4</v>
      </c>
    </row>
    <row r="240" spans="1:16" x14ac:dyDescent="0.25">
      <c r="A240" s="4">
        <v>43192</v>
      </c>
      <c r="B240" s="2">
        <v>157.199997</v>
      </c>
      <c r="C240" s="2">
        <f t="shared" si="36"/>
        <v>156.54720105502386</v>
      </c>
      <c r="D240" s="2">
        <f t="shared" si="38"/>
        <v>0.42614254577728378</v>
      </c>
      <c r="E240" s="5">
        <f t="shared" si="40"/>
        <v>-2.5899960000000135</v>
      </c>
      <c r="F240" s="6">
        <f t="shared" si="41"/>
        <v>-1.6208749693105082E-2</v>
      </c>
      <c r="G240" s="6">
        <f t="shared" si="42"/>
        <v>-1.6341548432662365E-2</v>
      </c>
      <c r="H240" s="6">
        <f t="shared" si="43"/>
        <v>4.6167614598425984E-4</v>
      </c>
      <c r="J240" s="2">
        <v>40.483589000000002</v>
      </c>
      <c r="K240" s="2">
        <f t="shared" si="37"/>
        <v>49.695433763157894</v>
      </c>
      <c r="L240" s="2">
        <f t="shared" si="39"/>
        <v>84.858083940519478</v>
      </c>
      <c r="M240" s="5">
        <f t="shared" si="44"/>
        <v>0.14426000000000272</v>
      </c>
      <c r="N240" s="6">
        <f t="shared" si="45"/>
        <v>3.5761626079601552E-3</v>
      </c>
      <c r="O240" s="6">
        <f t="shared" si="46"/>
        <v>3.5697833427968196E-3</v>
      </c>
      <c r="P240" s="6">
        <f t="shared" si="47"/>
        <v>3.9629616098100498E-6</v>
      </c>
    </row>
    <row r="241" spans="1:16" x14ac:dyDescent="0.25">
      <c r="A241" s="4">
        <v>43199</v>
      </c>
      <c r="B241" s="2">
        <v>164.520004</v>
      </c>
      <c r="C241" s="2">
        <f t="shared" si="36"/>
        <v>156.54720105502386</v>
      </c>
      <c r="D241" s="2">
        <f t="shared" si="38"/>
        <v>63.565586799420181</v>
      </c>
      <c r="E241" s="5">
        <f t="shared" si="40"/>
        <v>7.3200070000000039</v>
      </c>
      <c r="F241" s="6">
        <f t="shared" si="41"/>
        <v>4.6564930914089038E-2</v>
      </c>
      <c r="G241" s="6">
        <f t="shared" si="42"/>
        <v>4.5513306764239897E-2</v>
      </c>
      <c r="H241" s="6">
        <f t="shared" si="43"/>
        <v>1.6295919574491676E-3</v>
      </c>
      <c r="J241" s="2">
        <v>42.010314999999999</v>
      </c>
      <c r="K241" s="2">
        <f t="shared" si="37"/>
        <v>49.695433763157894</v>
      </c>
      <c r="L241" s="2">
        <f t="shared" si="39"/>
        <v>59.061050403841534</v>
      </c>
      <c r="M241" s="5">
        <f t="shared" si="44"/>
        <v>1.5267259999999965</v>
      </c>
      <c r="N241" s="6">
        <f t="shared" si="45"/>
        <v>3.771221963546751E-2</v>
      </c>
      <c r="O241" s="6">
        <f t="shared" si="46"/>
        <v>3.7018501251646303E-2</v>
      </c>
      <c r="P241" s="6">
        <f t="shared" si="47"/>
        <v>9.8960570367938924E-4</v>
      </c>
    </row>
    <row r="242" spans="1:16" x14ac:dyDescent="0.25">
      <c r="A242" s="4">
        <v>43206</v>
      </c>
      <c r="B242" s="2">
        <v>166.279999</v>
      </c>
      <c r="C242" s="2">
        <f t="shared" si="36"/>
        <v>156.54720105502386</v>
      </c>
      <c r="D242" s="2">
        <f t="shared" si="38"/>
        <v>94.727355837731807</v>
      </c>
      <c r="E242" s="5">
        <f t="shared" si="40"/>
        <v>1.7599950000000035</v>
      </c>
      <c r="F242" s="6">
        <f t="shared" si="41"/>
        <v>1.0697756851501192E-2</v>
      </c>
      <c r="G242" s="6">
        <f t="shared" si="42"/>
        <v>1.0640940695107886E-2</v>
      </c>
      <c r="H242" s="6">
        <f t="shared" si="43"/>
        <v>3.0204243175241148E-5</v>
      </c>
      <c r="J242" s="2">
        <v>39.844043999999997</v>
      </c>
      <c r="K242" s="2">
        <f t="shared" si="37"/>
        <v>49.695433763157894</v>
      </c>
      <c r="L242" s="2">
        <f t="shared" si="39"/>
        <v>97.049880265652206</v>
      </c>
      <c r="M242" s="5">
        <f t="shared" si="44"/>
        <v>-2.1662710000000018</v>
      </c>
      <c r="N242" s="6">
        <f t="shared" si="45"/>
        <v>-5.156521678068831E-2</v>
      </c>
      <c r="O242" s="6">
        <f t="shared" si="46"/>
        <v>-5.2942249778783999E-2</v>
      </c>
      <c r="P242" s="6">
        <f t="shared" si="47"/>
        <v>3.422571990307348E-3</v>
      </c>
    </row>
    <row r="243" spans="1:16" x14ac:dyDescent="0.25">
      <c r="A243" s="4">
        <v>43213</v>
      </c>
      <c r="B243" s="2">
        <v>173.58999600000001</v>
      </c>
      <c r="C243" s="2">
        <f t="shared" si="36"/>
        <v>156.54720105502386</v>
      </c>
      <c r="D243" s="2">
        <f t="shared" si="38"/>
        <v>290.45685953650468</v>
      </c>
      <c r="E243" s="5">
        <f t="shared" si="40"/>
        <v>7.3099970000000098</v>
      </c>
      <c r="F243" s="6">
        <f t="shared" si="41"/>
        <v>4.3961974043552947E-2</v>
      </c>
      <c r="G243" s="6">
        <f t="shared" si="42"/>
        <v>4.3023065467171162E-2</v>
      </c>
      <c r="H243" s="6">
        <f t="shared" si="43"/>
        <v>1.4347401178855898E-3</v>
      </c>
      <c r="J243" s="2">
        <v>39.026584999999997</v>
      </c>
      <c r="K243" s="2">
        <f t="shared" si="37"/>
        <v>49.695433763157894</v>
      </c>
      <c r="L243" s="2">
        <f t="shared" si="39"/>
        <v>113.82433393113578</v>
      </c>
      <c r="M243" s="5">
        <f t="shared" si="44"/>
        <v>-0.81745899999999949</v>
      </c>
      <c r="N243" s="6">
        <f t="shared" si="45"/>
        <v>-2.0516466651828803E-2</v>
      </c>
      <c r="O243" s="6">
        <f t="shared" si="46"/>
        <v>-2.0729853021985864E-2</v>
      </c>
      <c r="P243" s="6">
        <f t="shared" si="47"/>
        <v>6.9118277824475828E-4</v>
      </c>
    </row>
    <row r="244" spans="1:16" x14ac:dyDescent="0.25">
      <c r="A244" s="4">
        <v>43220</v>
      </c>
      <c r="B244" s="2">
        <v>176.61000100000001</v>
      </c>
      <c r="C244" s="2">
        <f t="shared" si="36"/>
        <v>156.54720105502386</v>
      </c>
      <c r="D244" s="2">
        <f t="shared" si="38"/>
        <v>402.51594163213497</v>
      </c>
      <c r="E244" s="5">
        <f t="shared" si="40"/>
        <v>3.0200049999999976</v>
      </c>
      <c r="F244" s="6">
        <f t="shared" si="41"/>
        <v>1.7397344717952509E-2</v>
      </c>
      <c r="G244" s="6">
        <f t="shared" si="42"/>
        <v>1.7247743532817682E-2</v>
      </c>
      <c r="H244" s="6">
        <f t="shared" si="43"/>
        <v>1.4647393254005106E-4</v>
      </c>
      <c r="J244" s="2">
        <v>44.198219000000002</v>
      </c>
      <c r="K244" s="2">
        <f t="shared" si="37"/>
        <v>49.695433763157894</v>
      </c>
      <c r="L244" s="2">
        <f t="shared" si="39"/>
        <v>30.21937015228108</v>
      </c>
      <c r="M244" s="5">
        <f t="shared" si="44"/>
        <v>5.1716340000000045</v>
      </c>
      <c r="N244" s="6">
        <f t="shared" si="45"/>
        <v>0.13251566848598217</v>
      </c>
      <c r="O244" s="6">
        <f t="shared" si="46"/>
        <v>0.12444141358705567</v>
      </c>
      <c r="P244" s="6">
        <f t="shared" si="47"/>
        <v>1.4132671089745526E-2</v>
      </c>
    </row>
    <row r="245" spans="1:16" x14ac:dyDescent="0.25">
      <c r="A245" s="4">
        <v>43227</v>
      </c>
      <c r="B245" s="2">
        <v>186.990005</v>
      </c>
      <c r="C245" s="2">
        <f t="shared" si="36"/>
        <v>156.54720105502386</v>
      </c>
      <c r="D245" s="2">
        <f t="shared" si="38"/>
        <v>926.76431203225445</v>
      </c>
      <c r="E245" s="5">
        <f t="shared" si="40"/>
        <v>10.380003999999985</v>
      </c>
      <c r="F245" s="6">
        <f t="shared" si="41"/>
        <v>5.877359119657094E-2</v>
      </c>
      <c r="G245" s="6">
        <f t="shared" si="42"/>
        <v>5.7111248857793159E-2</v>
      </c>
      <c r="H245" s="6">
        <f t="shared" si="43"/>
        <v>2.7004804212559367E-3</v>
      </c>
      <c r="J245" s="2">
        <v>45.342669999999998</v>
      </c>
      <c r="K245" s="2">
        <f t="shared" si="37"/>
        <v>49.695433763157894</v>
      </c>
      <c r="L245" s="2">
        <f t="shared" si="39"/>
        <v>18.946552377860485</v>
      </c>
      <c r="M245" s="5">
        <f t="shared" si="44"/>
        <v>1.1444509999999966</v>
      </c>
      <c r="N245" s="6">
        <f t="shared" si="45"/>
        <v>2.5893599920847412E-2</v>
      </c>
      <c r="O245" s="6">
        <f t="shared" si="46"/>
        <v>2.5564037590118421E-2</v>
      </c>
      <c r="P245" s="6">
        <f t="shared" si="47"/>
        <v>4.0014142768786002E-4</v>
      </c>
    </row>
    <row r="246" spans="1:16" x14ac:dyDescent="0.25">
      <c r="A246" s="4">
        <v>43234</v>
      </c>
      <c r="B246" s="2">
        <v>182.679993</v>
      </c>
      <c r="C246" s="2">
        <f t="shared" si="36"/>
        <v>156.54720105502386</v>
      </c>
      <c r="D246" s="2">
        <f t="shared" si="38"/>
        <v>682.92281483940951</v>
      </c>
      <c r="E246" s="5">
        <f t="shared" si="40"/>
        <v>-4.3100120000000004</v>
      </c>
      <c r="F246" s="6">
        <f t="shared" si="41"/>
        <v>-2.3049424486618952E-2</v>
      </c>
      <c r="G246" s="6">
        <f t="shared" si="42"/>
        <v>-2.3319216229839828E-2</v>
      </c>
      <c r="H246" s="6">
        <f t="shared" si="43"/>
        <v>8.1021741118850426E-4</v>
      </c>
      <c r="J246" s="2">
        <v>44.967224000000002</v>
      </c>
      <c r="K246" s="2">
        <f t="shared" si="37"/>
        <v>49.695433763157894</v>
      </c>
      <c r="L246" s="2">
        <f t="shared" si="39"/>
        <v>22.355967564421611</v>
      </c>
      <c r="M246" s="5">
        <f t="shared" si="44"/>
        <v>-0.37544599999999662</v>
      </c>
      <c r="N246" s="6">
        <f t="shared" si="45"/>
        <v>-8.2801917046348757E-3</v>
      </c>
      <c r="O246" s="6">
        <f t="shared" si="46"/>
        <v>-8.3146629093059192E-3</v>
      </c>
      <c r="P246" s="6">
        <f t="shared" si="47"/>
        <v>1.9252020709895575E-4</v>
      </c>
    </row>
    <row r="247" spans="1:16" x14ac:dyDescent="0.25">
      <c r="A247" s="4">
        <v>43241</v>
      </c>
      <c r="B247" s="2">
        <v>184.91999799999999</v>
      </c>
      <c r="C247" s="2">
        <f t="shared" si="36"/>
        <v>156.54720105502386</v>
      </c>
      <c r="D247" s="2">
        <f t="shared" si="38"/>
        <v>805.01560648084683</v>
      </c>
      <c r="E247" s="5">
        <f t="shared" si="40"/>
        <v>2.2400049999999965</v>
      </c>
      <c r="F247" s="6">
        <f t="shared" si="41"/>
        <v>1.2261906535106976E-2</v>
      </c>
      <c r="G247" s="6">
        <f t="shared" si="42"/>
        <v>1.218733830611036E-2</v>
      </c>
      <c r="H247" s="6">
        <f t="shared" si="43"/>
        <v>4.9593092463514314E-5</v>
      </c>
      <c r="J247" s="2">
        <v>45.515106000000003</v>
      </c>
      <c r="K247" s="2">
        <f t="shared" si="37"/>
        <v>49.695433763157894</v>
      </c>
      <c r="L247" s="2">
        <f t="shared" si="39"/>
        <v>17.475140207428655</v>
      </c>
      <c r="M247" s="5">
        <f t="shared" si="44"/>
        <v>0.54788200000000131</v>
      </c>
      <c r="N247" s="6">
        <f t="shared" si="45"/>
        <v>1.2184029861394186E-2</v>
      </c>
      <c r="O247" s="6">
        <f t="shared" si="46"/>
        <v>1.2110402022111713E-2</v>
      </c>
      <c r="P247" s="6">
        <f t="shared" si="47"/>
        <v>4.2901187543531013E-5</v>
      </c>
    </row>
    <row r="248" spans="1:16" x14ac:dyDescent="0.25">
      <c r="A248" s="4">
        <v>43248</v>
      </c>
      <c r="B248" s="2">
        <v>193.990005</v>
      </c>
      <c r="C248" s="2">
        <f t="shared" si="36"/>
        <v>156.54720105502386</v>
      </c>
      <c r="D248" s="2">
        <f t="shared" si="38"/>
        <v>1401.9635672619204</v>
      </c>
      <c r="E248" s="5">
        <f t="shared" si="40"/>
        <v>9.0700070000000039</v>
      </c>
      <c r="F248" s="6">
        <f t="shared" si="41"/>
        <v>4.9048275460180375E-2</v>
      </c>
      <c r="G248" s="6">
        <f t="shared" si="42"/>
        <v>4.7883348813001984E-2</v>
      </c>
      <c r="H248" s="6">
        <f t="shared" si="43"/>
        <v>1.8265577423023215E-3</v>
      </c>
      <c r="J248" s="2">
        <v>45.915764000000003</v>
      </c>
      <c r="K248" s="2">
        <f t="shared" si="37"/>
        <v>49.695433763157894</v>
      </c>
      <c r="L248" s="2">
        <f t="shared" si="39"/>
        <v>14.285903518530027</v>
      </c>
      <c r="M248" s="5">
        <f t="shared" si="44"/>
        <v>0.40065799999999996</v>
      </c>
      <c r="N248" s="6">
        <f t="shared" si="45"/>
        <v>8.8027478173949535E-3</v>
      </c>
      <c r="O248" s="6">
        <f t="shared" si="46"/>
        <v>8.7642295123996367E-3</v>
      </c>
      <c r="P248" s="6">
        <f t="shared" si="47"/>
        <v>1.0263868625612053E-5</v>
      </c>
    </row>
    <row r="249" spans="1:16" x14ac:dyDescent="0.25">
      <c r="A249" s="4">
        <v>43255</v>
      </c>
      <c r="B249" s="2">
        <v>189.10000600000001</v>
      </c>
      <c r="C249" s="2">
        <f t="shared" si="36"/>
        <v>156.54720105502386</v>
      </c>
      <c r="D249" s="2">
        <f t="shared" si="38"/>
        <v>1059.6851097856634</v>
      </c>
      <c r="E249" s="5">
        <f t="shared" si="40"/>
        <v>-4.8899989999999889</v>
      </c>
      <c r="F249" s="6">
        <f t="shared" si="41"/>
        <v>-2.5207479117287455E-2</v>
      </c>
      <c r="G249" s="6">
        <f t="shared" si="42"/>
        <v>-2.553062972388366E-2</v>
      </c>
      <c r="H249" s="6">
        <f t="shared" si="43"/>
        <v>9.4100051560905035E-4</v>
      </c>
      <c r="J249" s="2">
        <v>46.268138999999998</v>
      </c>
      <c r="K249" s="2">
        <f t="shared" si="37"/>
        <v>49.695433763157894</v>
      </c>
      <c r="L249" s="2">
        <f t="shared" si="39"/>
        <v>11.746349393569536</v>
      </c>
      <c r="M249" s="5">
        <f t="shared" si="44"/>
        <v>0.352374999999995</v>
      </c>
      <c r="N249" s="6">
        <f t="shared" si="45"/>
        <v>7.6743795442453045E-3</v>
      </c>
      <c r="O249" s="6">
        <f t="shared" si="46"/>
        <v>7.6450812953319236E-3</v>
      </c>
      <c r="P249" s="6">
        <f t="shared" si="47"/>
        <v>4.3454699613578569E-6</v>
      </c>
    </row>
    <row r="250" spans="1:16" x14ac:dyDescent="0.25">
      <c r="A250" s="4">
        <v>43262</v>
      </c>
      <c r="B250" s="2">
        <v>195.85000600000001</v>
      </c>
      <c r="C250" s="2">
        <f t="shared" si="36"/>
        <v>156.54720105502386</v>
      </c>
      <c r="D250" s="2">
        <f t="shared" si="38"/>
        <v>1544.7104765428414</v>
      </c>
      <c r="E250" s="5">
        <f t="shared" si="40"/>
        <v>6.75</v>
      </c>
      <c r="F250" s="6">
        <f t="shared" si="41"/>
        <v>3.5695398127062988E-2</v>
      </c>
      <c r="G250" s="6">
        <f t="shared" si="42"/>
        <v>3.5073083353875247E-2</v>
      </c>
      <c r="H250" s="6">
        <f t="shared" si="43"/>
        <v>8.9568406907561111E-4</v>
      </c>
      <c r="J250" s="2">
        <v>45.577854000000002</v>
      </c>
      <c r="K250" s="2">
        <f t="shared" si="37"/>
        <v>49.695433763157894</v>
      </c>
      <c r="L250" s="2">
        <f t="shared" si="39"/>
        <v>16.954463105967399</v>
      </c>
      <c r="M250" s="5">
        <f t="shared" si="44"/>
        <v>-0.69028499999999582</v>
      </c>
      <c r="N250" s="6">
        <f t="shared" si="45"/>
        <v>-1.4919229839782314E-2</v>
      </c>
      <c r="O250" s="6">
        <f t="shared" si="46"/>
        <v>-1.5031641009220199E-2</v>
      </c>
      <c r="P250" s="6">
        <f t="shared" si="47"/>
        <v>4.2403636237713045E-4</v>
      </c>
    </row>
    <row r="251" spans="1:16" x14ac:dyDescent="0.25">
      <c r="A251" s="4">
        <v>43269</v>
      </c>
      <c r="B251" s="2">
        <v>201.740005</v>
      </c>
      <c r="C251" s="2">
        <f t="shared" si="36"/>
        <v>156.54720105502386</v>
      </c>
      <c r="D251" s="2">
        <f t="shared" si="38"/>
        <v>2042.3895284090504</v>
      </c>
      <c r="E251" s="5">
        <f t="shared" si="40"/>
        <v>5.8899989999999889</v>
      </c>
      <c r="F251" s="6">
        <f t="shared" si="41"/>
        <v>3.0074030224946681E-2</v>
      </c>
      <c r="G251" s="6">
        <f t="shared" si="42"/>
        <v>2.9630673663534501E-2</v>
      </c>
      <c r="H251" s="6">
        <f t="shared" si="43"/>
        <v>5.9954322063726119E-4</v>
      </c>
      <c r="J251" s="2">
        <v>44.631737000000001</v>
      </c>
      <c r="K251" s="2">
        <f t="shared" si="37"/>
        <v>49.695433763157894</v>
      </c>
      <c r="L251" s="2">
        <f t="shared" si="39"/>
        <v>25.641024909215719</v>
      </c>
      <c r="M251" s="5">
        <f t="shared" si="44"/>
        <v>-0.94611700000000098</v>
      </c>
      <c r="N251" s="6">
        <f t="shared" si="45"/>
        <v>-2.0758261238012676E-2</v>
      </c>
      <c r="O251" s="6">
        <f t="shared" si="46"/>
        <v>-2.0976742762834122E-2</v>
      </c>
      <c r="P251" s="6">
        <f t="shared" si="47"/>
        <v>7.0422537076915653E-4</v>
      </c>
    </row>
    <row r="252" spans="1:16" x14ac:dyDescent="0.25">
      <c r="A252" s="4">
        <v>43276</v>
      </c>
      <c r="B252" s="2">
        <v>194.320007</v>
      </c>
      <c r="C252" s="2">
        <f t="shared" si="36"/>
        <v>156.54720105502386</v>
      </c>
      <c r="D252" s="2">
        <f t="shared" si="38"/>
        <v>1426.784868956825</v>
      </c>
      <c r="E252" s="5">
        <f t="shared" si="40"/>
        <v>-7.4199979999999925</v>
      </c>
      <c r="F252" s="6">
        <f t="shared" si="41"/>
        <v>-3.6780003053930692E-2</v>
      </c>
      <c r="G252" s="6">
        <f t="shared" si="42"/>
        <v>-3.7473443694093764E-2</v>
      </c>
      <c r="H252" s="6">
        <f t="shared" si="43"/>
        <v>1.8163404354309411E-3</v>
      </c>
      <c r="J252" s="2">
        <v>44.677596999999999</v>
      </c>
      <c r="K252" s="2">
        <f t="shared" si="37"/>
        <v>49.695433763157894</v>
      </c>
      <c r="L252" s="2">
        <f t="shared" si="39"/>
        <v>25.178685781698903</v>
      </c>
      <c r="M252" s="5">
        <f t="shared" si="44"/>
        <v>4.5859999999997569E-2</v>
      </c>
      <c r="N252" s="6">
        <f t="shared" si="45"/>
        <v>1.0275199461763625E-3</v>
      </c>
      <c r="O252" s="6">
        <f t="shared" si="46"/>
        <v>1.0269924088956784E-3</v>
      </c>
      <c r="P252" s="6">
        <f t="shared" si="47"/>
        <v>2.0552711120287383E-5</v>
      </c>
    </row>
    <row r="253" spans="1:16" x14ac:dyDescent="0.25">
      <c r="A253" s="4">
        <v>43283</v>
      </c>
      <c r="B253" s="2">
        <v>203.229996</v>
      </c>
      <c r="C253" s="2">
        <f t="shared" si="36"/>
        <v>156.54720105502386</v>
      </c>
      <c r="D253" s="2">
        <f t="shared" si="38"/>
        <v>2179.2833438746898</v>
      </c>
      <c r="E253" s="5">
        <f t="shared" si="40"/>
        <v>8.9099889999999959</v>
      </c>
      <c r="F253" s="6">
        <f t="shared" si="41"/>
        <v>4.5852144293098938E-2</v>
      </c>
      <c r="G253" s="6">
        <f t="shared" si="42"/>
        <v>4.483200220311085E-2</v>
      </c>
      <c r="H253" s="6">
        <f t="shared" si="43"/>
        <v>1.5750500492668919E-3</v>
      </c>
      <c r="J253" s="2">
        <v>45.367877999999997</v>
      </c>
      <c r="K253" s="2">
        <f t="shared" si="37"/>
        <v>49.695433763157894</v>
      </c>
      <c r="L253" s="2">
        <f t="shared" si="39"/>
        <v>18.727738883241123</v>
      </c>
      <c r="M253" s="5">
        <f t="shared" si="44"/>
        <v>0.69028099999999881</v>
      </c>
      <c r="N253" s="6">
        <f t="shared" si="45"/>
        <v>1.5450271419029068E-2</v>
      </c>
      <c r="O253" s="6">
        <f t="shared" si="46"/>
        <v>1.5332131286353582E-2</v>
      </c>
      <c r="P253" s="6">
        <f t="shared" si="47"/>
        <v>9.5484734798125716E-5</v>
      </c>
    </row>
    <row r="254" spans="1:16" x14ac:dyDescent="0.25">
      <c r="A254" s="4">
        <v>43290</v>
      </c>
      <c r="B254" s="2">
        <v>207.320007</v>
      </c>
      <c r="C254" s="2">
        <f t="shared" si="36"/>
        <v>156.54720105502386</v>
      </c>
      <c r="D254" s="2">
        <f t="shared" si="38"/>
        <v>2577.8778235262048</v>
      </c>
      <c r="E254" s="5">
        <f t="shared" si="40"/>
        <v>4.0900110000000041</v>
      </c>
      <c r="F254" s="6">
        <f t="shared" si="41"/>
        <v>2.0125036069970716E-2</v>
      </c>
      <c r="G254" s="6">
        <f t="shared" si="42"/>
        <v>1.9925204165652535E-2</v>
      </c>
      <c r="H254" s="6">
        <f t="shared" si="43"/>
        <v>2.1845142059886676E-4</v>
      </c>
      <c r="J254" s="2">
        <v>46.178840999999998</v>
      </c>
      <c r="K254" s="2">
        <f t="shared" si="37"/>
        <v>49.695433763157894</v>
      </c>
      <c r="L254" s="2">
        <f t="shared" si="39"/>
        <v>12.366424661894481</v>
      </c>
      <c r="M254" s="5">
        <f t="shared" si="44"/>
        <v>0.81096300000000099</v>
      </c>
      <c r="N254" s="6">
        <f t="shared" si="45"/>
        <v>1.7875268488422601E-2</v>
      </c>
      <c r="O254" s="6">
        <f t="shared" si="46"/>
        <v>1.7717384578595428E-2</v>
      </c>
      <c r="P254" s="6">
        <f t="shared" si="47"/>
        <v>1.4778978891427058E-4</v>
      </c>
    </row>
    <row r="255" spans="1:16" x14ac:dyDescent="0.25">
      <c r="A255" s="4">
        <v>43297</v>
      </c>
      <c r="B255" s="2">
        <v>209.94000199999999</v>
      </c>
      <c r="C255" s="2">
        <f t="shared" si="36"/>
        <v>156.54720105502386</v>
      </c>
      <c r="D255" s="2">
        <f t="shared" si="38"/>
        <v>2850.791192749844</v>
      </c>
      <c r="E255" s="5">
        <f t="shared" si="40"/>
        <v>2.6199949999999887</v>
      </c>
      <c r="F255" s="6">
        <f t="shared" si="41"/>
        <v>1.2637444103501254E-2</v>
      </c>
      <c r="G255" s="6">
        <f t="shared" si="42"/>
        <v>1.2558258048448569E-2</v>
      </c>
      <c r="H255" s="6">
        <f t="shared" si="43"/>
        <v>5.4954882885413354E-5</v>
      </c>
      <c r="J255" s="2">
        <v>46.205382999999998</v>
      </c>
      <c r="K255" s="2">
        <f t="shared" si="37"/>
        <v>49.695433763157894</v>
      </c>
      <c r="L255" s="2">
        <f t="shared" si="39"/>
        <v>12.180454329419012</v>
      </c>
      <c r="M255" s="5">
        <f t="shared" si="44"/>
        <v>2.6541999999999177E-2</v>
      </c>
      <c r="N255" s="6">
        <f t="shared" si="45"/>
        <v>5.7476539959067357E-4</v>
      </c>
      <c r="O255" s="6">
        <f t="shared" si="46"/>
        <v>5.7460028522337506E-4</v>
      </c>
      <c r="P255" s="6">
        <f t="shared" si="47"/>
        <v>2.4859218007426778E-5</v>
      </c>
    </row>
    <row r="256" spans="1:16" x14ac:dyDescent="0.25">
      <c r="A256" s="4">
        <v>43304</v>
      </c>
      <c r="B256" s="2">
        <v>174.88999899999999</v>
      </c>
      <c r="C256" s="2">
        <f t="shared" si="36"/>
        <v>156.54720105502386</v>
      </c>
      <c r="D256" s="2">
        <f t="shared" si="38"/>
        <v>336.4582364502204</v>
      </c>
      <c r="E256" s="5">
        <f t="shared" si="40"/>
        <v>-35.050003000000004</v>
      </c>
      <c r="F256" s="6">
        <f t="shared" si="41"/>
        <v>-0.1669524753076834</v>
      </c>
      <c r="G256" s="6">
        <f t="shared" si="42"/>
        <v>-0.182664585990963</v>
      </c>
      <c r="H256" s="6">
        <f t="shared" si="43"/>
        <v>3.5272478895997814E-2</v>
      </c>
      <c r="J256" s="2">
        <v>46.094357000000002</v>
      </c>
      <c r="K256" s="2">
        <f t="shared" si="37"/>
        <v>49.695433763157894</v>
      </c>
      <c r="L256" s="2">
        <f t="shared" si="39"/>
        <v>12.967753854155717</v>
      </c>
      <c r="M256" s="5">
        <f t="shared" si="44"/>
        <v>-0.11102599999999541</v>
      </c>
      <c r="N256" s="6">
        <f t="shared" si="45"/>
        <v>-2.4028802012093574E-3</v>
      </c>
      <c r="O256" s="6">
        <f t="shared" si="46"/>
        <v>-2.4057717508002775E-3</v>
      </c>
      <c r="P256" s="6">
        <f t="shared" si="47"/>
        <v>6.3461520824812566E-5</v>
      </c>
    </row>
    <row r="257" spans="1:16" x14ac:dyDescent="0.25">
      <c r="A257" s="4">
        <v>43311</v>
      </c>
      <c r="B257" s="2">
        <v>177.779999</v>
      </c>
      <c r="C257" s="2">
        <f t="shared" si="36"/>
        <v>156.54720105502386</v>
      </c>
      <c r="D257" s="2">
        <f t="shared" si="38"/>
        <v>450.83170857218306</v>
      </c>
      <c r="E257" s="5">
        <f t="shared" si="40"/>
        <v>2.8900000000000148</v>
      </c>
      <c r="F257" s="6">
        <f t="shared" si="41"/>
        <v>1.6524672745867046E-2</v>
      </c>
      <c r="G257" s="6">
        <f t="shared" si="42"/>
        <v>1.6389626045379146E-2</v>
      </c>
      <c r="H257" s="6">
        <f t="shared" si="43"/>
        <v>1.264393214420827E-4</v>
      </c>
      <c r="J257" s="2">
        <v>50.199840999999999</v>
      </c>
      <c r="K257" s="2">
        <f t="shared" si="37"/>
        <v>49.695433763157894</v>
      </c>
      <c r="L257" s="2">
        <f t="shared" si="39"/>
        <v>0.25442666057868796</v>
      </c>
      <c r="M257" s="5">
        <f t="shared" si="44"/>
        <v>4.105483999999997</v>
      </c>
      <c r="N257" s="6">
        <f t="shared" si="45"/>
        <v>8.9066954551508259E-2</v>
      </c>
      <c r="O257" s="6">
        <f t="shared" si="46"/>
        <v>8.5321324660945344E-2</v>
      </c>
      <c r="P257" s="6">
        <f t="shared" si="47"/>
        <v>6.3617887979882685E-3</v>
      </c>
    </row>
    <row r="258" spans="1:16" x14ac:dyDescent="0.25">
      <c r="A258" s="4">
        <v>43318</v>
      </c>
      <c r="B258" s="2">
        <v>180.259995</v>
      </c>
      <c r="C258" s="2">
        <f t="shared" ref="C258:C321" si="48">AVERAGE(B:B)</f>
        <v>156.54720105502386</v>
      </c>
      <c r="D258" s="2">
        <f t="shared" si="38"/>
        <v>562.29659667689714</v>
      </c>
      <c r="E258" s="5">
        <f t="shared" si="40"/>
        <v>2.4799959999999999</v>
      </c>
      <c r="F258" s="6">
        <f t="shared" si="41"/>
        <v>1.3949803205927569E-2</v>
      </c>
      <c r="G258" s="6">
        <f t="shared" si="42"/>
        <v>1.385340020195194E-2</v>
      </c>
      <c r="H258" s="6">
        <f t="shared" si="43"/>
        <v>7.583445791098324E-5</v>
      </c>
      <c r="J258" s="2">
        <v>50.088813999999999</v>
      </c>
      <c r="K258" s="2">
        <f t="shared" ref="K258:K321" si="49">AVERAGE(J:J)</f>
        <v>49.695433763157894</v>
      </c>
      <c r="L258" s="2">
        <f t="shared" si="39"/>
        <v>0.15474801073795105</v>
      </c>
      <c r="M258" s="5">
        <f t="shared" si="44"/>
        <v>-0.11102699999999999</v>
      </c>
      <c r="N258" s="6">
        <f t="shared" si="45"/>
        <v>-2.2117002322776277E-3</v>
      </c>
      <c r="O258" s="6">
        <f t="shared" si="46"/>
        <v>-2.2141496534931553E-3</v>
      </c>
      <c r="P258" s="6">
        <f t="shared" si="47"/>
        <v>6.0445211604654373E-5</v>
      </c>
    </row>
    <row r="259" spans="1:16" x14ac:dyDescent="0.25">
      <c r="A259" s="4">
        <v>43325</v>
      </c>
      <c r="B259" s="2">
        <v>173.800003</v>
      </c>
      <c r="C259" s="2">
        <f t="shared" si="48"/>
        <v>156.54720105502386</v>
      </c>
      <c r="D259" s="2">
        <f t="shared" ref="D259:D322" si="50">(B259-C259)^2</f>
        <v>297.65917495257253</v>
      </c>
      <c r="E259" s="5">
        <f t="shared" si="40"/>
        <v>-6.4599919999999997</v>
      </c>
      <c r="F259" s="6">
        <f t="shared" si="41"/>
        <v>-3.5837080767698898E-2</v>
      </c>
      <c r="G259" s="6">
        <f t="shared" si="42"/>
        <v>-3.6494995298039803E-2</v>
      </c>
      <c r="H259" s="6">
        <f t="shared" si="43"/>
        <v>1.7338977013794542E-3</v>
      </c>
      <c r="J259" s="2">
        <v>52.698630999999999</v>
      </c>
      <c r="K259" s="2">
        <f t="shared" si="49"/>
        <v>49.695433763157894</v>
      </c>
      <c r="L259" s="2">
        <f t="shared" ref="L259:L322" si="51">(J259-K259)^2</f>
        <v>9.019193643376056</v>
      </c>
      <c r="M259" s="5">
        <f t="shared" si="44"/>
        <v>2.6098169999999996</v>
      </c>
      <c r="N259" s="6">
        <f t="shared" si="45"/>
        <v>5.2103789081530252E-2</v>
      </c>
      <c r="O259" s="6">
        <f t="shared" si="46"/>
        <v>5.0791768271804025E-2</v>
      </c>
      <c r="P259" s="6">
        <f t="shared" si="47"/>
        <v>2.0458674295180017E-3</v>
      </c>
    </row>
    <row r="260" spans="1:16" x14ac:dyDescent="0.25">
      <c r="A260" s="4">
        <v>43332</v>
      </c>
      <c r="B260" s="2">
        <v>174.64999399999999</v>
      </c>
      <c r="C260" s="2">
        <f t="shared" si="48"/>
        <v>156.54720105502386</v>
      </c>
      <c r="D260" s="2">
        <f t="shared" si="50"/>
        <v>327.71111240867754</v>
      </c>
      <c r="E260" s="5">
        <f t="shared" ref="E260:E323" si="52">B260-B259</f>
        <v>0.84999099999998862</v>
      </c>
      <c r="F260" s="6">
        <f t="shared" ref="F260:F323" si="53">E260/B259</f>
        <v>4.8906270732342197E-3</v>
      </c>
      <c r="G260" s="6">
        <f t="shared" ref="G260:G323" si="54">LN(B260/B259)</f>
        <v>4.8787068059059505E-3</v>
      </c>
      <c r="H260" s="6">
        <f t="shared" ref="H260:H323" si="55">(G260-$G$421)^2</f>
        <v>7.0966389131418601E-8</v>
      </c>
      <c r="J260" s="2">
        <v>52.354706</v>
      </c>
      <c r="K260" s="2">
        <f t="shared" si="49"/>
        <v>49.695433763157894</v>
      </c>
      <c r="L260" s="2">
        <f t="shared" si="51"/>
        <v>7.0717288296392207</v>
      </c>
      <c r="M260" s="5">
        <f t="shared" ref="M260:M323" si="56">J260-J259</f>
        <v>-0.3439249999999987</v>
      </c>
      <c r="N260" s="6">
        <f t="shared" ref="N260:N323" si="57">M260/J259</f>
        <v>-6.5262606157643586E-3</v>
      </c>
      <c r="O260" s="6">
        <f t="shared" ref="O260:O323" si="58">LN(J260/J259)</f>
        <v>-6.5476497661450788E-3</v>
      </c>
      <c r="P260" s="6">
        <f t="shared" ref="P260:P323" si="59">(O260-$O$421)^2</f>
        <v>1.4660734428698332E-4</v>
      </c>
    </row>
    <row r="261" spans="1:16" x14ac:dyDescent="0.25">
      <c r="A261" s="4">
        <v>43339</v>
      </c>
      <c r="B261" s="2">
        <v>175.729996</v>
      </c>
      <c r="C261" s="2">
        <f t="shared" si="48"/>
        <v>156.54720105502386</v>
      </c>
      <c r="D261" s="2">
        <f t="shared" si="50"/>
        <v>367.97962190100208</v>
      </c>
      <c r="E261" s="5">
        <f t="shared" si="52"/>
        <v>1.0800020000000075</v>
      </c>
      <c r="F261" s="6">
        <f t="shared" si="53"/>
        <v>6.1838078276716547E-3</v>
      </c>
      <c r="G261" s="6">
        <f t="shared" si="54"/>
        <v>6.1647665461453619E-3</v>
      </c>
      <c r="H261" s="6">
        <f t="shared" si="55"/>
        <v>1.0397158261095982E-6</v>
      </c>
      <c r="J261" s="2">
        <v>55.132773999999998</v>
      </c>
      <c r="K261" s="2">
        <f t="shared" si="49"/>
        <v>49.695433763157894</v>
      </c>
      <c r="L261" s="2">
        <f t="shared" si="51"/>
        <v>29.564668851182148</v>
      </c>
      <c r="M261" s="5">
        <f t="shared" si="56"/>
        <v>2.7780679999999975</v>
      </c>
      <c r="N261" s="6">
        <f t="shared" si="57"/>
        <v>5.3062431484191652E-2</v>
      </c>
      <c r="O261" s="6">
        <f t="shared" si="58"/>
        <v>5.1702520553082242E-2</v>
      </c>
      <c r="P261" s="6">
        <f t="shared" si="59"/>
        <v>2.1290858567369173E-3</v>
      </c>
    </row>
    <row r="262" spans="1:16" x14ac:dyDescent="0.25">
      <c r="A262" s="4">
        <v>43346</v>
      </c>
      <c r="B262" s="2">
        <v>163.03999300000001</v>
      </c>
      <c r="C262" s="2">
        <f t="shared" si="48"/>
        <v>156.54720105502386</v>
      </c>
      <c r="D262" s="2">
        <f t="shared" si="50"/>
        <v>42.156347240747145</v>
      </c>
      <c r="E262" s="5">
        <f t="shared" si="52"/>
        <v>-12.69000299999999</v>
      </c>
      <c r="F262" s="6">
        <f t="shared" si="53"/>
        <v>-7.2213072832483252E-2</v>
      </c>
      <c r="G262" s="6">
        <f t="shared" si="54"/>
        <v>-7.495317690439797E-2</v>
      </c>
      <c r="H262" s="6">
        <f t="shared" si="55"/>
        <v>6.415734280348276E-3</v>
      </c>
      <c r="J262" s="2">
        <v>53.599628000000003</v>
      </c>
      <c r="K262" s="2">
        <f t="shared" si="49"/>
        <v>49.695433763157894</v>
      </c>
      <c r="L262" s="2">
        <f t="shared" si="51"/>
        <v>15.242732638991138</v>
      </c>
      <c r="M262" s="5">
        <f t="shared" si="56"/>
        <v>-1.533145999999995</v>
      </c>
      <c r="N262" s="6">
        <f t="shared" si="57"/>
        <v>-2.7808250678625294E-2</v>
      </c>
      <c r="O262" s="6">
        <f t="shared" si="58"/>
        <v>-2.8202221013073209E-2</v>
      </c>
      <c r="P262" s="6">
        <f t="shared" si="59"/>
        <v>1.1399214794644971E-3</v>
      </c>
    </row>
    <row r="263" spans="1:16" x14ac:dyDescent="0.25">
      <c r="A263" s="4">
        <v>43353</v>
      </c>
      <c r="B263" s="2">
        <v>162.320007</v>
      </c>
      <c r="C263" s="2">
        <f t="shared" si="48"/>
        <v>156.54720105502386</v>
      </c>
      <c r="D263" s="2">
        <f t="shared" si="50"/>
        <v>33.325288478351887</v>
      </c>
      <c r="E263" s="5">
        <f t="shared" si="52"/>
        <v>-0.71998600000000579</v>
      </c>
      <c r="F263" s="6">
        <f t="shared" si="53"/>
        <v>-4.4160085311093318E-3</v>
      </c>
      <c r="G263" s="6">
        <f t="shared" si="54"/>
        <v>-4.4257878979142113E-3</v>
      </c>
      <c r="H263" s="6">
        <f t="shared" si="55"/>
        <v>9.1601933067764755E-5</v>
      </c>
      <c r="J263" s="2">
        <v>54.214816999999996</v>
      </c>
      <c r="K263" s="2">
        <f t="shared" si="49"/>
        <v>49.695433763157894</v>
      </c>
      <c r="L263" s="2">
        <f t="shared" si="51"/>
        <v>20.4248248414494</v>
      </c>
      <c r="M263" s="5">
        <f t="shared" si="56"/>
        <v>0.61518899999999377</v>
      </c>
      <c r="N263" s="6">
        <f t="shared" si="57"/>
        <v>1.1477486373599341E-2</v>
      </c>
      <c r="O263" s="6">
        <f t="shared" si="58"/>
        <v>1.1412119714684636E-2</v>
      </c>
      <c r="P263" s="6">
        <f t="shared" si="59"/>
        <v>3.4241427416512786E-5</v>
      </c>
    </row>
    <row r="264" spans="1:16" x14ac:dyDescent="0.25">
      <c r="A264" s="4">
        <v>43360</v>
      </c>
      <c r="B264" s="2">
        <v>162.929993</v>
      </c>
      <c r="C264" s="2">
        <f t="shared" si="48"/>
        <v>156.54720105502386</v>
      </c>
      <c r="D264" s="2">
        <f t="shared" si="50"/>
        <v>40.740033012852216</v>
      </c>
      <c r="E264" s="5">
        <f t="shared" si="52"/>
        <v>0.60998599999999215</v>
      </c>
      <c r="F264" s="6">
        <f t="shared" si="53"/>
        <v>3.7579224599219745E-3</v>
      </c>
      <c r="G264" s="6">
        <f t="shared" si="54"/>
        <v>3.7508791093765819E-3</v>
      </c>
      <c r="H264" s="6">
        <f t="shared" si="55"/>
        <v>1.9438574148054767E-6</v>
      </c>
      <c r="J264" s="2">
        <v>52.71801</v>
      </c>
      <c r="K264" s="2">
        <f t="shared" si="49"/>
        <v>49.695433763157894</v>
      </c>
      <c r="L264" s="2">
        <f t="shared" si="51"/>
        <v>9.1359671075225855</v>
      </c>
      <c r="M264" s="5">
        <f t="shared" si="56"/>
        <v>-1.4968069999999969</v>
      </c>
      <c r="N264" s="6">
        <f t="shared" si="57"/>
        <v>-2.7608817714906184E-2</v>
      </c>
      <c r="O264" s="6">
        <f t="shared" si="58"/>
        <v>-2.799710457275403E-2</v>
      </c>
      <c r="P264" s="6">
        <f t="shared" si="59"/>
        <v>1.1261129730124274E-3</v>
      </c>
    </row>
    <row r="265" spans="1:16" x14ac:dyDescent="0.25">
      <c r="A265" s="4">
        <v>43367</v>
      </c>
      <c r="B265" s="2">
        <v>164.46000699999999</v>
      </c>
      <c r="C265" s="2">
        <f t="shared" si="48"/>
        <v>156.54720105502386</v>
      </c>
      <c r="D265" s="2">
        <f t="shared" si="50"/>
        <v>62.612497922849556</v>
      </c>
      <c r="E265" s="5">
        <f t="shared" si="52"/>
        <v>1.5300139999999942</v>
      </c>
      <c r="F265" s="6">
        <f t="shared" si="53"/>
        <v>9.3906221428487653E-3</v>
      </c>
      <c r="G265" s="6">
        <f t="shared" si="54"/>
        <v>9.3468043546628774E-3</v>
      </c>
      <c r="H265" s="6">
        <f t="shared" si="55"/>
        <v>1.7654302839714379E-5</v>
      </c>
      <c r="J265" s="2">
        <v>54.675010999999998</v>
      </c>
      <c r="K265" s="2">
        <f t="shared" si="49"/>
        <v>49.695433763157894</v>
      </c>
      <c r="L265" s="2">
        <f t="shared" si="51"/>
        <v>24.796189457676043</v>
      </c>
      <c r="M265" s="5">
        <f t="shared" si="56"/>
        <v>1.9570009999999982</v>
      </c>
      <c r="N265" s="6">
        <f t="shared" si="57"/>
        <v>3.7122057528347491E-2</v>
      </c>
      <c r="O265" s="6">
        <f t="shared" si="58"/>
        <v>3.6449624855558936E-2</v>
      </c>
      <c r="P265" s="6">
        <f t="shared" si="59"/>
        <v>9.5413789778800017E-4</v>
      </c>
    </row>
    <row r="266" spans="1:16" x14ac:dyDescent="0.25">
      <c r="A266" s="4">
        <v>43374</v>
      </c>
      <c r="B266" s="2">
        <v>157.33000200000001</v>
      </c>
      <c r="C266" s="2">
        <f t="shared" si="48"/>
        <v>156.54720105502386</v>
      </c>
      <c r="D266" s="2">
        <f t="shared" si="50"/>
        <v>0.61277731945554603</v>
      </c>
      <c r="E266" s="5">
        <f t="shared" si="52"/>
        <v>-7.1300049999999828</v>
      </c>
      <c r="F266" s="6">
        <f t="shared" si="53"/>
        <v>-4.3354035610614947E-2</v>
      </c>
      <c r="G266" s="6">
        <f t="shared" si="54"/>
        <v>-4.4321899141824085E-2</v>
      </c>
      <c r="H266" s="6">
        <f t="shared" si="55"/>
        <v>2.4469842000516889E-3</v>
      </c>
      <c r="J266" s="2">
        <v>54.323813999999999</v>
      </c>
      <c r="K266" s="2">
        <f t="shared" si="49"/>
        <v>49.695433763157894</v>
      </c>
      <c r="L266" s="2">
        <f t="shared" si="51"/>
        <v>21.42190361679058</v>
      </c>
      <c r="M266" s="5">
        <f t="shared" si="56"/>
        <v>-0.35119699999999909</v>
      </c>
      <c r="N266" s="6">
        <f t="shared" si="57"/>
        <v>-6.4233549033945164E-3</v>
      </c>
      <c r="O266" s="6">
        <f t="shared" si="58"/>
        <v>-6.4440734167323785E-3</v>
      </c>
      <c r="P266" s="6">
        <f t="shared" si="59"/>
        <v>1.4410983598741269E-4</v>
      </c>
    </row>
    <row r="267" spans="1:16" x14ac:dyDescent="0.25">
      <c r="A267" s="4">
        <v>43381</v>
      </c>
      <c r="B267" s="2">
        <v>153.740005</v>
      </c>
      <c r="C267" s="2">
        <f t="shared" si="48"/>
        <v>156.54720105502386</v>
      </c>
      <c r="D267" s="2">
        <f t="shared" si="50"/>
        <v>7.8803496913415545</v>
      </c>
      <c r="E267" s="5">
        <f t="shared" si="52"/>
        <v>-3.589997000000011</v>
      </c>
      <c r="F267" s="6">
        <f t="shared" si="53"/>
        <v>-2.2818260690036798E-2</v>
      </c>
      <c r="G267" s="6">
        <f t="shared" si="54"/>
        <v>-2.3082626521039745E-2</v>
      </c>
      <c r="H267" s="6">
        <f t="shared" si="55"/>
        <v>7.9680465636558495E-4</v>
      </c>
      <c r="J267" s="2">
        <v>53.795817999999997</v>
      </c>
      <c r="K267" s="2">
        <f t="shared" si="49"/>
        <v>49.695433763157894</v>
      </c>
      <c r="L267" s="2">
        <f t="shared" si="51"/>
        <v>16.813150889743198</v>
      </c>
      <c r="M267" s="5">
        <f t="shared" si="56"/>
        <v>-0.52799600000000169</v>
      </c>
      <c r="N267" s="6">
        <f t="shared" si="57"/>
        <v>-9.7194206577616536E-3</v>
      </c>
      <c r="O267" s="6">
        <f t="shared" si="58"/>
        <v>-9.7669625305058759E-3</v>
      </c>
      <c r="P267" s="6">
        <f t="shared" si="59"/>
        <v>2.3493117538354931E-4</v>
      </c>
    </row>
    <row r="268" spans="1:16" x14ac:dyDescent="0.25">
      <c r="A268" s="4">
        <v>43388</v>
      </c>
      <c r="B268" s="2">
        <v>154.050003</v>
      </c>
      <c r="C268" s="2">
        <f t="shared" si="48"/>
        <v>156.54720105502386</v>
      </c>
      <c r="D268" s="2">
        <f t="shared" si="50"/>
        <v>6.2359981260149411</v>
      </c>
      <c r="E268" s="5">
        <f t="shared" si="52"/>
        <v>0.30999800000000732</v>
      </c>
      <c r="F268" s="6">
        <f t="shared" si="53"/>
        <v>2.0163782354502158E-3</v>
      </c>
      <c r="G268" s="6">
        <f t="shared" si="54"/>
        <v>2.0143480734476893E-3</v>
      </c>
      <c r="H268" s="6">
        <f t="shared" si="55"/>
        <v>9.8016200275154901E-6</v>
      </c>
      <c r="J268" s="2">
        <v>53.117637999999999</v>
      </c>
      <c r="K268" s="2">
        <f t="shared" si="49"/>
        <v>49.695433763157894</v>
      </c>
      <c r="L268" s="2">
        <f t="shared" si="51"/>
        <v>11.71148183866006</v>
      </c>
      <c r="M268" s="5">
        <f t="shared" si="56"/>
        <v>-0.67817999999999756</v>
      </c>
      <c r="N268" s="6">
        <f t="shared" si="57"/>
        <v>-1.2606556145312217E-2</v>
      </c>
      <c r="O268" s="6">
        <f t="shared" si="58"/>
        <v>-1.2686692986297082E-2</v>
      </c>
      <c r="P268" s="6">
        <f t="shared" si="59"/>
        <v>3.3296013254617037E-4</v>
      </c>
    </row>
    <row r="269" spans="1:16" x14ac:dyDescent="0.25">
      <c r="A269" s="4">
        <v>43395</v>
      </c>
      <c r="B269" s="2">
        <v>145.36999499999999</v>
      </c>
      <c r="C269" s="2">
        <f t="shared" si="48"/>
        <v>156.54720105502386</v>
      </c>
      <c r="D269" s="2">
        <f t="shared" si="50"/>
        <v>124.92993519646234</v>
      </c>
      <c r="E269" s="5">
        <f t="shared" si="52"/>
        <v>-8.680008000000015</v>
      </c>
      <c r="F269" s="6">
        <f t="shared" si="53"/>
        <v>-5.6345393255201784E-2</v>
      </c>
      <c r="G269" s="6">
        <f t="shared" si="54"/>
        <v>-5.799506247363273E-2</v>
      </c>
      <c r="H269" s="6">
        <f t="shared" si="55"/>
        <v>3.9866803673149365E-3</v>
      </c>
      <c r="J269" s="2">
        <v>52.388607</v>
      </c>
      <c r="K269" s="2">
        <f t="shared" si="49"/>
        <v>49.695433763157894</v>
      </c>
      <c r="L269" s="2">
        <f t="shared" si="51"/>
        <v>7.2531820836425895</v>
      </c>
      <c r="M269" s="5">
        <f t="shared" si="56"/>
        <v>-0.7290309999999991</v>
      </c>
      <c r="N269" s="6">
        <f t="shared" si="57"/>
        <v>-1.3724838442552718E-2</v>
      </c>
      <c r="O269" s="6">
        <f t="shared" si="58"/>
        <v>-1.381989479519625E-2</v>
      </c>
      <c r="P269" s="6">
        <f t="shared" si="59"/>
        <v>3.7559978809431741E-4</v>
      </c>
    </row>
    <row r="270" spans="1:16" x14ac:dyDescent="0.25">
      <c r="A270" s="4">
        <v>43402</v>
      </c>
      <c r="B270" s="2">
        <v>150.35000600000001</v>
      </c>
      <c r="C270" s="2">
        <f t="shared" si="48"/>
        <v>156.54720105502386</v>
      </c>
      <c r="D270" s="2">
        <f t="shared" si="50"/>
        <v>38.405226550012117</v>
      </c>
      <c r="E270" s="5">
        <f t="shared" si="52"/>
        <v>4.9800110000000188</v>
      </c>
      <c r="F270" s="6">
        <f t="shared" si="53"/>
        <v>3.4257488968064E-2</v>
      </c>
      <c r="G270" s="6">
        <f t="shared" si="54"/>
        <v>3.3683767298180518E-2</v>
      </c>
      <c r="H270" s="6">
        <f t="shared" si="55"/>
        <v>8.1445541810553658E-4</v>
      </c>
      <c r="J270" s="2">
        <v>50.252380000000002</v>
      </c>
      <c r="K270" s="2">
        <f t="shared" si="49"/>
        <v>49.695433763157894</v>
      </c>
      <c r="L270" s="2">
        <f t="shared" si="51"/>
        <v>0.31018911073258604</v>
      </c>
      <c r="M270" s="5">
        <f t="shared" si="56"/>
        <v>-2.1362269999999981</v>
      </c>
      <c r="N270" s="6">
        <f t="shared" si="57"/>
        <v>-4.0776556628046974E-2</v>
      </c>
      <c r="O270" s="6">
        <f t="shared" si="58"/>
        <v>-4.1631235021258296E-2</v>
      </c>
      <c r="P270" s="6">
        <f t="shared" si="59"/>
        <v>2.2270600629413799E-3</v>
      </c>
    </row>
    <row r="271" spans="1:16" x14ac:dyDescent="0.25">
      <c r="A271" s="4">
        <v>43409</v>
      </c>
      <c r="B271" s="2">
        <v>144.96000699999999</v>
      </c>
      <c r="C271" s="2">
        <f t="shared" si="48"/>
        <v>156.54720105502386</v>
      </c>
      <c r="D271" s="2">
        <f t="shared" si="50"/>
        <v>134.26306606878055</v>
      </c>
      <c r="E271" s="5">
        <f t="shared" si="52"/>
        <v>-5.3899990000000173</v>
      </c>
      <c r="F271" s="6">
        <f t="shared" si="53"/>
        <v>-3.5849675988706094E-2</v>
      </c>
      <c r="G271" s="6">
        <f t="shared" si="54"/>
        <v>-3.6508058757570128E-2</v>
      </c>
      <c r="H271" s="6">
        <f t="shared" si="55"/>
        <v>1.7349857994847073E-3</v>
      </c>
      <c r="J271" s="2">
        <v>49.523345999999997</v>
      </c>
      <c r="K271" s="2">
        <f t="shared" si="49"/>
        <v>49.695433763157894</v>
      </c>
      <c r="L271" s="2">
        <f t="shared" si="51"/>
        <v>2.9614198228688521E-2</v>
      </c>
      <c r="M271" s="5">
        <f t="shared" si="56"/>
        <v>-0.72903400000000573</v>
      </c>
      <c r="N271" s="6">
        <f t="shared" si="57"/>
        <v>-1.4507452184354367E-2</v>
      </c>
      <c r="O271" s="6">
        <f t="shared" si="58"/>
        <v>-1.4613714248855372E-2</v>
      </c>
      <c r="P271" s="6">
        <f t="shared" si="59"/>
        <v>4.0699900974467502E-4</v>
      </c>
    </row>
    <row r="272" spans="1:16" x14ac:dyDescent="0.25">
      <c r="A272" s="4">
        <v>43416</v>
      </c>
      <c r="B272" s="2">
        <v>139.529999</v>
      </c>
      <c r="C272" s="2">
        <f t="shared" si="48"/>
        <v>156.54720105502386</v>
      </c>
      <c r="D272" s="2">
        <f t="shared" si="50"/>
        <v>289.58516578150824</v>
      </c>
      <c r="E272" s="5">
        <f t="shared" si="52"/>
        <v>-5.4300079999999866</v>
      </c>
      <c r="F272" s="6">
        <f t="shared" si="53"/>
        <v>-3.7458662650312835E-2</v>
      </c>
      <c r="G272" s="6">
        <f t="shared" si="54"/>
        <v>-3.8178265846653361E-2</v>
      </c>
      <c r="H272" s="6">
        <f t="shared" si="55"/>
        <v>1.8769141999005568E-3</v>
      </c>
      <c r="J272" s="2">
        <v>47.037185999999998</v>
      </c>
      <c r="K272" s="2">
        <f t="shared" si="49"/>
        <v>49.695433763157894</v>
      </c>
      <c r="L272" s="2">
        <f t="shared" si="51"/>
        <v>7.0662811703339541</v>
      </c>
      <c r="M272" s="5">
        <f t="shared" si="56"/>
        <v>-2.4861599999999981</v>
      </c>
      <c r="N272" s="6">
        <f t="shared" si="57"/>
        <v>-5.0201777561637261E-2</v>
      </c>
      <c r="O272" s="6">
        <f t="shared" si="58"/>
        <v>-5.1505714380382178E-2</v>
      </c>
      <c r="P272" s="6">
        <f t="shared" si="59"/>
        <v>3.2565530759854546E-3</v>
      </c>
    </row>
    <row r="273" spans="1:16" x14ac:dyDescent="0.25">
      <c r="A273" s="4">
        <v>43423</v>
      </c>
      <c r="B273" s="2">
        <v>131.729996</v>
      </c>
      <c r="C273" s="2">
        <f t="shared" si="48"/>
        <v>156.54720105502386</v>
      </c>
      <c r="D273" s="2">
        <f t="shared" si="50"/>
        <v>615.8936667431019</v>
      </c>
      <c r="E273" s="5">
        <f t="shared" si="52"/>
        <v>-7.8000030000000038</v>
      </c>
      <c r="F273" s="6">
        <f t="shared" si="53"/>
        <v>-5.5901978469877316E-2</v>
      </c>
      <c r="G273" s="6">
        <f t="shared" si="54"/>
        <v>-5.752528186060335E-2</v>
      </c>
      <c r="H273" s="6">
        <f t="shared" si="55"/>
        <v>3.9275770108110888E-3</v>
      </c>
      <c r="J273" s="2">
        <v>41.874839999999999</v>
      </c>
      <c r="K273" s="2">
        <f t="shared" si="49"/>
        <v>49.695433763157894</v>
      </c>
      <c r="L273" s="2">
        <f t="shared" si="51"/>
        <v>61.161686808344164</v>
      </c>
      <c r="M273" s="5">
        <f t="shared" si="56"/>
        <v>-5.1623459999999994</v>
      </c>
      <c r="N273" s="6">
        <f t="shared" si="57"/>
        <v>-0.10975031542065462</v>
      </c>
      <c r="O273" s="6">
        <f t="shared" si="58"/>
        <v>-0.11625331113001854</v>
      </c>
      <c r="P273" s="6">
        <f t="shared" si="59"/>
        <v>1.4838605120533029E-2</v>
      </c>
    </row>
    <row r="274" spans="1:16" x14ac:dyDescent="0.25">
      <c r="A274" s="4">
        <v>43430</v>
      </c>
      <c r="B274" s="2">
        <v>140.61000100000001</v>
      </c>
      <c r="C274" s="2">
        <f t="shared" si="48"/>
        <v>156.54720105502386</v>
      </c>
      <c r="D274" s="2">
        <f t="shared" si="50"/>
        <v>253.99434559385224</v>
      </c>
      <c r="E274" s="5">
        <f t="shared" si="52"/>
        <v>8.8800050000000113</v>
      </c>
      <c r="F274" s="6">
        <f t="shared" si="53"/>
        <v>6.7410652620076075E-2</v>
      </c>
      <c r="G274" s="6">
        <f t="shared" si="54"/>
        <v>6.523576483799981E-2</v>
      </c>
      <c r="H274" s="6">
        <f t="shared" si="55"/>
        <v>3.6108877626346639E-3</v>
      </c>
      <c r="J274" s="2">
        <v>43.40361</v>
      </c>
      <c r="K274" s="2">
        <f t="shared" si="49"/>
        <v>49.695433763157894</v>
      </c>
      <c r="L274" s="2">
        <f t="shared" si="51"/>
        <v>39.587046266638353</v>
      </c>
      <c r="M274" s="5">
        <f t="shared" si="56"/>
        <v>1.5287700000000015</v>
      </c>
      <c r="N274" s="6">
        <f t="shared" si="57"/>
        <v>3.6508079792066106E-2</v>
      </c>
      <c r="O274" s="6">
        <f t="shared" si="58"/>
        <v>3.5857448128211608E-2</v>
      </c>
      <c r="P274" s="6">
        <f t="shared" si="59"/>
        <v>9.1790493194712471E-4</v>
      </c>
    </row>
    <row r="275" spans="1:16" x14ac:dyDescent="0.25">
      <c r="A275" s="4">
        <v>43437</v>
      </c>
      <c r="B275" s="2">
        <v>137.41999799999999</v>
      </c>
      <c r="C275" s="2">
        <f t="shared" si="48"/>
        <v>156.54720105502386</v>
      </c>
      <c r="D275" s="2">
        <f t="shared" si="50"/>
        <v>365.84989670811444</v>
      </c>
      <c r="E275" s="5">
        <f t="shared" si="52"/>
        <v>-3.1900030000000186</v>
      </c>
      <c r="F275" s="6">
        <f t="shared" si="53"/>
        <v>-2.2686885550907709E-2</v>
      </c>
      <c r="G275" s="6">
        <f t="shared" si="54"/>
        <v>-2.2948192665586738E-2</v>
      </c>
      <c r="H275" s="6">
        <f t="shared" si="55"/>
        <v>7.8923320408074891E-4</v>
      </c>
      <c r="J275" s="2">
        <v>40.951248</v>
      </c>
      <c r="K275" s="2">
        <f t="shared" si="49"/>
        <v>49.695433763157894</v>
      </c>
      <c r="L275" s="2">
        <f t="shared" si="51"/>
        <v>76.4607846606132</v>
      </c>
      <c r="M275" s="5">
        <f t="shared" si="56"/>
        <v>-2.4523620000000008</v>
      </c>
      <c r="N275" s="6">
        <f t="shared" si="57"/>
        <v>-5.6501337100761911E-2</v>
      </c>
      <c r="O275" s="6">
        <f t="shared" si="58"/>
        <v>-5.8160331345455125E-2</v>
      </c>
      <c r="P275" s="6">
        <f t="shared" si="59"/>
        <v>4.0603446290523124E-3</v>
      </c>
    </row>
    <row r="276" spans="1:16" x14ac:dyDescent="0.25">
      <c r="A276" s="4">
        <v>43444</v>
      </c>
      <c r="B276" s="2">
        <v>144.05999800000001</v>
      </c>
      <c r="C276" s="2">
        <f t="shared" si="48"/>
        <v>156.54720105502386</v>
      </c>
      <c r="D276" s="2">
        <f t="shared" si="50"/>
        <v>155.93024013739711</v>
      </c>
      <c r="E276" s="5">
        <f t="shared" si="52"/>
        <v>6.6400000000000148</v>
      </c>
      <c r="F276" s="6">
        <f t="shared" si="53"/>
        <v>4.8319022679654058E-2</v>
      </c>
      <c r="G276" s="6">
        <f t="shared" si="54"/>
        <v>4.7187950529105176E-2</v>
      </c>
      <c r="H276" s="6">
        <f t="shared" si="55"/>
        <v>1.7676011140676283E-3</v>
      </c>
      <c r="J276" s="2">
        <v>40.219673</v>
      </c>
      <c r="K276" s="2">
        <f t="shared" si="49"/>
        <v>49.695433763157894</v>
      </c>
      <c r="L276" s="2">
        <f t="shared" si="51"/>
        <v>89.790042040602671</v>
      </c>
      <c r="M276" s="5">
        <f t="shared" si="56"/>
        <v>-0.73157499999999942</v>
      </c>
      <c r="N276" s="6">
        <f t="shared" si="57"/>
        <v>-1.7864534922110296E-2</v>
      </c>
      <c r="O276" s="6">
        <f t="shared" si="58"/>
        <v>-1.8026031997150936E-2</v>
      </c>
      <c r="P276" s="6">
        <f t="shared" si="59"/>
        <v>5.5632459592371887E-4</v>
      </c>
    </row>
    <row r="277" spans="1:16" x14ac:dyDescent="0.25">
      <c r="A277" s="4">
        <v>43451</v>
      </c>
      <c r="B277" s="2">
        <v>124.949997</v>
      </c>
      <c r="C277" s="2">
        <f t="shared" si="48"/>
        <v>156.54720105502386</v>
      </c>
      <c r="D277" s="2">
        <f t="shared" si="50"/>
        <v>998.38330409481659</v>
      </c>
      <c r="E277" s="5">
        <f t="shared" si="52"/>
        <v>-19.110001000000011</v>
      </c>
      <c r="F277" s="6">
        <f t="shared" si="53"/>
        <v>-0.1326530700076784</v>
      </c>
      <c r="G277" s="6">
        <f t="shared" si="54"/>
        <v>-0.14231623230675539</v>
      </c>
      <c r="H277" s="6">
        <f t="shared" si="55"/>
        <v>2.1744845109824412E-2</v>
      </c>
      <c r="J277" s="2">
        <v>36.634704999999997</v>
      </c>
      <c r="K277" s="2">
        <f t="shared" si="49"/>
        <v>49.695433763157894</v>
      </c>
      <c r="L277" s="2">
        <f t="shared" si="51"/>
        <v>170.58263582478</v>
      </c>
      <c r="M277" s="5">
        <f t="shared" si="56"/>
        <v>-3.5849680000000035</v>
      </c>
      <c r="N277" s="6">
        <f t="shared" si="57"/>
        <v>-8.9134687892663961E-2</v>
      </c>
      <c r="O277" s="6">
        <f t="shared" si="58"/>
        <v>-9.3360238857406325E-2</v>
      </c>
      <c r="P277" s="6">
        <f t="shared" si="59"/>
        <v>9.7853130134029302E-3</v>
      </c>
    </row>
    <row r="278" spans="1:16" x14ac:dyDescent="0.25">
      <c r="A278" s="4">
        <v>43458</v>
      </c>
      <c r="B278" s="2">
        <v>133.199997</v>
      </c>
      <c r="C278" s="2">
        <f t="shared" si="48"/>
        <v>156.54720105502386</v>
      </c>
      <c r="D278" s="2">
        <f t="shared" si="50"/>
        <v>545.09193718692291</v>
      </c>
      <c r="E278" s="5">
        <f t="shared" si="52"/>
        <v>8.25</v>
      </c>
      <c r="F278" s="6">
        <f t="shared" si="53"/>
        <v>6.6026412149493688E-2</v>
      </c>
      <c r="G278" s="6">
        <f t="shared" si="54"/>
        <v>6.3938102312408818E-2</v>
      </c>
      <c r="H278" s="6">
        <f t="shared" si="55"/>
        <v>3.4566168880091979E-3</v>
      </c>
      <c r="J278" s="2">
        <v>37.971477999999998</v>
      </c>
      <c r="K278" s="2">
        <f t="shared" si="49"/>
        <v>49.695433763157894</v>
      </c>
      <c r="L278" s="2">
        <f t="shared" si="51"/>
        <v>137.45113873648324</v>
      </c>
      <c r="M278" s="5">
        <f t="shared" si="56"/>
        <v>1.3367730000000009</v>
      </c>
      <c r="N278" s="6">
        <f t="shared" si="57"/>
        <v>3.6489252472484794E-2</v>
      </c>
      <c r="O278" s="6">
        <f t="shared" si="58"/>
        <v>3.583928378300108E-2</v>
      </c>
      <c r="P278" s="6">
        <f t="shared" si="59"/>
        <v>9.1680461352160983E-4</v>
      </c>
    </row>
    <row r="279" spans="1:16" x14ac:dyDescent="0.25">
      <c r="A279" s="4">
        <v>43465</v>
      </c>
      <c r="B279" s="2">
        <v>137.949997</v>
      </c>
      <c r="C279" s="2">
        <f t="shared" si="48"/>
        <v>156.54720105502386</v>
      </c>
      <c r="D279" s="2">
        <f t="shared" si="50"/>
        <v>345.85599866419614</v>
      </c>
      <c r="E279" s="5">
        <f t="shared" si="52"/>
        <v>4.75</v>
      </c>
      <c r="F279" s="6">
        <f t="shared" si="53"/>
        <v>3.5660661463828715E-2</v>
      </c>
      <c r="G279" s="6">
        <f t="shared" si="54"/>
        <v>3.5039543332518998E-2</v>
      </c>
      <c r="H279" s="6">
        <f t="shared" si="55"/>
        <v>8.9367762373982948E-4</v>
      </c>
      <c r="J279" s="2">
        <v>36.034370000000003</v>
      </c>
      <c r="K279" s="2">
        <f t="shared" si="49"/>
        <v>49.695433763157894</v>
      </c>
      <c r="L279" s="2">
        <f t="shared" si="51"/>
        <v>186.62466314106564</v>
      </c>
      <c r="M279" s="5">
        <f t="shared" si="56"/>
        <v>-1.9371079999999949</v>
      </c>
      <c r="N279" s="6">
        <f t="shared" si="57"/>
        <v>-5.1014816963405929E-2</v>
      </c>
      <c r="O279" s="6">
        <f t="shared" si="58"/>
        <v>-5.2362093732670228E-2</v>
      </c>
      <c r="P279" s="6">
        <f t="shared" si="59"/>
        <v>3.3550271207835581E-3</v>
      </c>
    </row>
    <row r="280" spans="1:16" x14ac:dyDescent="0.25">
      <c r="A280" s="4">
        <v>43472</v>
      </c>
      <c r="B280" s="2">
        <v>143.800003</v>
      </c>
      <c r="C280" s="2">
        <f t="shared" si="48"/>
        <v>156.54720105502386</v>
      </c>
      <c r="D280" s="2">
        <f t="shared" si="50"/>
        <v>162.49105825400403</v>
      </c>
      <c r="E280" s="5">
        <f t="shared" si="52"/>
        <v>5.8500060000000076</v>
      </c>
      <c r="F280" s="6">
        <f t="shared" si="53"/>
        <v>4.2406713499239926E-2</v>
      </c>
      <c r="G280" s="6">
        <f t="shared" si="54"/>
        <v>4.1532187232969774E-2</v>
      </c>
      <c r="H280" s="6">
        <f t="shared" si="55"/>
        <v>1.3240199731589717E-3</v>
      </c>
      <c r="J280" s="2">
        <v>37.013863000000001</v>
      </c>
      <c r="K280" s="2">
        <f t="shared" si="49"/>
        <v>49.695433763157894</v>
      </c>
      <c r="L280" s="2">
        <f t="shared" si="51"/>
        <v>160.82223702098108</v>
      </c>
      <c r="M280" s="5">
        <f t="shared" si="56"/>
        <v>0.97949299999999795</v>
      </c>
      <c r="N280" s="6">
        <f t="shared" si="57"/>
        <v>2.7182187450481246E-2</v>
      </c>
      <c r="O280" s="6">
        <f t="shared" si="58"/>
        <v>2.681931292555809E-2</v>
      </c>
      <c r="P280" s="6">
        <f t="shared" si="59"/>
        <v>4.5193703302314723E-4</v>
      </c>
    </row>
    <row r="281" spans="1:16" x14ac:dyDescent="0.25">
      <c r="A281" s="4">
        <v>43479</v>
      </c>
      <c r="B281" s="2">
        <v>150.03999300000001</v>
      </c>
      <c r="C281" s="2">
        <f t="shared" si="48"/>
        <v>156.54720105502386</v>
      </c>
      <c r="D281" s="2">
        <f t="shared" si="50"/>
        <v>42.343756671367309</v>
      </c>
      <c r="E281" s="5">
        <f t="shared" si="52"/>
        <v>6.2399900000000059</v>
      </c>
      <c r="F281" s="6">
        <f t="shared" si="53"/>
        <v>4.3393531778994507E-2</v>
      </c>
      <c r="G281" s="6">
        <f t="shared" si="54"/>
        <v>4.2478412410205044E-2</v>
      </c>
      <c r="H281" s="6">
        <f t="shared" si="55"/>
        <v>1.3937760676288921E-3</v>
      </c>
      <c r="J281" s="2">
        <v>38.114871999999998</v>
      </c>
      <c r="K281" s="2">
        <f t="shared" si="49"/>
        <v>49.695433763157894</v>
      </c>
      <c r="L281" s="2">
        <f t="shared" si="51"/>
        <v>134.10941075031471</v>
      </c>
      <c r="M281" s="5">
        <f t="shared" si="56"/>
        <v>1.1010089999999977</v>
      </c>
      <c r="N281" s="6">
        <f t="shared" si="57"/>
        <v>2.9745854951697358E-2</v>
      </c>
      <c r="O281" s="6">
        <f t="shared" si="58"/>
        <v>2.9312029030197573E-2</v>
      </c>
      <c r="P281" s="6">
        <f t="shared" si="59"/>
        <v>5.6413502627181687E-4</v>
      </c>
    </row>
    <row r="282" spans="1:16" x14ac:dyDescent="0.25">
      <c r="A282" s="4">
        <v>43486</v>
      </c>
      <c r="B282" s="2">
        <v>149.009995</v>
      </c>
      <c r="C282" s="2">
        <f t="shared" si="48"/>
        <v>156.54720105502386</v>
      </c>
      <c r="D282" s="2">
        <f t="shared" si="50"/>
        <v>56.809475115888318</v>
      </c>
      <c r="E282" s="5">
        <f t="shared" si="52"/>
        <v>-1.0299980000000062</v>
      </c>
      <c r="F282" s="6">
        <f t="shared" si="53"/>
        <v>-6.8648230342159911E-3</v>
      </c>
      <c r="G282" s="6">
        <f t="shared" si="54"/>
        <v>-6.8884943268867019E-3</v>
      </c>
      <c r="H282" s="6">
        <f t="shared" si="55"/>
        <v>1.4480744009296451E-4</v>
      </c>
      <c r="J282" s="2">
        <v>38.343330000000002</v>
      </c>
      <c r="K282" s="2">
        <f t="shared" si="49"/>
        <v>49.695433763157894</v>
      </c>
      <c r="L282" s="2">
        <f t="shared" si="51"/>
        <v>128.87025984950358</v>
      </c>
      <c r="M282" s="5">
        <f t="shared" si="56"/>
        <v>0.22845800000000338</v>
      </c>
      <c r="N282" s="6">
        <f t="shared" si="57"/>
        <v>5.9939332867234444E-3</v>
      </c>
      <c r="O282" s="6">
        <f t="shared" si="58"/>
        <v>5.9760411292676943E-3</v>
      </c>
      <c r="P282" s="6">
        <f t="shared" si="59"/>
        <v>1.726725930981657E-7</v>
      </c>
    </row>
    <row r="283" spans="1:16" x14ac:dyDescent="0.25">
      <c r="A283" s="4">
        <v>43493</v>
      </c>
      <c r="B283" s="2">
        <v>165.71000699999999</v>
      </c>
      <c r="C283" s="2">
        <f t="shared" si="48"/>
        <v>156.54720105502386</v>
      </c>
      <c r="D283" s="2">
        <f t="shared" si="50"/>
        <v>83.957012785289876</v>
      </c>
      <c r="E283" s="5">
        <f t="shared" si="52"/>
        <v>16.700011999999987</v>
      </c>
      <c r="F283" s="6">
        <f t="shared" si="53"/>
        <v>0.11207309952597466</v>
      </c>
      <c r="G283" s="6">
        <f t="shared" si="54"/>
        <v>0.10622593065159996</v>
      </c>
      <c r="H283" s="6">
        <f t="shared" si="55"/>
        <v>1.021733392480423E-2</v>
      </c>
      <c r="J283" s="2">
        <v>40.472450000000002</v>
      </c>
      <c r="K283" s="2">
        <f t="shared" si="49"/>
        <v>49.695433763157894</v>
      </c>
      <c r="L283" s="2">
        <f t="shared" si="51"/>
        <v>85.063429495474111</v>
      </c>
      <c r="M283" s="5">
        <f t="shared" si="56"/>
        <v>2.1291200000000003</v>
      </c>
      <c r="N283" s="6">
        <f t="shared" si="57"/>
        <v>5.5527780190192146E-2</v>
      </c>
      <c r="O283" s="6">
        <f t="shared" si="58"/>
        <v>5.4040907420040918E-2</v>
      </c>
      <c r="P283" s="6">
        <f t="shared" si="59"/>
        <v>2.3503496892914953E-3</v>
      </c>
    </row>
    <row r="284" spans="1:16" x14ac:dyDescent="0.25">
      <c r="A284" s="4">
        <v>43500</v>
      </c>
      <c r="B284" s="2">
        <v>167.33000200000001</v>
      </c>
      <c r="C284" s="2">
        <f t="shared" si="48"/>
        <v>156.54720105502386</v>
      </c>
      <c r="D284" s="2">
        <f t="shared" si="50"/>
        <v>116.26879621897845</v>
      </c>
      <c r="E284" s="5">
        <f t="shared" si="52"/>
        <v>1.6199950000000172</v>
      </c>
      <c r="F284" s="6">
        <f t="shared" si="53"/>
        <v>9.7760843133632667E-3</v>
      </c>
      <c r="G284" s="6">
        <f t="shared" si="54"/>
        <v>9.7286075747381722E-3</v>
      </c>
      <c r="H284" s="6">
        <f t="shared" si="55"/>
        <v>2.1008523530960042E-5</v>
      </c>
      <c r="J284" s="2">
        <v>41.417900000000003</v>
      </c>
      <c r="K284" s="2">
        <f t="shared" si="49"/>
        <v>49.695433763157894</v>
      </c>
      <c r="L284" s="2">
        <f t="shared" si="51"/>
        <v>68.517565200218826</v>
      </c>
      <c r="M284" s="5">
        <f t="shared" si="56"/>
        <v>0.94545000000000101</v>
      </c>
      <c r="N284" s="6">
        <f t="shared" si="57"/>
        <v>2.3360335240391945E-2</v>
      </c>
      <c r="O284" s="6">
        <f t="shared" si="58"/>
        <v>2.3091658811281723E-2</v>
      </c>
      <c r="P284" s="6">
        <f t="shared" si="59"/>
        <v>3.0734145176482589E-4</v>
      </c>
    </row>
    <row r="285" spans="1:16" x14ac:dyDescent="0.25">
      <c r="A285" s="4">
        <v>43507</v>
      </c>
      <c r="B285" s="2">
        <v>162.5</v>
      </c>
      <c r="C285" s="2">
        <f t="shared" si="48"/>
        <v>156.54720105502386</v>
      </c>
      <c r="D285" s="2">
        <f t="shared" si="50"/>
        <v>35.435815279309018</v>
      </c>
      <c r="E285" s="5">
        <f t="shared" si="52"/>
        <v>-4.8300020000000075</v>
      </c>
      <c r="F285" s="6">
        <f t="shared" si="53"/>
        <v>-2.8865128442417679E-2</v>
      </c>
      <c r="G285" s="6">
        <f t="shared" si="54"/>
        <v>-2.9289920689119401E-2</v>
      </c>
      <c r="H285" s="6">
        <f t="shared" si="55"/>
        <v>1.1857707862681151E-3</v>
      </c>
      <c r="J285" s="2">
        <v>41.597973000000003</v>
      </c>
      <c r="K285" s="2">
        <f t="shared" si="49"/>
        <v>49.695433763157894</v>
      </c>
      <c r="L285" s="2">
        <f t="shared" si="51"/>
        <v>65.568870810881563</v>
      </c>
      <c r="M285" s="5">
        <f t="shared" si="56"/>
        <v>0.18007300000000015</v>
      </c>
      <c r="N285" s="6">
        <f t="shared" si="57"/>
        <v>4.3477095651880014E-3</v>
      </c>
      <c r="O285" s="6">
        <f t="shared" si="58"/>
        <v>4.3382855812461943E-3</v>
      </c>
      <c r="P285" s="6">
        <f t="shared" si="59"/>
        <v>1.4938134885670513E-6</v>
      </c>
    </row>
    <row r="286" spans="1:16" x14ac:dyDescent="0.25">
      <c r="A286" s="4">
        <v>43514</v>
      </c>
      <c r="B286" s="2">
        <v>161.88999899999999</v>
      </c>
      <c r="C286" s="2">
        <f t="shared" si="48"/>
        <v>156.54720105502386</v>
      </c>
      <c r="D286" s="2">
        <f t="shared" si="50"/>
        <v>28.545489880841121</v>
      </c>
      <c r="E286" s="5">
        <f t="shared" si="52"/>
        <v>-0.61000100000001112</v>
      </c>
      <c r="F286" s="6">
        <f t="shared" si="53"/>
        <v>-3.7538523076923761E-3</v>
      </c>
      <c r="G286" s="6">
        <f t="shared" si="54"/>
        <v>-3.7609156934116455E-3</v>
      </c>
      <c r="H286" s="6">
        <f t="shared" si="55"/>
        <v>7.9317150810849038E-5</v>
      </c>
      <c r="J286" s="2">
        <v>42.220416999999998</v>
      </c>
      <c r="K286" s="2">
        <f t="shared" si="49"/>
        <v>49.695433763157894</v>
      </c>
      <c r="L286" s="2">
        <f t="shared" si="51"/>
        <v>55.875875609491551</v>
      </c>
      <c r="M286" s="5">
        <f t="shared" si="56"/>
        <v>0.62244399999999445</v>
      </c>
      <c r="N286" s="6">
        <f t="shared" si="57"/>
        <v>1.4963325256256942E-2</v>
      </c>
      <c r="O286" s="6">
        <f t="shared" si="58"/>
        <v>1.4852479088490749E-2</v>
      </c>
      <c r="P286" s="6">
        <f t="shared" si="59"/>
        <v>8.6340834303072256E-5</v>
      </c>
    </row>
    <row r="287" spans="1:16" x14ac:dyDescent="0.25">
      <c r="A287" s="4">
        <v>43521</v>
      </c>
      <c r="B287" s="2">
        <v>162.279999</v>
      </c>
      <c r="C287" s="2">
        <f t="shared" si="48"/>
        <v>156.54720105502386</v>
      </c>
      <c r="D287" s="2">
        <f t="shared" si="50"/>
        <v>32.864972277922668</v>
      </c>
      <c r="E287" s="5">
        <f t="shared" si="52"/>
        <v>0.39000000000001478</v>
      </c>
      <c r="F287" s="6">
        <f t="shared" si="53"/>
        <v>2.4090431923470134E-3</v>
      </c>
      <c r="G287" s="6">
        <f t="shared" si="54"/>
        <v>2.4061460996769976E-3</v>
      </c>
      <c r="H287" s="6">
        <f t="shared" si="55"/>
        <v>7.5018793179629235E-6</v>
      </c>
      <c r="J287" s="2">
        <v>42.708599</v>
      </c>
      <c r="K287" s="2">
        <f t="shared" si="49"/>
        <v>49.695433763157894</v>
      </c>
      <c r="L287" s="2">
        <f t="shared" si="51"/>
        <v>48.815860007671624</v>
      </c>
      <c r="M287" s="5">
        <f t="shared" si="56"/>
        <v>0.48818200000000189</v>
      </c>
      <c r="N287" s="6">
        <f t="shared" si="57"/>
        <v>1.1562699629423412E-2</v>
      </c>
      <c r="O287" s="6">
        <f t="shared" si="58"/>
        <v>1.1496362485998789E-2</v>
      </c>
      <c r="P287" s="6">
        <f t="shared" si="59"/>
        <v>3.5234437211495064E-5</v>
      </c>
    </row>
    <row r="288" spans="1:16" x14ac:dyDescent="0.25">
      <c r="A288" s="4">
        <v>43528</v>
      </c>
      <c r="B288" s="2">
        <v>169.60000600000001</v>
      </c>
      <c r="C288" s="2">
        <f t="shared" si="48"/>
        <v>156.54720105502386</v>
      </c>
      <c r="D288" s="2">
        <f t="shared" si="50"/>
        <v>170.3757169315937</v>
      </c>
      <c r="E288" s="5">
        <f t="shared" si="52"/>
        <v>7.3200070000000039</v>
      </c>
      <c r="F288" s="6">
        <f t="shared" si="53"/>
        <v>4.510726549856587E-2</v>
      </c>
      <c r="G288" s="6">
        <f t="shared" si="54"/>
        <v>4.4119526559102867E-2</v>
      </c>
      <c r="H288" s="6">
        <f t="shared" si="55"/>
        <v>1.5190057712208519E-3</v>
      </c>
      <c r="J288" s="2">
        <v>42.205765</v>
      </c>
      <c r="K288" s="2">
        <f t="shared" si="49"/>
        <v>49.695433763157894</v>
      </c>
      <c r="L288" s="2">
        <f t="shared" si="51"/>
        <v>56.095138181823103</v>
      </c>
      <c r="M288" s="5">
        <f t="shared" si="56"/>
        <v>-0.502834</v>
      </c>
      <c r="N288" s="6">
        <f t="shared" si="57"/>
        <v>-1.1773600908800591E-2</v>
      </c>
      <c r="O288" s="6">
        <f t="shared" si="58"/>
        <v>-1.1843458607131057E-2</v>
      </c>
      <c r="P288" s="6">
        <f t="shared" si="59"/>
        <v>3.0289785213797064E-4</v>
      </c>
    </row>
    <row r="289" spans="1:16" x14ac:dyDescent="0.25">
      <c r="A289" s="4">
        <v>43535</v>
      </c>
      <c r="B289" s="2">
        <v>165.979996</v>
      </c>
      <c r="C289" s="2">
        <f t="shared" si="48"/>
        <v>156.54720105502386</v>
      </c>
      <c r="D289" s="2">
        <f t="shared" si="50"/>
        <v>88.977620473967377</v>
      </c>
      <c r="E289" s="5">
        <f t="shared" si="52"/>
        <v>-3.6200100000000077</v>
      </c>
      <c r="F289" s="6">
        <f t="shared" si="53"/>
        <v>-2.1344397829797291E-2</v>
      </c>
      <c r="G289" s="6">
        <f t="shared" si="54"/>
        <v>-2.1575483664148007E-2</v>
      </c>
      <c r="H289" s="6">
        <f t="shared" si="55"/>
        <v>7.1398969720143726E-4</v>
      </c>
      <c r="J289" s="2">
        <v>45.430202000000001</v>
      </c>
      <c r="K289" s="2">
        <f t="shared" si="49"/>
        <v>49.695433763157894</v>
      </c>
      <c r="L289" s="2">
        <f t="shared" si="51"/>
        <v>18.192201993450983</v>
      </c>
      <c r="M289" s="5">
        <f t="shared" si="56"/>
        <v>3.2244370000000018</v>
      </c>
      <c r="N289" s="6">
        <f t="shared" si="57"/>
        <v>7.6398022876732641E-2</v>
      </c>
      <c r="O289" s="6">
        <f t="shared" si="58"/>
        <v>7.3620303076593729E-2</v>
      </c>
      <c r="P289" s="6">
        <f t="shared" si="59"/>
        <v>4.6321364939466703E-3</v>
      </c>
    </row>
    <row r="290" spans="1:16" x14ac:dyDescent="0.25">
      <c r="A290" s="4">
        <v>43542</v>
      </c>
      <c r="B290" s="2">
        <v>164.33999600000001</v>
      </c>
      <c r="C290" s="2">
        <f t="shared" si="48"/>
        <v>156.54720105502386</v>
      </c>
      <c r="D290" s="2">
        <f t="shared" si="50"/>
        <v>60.727653054445859</v>
      </c>
      <c r="E290" s="5">
        <f t="shared" si="52"/>
        <v>-1.6399999999999864</v>
      </c>
      <c r="F290" s="6">
        <f t="shared" si="53"/>
        <v>-9.8807087572166611E-3</v>
      </c>
      <c r="G290" s="6">
        <f t="shared" si="54"/>
        <v>-9.9298469077543864E-3</v>
      </c>
      <c r="H290" s="6">
        <f t="shared" si="55"/>
        <v>2.2725408398825966E-4</v>
      </c>
      <c r="J290" s="2">
        <v>46.633575</v>
      </c>
      <c r="K290" s="2">
        <f t="shared" si="49"/>
        <v>49.695433763157894</v>
      </c>
      <c r="L290" s="2">
        <f t="shared" si="51"/>
        <v>9.3749790855267836</v>
      </c>
      <c r="M290" s="5">
        <f t="shared" si="56"/>
        <v>1.2033729999999991</v>
      </c>
      <c r="N290" s="6">
        <f t="shared" si="57"/>
        <v>2.6488392017275184E-2</v>
      </c>
      <c r="O290" s="6">
        <f t="shared" si="58"/>
        <v>2.6143649100466709E-2</v>
      </c>
      <c r="P290" s="6">
        <f t="shared" si="59"/>
        <v>4.2366593589828247E-4</v>
      </c>
    </row>
    <row r="291" spans="1:16" x14ac:dyDescent="0.25">
      <c r="A291" s="4">
        <v>43549</v>
      </c>
      <c r="B291" s="2">
        <v>166.69000199999999</v>
      </c>
      <c r="C291" s="2">
        <f t="shared" si="48"/>
        <v>156.54720105502386</v>
      </c>
      <c r="D291" s="2">
        <f t="shared" si="50"/>
        <v>102.87641100940868</v>
      </c>
      <c r="E291" s="5">
        <f t="shared" si="52"/>
        <v>2.3500059999999792</v>
      </c>
      <c r="F291" s="6">
        <f t="shared" si="53"/>
        <v>1.4299659591083225E-2</v>
      </c>
      <c r="G291" s="6">
        <f t="shared" si="54"/>
        <v>1.4198383790058462E-2</v>
      </c>
      <c r="H291" s="6">
        <f t="shared" si="55"/>
        <v>8.1961911520413033E-5</v>
      </c>
      <c r="J291" s="2">
        <v>46.365074</v>
      </c>
      <c r="K291" s="2">
        <f t="shared" si="49"/>
        <v>49.695433763157894</v>
      </c>
      <c r="L291" s="2">
        <f t="shared" si="51"/>
        <v>11.091296152061103</v>
      </c>
      <c r="M291" s="5">
        <f t="shared" si="56"/>
        <v>-0.26850100000000054</v>
      </c>
      <c r="N291" s="6">
        <f t="shared" si="57"/>
        <v>-5.7576756660839435E-3</v>
      </c>
      <c r="O291" s="6">
        <f t="shared" si="58"/>
        <v>-5.774314980545165E-3</v>
      </c>
      <c r="P291" s="6">
        <f t="shared" si="59"/>
        <v>1.2847808075202511E-4</v>
      </c>
    </row>
    <row r="292" spans="1:16" x14ac:dyDescent="0.25">
      <c r="A292" s="4">
        <v>43556</v>
      </c>
      <c r="B292" s="2">
        <v>175.720001</v>
      </c>
      <c r="C292" s="2">
        <f t="shared" si="48"/>
        <v>156.54720105502386</v>
      </c>
      <c r="D292" s="2">
        <f t="shared" si="50"/>
        <v>367.59625773007684</v>
      </c>
      <c r="E292" s="5">
        <f t="shared" si="52"/>
        <v>9.0299990000000037</v>
      </c>
      <c r="F292" s="6">
        <f t="shared" si="53"/>
        <v>5.4172409212641347E-2</v>
      </c>
      <c r="G292" s="6">
        <f t="shared" si="54"/>
        <v>5.2756012845133968E-2</v>
      </c>
      <c r="H292" s="6">
        <f t="shared" si="55"/>
        <v>2.2667988333450323E-3</v>
      </c>
      <c r="J292" s="2">
        <v>48.085915</v>
      </c>
      <c r="K292" s="2">
        <f t="shared" si="49"/>
        <v>49.695433763157894</v>
      </c>
      <c r="L292" s="2">
        <f t="shared" si="51"/>
        <v>2.5905506489573162</v>
      </c>
      <c r="M292" s="5">
        <f t="shared" si="56"/>
        <v>1.7208410000000001</v>
      </c>
      <c r="N292" s="6">
        <f t="shared" si="57"/>
        <v>3.7115027574419486E-2</v>
      </c>
      <c r="O292" s="6">
        <f t="shared" si="58"/>
        <v>3.6442846504155801E-2</v>
      </c>
      <c r="P292" s="6">
        <f t="shared" si="59"/>
        <v>9.5371918907840095E-4</v>
      </c>
    </row>
    <row r="293" spans="1:16" x14ac:dyDescent="0.25">
      <c r="A293" s="4">
        <v>43563</v>
      </c>
      <c r="B293" s="2">
        <v>179.10000600000001</v>
      </c>
      <c r="C293" s="2">
        <f t="shared" si="48"/>
        <v>156.54720105502386</v>
      </c>
      <c r="D293" s="2">
        <f t="shared" si="50"/>
        <v>508.62901088614046</v>
      </c>
      <c r="E293" s="5">
        <f t="shared" si="52"/>
        <v>3.3800050000000113</v>
      </c>
      <c r="F293" s="6">
        <f t="shared" si="53"/>
        <v>1.9235175169387869E-2</v>
      </c>
      <c r="G293" s="6">
        <f t="shared" si="54"/>
        <v>1.9052517769052386E-2</v>
      </c>
      <c r="H293" s="6">
        <f t="shared" si="55"/>
        <v>1.9341621391126874E-4</v>
      </c>
      <c r="J293" s="2">
        <v>48.542358</v>
      </c>
      <c r="K293" s="2">
        <f t="shared" si="49"/>
        <v>49.695433763157894</v>
      </c>
      <c r="L293" s="2">
        <f t="shared" si="51"/>
        <v>1.3295837155821588</v>
      </c>
      <c r="M293" s="5">
        <f t="shared" si="56"/>
        <v>0.45644300000000015</v>
      </c>
      <c r="N293" s="6">
        <f t="shared" si="57"/>
        <v>9.4922390475464628E-3</v>
      </c>
      <c r="O293" s="6">
        <f t="shared" si="58"/>
        <v>9.4474708239632044E-3</v>
      </c>
      <c r="P293" s="6">
        <f t="shared" si="59"/>
        <v>1.510852500286693E-5</v>
      </c>
    </row>
    <row r="294" spans="1:16" x14ac:dyDescent="0.25">
      <c r="A294" s="4">
        <v>43570</v>
      </c>
      <c r="B294" s="2">
        <v>178.279999</v>
      </c>
      <c r="C294" s="2">
        <f t="shared" si="48"/>
        <v>156.54720105502386</v>
      </c>
      <c r="D294" s="2">
        <f t="shared" si="50"/>
        <v>472.3145065171592</v>
      </c>
      <c r="E294" s="5">
        <f t="shared" si="52"/>
        <v>-0.82000700000000393</v>
      </c>
      <c r="F294" s="6">
        <f t="shared" si="53"/>
        <v>-4.5784867254555191E-3</v>
      </c>
      <c r="G294" s="6">
        <f t="shared" si="54"/>
        <v>-4.5890000983021062E-3</v>
      </c>
      <c r="H294" s="6">
        <f t="shared" si="55"/>
        <v>9.4752743283624364E-5</v>
      </c>
      <c r="J294" s="2">
        <v>49.760384000000002</v>
      </c>
      <c r="K294" s="2">
        <f t="shared" si="49"/>
        <v>49.695433763157894</v>
      </c>
      <c r="L294" s="2">
        <f t="shared" si="51"/>
        <v>4.2185332658459512E-3</v>
      </c>
      <c r="M294" s="5">
        <f t="shared" si="56"/>
        <v>1.2180260000000018</v>
      </c>
      <c r="N294" s="6">
        <f t="shared" si="57"/>
        <v>2.5092023753769888E-2</v>
      </c>
      <c r="O294" s="6">
        <f t="shared" si="58"/>
        <v>2.4782387832424549E-2</v>
      </c>
      <c r="P294" s="6">
        <f t="shared" si="59"/>
        <v>3.6948088686639916E-4</v>
      </c>
    </row>
    <row r="295" spans="1:16" x14ac:dyDescent="0.25">
      <c r="A295" s="4">
        <v>43577</v>
      </c>
      <c r="B295" s="2">
        <v>191.490005</v>
      </c>
      <c r="C295" s="2">
        <f t="shared" si="48"/>
        <v>156.54720105502386</v>
      </c>
      <c r="D295" s="2">
        <f t="shared" si="50"/>
        <v>1220.9995475370397</v>
      </c>
      <c r="E295" s="5">
        <f t="shared" si="52"/>
        <v>13.210005999999993</v>
      </c>
      <c r="F295" s="6">
        <f t="shared" si="53"/>
        <v>7.4096960254077596E-2</v>
      </c>
      <c r="G295" s="6">
        <f t="shared" si="54"/>
        <v>7.1480271577898352E-2</v>
      </c>
      <c r="H295" s="6">
        <f t="shared" si="55"/>
        <v>4.4003547254945806E-3</v>
      </c>
      <c r="J295" s="2">
        <v>49.867778999999999</v>
      </c>
      <c r="K295" s="2">
        <f t="shared" si="49"/>
        <v>49.695433763157894</v>
      </c>
      <c r="L295" s="2">
        <f t="shared" si="51"/>
        <v>2.9702880662161271E-2</v>
      </c>
      <c r="M295" s="5">
        <f t="shared" si="56"/>
        <v>0.1073949999999968</v>
      </c>
      <c r="N295" s="6">
        <f t="shared" si="57"/>
        <v>2.1582429910508086E-3</v>
      </c>
      <c r="O295" s="6">
        <f t="shared" si="58"/>
        <v>2.1559173302727517E-3</v>
      </c>
      <c r="P295" s="6">
        <f t="shared" si="59"/>
        <v>1.1591198205954746E-5</v>
      </c>
    </row>
    <row r="296" spans="1:16" x14ac:dyDescent="0.25">
      <c r="A296" s="4">
        <v>43584</v>
      </c>
      <c r="B296" s="2">
        <v>195.470001</v>
      </c>
      <c r="C296" s="2">
        <f t="shared" si="48"/>
        <v>156.54720105502386</v>
      </c>
      <c r="D296" s="2">
        <f t="shared" si="50"/>
        <v>1514.9843555566342</v>
      </c>
      <c r="E296" s="5">
        <f t="shared" si="52"/>
        <v>3.9799959999999999</v>
      </c>
      <c r="F296" s="6">
        <f t="shared" si="53"/>
        <v>2.078435373167388E-2</v>
      </c>
      <c r="G296" s="6">
        <f t="shared" si="54"/>
        <v>2.0571306033705668E-2</v>
      </c>
      <c r="H296" s="6">
        <f t="shared" si="55"/>
        <v>2.3796777148625022E-4</v>
      </c>
      <c r="J296" s="2">
        <v>51.686256</v>
      </c>
      <c r="K296" s="2">
        <f t="shared" si="49"/>
        <v>49.695433763157894</v>
      </c>
      <c r="L296" s="2">
        <f t="shared" si="51"/>
        <v>3.9633731787050084</v>
      </c>
      <c r="M296" s="5">
        <f t="shared" si="56"/>
        <v>1.8184770000000015</v>
      </c>
      <c r="N296" s="6">
        <f t="shared" si="57"/>
        <v>3.6465971343941375E-2</v>
      </c>
      <c r="O296" s="6">
        <f t="shared" si="58"/>
        <v>3.5816822006425574E-2</v>
      </c>
      <c r="P296" s="6">
        <f t="shared" si="59"/>
        <v>9.1544488759969184E-4</v>
      </c>
    </row>
    <row r="297" spans="1:16" x14ac:dyDescent="0.25">
      <c r="A297" s="4">
        <v>43591</v>
      </c>
      <c r="B297" s="2">
        <v>188.33999600000001</v>
      </c>
      <c r="C297" s="2">
        <f t="shared" si="48"/>
        <v>156.54720105502386</v>
      </c>
      <c r="D297" s="2">
        <f t="shared" si="50"/>
        <v>1010.7818104133012</v>
      </c>
      <c r="E297" s="5">
        <f t="shared" si="52"/>
        <v>-7.1300049999999828</v>
      </c>
      <c r="F297" s="6">
        <f t="shared" si="53"/>
        <v>-3.6476210996693979E-2</v>
      </c>
      <c r="G297" s="6">
        <f t="shared" si="54"/>
        <v>-3.7158101237074241E-2</v>
      </c>
      <c r="H297" s="6">
        <f t="shared" si="55"/>
        <v>1.7895610024807902E-3</v>
      </c>
      <c r="J297" s="2">
        <v>48.129860000000001</v>
      </c>
      <c r="K297" s="2">
        <f t="shared" si="49"/>
        <v>49.695433763157894</v>
      </c>
      <c r="L297" s="2">
        <f t="shared" si="51"/>
        <v>2.4510212078883664</v>
      </c>
      <c r="M297" s="5">
        <f t="shared" si="56"/>
        <v>-3.5563959999999994</v>
      </c>
      <c r="N297" s="6">
        <f t="shared" si="57"/>
        <v>-6.8807382759548286E-2</v>
      </c>
      <c r="O297" s="6">
        <f t="shared" si="58"/>
        <v>-7.1289130257556649E-2</v>
      </c>
      <c r="P297" s="6">
        <f t="shared" si="59"/>
        <v>5.9058660104591969E-3</v>
      </c>
    </row>
    <row r="298" spans="1:16" x14ac:dyDescent="0.25">
      <c r="A298" s="4">
        <v>43598</v>
      </c>
      <c r="B298" s="2">
        <v>185.300003</v>
      </c>
      <c r="C298" s="2">
        <f t="shared" si="48"/>
        <v>156.54720105502386</v>
      </c>
      <c r="D298" s="2">
        <f t="shared" si="50"/>
        <v>826.72361968702376</v>
      </c>
      <c r="E298" s="5">
        <f t="shared" si="52"/>
        <v>-3.0399930000000097</v>
      </c>
      <c r="F298" s="6">
        <f t="shared" si="53"/>
        <v>-1.6140984732738391E-2</v>
      </c>
      <c r="G298" s="6">
        <f t="shared" si="54"/>
        <v>-1.6272669362454566E-2</v>
      </c>
      <c r="H298" s="6">
        <f t="shared" si="55"/>
        <v>4.5872092930587344E-4</v>
      </c>
      <c r="J298" s="2">
        <v>46.310848</v>
      </c>
      <c r="K298" s="2">
        <f t="shared" si="49"/>
        <v>49.695433763157894</v>
      </c>
      <c r="L298" s="2">
        <f t="shared" si="51"/>
        <v>11.455420788171102</v>
      </c>
      <c r="M298" s="5">
        <f t="shared" si="56"/>
        <v>-1.8190120000000007</v>
      </c>
      <c r="N298" s="6">
        <f t="shared" si="57"/>
        <v>-3.7793835261519582E-2</v>
      </c>
      <c r="O298" s="6">
        <f t="shared" si="58"/>
        <v>-3.8526542817249314E-2</v>
      </c>
      <c r="P298" s="6">
        <f t="shared" si="59"/>
        <v>1.9436675392695074E-3</v>
      </c>
    </row>
    <row r="299" spans="1:16" x14ac:dyDescent="0.25">
      <c r="A299" s="4">
        <v>43605</v>
      </c>
      <c r="B299" s="2">
        <v>181.05999800000001</v>
      </c>
      <c r="C299" s="2">
        <f t="shared" si="48"/>
        <v>156.54720105502386</v>
      </c>
      <c r="D299" s="2">
        <f t="shared" si="50"/>
        <v>600.87721406563185</v>
      </c>
      <c r="E299" s="5">
        <f t="shared" si="52"/>
        <v>-4.2400049999999965</v>
      </c>
      <c r="F299" s="6">
        <f t="shared" si="53"/>
        <v>-2.2881839888583253E-2</v>
      </c>
      <c r="G299" s="6">
        <f t="shared" si="54"/>
        <v>-2.3147692480044037E-2</v>
      </c>
      <c r="H299" s="6">
        <f t="shared" si="55"/>
        <v>8.0048221839555764E-4</v>
      </c>
      <c r="J299" s="2">
        <v>43.853183999999999</v>
      </c>
      <c r="K299" s="2">
        <f t="shared" si="49"/>
        <v>49.695433763157894</v>
      </c>
      <c r="L299" s="2">
        <f t="shared" si="51"/>
        <v>34.13188229511848</v>
      </c>
      <c r="M299" s="5">
        <f t="shared" si="56"/>
        <v>-2.4576640000000012</v>
      </c>
      <c r="N299" s="6">
        <f t="shared" si="57"/>
        <v>-5.3068861965127508E-2</v>
      </c>
      <c r="O299" s="6">
        <f t="shared" si="58"/>
        <v>-5.4528904348254213E-2</v>
      </c>
      <c r="P299" s="6">
        <f t="shared" si="59"/>
        <v>3.6107367805705945E-3</v>
      </c>
    </row>
    <row r="300" spans="1:16" x14ac:dyDescent="0.25">
      <c r="A300" s="4">
        <v>43612</v>
      </c>
      <c r="B300" s="2">
        <v>177.470001</v>
      </c>
      <c r="C300" s="2">
        <f t="shared" si="48"/>
        <v>156.54720105502386</v>
      </c>
      <c r="D300" s="2">
        <f t="shared" si="50"/>
        <v>437.76355753749334</v>
      </c>
      <c r="E300" s="5">
        <f t="shared" si="52"/>
        <v>-3.589997000000011</v>
      </c>
      <c r="F300" s="6">
        <f t="shared" si="53"/>
        <v>-1.9827665081494205E-2</v>
      </c>
      <c r="G300" s="6">
        <f t="shared" si="54"/>
        <v>-2.0026870820003588E-2</v>
      </c>
      <c r="H300" s="6">
        <f t="shared" si="55"/>
        <v>6.3362821467726979E-4</v>
      </c>
      <c r="J300" s="2">
        <v>42.897571999999997</v>
      </c>
      <c r="K300" s="2">
        <f t="shared" si="49"/>
        <v>49.695433763157894</v>
      </c>
      <c r="L300" s="2">
        <f t="shared" si="51"/>
        <v>46.21092455100419</v>
      </c>
      <c r="M300" s="5">
        <f t="shared" si="56"/>
        <v>-0.95561200000000213</v>
      </c>
      <c r="N300" s="6">
        <f t="shared" si="57"/>
        <v>-2.1791165722425131E-2</v>
      </c>
      <c r="O300" s="6">
        <f t="shared" si="58"/>
        <v>-2.2032099760867924E-2</v>
      </c>
      <c r="P300" s="6">
        <f t="shared" si="59"/>
        <v>7.6135168354452411E-4</v>
      </c>
    </row>
    <row r="301" spans="1:16" x14ac:dyDescent="0.25">
      <c r="A301" s="4">
        <v>43619</v>
      </c>
      <c r="B301" s="2">
        <v>173.35000600000001</v>
      </c>
      <c r="C301" s="2">
        <f t="shared" si="48"/>
        <v>156.54720105502386</v>
      </c>
      <c r="D301" s="2">
        <f t="shared" si="50"/>
        <v>282.33425401891481</v>
      </c>
      <c r="E301" s="5">
        <f t="shared" si="52"/>
        <v>-4.1199949999999887</v>
      </c>
      <c r="F301" s="6">
        <f t="shared" si="53"/>
        <v>-2.3215162995350345E-2</v>
      </c>
      <c r="G301" s="6">
        <f t="shared" si="54"/>
        <v>-2.3488879438140205E-2</v>
      </c>
      <c r="H301" s="6">
        <f t="shared" si="55"/>
        <v>8.1990489189210703E-4</v>
      </c>
      <c r="J301" s="2">
        <v>46.592632000000002</v>
      </c>
      <c r="K301" s="2">
        <f t="shared" si="49"/>
        <v>49.695433763157894</v>
      </c>
      <c r="L301" s="2">
        <f t="shared" si="51"/>
        <v>9.6273787814557235</v>
      </c>
      <c r="M301" s="5">
        <f t="shared" si="56"/>
        <v>3.6950600000000051</v>
      </c>
      <c r="N301" s="6">
        <f t="shared" si="57"/>
        <v>8.6136809794270061E-2</v>
      </c>
      <c r="O301" s="6">
        <f t="shared" si="58"/>
        <v>8.2627189446943819E-2</v>
      </c>
      <c r="P301" s="6">
        <f t="shared" si="59"/>
        <v>5.9392742816160877E-3</v>
      </c>
    </row>
    <row r="302" spans="1:16" x14ac:dyDescent="0.25">
      <c r="A302" s="4">
        <v>43626</v>
      </c>
      <c r="B302" s="2">
        <v>181.33000200000001</v>
      </c>
      <c r="C302" s="2">
        <f t="shared" si="48"/>
        <v>156.54720105502386</v>
      </c>
      <c r="D302" s="2">
        <f t="shared" si="50"/>
        <v>614.18722267831049</v>
      </c>
      <c r="E302" s="5">
        <f t="shared" si="52"/>
        <v>7.9799959999999999</v>
      </c>
      <c r="F302" s="6">
        <f t="shared" si="53"/>
        <v>4.6034010520888007E-2</v>
      </c>
      <c r="G302" s="6">
        <f t="shared" si="54"/>
        <v>4.5005879952460373E-2</v>
      </c>
      <c r="H302" s="6">
        <f t="shared" si="55"/>
        <v>1.5888816205172889E-3</v>
      </c>
      <c r="J302" s="2">
        <v>47.227263999999998</v>
      </c>
      <c r="K302" s="2">
        <f t="shared" si="49"/>
        <v>49.695433763157894</v>
      </c>
      <c r="L302" s="2">
        <f t="shared" si="51"/>
        <v>6.0918619797669029</v>
      </c>
      <c r="M302" s="5">
        <f t="shared" si="56"/>
        <v>0.63463199999999631</v>
      </c>
      <c r="N302" s="6">
        <f t="shared" si="57"/>
        <v>1.3620866063114792E-2</v>
      </c>
      <c r="O302" s="6">
        <f t="shared" si="58"/>
        <v>1.3528935905161564E-2</v>
      </c>
      <c r="P302" s="6">
        <f t="shared" si="59"/>
        <v>6.3495935547896451E-5</v>
      </c>
    </row>
    <row r="303" spans="1:16" x14ac:dyDescent="0.25">
      <c r="A303" s="4">
        <v>43633</v>
      </c>
      <c r="B303" s="2">
        <v>191.13999899999999</v>
      </c>
      <c r="C303" s="2">
        <f t="shared" si="48"/>
        <v>156.54720105502386</v>
      </c>
      <c r="D303" s="2">
        <f t="shared" si="50"/>
        <v>1196.6616696619446</v>
      </c>
      <c r="E303" s="5">
        <f t="shared" si="52"/>
        <v>9.8099969999999814</v>
      </c>
      <c r="F303" s="6">
        <f t="shared" si="53"/>
        <v>5.410024205481441E-2</v>
      </c>
      <c r="G303" s="6">
        <f t="shared" si="54"/>
        <v>5.2687551910717549E-2</v>
      </c>
      <c r="H303" s="6">
        <f t="shared" si="55"/>
        <v>2.2602845453521757E-3</v>
      </c>
      <c r="J303" s="2">
        <v>48.707248999999997</v>
      </c>
      <c r="K303" s="2">
        <f t="shared" si="49"/>
        <v>49.695433763157894</v>
      </c>
      <c r="L303" s="2">
        <f t="shared" si="51"/>
        <v>0.9765091261374278</v>
      </c>
      <c r="M303" s="5">
        <f t="shared" si="56"/>
        <v>1.4799849999999992</v>
      </c>
      <c r="N303" s="6">
        <f t="shared" si="57"/>
        <v>3.1337513009434534E-2</v>
      </c>
      <c r="O303" s="6">
        <f t="shared" si="58"/>
        <v>3.0856516166311868E-2</v>
      </c>
      <c r="P303" s="6">
        <f t="shared" si="59"/>
        <v>6.3988832205795791E-4</v>
      </c>
    </row>
    <row r="304" spans="1:16" x14ac:dyDescent="0.25">
      <c r="A304" s="4">
        <v>43640</v>
      </c>
      <c r="B304" s="2">
        <v>193</v>
      </c>
      <c r="C304" s="2">
        <f t="shared" si="48"/>
        <v>156.54720105502386</v>
      </c>
      <c r="D304" s="2">
        <f t="shared" si="50"/>
        <v>1328.8065509228534</v>
      </c>
      <c r="E304" s="5">
        <f t="shared" si="52"/>
        <v>1.8600010000000111</v>
      </c>
      <c r="F304" s="6">
        <f t="shared" si="53"/>
        <v>9.7310924439212281E-3</v>
      </c>
      <c r="G304" s="6">
        <f t="shared" si="54"/>
        <v>9.6840502986191984E-3</v>
      </c>
      <c r="H304" s="6">
        <f t="shared" si="55"/>
        <v>2.0602051833118642E-5</v>
      </c>
      <c r="J304" s="2">
        <v>48.496521000000001</v>
      </c>
      <c r="K304" s="2">
        <f t="shared" si="49"/>
        <v>49.695433763157894</v>
      </c>
      <c r="L304" s="2">
        <f t="shared" si="51"/>
        <v>1.4373918136628927</v>
      </c>
      <c r="M304" s="5">
        <f t="shared" si="56"/>
        <v>-0.21072799999999603</v>
      </c>
      <c r="N304" s="6">
        <f t="shared" si="57"/>
        <v>-4.3264196670190925E-3</v>
      </c>
      <c r="O304" s="6">
        <f t="shared" si="58"/>
        <v>-4.33580570232145E-3</v>
      </c>
      <c r="P304" s="6">
        <f t="shared" si="59"/>
        <v>9.7936910303287575E-5</v>
      </c>
    </row>
    <row r="305" spans="1:16" x14ac:dyDescent="0.25">
      <c r="A305" s="4">
        <v>43647</v>
      </c>
      <c r="B305" s="2">
        <v>196.39999399999999</v>
      </c>
      <c r="C305" s="2">
        <f t="shared" si="48"/>
        <v>156.54720105502386</v>
      </c>
      <c r="D305" s="2">
        <f t="shared" si="50"/>
        <v>1588.2451055151391</v>
      </c>
      <c r="E305" s="5">
        <f t="shared" si="52"/>
        <v>3.3999939999999924</v>
      </c>
      <c r="F305" s="6">
        <f t="shared" si="53"/>
        <v>1.7616549222797886E-2</v>
      </c>
      <c r="G305" s="6">
        <f t="shared" si="54"/>
        <v>1.7463176465581383E-2</v>
      </c>
      <c r="H305" s="6">
        <f t="shared" si="55"/>
        <v>1.5173495901610922E-4</v>
      </c>
      <c r="J305" s="2">
        <v>50.042667000000002</v>
      </c>
      <c r="K305" s="2">
        <f t="shared" si="49"/>
        <v>49.695433763157894</v>
      </c>
      <c r="L305" s="2">
        <f t="shared" si="51"/>
        <v>0.12057092076784735</v>
      </c>
      <c r="M305" s="5">
        <f t="shared" si="56"/>
        <v>1.5461460000000002</v>
      </c>
      <c r="N305" s="6">
        <f t="shared" si="57"/>
        <v>3.1881585897677076E-2</v>
      </c>
      <c r="O305" s="6">
        <f t="shared" si="58"/>
        <v>3.1383918128752145E-2</v>
      </c>
      <c r="P305" s="6">
        <f t="shared" si="59"/>
        <v>6.6684880969247848E-4</v>
      </c>
    </row>
    <row r="306" spans="1:16" x14ac:dyDescent="0.25">
      <c r="A306" s="4">
        <v>43654</v>
      </c>
      <c r="B306" s="2">
        <v>204.86999499999999</v>
      </c>
      <c r="C306" s="2">
        <f t="shared" si="48"/>
        <v>156.54720105502386</v>
      </c>
      <c r="D306" s="2">
        <f t="shared" si="50"/>
        <v>2335.0924146486213</v>
      </c>
      <c r="E306" s="5">
        <f t="shared" si="52"/>
        <v>8.4700009999999963</v>
      </c>
      <c r="F306" s="6">
        <f t="shared" si="53"/>
        <v>4.3126279321576741E-2</v>
      </c>
      <c r="G306" s="6">
        <f t="shared" si="54"/>
        <v>4.2222241864919692E-2</v>
      </c>
      <c r="H306" s="6">
        <f t="shared" si="55"/>
        <v>1.3747143019970753E-3</v>
      </c>
      <c r="J306" s="2">
        <v>49.814785000000001</v>
      </c>
      <c r="K306" s="2">
        <f t="shared" si="49"/>
        <v>49.695433763157894</v>
      </c>
      <c r="L306" s="2">
        <f t="shared" si="51"/>
        <v>1.4244717735740672E-2</v>
      </c>
      <c r="M306" s="5">
        <f t="shared" si="56"/>
        <v>-0.22788200000000103</v>
      </c>
      <c r="N306" s="6">
        <f t="shared" si="57"/>
        <v>-4.5537540994767733E-3</v>
      </c>
      <c r="O306" s="6">
        <f t="shared" si="58"/>
        <v>-4.5641540221466456E-3</v>
      </c>
      <c r="P306" s="6">
        <f t="shared" si="59"/>
        <v>1.0250866382713763E-4</v>
      </c>
    </row>
    <row r="307" spans="1:16" x14ac:dyDescent="0.25">
      <c r="A307" s="4">
        <v>43661</v>
      </c>
      <c r="B307" s="2">
        <v>198.36000100000001</v>
      </c>
      <c r="C307" s="2">
        <f t="shared" si="48"/>
        <v>156.54720105502386</v>
      </c>
      <c r="D307" s="2">
        <f t="shared" si="50"/>
        <v>1748.3102392385974</v>
      </c>
      <c r="E307" s="5">
        <f t="shared" si="52"/>
        <v>-6.5099939999999776</v>
      </c>
      <c r="F307" s="6">
        <f t="shared" si="53"/>
        <v>-3.1776219841270451E-2</v>
      </c>
      <c r="G307" s="6">
        <f t="shared" si="54"/>
        <v>-3.2292040573114369E-2</v>
      </c>
      <c r="H307" s="6">
        <f t="shared" si="55"/>
        <v>1.401539642591508E-3</v>
      </c>
      <c r="J307" s="2">
        <v>49.640816000000001</v>
      </c>
      <c r="K307" s="2">
        <f t="shared" si="49"/>
        <v>49.695433763157894</v>
      </c>
      <c r="L307" s="2">
        <f t="shared" si="51"/>
        <v>2.9831000523716715E-3</v>
      </c>
      <c r="M307" s="5">
        <f t="shared" si="56"/>
        <v>-0.1739689999999996</v>
      </c>
      <c r="N307" s="6">
        <f t="shared" si="57"/>
        <v>-3.492316588338173E-3</v>
      </c>
      <c r="O307" s="6">
        <f t="shared" si="58"/>
        <v>-3.4984289609575675E-3</v>
      </c>
      <c r="P307" s="6">
        <f t="shared" si="59"/>
        <v>8.2064233967297148E-5</v>
      </c>
    </row>
    <row r="308" spans="1:16" x14ac:dyDescent="0.25">
      <c r="A308" s="4">
        <v>43668</v>
      </c>
      <c r="B308" s="2">
        <v>199.75</v>
      </c>
      <c r="C308" s="2">
        <f t="shared" si="48"/>
        <v>156.54720105502386</v>
      </c>
      <c r="D308" s="2">
        <f t="shared" si="50"/>
        <v>1866.4818366800314</v>
      </c>
      <c r="E308" s="5">
        <f t="shared" si="52"/>
        <v>1.3899989999999889</v>
      </c>
      <c r="F308" s="6">
        <f t="shared" si="53"/>
        <v>7.007456105023859E-3</v>
      </c>
      <c r="G308" s="6">
        <f t="shared" si="54"/>
        <v>6.9830179841120013E-3</v>
      </c>
      <c r="H308" s="6">
        <f t="shared" si="55"/>
        <v>3.3779352357506477E-6</v>
      </c>
      <c r="J308" s="2">
        <v>50.902724999999997</v>
      </c>
      <c r="K308" s="2">
        <f t="shared" si="49"/>
        <v>49.695433763157894</v>
      </c>
      <c r="L308" s="2">
        <f t="shared" si="51"/>
        <v>1.4575521305557346</v>
      </c>
      <c r="M308" s="5">
        <f t="shared" si="56"/>
        <v>1.2619089999999957</v>
      </c>
      <c r="N308" s="6">
        <f t="shared" si="57"/>
        <v>2.5420794855588104E-2</v>
      </c>
      <c r="O308" s="6">
        <f t="shared" si="58"/>
        <v>2.5103059911771353E-2</v>
      </c>
      <c r="P308" s="6">
        <f t="shared" si="59"/>
        <v>3.8191156151163729E-4</v>
      </c>
    </row>
    <row r="309" spans="1:16" x14ac:dyDescent="0.25">
      <c r="A309" s="4">
        <v>43675</v>
      </c>
      <c r="B309" s="2">
        <v>189.020004</v>
      </c>
      <c r="C309" s="2">
        <f t="shared" si="48"/>
        <v>156.54720105502386</v>
      </c>
      <c r="D309" s="2">
        <f t="shared" si="50"/>
        <v>1054.4829311032508</v>
      </c>
      <c r="E309" s="5">
        <f t="shared" si="52"/>
        <v>-10.729996</v>
      </c>
      <c r="F309" s="6">
        <f t="shared" si="53"/>
        <v>-5.3717126408010012E-2</v>
      </c>
      <c r="G309" s="6">
        <f t="shared" si="54"/>
        <v>-5.5213733917692354E-2</v>
      </c>
      <c r="H309" s="6">
        <f t="shared" si="55"/>
        <v>3.6431890710040423E-3</v>
      </c>
      <c r="J309" s="2">
        <v>49.991214999999997</v>
      </c>
      <c r="K309" s="2">
        <f t="shared" si="49"/>
        <v>49.695433763157894</v>
      </c>
      <c r="L309" s="2">
        <f t="shared" si="51"/>
        <v>8.7486540067844301E-2</v>
      </c>
      <c r="M309" s="5">
        <f t="shared" si="56"/>
        <v>-0.91150999999999982</v>
      </c>
      <c r="N309" s="6">
        <f t="shared" si="57"/>
        <v>-1.7906899876185409E-2</v>
      </c>
      <c r="O309" s="6">
        <f t="shared" si="58"/>
        <v>-1.8069168478141263E-2</v>
      </c>
      <c r="P309" s="6">
        <f t="shared" si="59"/>
        <v>5.5836133684865395E-4</v>
      </c>
    </row>
    <row r="310" spans="1:16" x14ac:dyDescent="0.25">
      <c r="A310" s="4">
        <v>43682</v>
      </c>
      <c r="B310" s="2">
        <v>187.85000600000001</v>
      </c>
      <c r="C310" s="2">
        <f t="shared" si="48"/>
        <v>156.54720105502386</v>
      </c>
      <c r="D310" s="2">
        <f t="shared" si="50"/>
        <v>979.86559742322299</v>
      </c>
      <c r="E310" s="5">
        <f t="shared" si="52"/>
        <v>-1.1699979999999925</v>
      </c>
      <c r="F310" s="6">
        <f t="shared" si="53"/>
        <v>-6.189810471065235E-3</v>
      </c>
      <c r="G310" s="6">
        <f t="shared" si="54"/>
        <v>-6.2090467683362733E-3</v>
      </c>
      <c r="H310" s="6">
        <f t="shared" si="55"/>
        <v>1.289166938142986E-4</v>
      </c>
      <c r="J310" s="2">
        <v>49.248767999999998</v>
      </c>
      <c r="K310" s="2">
        <f t="shared" si="49"/>
        <v>49.695433763157894</v>
      </c>
      <c r="L310" s="2">
        <f t="shared" si="51"/>
        <v>0.19951030397742511</v>
      </c>
      <c r="M310" s="5">
        <f t="shared" si="56"/>
        <v>-0.74244699999999852</v>
      </c>
      <c r="N310" s="6">
        <f t="shared" si="57"/>
        <v>-1.4851549417232579E-2</v>
      </c>
      <c r="O310" s="6">
        <f t="shared" si="58"/>
        <v>-1.4962937914307329E-2</v>
      </c>
      <c r="P310" s="6">
        <f t="shared" si="59"/>
        <v>4.2121159455222787E-4</v>
      </c>
    </row>
    <row r="311" spans="1:16" x14ac:dyDescent="0.25">
      <c r="A311" s="4">
        <v>43689</v>
      </c>
      <c r="B311" s="2">
        <v>183.699997</v>
      </c>
      <c r="C311" s="2">
        <f t="shared" si="48"/>
        <v>156.54720105502386</v>
      </c>
      <c r="D311" s="2">
        <f t="shared" si="50"/>
        <v>737.27432762951241</v>
      </c>
      <c r="E311" s="5">
        <f t="shared" si="52"/>
        <v>-4.1500090000000114</v>
      </c>
      <c r="F311" s="6">
        <f t="shared" si="53"/>
        <v>-2.2092141961390255E-2</v>
      </c>
      <c r="G311" s="6">
        <f t="shared" si="54"/>
        <v>-2.2339828070250051E-2</v>
      </c>
      <c r="H311" s="6">
        <f t="shared" si="55"/>
        <v>7.5542137990333355E-4</v>
      </c>
      <c r="J311" s="2">
        <v>50.791137999999997</v>
      </c>
      <c r="K311" s="2">
        <f t="shared" si="49"/>
        <v>49.695433763157894</v>
      </c>
      <c r="L311" s="2">
        <f t="shared" si="51"/>
        <v>1.2005677746337349</v>
      </c>
      <c r="M311" s="5">
        <f t="shared" si="56"/>
        <v>1.5423699999999982</v>
      </c>
      <c r="N311" s="6">
        <f t="shared" si="57"/>
        <v>3.1317940785848659E-2</v>
      </c>
      <c r="O311" s="6">
        <f t="shared" si="58"/>
        <v>3.0837538470787958E-2</v>
      </c>
      <c r="P311" s="6">
        <f t="shared" si="59"/>
        <v>6.3892856210923739E-4</v>
      </c>
    </row>
    <row r="312" spans="1:16" x14ac:dyDescent="0.25">
      <c r="A312" s="4">
        <v>43696</v>
      </c>
      <c r="B312" s="2">
        <v>177.75</v>
      </c>
      <c r="C312" s="2">
        <f t="shared" si="48"/>
        <v>156.54720105502386</v>
      </c>
      <c r="D312" s="2">
        <f t="shared" si="50"/>
        <v>449.55868310108121</v>
      </c>
      <c r="E312" s="5">
        <f t="shared" si="52"/>
        <v>-5.9499969999999962</v>
      </c>
      <c r="F312" s="6">
        <f t="shared" si="53"/>
        <v>-3.23897501206818E-2</v>
      </c>
      <c r="G312" s="6">
        <f t="shared" si="54"/>
        <v>-3.2925907206755131E-2</v>
      </c>
      <c r="H312" s="6">
        <f t="shared" si="55"/>
        <v>1.4494017405481299E-3</v>
      </c>
      <c r="J312" s="2">
        <v>49.841723999999999</v>
      </c>
      <c r="K312" s="2">
        <f t="shared" si="49"/>
        <v>49.695433763157894</v>
      </c>
      <c r="L312" s="2">
        <f t="shared" si="51"/>
        <v>2.1400833395319327E-2</v>
      </c>
      <c r="M312" s="5">
        <f t="shared" si="56"/>
        <v>-0.94941399999999732</v>
      </c>
      <c r="N312" s="6">
        <f t="shared" si="57"/>
        <v>-1.8692512855293719E-2</v>
      </c>
      <c r="O312" s="6">
        <f t="shared" si="58"/>
        <v>-1.8869425976411204E-2</v>
      </c>
      <c r="P312" s="6">
        <f t="shared" si="59"/>
        <v>5.9682139121249196E-4</v>
      </c>
    </row>
    <row r="313" spans="1:16" x14ac:dyDescent="0.25">
      <c r="A313" s="4">
        <v>43703</v>
      </c>
      <c r="B313" s="2">
        <v>185.66999799999999</v>
      </c>
      <c r="C313" s="2">
        <f t="shared" si="48"/>
        <v>156.54720105502386</v>
      </c>
      <c r="D313" s="2">
        <f t="shared" si="50"/>
        <v>848.13730189831108</v>
      </c>
      <c r="E313" s="5">
        <f t="shared" si="52"/>
        <v>7.9199979999999925</v>
      </c>
      <c r="F313" s="6">
        <f t="shared" si="53"/>
        <v>4.4556950773558326E-2</v>
      </c>
      <c r="G313" s="6">
        <f t="shared" si="54"/>
        <v>4.3592824964230094E-2</v>
      </c>
      <c r="H313" s="6">
        <f t="shared" si="55"/>
        <v>1.4782274026214628E-3</v>
      </c>
      <c r="J313" s="2">
        <v>51.342091000000003</v>
      </c>
      <c r="K313" s="2">
        <f t="shared" si="49"/>
        <v>49.695433763157894</v>
      </c>
      <c r="L313" s="2">
        <f t="shared" si="51"/>
        <v>2.711480055644492</v>
      </c>
      <c r="M313" s="5">
        <f t="shared" si="56"/>
        <v>1.5003670000000042</v>
      </c>
      <c r="N313" s="6">
        <f t="shared" si="57"/>
        <v>3.0102630478833443E-2</v>
      </c>
      <c r="O313" s="6">
        <f t="shared" si="58"/>
        <v>2.9658438519271486E-2</v>
      </c>
      <c r="P313" s="6">
        <f t="shared" si="59"/>
        <v>5.8071053434668378E-4</v>
      </c>
    </row>
    <row r="314" spans="1:16" x14ac:dyDescent="0.25">
      <c r="A314" s="4">
        <v>43710</v>
      </c>
      <c r="B314" s="2">
        <v>187.490005</v>
      </c>
      <c r="C314" s="2">
        <f t="shared" si="48"/>
        <v>156.54720105502386</v>
      </c>
      <c r="D314" s="2">
        <f t="shared" si="50"/>
        <v>957.45711597723061</v>
      </c>
      <c r="E314" s="5">
        <f t="shared" si="52"/>
        <v>1.8200070000000039</v>
      </c>
      <c r="F314" s="6">
        <f t="shared" si="53"/>
        <v>9.8023752873633574E-3</v>
      </c>
      <c r="G314" s="6">
        <f t="shared" si="54"/>
        <v>9.7546436753675782E-3</v>
      </c>
      <c r="H314" s="6">
        <f t="shared" si="55"/>
        <v>2.1247874635261835E-5</v>
      </c>
      <c r="J314" s="2">
        <v>52.453837999999998</v>
      </c>
      <c r="K314" s="2">
        <f t="shared" si="49"/>
        <v>49.695433763157894</v>
      </c>
      <c r="L314" s="2">
        <f t="shared" si="51"/>
        <v>7.6087939338284691</v>
      </c>
      <c r="M314" s="5">
        <f t="shared" si="56"/>
        <v>1.111746999999994</v>
      </c>
      <c r="N314" s="6">
        <f t="shared" si="57"/>
        <v>2.1653714882784846E-2</v>
      </c>
      <c r="O314" s="6">
        <f t="shared" si="58"/>
        <v>2.1422603526611766E-2</v>
      </c>
      <c r="P314" s="6">
        <f t="shared" si="59"/>
        <v>2.516062581659363E-4</v>
      </c>
    </row>
    <row r="315" spans="1:16" x14ac:dyDescent="0.25">
      <c r="A315" s="4">
        <v>43717</v>
      </c>
      <c r="B315" s="2">
        <v>187.19000199999999</v>
      </c>
      <c r="C315" s="2">
        <f t="shared" si="48"/>
        <v>156.54720105502386</v>
      </c>
      <c r="D315" s="2">
        <f t="shared" si="50"/>
        <v>938.98124975343001</v>
      </c>
      <c r="E315" s="5">
        <f t="shared" si="52"/>
        <v>-0.30000300000000379</v>
      </c>
      <c r="F315" s="6">
        <f t="shared" si="53"/>
        <v>-1.6001012960664427E-3</v>
      </c>
      <c r="G315" s="6">
        <f t="shared" si="54"/>
        <v>-1.6013828253788895E-3</v>
      </c>
      <c r="H315" s="6">
        <f t="shared" si="55"/>
        <v>4.5515057238092779E-5</v>
      </c>
      <c r="J315" s="2">
        <v>53.804164999999998</v>
      </c>
      <c r="K315" s="2">
        <f t="shared" si="49"/>
        <v>49.695433763157894</v>
      </c>
      <c r="L315" s="2">
        <f t="shared" si="51"/>
        <v>16.881672376602044</v>
      </c>
      <c r="M315" s="5">
        <f t="shared" si="56"/>
        <v>1.3503270000000001</v>
      </c>
      <c r="N315" s="6">
        <f t="shared" si="57"/>
        <v>2.5743149624246755E-2</v>
      </c>
      <c r="O315" s="6">
        <f t="shared" si="58"/>
        <v>2.5417373911079146E-2</v>
      </c>
      <c r="P315" s="6">
        <f t="shared" si="59"/>
        <v>3.9429535373744419E-4</v>
      </c>
    </row>
    <row r="316" spans="1:16" x14ac:dyDescent="0.25">
      <c r="A316" s="4">
        <v>43724</v>
      </c>
      <c r="B316" s="2">
        <v>189.929993</v>
      </c>
      <c r="C316" s="2">
        <f t="shared" si="48"/>
        <v>156.54720105502386</v>
      </c>
      <c r="D316" s="2">
        <f t="shared" si="50"/>
        <v>1114.4107980415633</v>
      </c>
      <c r="E316" s="5">
        <f t="shared" si="52"/>
        <v>2.7399910000000034</v>
      </c>
      <c r="F316" s="6">
        <f t="shared" si="53"/>
        <v>1.463748582042327E-2</v>
      </c>
      <c r="G316" s="6">
        <f t="shared" si="54"/>
        <v>1.4531391870891336E-2</v>
      </c>
      <c r="H316" s="6">
        <f t="shared" si="55"/>
        <v>8.8102437903487957E-5</v>
      </c>
      <c r="J316" s="2">
        <v>53.553288000000002</v>
      </c>
      <c r="K316" s="2">
        <f t="shared" si="49"/>
        <v>49.695433763157894</v>
      </c>
      <c r="L316" s="2">
        <f t="shared" si="51"/>
        <v>14.883039312720605</v>
      </c>
      <c r="M316" s="5">
        <f t="shared" si="56"/>
        <v>-0.25087699999999558</v>
      </c>
      <c r="N316" s="6">
        <f t="shared" si="57"/>
        <v>-4.6627802884775848E-3</v>
      </c>
      <c r="O316" s="6">
        <f t="shared" si="58"/>
        <v>-4.6736849590798112E-3</v>
      </c>
      <c r="P316" s="6">
        <f t="shared" si="59"/>
        <v>1.0473858701983601E-4</v>
      </c>
    </row>
    <row r="317" spans="1:16" x14ac:dyDescent="0.25">
      <c r="A317" s="4">
        <v>43731</v>
      </c>
      <c r="B317" s="2">
        <v>177.10000600000001</v>
      </c>
      <c r="C317" s="2">
        <f t="shared" si="48"/>
        <v>156.54720105502386</v>
      </c>
      <c r="D317" s="2">
        <f t="shared" si="50"/>
        <v>422.41779110623588</v>
      </c>
      <c r="E317" s="5">
        <f t="shared" si="52"/>
        <v>-12.829986999999988</v>
      </c>
      <c r="F317" s="6">
        <f t="shared" si="53"/>
        <v>-6.7551137118190635E-2</v>
      </c>
      <c r="G317" s="6">
        <f t="shared" si="54"/>
        <v>-6.9940967700508797E-2</v>
      </c>
      <c r="H317" s="6">
        <f t="shared" si="55"/>
        <v>5.6379178601651042E-3</v>
      </c>
      <c r="J317" s="2">
        <v>53.821392000000003</v>
      </c>
      <c r="K317" s="2">
        <f t="shared" si="49"/>
        <v>49.695433763157894</v>
      </c>
      <c r="L317" s="2">
        <f t="shared" si="51"/>
        <v>17.023531372165248</v>
      </c>
      <c r="M317" s="5">
        <f t="shared" si="56"/>
        <v>0.26810400000000101</v>
      </c>
      <c r="N317" s="6">
        <f t="shared" si="57"/>
        <v>5.006303254433248E-3</v>
      </c>
      <c r="O317" s="6">
        <f t="shared" si="58"/>
        <v>4.9938133863292175E-3</v>
      </c>
      <c r="P317" s="6">
        <f t="shared" si="59"/>
        <v>3.211362233206802E-7</v>
      </c>
    </row>
    <row r="318" spans="1:16" x14ac:dyDescent="0.25">
      <c r="A318" s="4">
        <v>43738</v>
      </c>
      <c r="B318" s="2">
        <v>180.449997</v>
      </c>
      <c r="C318" s="2">
        <f t="shared" si="48"/>
        <v>156.54720105502386</v>
      </c>
      <c r="D318" s="2">
        <f t="shared" si="50"/>
        <v>571.3436539871675</v>
      </c>
      <c r="E318" s="5">
        <f t="shared" si="52"/>
        <v>3.3499909999999886</v>
      </c>
      <c r="F318" s="6">
        <f t="shared" si="53"/>
        <v>1.8915815282355149E-2</v>
      </c>
      <c r="G318" s="6">
        <f t="shared" si="54"/>
        <v>1.8739135795741917E-2</v>
      </c>
      <c r="H318" s="6">
        <f t="shared" si="55"/>
        <v>1.8479775536563259E-4</v>
      </c>
      <c r="J318" s="2">
        <v>55.835811999999997</v>
      </c>
      <c r="K318" s="2">
        <f t="shared" si="49"/>
        <v>49.695433763157894</v>
      </c>
      <c r="L318" s="2">
        <f t="shared" si="51"/>
        <v>37.704244891484137</v>
      </c>
      <c r="M318" s="5">
        <f t="shared" si="56"/>
        <v>2.0144199999999941</v>
      </c>
      <c r="N318" s="6">
        <f t="shared" si="57"/>
        <v>3.7427868829553755E-2</v>
      </c>
      <c r="O318" s="6">
        <f t="shared" si="58"/>
        <v>3.6744446686102383E-2</v>
      </c>
      <c r="P318" s="6">
        <f t="shared" si="59"/>
        <v>9.7243839306402193E-4</v>
      </c>
    </row>
    <row r="319" spans="1:16" x14ac:dyDescent="0.25">
      <c r="A319" s="4">
        <v>43745</v>
      </c>
      <c r="B319" s="2">
        <v>184.19000199999999</v>
      </c>
      <c r="C319" s="2">
        <f t="shared" si="48"/>
        <v>156.54720105502386</v>
      </c>
      <c r="D319" s="2">
        <f t="shared" si="50"/>
        <v>764.12444408357328</v>
      </c>
      <c r="E319" s="5">
        <f t="shared" si="52"/>
        <v>3.7400049999999965</v>
      </c>
      <c r="F319" s="6">
        <f t="shared" si="53"/>
        <v>2.0725990923679518E-2</v>
      </c>
      <c r="G319" s="6">
        <f t="shared" si="54"/>
        <v>2.0514129925670636E-2</v>
      </c>
      <c r="H319" s="6">
        <f t="shared" si="55"/>
        <v>2.3620701997456532E-4</v>
      </c>
      <c r="J319" s="2">
        <v>58.098666999999999</v>
      </c>
      <c r="K319" s="2">
        <f t="shared" si="49"/>
        <v>49.695433763157894</v>
      </c>
      <c r="L319" s="2">
        <f t="shared" si="51"/>
        <v>70.614328832767839</v>
      </c>
      <c r="M319" s="5">
        <f t="shared" si="56"/>
        <v>2.2628550000000018</v>
      </c>
      <c r="N319" s="6">
        <f t="shared" si="57"/>
        <v>4.0526947114156803E-2</v>
      </c>
      <c r="O319" s="6">
        <f t="shared" si="58"/>
        <v>3.9727264751812888E-2</v>
      </c>
      <c r="P319" s="6">
        <f t="shared" si="59"/>
        <v>1.1673676625616591E-3</v>
      </c>
    </row>
    <row r="320" spans="1:16" x14ac:dyDescent="0.25">
      <c r="A320" s="4">
        <v>43752</v>
      </c>
      <c r="B320" s="2">
        <v>185.85000600000001</v>
      </c>
      <c r="C320" s="2">
        <f t="shared" si="48"/>
        <v>156.54720105502386</v>
      </c>
      <c r="D320" s="2">
        <f t="shared" si="50"/>
        <v>858.65437764331841</v>
      </c>
      <c r="E320" s="5">
        <f t="shared" si="52"/>
        <v>1.6600040000000149</v>
      </c>
      <c r="F320" s="6">
        <f t="shared" si="53"/>
        <v>9.0124544327873715E-3</v>
      </c>
      <c r="G320" s="6">
        <f t="shared" si="54"/>
        <v>8.9720846379965687E-3</v>
      </c>
      <c r="H320" s="6">
        <f t="shared" si="55"/>
        <v>1.4645796259566674E-5</v>
      </c>
      <c r="J320" s="2">
        <v>58.147865000000003</v>
      </c>
      <c r="K320" s="2">
        <f t="shared" si="49"/>
        <v>49.695433763157894</v>
      </c>
      <c r="L320" s="2">
        <f t="shared" si="51"/>
        <v>71.443593813544226</v>
      </c>
      <c r="M320" s="5">
        <f t="shared" si="56"/>
        <v>4.9198000000004072E-2</v>
      </c>
      <c r="N320" s="6">
        <f t="shared" si="57"/>
        <v>8.4680083968198571E-4</v>
      </c>
      <c r="O320" s="6">
        <f t="shared" si="58"/>
        <v>8.4644250612815153E-4</v>
      </c>
      <c r="P320" s="6">
        <f t="shared" si="59"/>
        <v>2.222235889538929E-5</v>
      </c>
    </row>
    <row r="321" spans="1:16" x14ac:dyDescent="0.25">
      <c r="A321" s="4">
        <v>43759</v>
      </c>
      <c r="B321" s="2">
        <v>187.88999899999999</v>
      </c>
      <c r="C321" s="2">
        <f t="shared" si="48"/>
        <v>156.54720105502386</v>
      </c>
      <c r="D321" s="2">
        <f t="shared" si="50"/>
        <v>982.37098301959975</v>
      </c>
      <c r="E321" s="5">
        <f t="shared" si="52"/>
        <v>2.0399929999999813</v>
      </c>
      <c r="F321" s="6">
        <f t="shared" si="53"/>
        <v>1.0976556008289723E-2</v>
      </c>
      <c r="G321" s="6">
        <f t="shared" si="54"/>
        <v>1.0916750855807338E-2</v>
      </c>
      <c r="H321" s="6">
        <f t="shared" si="55"/>
        <v>3.3311930738007336E-5</v>
      </c>
      <c r="J321" s="2">
        <v>60.649292000000003</v>
      </c>
      <c r="K321" s="2">
        <f t="shared" si="49"/>
        <v>49.695433763157894</v>
      </c>
      <c r="L321" s="2">
        <f t="shared" si="51"/>
        <v>119.98701027283371</v>
      </c>
      <c r="M321" s="5">
        <f t="shared" si="56"/>
        <v>2.5014269999999996</v>
      </c>
      <c r="N321" s="6">
        <f t="shared" si="57"/>
        <v>4.3018380812433948E-2</v>
      </c>
      <c r="O321" s="6">
        <f t="shared" si="58"/>
        <v>4.2118798885819667E-2</v>
      </c>
      <c r="P321" s="6">
        <f t="shared" si="59"/>
        <v>1.3365090558083905E-3</v>
      </c>
    </row>
    <row r="322" spans="1:16" x14ac:dyDescent="0.25">
      <c r="A322" s="4">
        <v>43766</v>
      </c>
      <c r="B322" s="2">
        <v>193.61999499999999</v>
      </c>
      <c r="C322" s="2">
        <f t="shared" ref="C322:C385" si="60">AVERAGE(B:B)</f>
        <v>156.54720105502386</v>
      </c>
      <c r="D322" s="2">
        <f t="shared" si="50"/>
        <v>1374.3920508866586</v>
      </c>
      <c r="E322" s="5">
        <f t="shared" si="52"/>
        <v>5.7299959999999999</v>
      </c>
      <c r="F322" s="6">
        <f t="shared" si="53"/>
        <v>3.0496546013606612E-2</v>
      </c>
      <c r="G322" s="6">
        <f t="shared" si="54"/>
        <v>3.0040769584978467E-2</v>
      </c>
      <c r="H322" s="6">
        <f t="shared" si="55"/>
        <v>6.1979426546478883E-4</v>
      </c>
      <c r="J322" s="2">
        <v>62.921982</v>
      </c>
      <c r="K322" s="2">
        <f t="shared" ref="K322:K385" si="61">AVERAGE(J:J)</f>
        <v>49.695433763157894</v>
      </c>
      <c r="L322" s="2">
        <f t="shared" si="51"/>
        <v>174.94157826151104</v>
      </c>
      <c r="M322" s="5">
        <f t="shared" si="56"/>
        <v>2.2726899999999972</v>
      </c>
      <c r="N322" s="6">
        <f t="shared" si="57"/>
        <v>3.7472655080623155E-2</v>
      </c>
      <c r="O322" s="6">
        <f t="shared" si="58"/>
        <v>3.6787616226579507E-2</v>
      </c>
      <c r="P322" s="6">
        <f t="shared" si="59"/>
        <v>9.7513264977980784E-4</v>
      </c>
    </row>
    <row r="323" spans="1:16" x14ac:dyDescent="0.25">
      <c r="A323" s="4">
        <v>43773</v>
      </c>
      <c r="B323" s="2">
        <v>190.83999600000001</v>
      </c>
      <c r="C323" s="2">
        <f t="shared" si="60"/>
        <v>156.54720105502386</v>
      </c>
      <c r="D323" s="2">
        <f t="shared" ref="D323:D386" si="62">(B323-C323)^2</f>
        <v>1175.9957851381819</v>
      </c>
      <c r="E323" s="5">
        <f t="shared" si="52"/>
        <v>-2.7799989999999752</v>
      </c>
      <c r="F323" s="6">
        <f t="shared" si="53"/>
        <v>-1.4358016071635449E-2</v>
      </c>
      <c r="G323" s="6">
        <f t="shared" si="54"/>
        <v>-1.4462089780206883E-2</v>
      </c>
      <c r="H323" s="6">
        <f t="shared" si="55"/>
        <v>3.8444196874734565E-4</v>
      </c>
      <c r="J323" s="2">
        <v>63.984543000000002</v>
      </c>
      <c r="K323" s="2">
        <f t="shared" si="61"/>
        <v>49.695433763157894</v>
      </c>
      <c r="L323" s="2">
        <f t="shared" ref="L323:L386" si="63">(J323-K323)^2</f>
        <v>204.17864278240646</v>
      </c>
      <c r="M323" s="5">
        <f t="shared" si="56"/>
        <v>1.0625610000000023</v>
      </c>
      <c r="N323" s="6">
        <f t="shared" si="57"/>
        <v>1.6886960108789997E-2</v>
      </c>
      <c r="O323" s="6">
        <f t="shared" si="58"/>
        <v>1.6745960553260181E-2</v>
      </c>
      <c r="P323" s="6">
        <f t="shared" si="59"/>
        <v>1.2511447833997978E-4</v>
      </c>
    </row>
    <row r="324" spans="1:16" x14ac:dyDescent="0.25">
      <c r="A324" s="4">
        <v>43780</v>
      </c>
      <c r="B324" s="2">
        <v>195.10000600000001</v>
      </c>
      <c r="C324" s="2">
        <f t="shared" si="60"/>
        <v>156.54720105502386</v>
      </c>
      <c r="D324" s="2">
        <f t="shared" si="62"/>
        <v>1486.3187691253772</v>
      </c>
      <c r="E324" s="5">
        <f t="shared" ref="E324:E387" si="64">B324-B323</f>
        <v>4.2600099999999941</v>
      </c>
      <c r="F324" s="6">
        <f t="shared" ref="F324:F387" si="65">E324/B323</f>
        <v>2.2322417152010388E-2</v>
      </c>
      <c r="G324" s="6">
        <f t="shared" ref="G324:G387" si="66">LN(B324/B323)</f>
        <v>2.2076918694585265E-2</v>
      </c>
      <c r="H324" s="6">
        <f t="shared" ref="H324:H387" si="67">(G324-$G$421)^2</f>
        <v>2.8668641723401126E-4</v>
      </c>
      <c r="J324" s="2">
        <v>65.563095000000004</v>
      </c>
      <c r="K324" s="2">
        <f t="shared" si="61"/>
        <v>49.695433763157894</v>
      </c>
      <c r="L324" s="2">
        <f t="shared" si="63"/>
        <v>251.78267312718168</v>
      </c>
      <c r="M324" s="5">
        <f t="shared" ref="M324:M387" si="68">J324-J323</f>
        <v>1.578552000000002</v>
      </c>
      <c r="N324" s="6">
        <f t="shared" ref="N324:N387" si="69">M324/J323</f>
        <v>2.467083339174591E-2</v>
      </c>
      <c r="O324" s="6">
        <f t="shared" ref="O324:O387" si="70">LN(J324/J323)</f>
        <v>2.4371422860077773E-2</v>
      </c>
      <c r="P324" s="6">
        <f t="shared" ref="P324:P387" si="71">(O324-$O$421)^2</f>
        <v>3.5385073568867438E-4</v>
      </c>
    </row>
    <row r="325" spans="1:16" x14ac:dyDescent="0.25">
      <c r="A325" s="4">
        <v>43787</v>
      </c>
      <c r="B325" s="2">
        <v>198.820007</v>
      </c>
      <c r="C325" s="2">
        <f t="shared" si="60"/>
        <v>156.54720105502386</v>
      </c>
      <c r="D325" s="2">
        <f t="shared" si="62"/>
        <v>1786.9901224616103</v>
      </c>
      <c r="E325" s="5">
        <f t="shared" si="64"/>
        <v>3.7200009999999963</v>
      </c>
      <c r="F325" s="6">
        <f t="shared" si="65"/>
        <v>1.9067149593014344E-2</v>
      </c>
      <c r="G325" s="6">
        <f t="shared" si="66"/>
        <v>1.8887649609199215E-2</v>
      </c>
      <c r="H325" s="6">
        <f t="shared" si="67"/>
        <v>1.8885761532271123E-4</v>
      </c>
      <c r="J325" s="2">
        <v>64.581215</v>
      </c>
      <c r="K325" s="2">
        <f t="shared" si="61"/>
        <v>49.695433763157894</v>
      </c>
      <c r="L325" s="2">
        <f t="shared" si="63"/>
        <v>221.58648303112051</v>
      </c>
      <c r="M325" s="5">
        <f t="shared" si="68"/>
        <v>-0.98188000000000386</v>
      </c>
      <c r="N325" s="6">
        <f t="shared" si="69"/>
        <v>-1.4976108129123615E-2</v>
      </c>
      <c r="O325" s="6">
        <f t="shared" si="70"/>
        <v>-1.5089382397739605E-2</v>
      </c>
      <c r="P325" s="6">
        <f t="shared" si="71"/>
        <v>4.2641773432926071E-4</v>
      </c>
    </row>
    <row r="326" spans="1:16" x14ac:dyDescent="0.25">
      <c r="A326" s="4">
        <v>43794</v>
      </c>
      <c r="B326" s="2">
        <v>201.63999899999999</v>
      </c>
      <c r="C326" s="2">
        <f t="shared" si="60"/>
        <v>156.54720105502386</v>
      </c>
      <c r="D326" s="2">
        <f t="shared" si="62"/>
        <v>2033.3604265064432</v>
      </c>
      <c r="E326" s="5">
        <f t="shared" si="64"/>
        <v>2.819991999999985</v>
      </c>
      <c r="F326" s="6">
        <f t="shared" si="65"/>
        <v>1.418364299725623E-2</v>
      </c>
      <c r="G326" s="6">
        <f t="shared" si="66"/>
        <v>1.408399626337244E-2</v>
      </c>
      <c r="H326" s="6">
        <f t="shared" si="67"/>
        <v>7.9903830997536744E-5</v>
      </c>
      <c r="J326" s="2">
        <v>65.930663999999993</v>
      </c>
      <c r="K326" s="2">
        <f t="shared" si="61"/>
        <v>49.695433763157894</v>
      </c>
      <c r="L326" s="2">
        <f t="shared" si="63"/>
        <v>263.58270084327199</v>
      </c>
      <c r="M326" s="5">
        <f t="shared" si="68"/>
        <v>1.3494489999999928</v>
      </c>
      <c r="N326" s="6">
        <f t="shared" si="69"/>
        <v>2.0895379561997909E-2</v>
      </c>
      <c r="O326" s="6">
        <f t="shared" si="70"/>
        <v>2.0680065334807617E-2</v>
      </c>
      <c r="P326" s="6">
        <f t="shared" si="71"/>
        <v>2.2860118907310793E-4</v>
      </c>
    </row>
    <row r="327" spans="1:16" x14ac:dyDescent="0.25">
      <c r="A327" s="4">
        <v>43801</v>
      </c>
      <c r="B327" s="2">
        <v>201.050003</v>
      </c>
      <c r="C327" s="2">
        <f t="shared" si="60"/>
        <v>156.54720105502386</v>
      </c>
      <c r="D327" s="2">
        <f t="shared" si="62"/>
        <v>1980.4993809537723</v>
      </c>
      <c r="E327" s="5">
        <f t="shared" si="64"/>
        <v>-0.58999599999998509</v>
      </c>
      <c r="F327" s="6">
        <f t="shared" si="65"/>
        <v>-2.925986921870522E-3</v>
      </c>
      <c r="G327" s="6">
        <f t="shared" si="66"/>
        <v>-2.9302759901523407E-3</v>
      </c>
      <c r="H327" s="6">
        <f t="shared" si="67"/>
        <v>6.5211729371456321E-5</v>
      </c>
      <c r="J327" s="2">
        <v>66.784255999999999</v>
      </c>
      <c r="K327" s="2">
        <f t="shared" si="61"/>
        <v>49.695433763157894</v>
      </c>
      <c r="L327" s="2">
        <f t="shared" si="63"/>
        <v>292.02784544238921</v>
      </c>
      <c r="M327" s="5">
        <f t="shared" si="68"/>
        <v>0.85359200000000612</v>
      </c>
      <c r="N327" s="6">
        <f t="shared" si="69"/>
        <v>1.2946813337114369E-2</v>
      </c>
      <c r="O327" s="6">
        <f t="shared" si="70"/>
        <v>1.2863719778694788E-2</v>
      </c>
      <c r="P327" s="6">
        <f t="shared" si="71"/>
        <v>5.333698684992756E-5</v>
      </c>
    </row>
    <row r="328" spans="1:16" x14ac:dyDescent="0.25">
      <c r="A328" s="4">
        <v>43808</v>
      </c>
      <c r="B328" s="2">
        <v>194.11000100000001</v>
      </c>
      <c r="C328" s="2">
        <f t="shared" si="60"/>
        <v>156.54720105502386</v>
      </c>
      <c r="D328" s="2">
        <f t="shared" si="62"/>
        <v>1410.9639397063002</v>
      </c>
      <c r="E328" s="5">
        <f t="shared" si="64"/>
        <v>-6.9400019999999927</v>
      </c>
      <c r="F328" s="6">
        <f t="shared" si="65"/>
        <v>-3.4518785856471695E-2</v>
      </c>
      <c r="G328" s="6">
        <f t="shared" si="66"/>
        <v>-3.5128634430226124E-2</v>
      </c>
      <c r="H328" s="6">
        <f t="shared" si="67"/>
        <v>1.6219738444934104E-3</v>
      </c>
      <c r="J328" s="2">
        <v>67.879600999999994</v>
      </c>
      <c r="K328" s="2">
        <f t="shared" si="61"/>
        <v>49.695433763157894</v>
      </c>
      <c r="L328" s="2">
        <f t="shared" si="63"/>
        <v>330.66393809744164</v>
      </c>
      <c r="M328" s="5">
        <f t="shared" si="68"/>
        <v>1.0953449999999947</v>
      </c>
      <c r="N328" s="6">
        <f t="shared" si="69"/>
        <v>1.64012458265612E-2</v>
      </c>
      <c r="O328" s="6">
        <f t="shared" si="70"/>
        <v>1.6268198187797289E-2</v>
      </c>
      <c r="P328" s="6">
        <f t="shared" si="71"/>
        <v>1.1465475314448434E-4</v>
      </c>
    </row>
    <row r="329" spans="1:16" x14ac:dyDescent="0.25">
      <c r="A329" s="4">
        <v>43815</v>
      </c>
      <c r="B329" s="2">
        <v>206.300003</v>
      </c>
      <c r="C329" s="2">
        <f t="shared" si="60"/>
        <v>156.54720105502386</v>
      </c>
      <c r="D329" s="2">
        <f t="shared" si="62"/>
        <v>2475.3413013760219</v>
      </c>
      <c r="E329" s="5">
        <f t="shared" si="64"/>
        <v>12.190001999999993</v>
      </c>
      <c r="F329" s="6">
        <f t="shared" si="65"/>
        <v>6.2799453594356486E-2</v>
      </c>
      <c r="G329" s="6">
        <f t="shared" si="66"/>
        <v>6.0906420784417235E-2</v>
      </c>
      <c r="H329" s="6">
        <f t="shared" si="67"/>
        <v>3.1093246747344225E-3</v>
      </c>
      <c r="J329" s="2">
        <v>68.937950000000001</v>
      </c>
      <c r="K329" s="2">
        <f t="shared" si="61"/>
        <v>49.695433763157894</v>
      </c>
      <c r="L329" s="2">
        <f t="shared" si="63"/>
        <v>370.27443112513214</v>
      </c>
      <c r="M329" s="5">
        <f t="shared" si="68"/>
        <v>1.0583490000000069</v>
      </c>
      <c r="N329" s="6">
        <f t="shared" si="69"/>
        <v>1.5591561889116097E-2</v>
      </c>
      <c r="O329" s="6">
        <f t="shared" si="70"/>
        <v>1.547126231556023E-2</v>
      </c>
      <c r="P329" s="6">
        <f t="shared" si="71"/>
        <v>9.8223165862141361E-5</v>
      </c>
    </row>
    <row r="330" spans="1:16" x14ac:dyDescent="0.25">
      <c r="A330" s="4">
        <v>43822</v>
      </c>
      <c r="B330" s="2">
        <v>208.10000600000001</v>
      </c>
      <c r="C330" s="2">
        <f t="shared" si="60"/>
        <v>156.54720105502386</v>
      </c>
      <c r="D330" s="2">
        <f t="shared" si="62"/>
        <v>2657.6916976947568</v>
      </c>
      <c r="E330" s="5">
        <f t="shared" si="64"/>
        <v>1.8000030000000038</v>
      </c>
      <c r="F330" s="6">
        <f t="shared" si="65"/>
        <v>8.7251719526150653E-3</v>
      </c>
      <c r="G330" s="6">
        <f t="shared" si="66"/>
        <v>8.6873276127453127E-3</v>
      </c>
      <c r="H330" s="6">
        <f t="shared" si="67"/>
        <v>1.2547362428613122E-5</v>
      </c>
      <c r="J330" s="2">
        <v>71.493758999999997</v>
      </c>
      <c r="K330" s="2">
        <f t="shared" si="61"/>
        <v>49.695433763157894</v>
      </c>
      <c r="L330" s="2">
        <f t="shared" si="63"/>
        <v>475.16698313114733</v>
      </c>
      <c r="M330" s="5">
        <f t="shared" si="68"/>
        <v>2.5558089999999964</v>
      </c>
      <c r="N330" s="6">
        <f t="shared" si="69"/>
        <v>3.7074049924606063E-2</v>
      </c>
      <c r="O330" s="6">
        <f t="shared" si="70"/>
        <v>3.6403334532693579E-2</v>
      </c>
      <c r="P330" s="6">
        <f t="shared" si="71"/>
        <v>9.5128030566144666E-4</v>
      </c>
    </row>
    <row r="331" spans="1:16" x14ac:dyDescent="0.25">
      <c r="A331" s="4">
        <v>43829</v>
      </c>
      <c r="B331" s="2">
        <v>208.66999799999999</v>
      </c>
      <c r="C331" s="2">
        <f t="shared" si="60"/>
        <v>156.54720105502386</v>
      </c>
      <c r="D331" s="2">
        <f t="shared" si="62"/>
        <v>2716.7859613672131</v>
      </c>
      <c r="E331" s="5">
        <f t="shared" si="64"/>
        <v>0.56999199999998496</v>
      </c>
      <c r="F331" s="6">
        <f t="shared" si="65"/>
        <v>2.7390292338578064E-3</v>
      </c>
      <c r="G331" s="6">
        <f t="shared" si="66"/>
        <v>2.7352849289013605E-3</v>
      </c>
      <c r="H331" s="6">
        <f t="shared" si="67"/>
        <v>5.8072182229392658E-6</v>
      </c>
      <c r="J331" s="2">
        <v>73.376082999999994</v>
      </c>
      <c r="K331" s="2">
        <f t="shared" si="61"/>
        <v>49.695433763157894</v>
      </c>
      <c r="L331" s="2">
        <f t="shared" si="63"/>
        <v>560.77314827835039</v>
      </c>
      <c r="M331" s="5">
        <f t="shared" si="68"/>
        <v>1.882323999999997</v>
      </c>
      <c r="N331" s="6">
        <f t="shared" si="69"/>
        <v>2.6328507919131754E-2</v>
      </c>
      <c r="O331" s="6">
        <f t="shared" si="70"/>
        <v>2.5987878657938078E-2</v>
      </c>
      <c r="P331" s="6">
        <f t="shared" si="71"/>
        <v>4.1727770852965131E-4</v>
      </c>
    </row>
    <row r="332" spans="1:16" x14ac:dyDescent="0.25">
      <c r="A332" s="4">
        <v>43836</v>
      </c>
      <c r="B332" s="2">
        <v>218.05999800000001</v>
      </c>
      <c r="C332" s="2">
        <f t="shared" si="60"/>
        <v>156.54720105502386</v>
      </c>
      <c r="D332" s="2">
        <f t="shared" si="62"/>
        <v>3783.8241879938664</v>
      </c>
      <c r="E332" s="5">
        <f t="shared" si="64"/>
        <v>9.3900000000000148</v>
      </c>
      <c r="F332" s="6">
        <f t="shared" si="65"/>
        <v>4.4999281592938985E-2</v>
      </c>
      <c r="G332" s="6">
        <f t="shared" si="66"/>
        <v>4.4016197945666226E-2</v>
      </c>
      <c r="H332" s="6">
        <f t="shared" si="67"/>
        <v>1.5109621015208432E-3</v>
      </c>
      <c r="J332" s="2">
        <v>76.558516999999995</v>
      </c>
      <c r="K332" s="2">
        <f t="shared" si="61"/>
        <v>49.695433763157894</v>
      </c>
      <c r="L332" s="2">
        <f t="shared" si="63"/>
        <v>721.62524098950712</v>
      </c>
      <c r="M332" s="5">
        <f t="shared" si="68"/>
        <v>3.1824340000000007</v>
      </c>
      <c r="N332" s="6">
        <f t="shared" si="69"/>
        <v>4.3371543831250858E-2</v>
      </c>
      <c r="O332" s="6">
        <f t="shared" si="70"/>
        <v>4.24573386937609E-2</v>
      </c>
      <c r="P332" s="6">
        <f t="shared" si="71"/>
        <v>1.3613765424802659E-3</v>
      </c>
    </row>
    <row r="333" spans="1:16" x14ac:dyDescent="0.25">
      <c r="A333" s="4">
        <v>43843</v>
      </c>
      <c r="B333" s="2">
        <v>222.13999899999999</v>
      </c>
      <c r="C333" s="2">
        <f t="shared" si="60"/>
        <v>156.54720105502386</v>
      </c>
      <c r="D333" s="2">
        <f t="shared" si="62"/>
        <v>4302.4151422504647</v>
      </c>
      <c r="E333" s="5">
        <f t="shared" si="64"/>
        <v>4.0800009999999816</v>
      </c>
      <c r="F333" s="6">
        <f t="shared" si="65"/>
        <v>1.8710451423557206E-2</v>
      </c>
      <c r="G333" s="6">
        <f t="shared" si="66"/>
        <v>1.8537564130860176E-2</v>
      </c>
      <c r="H333" s="6">
        <f t="shared" si="67"/>
        <v>1.7935804244458567E-4</v>
      </c>
      <c r="J333" s="2">
        <v>78.630814000000001</v>
      </c>
      <c r="K333" s="2">
        <f t="shared" si="61"/>
        <v>49.695433763157894</v>
      </c>
      <c r="L333" s="2">
        <f t="shared" si="63"/>
        <v>837.25622945063276</v>
      </c>
      <c r="M333" s="5">
        <f t="shared" si="68"/>
        <v>2.0722970000000061</v>
      </c>
      <c r="N333" s="6">
        <f t="shared" si="69"/>
        <v>2.7068144488744554E-2</v>
      </c>
      <c r="O333" s="6">
        <f t="shared" si="70"/>
        <v>2.6708281704016495E-2</v>
      </c>
      <c r="P333" s="6">
        <f t="shared" si="71"/>
        <v>4.4722857751085195E-4</v>
      </c>
    </row>
    <row r="334" spans="1:16" x14ac:dyDescent="0.25">
      <c r="A334" s="4">
        <v>43850</v>
      </c>
      <c r="B334" s="2">
        <v>217.94000199999999</v>
      </c>
      <c r="C334" s="2">
        <f t="shared" si="60"/>
        <v>156.54720105502386</v>
      </c>
      <c r="D334" s="2">
        <f t="shared" si="62"/>
        <v>3769.076007869462</v>
      </c>
      <c r="E334" s="5">
        <f t="shared" si="64"/>
        <v>-4.1999969999999962</v>
      </c>
      <c r="F334" s="6">
        <f t="shared" si="65"/>
        <v>-1.8906982168483744E-2</v>
      </c>
      <c r="G334" s="6">
        <f t="shared" si="66"/>
        <v>-1.9088004511730636E-2</v>
      </c>
      <c r="H334" s="6">
        <f t="shared" si="67"/>
        <v>5.8724345027147038E-4</v>
      </c>
      <c r="J334" s="2">
        <v>78.527198999999996</v>
      </c>
      <c r="K334" s="2">
        <f t="shared" si="61"/>
        <v>49.695433763157894</v>
      </c>
      <c r="L334" s="2">
        <f t="shared" si="63"/>
        <v>831.27068667237677</v>
      </c>
      <c r="M334" s="5">
        <f t="shared" si="68"/>
        <v>-0.1036150000000049</v>
      </c>
      <c r="N334" s="6">
        <f t="shared" si="69"/>
        <v>-1.3177403962777862E-3</v>
      </c>
      <c r="O334" s="6">
        <f t="shared" si="70"/>
        <v>-1.3186093796339392E-3</v>
      </c>
      <c r="P334" s="6">
        <f t="shared" si="71"/>
        <v>4.732217626806587E-5</v>
      </c>
    </row>
    <row r="335" spans="1:16" x14ac:dyDescent="0.25">
      <c r="A335" s="4">
        <v>43857</v>
      </c>
      <c r="B335" s="2">
        <v>201.91000399999999</v>
      </c>
      <c r="C335" s="2">
        <f t="shared" si="60"/>
        <v>156.54720105502386</v>
      </c>
      <c r="D335" s="2">
        <f t="shared" si="62"/>
        <v>2057.7838910247347</v>
      </c>
      <c r="E335" s="5">
        <f t="shared" si="64"/>
        <v>-16.029998000000006</v>
      </c>
      <c r="F335" s="6">
        <f t="shared" si="65"/>
        <v>-7.355234400704469E-2</v>
      </c>
      <c r="G335" s="6">
        <f t="shared" si="66"/>
        <v>-7.6397731352488341E-2</v>
      </c>
      <c r="H335" s="6">
        <f t="shared" si="67"/>
        <v>6.6492336679973563E-3</v>
      </c>
      <c r="J335" s="2">
        <v>76.356223999999997</v>
      </c>
      <c r="K335" s="2">
        <f t="shared" si="61"/>
        <v>49.695433763157894</v>
      </c>
      <c r="L335" s="2">
        <f t="shared" si="63"/>
        <v>710.79773605289529</v>
      </c>
      <c r="M335" s="5">
        <f t="shared" si="68"/>
        <v>-2.1709749999999985</v>
      </c>
      <c r="N335" s="6">
        <f t="shared" si="69"/>
        <v>-2.7646153532102917E-2</v>
      </c>
      <c r="O335" s="6">
        <f t="shared" si="70"/>
        <v>-2.8035501192001541E-2</v>
      </c>
      <c r="P335" s="6">
        <f t="shared" si="71"/>
        <v>1.1286914446138174E-3</v>
      </c>
    </row>
    <row r="336" spans="1:16" x14ac:dyDescent="0.25">
      <c r="A336" s="4">
        <v>43864</v>
      </c>
      <c r="B336" s="2">
        <v>212.33000200000001</v>
      </c>
      <c r="C336" s="2">
        <f t="shared" si="60"/>
        <v>156.54720105502386</v>
      </c>
      <c r="D336" s="2">
        <f t="shared" si="62"/>
        <v>3111.7208812668314</v>
      </c>
      <c r="E336" s="5">
        <f t="shared" si="64"/>
        <v>10.419998000000021</v>
      </c>
      <c r="F336" s="6">
        <f t="shared" si="65"/>
        <v>5.1607140773470651E-2</v>
      </c>
      <c r="G336" s="6">
        <f t="shared" si="66"/>
        <v>5.0319604239913183E-2</v>
      </c>
      <c r="H336" s="6">
        <f t="shared" si="67"/>
        <v>2.0407356543714105E-3</v>
      </c>
      <c r="J336" s="2">
        <v>78.951530000000005</v>
      </c>
      <c r="K336" s="2">
        <f t="shared" si="61"/>
        <v>49.695433763157894</v>
      </c>
      <c r="L336" s="2">
        <f t="shared" si="63"/>
        <v>855.91916701936714</v>
      </c>
      <c r="M336" s="5">
        <f t="shared" si="68"/>
        <v>2.5953060000000079</v>
      </c>
      <c r="N336" s="6">
        <f t="shared" si="69"/>
        <v>3.3989449242539917E-2</v>
      </c>
      <c r="O336" s="6">
        <f t="shared" si="70"/>
        <v>3.3424572206847122E-2</v>
      </c>
      <c r="P336" s="6">
        <f t="shared" si="71"/>
        <v>7.7640639676720199E-4</v>
      </c>
    </row>
    <row r="337" spans="1:16" x14ac:dyDescent="0.25">
      <c r="A337" s="4">
        <v>43871</v>
      </c>
      <c r="B337" s="2">
        <v>214.179993</v>
      </c>
      <c r="C337" s="2">
        <f t="shared" si="60"/>
        <v>156.54720105502386</v>
      </c>
      <c r="D337" s="2">
        <f t="shared" si="62"/>
        <v>3321.5387073729057</v>
      </c>
      <c r="E337" s="5">
        <f t="shared" si="64"/>
        <v>1.8499909999999886</v>
      </c>
      <c r="F337" s="6">
        <f t="shared" si="65"/>
        <v>8.7128101661299306E-3</v>
      </c>
      <c r="G337" s="6">
        <f t="shared" si="66"/>
        <v>8.675072676935798E-3</v>
      </c>
      <c r="H337" s="6">
        <f t="shared" si="67"/>
        <v>1.2460693116576735E-5</v>
      </c>
      <c r="J337" s="2">
        <v>80.355545000000006</v>
      </c>
      <c r="K337" s="2">
        <f t="shared" si="61"/>
        <v>49.695433763157894</v>
      </c>
      <c r="L337" s="2">
        <f t="shared" si="63"/>
        <v>940.04242105553203</v>
      </c>
      <c r="M337" s="5">
        <f t="shared" si="68"/>
        <v>1.4040150000000011</v>
      </c>
      <c r="N337" s="6">
        <f t="shared" si="69"/>
        <v>1.7783252585478724E-2</v>
      </c>
      <c r="O337" s="6">
        <f t="shared" si="70"/>
        <v>1.7626980513223815E-2</v>
      </c>
      <c r="P337" s="6">
        <f t="shared" si="71"/>
        <v>1.4559989863264662E-4</v>
      </c>
    </row>
    <row r="338" spans="1:16" x14ac:dyDescent="0.25">
      <c r="A338" s="4">
        <v>43878</v>
      </c>
      <c r="B338" s="2">
        <v>210.179993</v>
      </c>
      <c r="C338" s="2">
        <f t="shared" si="60"/>
        <v>156.54720105502386</v>
      </c>
      <c r="D338" s="2">
        <f t="shared" si="62"/>
        <v>2876.4763718130966</v>
      </c>
      <c r="E338" s="5">
        <f t="shared" si="64"/>
        <v>-4</v>
      </c>
      <c r="F338" s="6">
        <f t="shared" si="65"/>
        <v>-1.8675880711229643E-2</v>
      </c>
      <c r="G338" s="6">
        <f t="shared" si="66"/>
        <v>-1.8852477157274703E-2</v>
      </c>
      <c r="H338" s="6">
        <f t="shared" si="67"/>
        <v>5.7588380448136479E-4</v>
      </c>
      <c r="J338" s="2">
        <v>77.412834000000004</v>
      </c>
      <c r="K338" s="2">
        <f t="shared" si="61"/>
        <v>49.695433763157894</v>
      </c>
      <c r="L338" s="2">
        <f t="shared" si="63"/>
        <v>768.25427588929506</v>
      </c>
      <c r="M338" s="5">
        <f t="shared" si="68"/>
        <v>-2.9427110000000027</v>
      </c>
      <c r="N338" s="6">
        <f t="shared" si="69"/>
        <v>-3.6621131746415292E-2</v>
      </c>
      <c r="O338" s="6">
        <f t="shared" si="70"/>
        <v>-3.7308519577563565E-2</v>
      </c>
      <c r="P338" s="6">
        <f t="shared" si="71"/>
        <v>1.8377530290564377E-3</v>
      </c>
    </row>
    <row r="339" spans="1:16" x14ac:dyDescent="0.25">
      <c r="A339" s="4">
        <v>43885</v>
      </c>
      <c r="B339" s="2">
        <v>192.470001</v>
      </c>
      <c r="C339" s="2">
        <f t="shared" si="60"/>
        <v>156.54720105502386</v>
      </c>
      <c r="D339" s="2">
        <f t="shared" si="62"/>
        <v>1290.4475558867773</v>
      </c>
      <c r="E339" s="5">
        <f t="shared" si="64"/>
        <v>-17.709992</v>
      </c>
      <c r="F339" s="6">
        <f t="shared" si="65"/>
        <v>-8.4261074268852987E-2</v>
      </c>
      <c r="G339" s="6">
        <f t="shared" si="66"/>
        <v>-8.8023970510016161E-2</v>
      </c>
      <c r="H339" s="6">
        <f t="shared" si="67"/>
        <v>8.6804760687725826E-3</v>
      </c>
      <c r="J339" s="2">
        <v>67.598061000000001</v>
      </c>
      <c r="K339" s="2">
        <f t="shared" si="61"/>
        <v>49.695433763157894</v>
      </c>
      <c r="L339" s="2">
        <f t="shared" si="63"/>
        <v>320.50406198132089</v>
      </c>
      <c r="M339" s="5">
        <f t="shared" si="68"/>
        <v>-9.8147730000000024</v>
      </c>
      <c r="N339" s="6">
        <f t="shared" si="69"/>
        <v>-0.12678483001927046</v>
      </c>
      <c r="O339" s="6">
        <f t="shared" si="70"/>
        <v>-0.13557328159796742</v>
      </c>
      <c r="P339" s="6">
        <f t="shared" si="71"/>
        <v>1.9918744932065486E-2</v>
      </c>
    </row>
    <row r="340" spans="1:16" x14ac:dyDescent="0.25">
      <c r="A340" s="4">
        <v>43892</v>
      </c>
      <c r="B340" s="2">
        <v>181.08999600000001</v>
      </c>
      <c r="C340" s="2">
        <f t="shared" si="60"/>
        <v>156.54720105502386</v>
      </c>
      <c r="D340" s="2">
        <f t="shared" si="62"/>
        <v>602.34878371114689</v>
      </c>
      <c r="E340" s="5">
        <f t="shared" si="64"/>
        <v>-11.380004999999983</v>
      </c>
      <c r="F340" s="6">
        <f t="shared" si="65"/>
        <v>-5.9126123244525694E-2</v>
      </c>
      <c r="G340" s="6">
        <f t="shared" si="66"/>
        <v>-6.0946179457860759E-2</v>
      </c>
      <c r="H340" s="6">
        <f t="shared" si="67"/>
        <v>4.3680574821855552E-3</v>
      </c>
      <c r="J340" s="2">
        <v>71.473038000000003</v>
      </c>
      <c r="K340" s="2">
        <f t="shared" si="61"/>
        <v>49.695433763157894</v>
      </c>
      <c r="L340" s="2">
        <f t="shared" si="63"/>
        <v>474.26404629652336</v>
      </c>
      <c r="M340" s="5">
        <f t="shared" si="68"/>
        <v>3.8749770000000012</v>
      </c>
      <c r="N340" s="6">
        <f t="shared" si="69"/>
        <v>5.7323789213421392E-2</v>
      </c>
      <c r="O340" s="6">
        <f t="shared" si="70"/>
        <v>5.5740988468627024E-2</v>
      </c>
      <c r="P340" s="6">
        <f t="shared" si="71"/>
        <v>2.5180812011126471E-3</v>
      </c>
    </row>
    <row r="341" spans="1:16" x14ac:dyDescent="0.25">
      <c r="A341" s="4">
        <v>43899</v>
      </c>
      <c r="B341" s="2">
        <v>170.279999</v>
      </c>
      <c r="C341" s="2">
        <f t="shared" si="60"/>
        <v>156.54720105502386</v>
      </c>
      <c r="D341" s="2">
        <f t="shared" si="62"/>
        <v>188.58973939754094</v>
      </c>
      <c r="E341" s="5">
        <f t="shared" si="64"/>
        <v>-10.80999700000001</v>
      </c>
      <c r="F341" s="6">
        <f t="shared" si="65"/>
        <v>-5.9694059521653582E-2</v>
      </c>
      <c r="G341" s="6">
        <f t="shared" si="66"/>
        <v>-6.1549988077515334E-2</v>
      </c>
      <c r="H341" s="6">
        <f t="shared" si="67"/>
        <v>4.4482350378679137E-3</v>
      </c>
      <c r="J341" s="2">
        <v>68.738045</v>
      </c>
      <c r="K341" s="2">
        <f t="shared" si="61"/>
        <v>49.695433763157894</v>
      </c>
      <c r="L341" s="2">
        <f t="shared" si="63"/>
        <v>362.62104271750525</v>
      </c>
      <c r="M341" s="5">
        <f t="shared" si="68"/>
        <v>-2.7349930000000029</v>
      </c>
      <c r="N341" s="6">
        <f t="shared" si="69"/>
        <v>-3.8266080140597951E-2</v>
      </c>
      <c r="O341" s="6">
        <f t="shared" si="70"/>
        <v>-3.9017457157402693E-2</v>
      </c>
      <c r="P341" s="6">
        <f t="shared" si="71"/>
        <v>1.9871944613969925E-3</v>
      </c>
    </row>
    <row r="342" spans="1:16" x14ac:dyDescent="0.25">
      <c r="A342" s="4">
        <v>43906</v>
      </c>
      <c r="B342" s="2">
        <v>149.729996</v>
      </c>
      <c r="C342" s="2">
        <f t="shared" si="60"/>
        <v>156.54720105502386</v>
      </c>
      <c r="D342" s="2">
        <f t="shared" si="62"/>
        <v>46.474284762242903</v>
      </c>
      <c r="E342" s="5">
        <f t="shared" si="64"/>
        <v>-20.550003000000004</v>
      </c>
      <c r="F342" s="6">
        <f t="shared" si="65"/>
        <v>-0.12068359831268265</v>
      </c>
      <c r="G342" s="6">
        <f t="shared" si="66"/>
        <v>-0.12861048965239727</v>
      </c>
      <c r="H342" s="6">
        <f t="shared" si="67"/>
        <v>1.7890558293108767E-2</v>
      </c>
      <c r="J342" s="2">
        <v>56.687817000000003</v>
      </c>
      <c r="K342" s="2">
        <f t="shared" si="61"/>
        <v>49.695433763157894</v>
      </c>
      <c r="L342" s="2">
        <f t="shared" si="63"/>
        <v>48.893423330870526</v>
      </c>
      <c r="M342" s="5">
        <f t="shared" si="68"/>
        <v>-12.050227999999997</v>
      </c>
      <c r="N342" s="6">
        <f t="shared" si="69"/>
        <v>-0.17530652784786063</v>
      </c>
      <c r="O342" s="6">
        <f t="shared" si="70"/>
        <v>-0.19274351059535078</v>
      </c>
      <c r="P342" s="6">
        <f t="shared" si="71"/>
        <v>3.9324481494861251E-2</v>
      </c>
    </row>
    <row r="343" spans="1:16" x14ac:dyDescent="0.25">
      <c r="A343" s="4">
        <v>43913</v>
      </c>
      <c r="B343" s="2">
        <v>156.78999300000001</v>
      </c>
      <c r="C343" s="2">
        <f t="shared" si="60"/>
        <v>156.54720105502386</v>
      </c>
      <c r="D343" s="2">
        <f t="shared" si="62"/>
        <v>5.8947928545300649E-2</v>
      </c>
      <c r="E343" s="5">
        <f t="shared" si="64"/>
        <v>7.0599970000000098</v>
      </c>
      <c r="F343" s="6">
        <f t="shared" si="65"/>
        <v>4.7151520661230829E-2</v>
      </c>
      <c r="G343" s="6">
        <f t="shared" si="66"/>
        <v>4.607364029177962E-2</v>
      </c>
      <c r="H343" s="6">
        <f t="shared" si="67"/>
        <v>1.6751452482849129E-3</v>
      </c>
      <c r="J343" s="2">
        <v>61.262599999999999</v>
      </c>
      <c r="K343" s="2">
        <f t="shared" si="61"/>
        <v>49.695433763157894</v>
      </c>
      <c r="L343" s="2">
        <f t="shared" si="63"/>
        <v>133.79933475073994</v>
      </c>
      <c r="M343" s="5">
        <f t="shared" si="68"/>
        <v>4.5747829999999965</v>
      </c>
      <c r="N343" s="6">
        <f t="shared" si="69"/>
        <v>8.07013436414388E-2</v>
      </c>
      <c r="O343" s="6">
        <f t="shared" si="70"/>
        <v>7.7610222632806425E-2</v>
      </c>
      <c r="P343" s="6">
        <f t="shared" si="71"/>
        <v>5.1911622129476977E-3</v>
      </c>
    </row>
    <row r="344" spans="1:16" x14ac:dyDescent="0.25">
      <c r="A344" s="4">
        <v>43920</v>
      </c>
      <c r="B344" s="2">
        <v>154.179993</v>
      </c>
      <c r="C344" s="2">
        <f t="shared" si="60"/>
        <v>156.54720105502386</v>
      </c>
      <c r="D344" s="2">
        <f t="shared" si="62"/>
        <v>5.6036739757698752</v>
      </c>
      <c r="E344" s="5">
        <f t="shared" si="64"/>
        <v>-2.6100000000000136</v>
      </c>
      <c r="F344" s="6">
        <f t="shared" si="65"/>
        <v>-1.6646470543563413E-2</v>
      </c>
      <c r="G344" s="6">
        <f t="shared" si="66"/>
        <v>-1.6786580097017383E-2</v>
      </c>
      <c r="H344" s="6">
        <f t="shared" si="67"/>
        <v>4.8099867875624761E-4</v>
      </c>
      <c r="J344" s="2">
        <v>59.697277</v>
      </c>
      <c r="K344" s="2">
        <f t="shared" si="61"/>
        <v>49.695433763157894</v>
      </c>
      <c r="L344" s="2">
        <f t="shared" si="63"/>
        <v>100.03686813436417</v>
      </c>
      <c r="M344" s="5">
        <f t="shared" si="68"/>
        <v>-1.5653229999999994</v>
      </c>
      <c r="N344" s="6">
        <f t="shared" si="69"/>
        <v>-2.5551037664088682E-2</v>
      </c>
      <c r="O344" s="6">
        <f t="shared" si="70"/>
        <v>-2.5883134586227843E-2</v>
      </c>
      <c r="P344" s="6">
        <f t="shared" si="71"/>
        <v>9.8870229499791297E-4</v>
      </c>
    </row>
    <row r="345" spans="1:16" x14ac:dyDescent="0.25">
      <c r="A345" s="4">
        <v>43927</v>
      </c>
      <c r="B345" s="2">
        <v>175.19000199999999</v>
      </c>
      <c r="C345" s="2">
        <f t="shared" si="60"/>
        <v>156.54720105502386</v>
      </c>
      <c r="D345" s="2">
        <f t="shared" si="62"/>
        <v>347.55402707400293</v>
      </c>
      <c r="E345" s="5">
        <f t="shared" si="64"/>
        <v>21.010008999999997</v>
      </c>
      <c r="F345" s="6">
        <f t="shared" si="65"/>
        <v>0.13626936018864649</v>
      </c>
      <c r="G345" s="6">
        <f t="shared" si="66"/>
        <v>0.1277504050342709</v>
      </c>
      <c r="H345" s="6">
        <f t="shared" si="67"/>
        <v>1.503206033686815E-2</v>
      </c>
      <c r="J345" s="2">
        <v>66.270126000000005</v>
      </c>
      <c r="K345" s="2">
        <f t="shared" si="61"/>
        <v>49.695433763157894</v>
      </c>
      <c r="L345" s="2">
        <f t="shared" si="63"/>
        <v>274.72042274603416</v>
      </c>
      <c r="M345" s="5">
        <f t="shared" si="68"/>
        <v>6.572849000000005</v>
      </c>
      <c r="N345" s="6">
        <f t="shared" si="69"/>
        <v>0.11010299515001337</v>
      </c>
      <c r="O345" s="6">
        <f t="shared" si="70"/>
        <v>0.10445279944309881</v>
      </c>
      <c r="P345" s="6">
        <f t="shared" si="71"/>
        <v>9.7796864519615022E-3</v>
      </c>
    </row>
    <row r="346" spans="1:16" x14ac:dyDescent="0.25">
      <c r="A346" s="4">
        <v>43934</v>
      </c>
      <c r="B346" s="2">
        <v>179.240005</v>
      </c>
      <c r="C346" s="2">
        <f t="shared" si="60"/>
        <v>156.54720105502386</v>
      </c>
      <c r="D346" s="2">
        <f t="shared" si="62"/>
        <v>514.96335088512444</v>
      </c>
      <c r="E346" s="5">
        <f t="shared" si="64"/>
        <v>4.0500030000000038</v>
      </c>
      <c r="F346" s="6">
        <f t="shared" si="65"/>
        <v>2.3117774723240222E-2</v>
      </c>
      <c r="G346" s="6">
        <f t="shared" si="66"/>
        <v>2.2854607149593704E-2</v>
      </c>
      <c r="H346" s="6">
        <f t="shared" si="67"/>
        <v>3.1362657332854426E-4</v>
      </c>
      <c r="J346" s="2">
        <v>69.932441999999995</v>
      </c>
      <c r="K346" s="2">
        <f t="shared" si="61"/>
        <v>49.695433763157894</v>
      </c>
      <c r="L346" s="2">
        <f t="shared" si="63"/>
        <v>409.53650237801503</v>
      </c>
      <c r="M346" s="5">
        <f t="shared" si="68"/>
        <v>3.6623159999999899</v>
      </c>
      <c r="N346" s="6">
        <f t="shared" si="69"/>
        <v>5.5263453098006628E-2</v>
      </c>
      <c r="O346" s="6">
        <f t="shared" si="70"/>
        <v>5.3790454329845631E-2</v>
      </c>
      <c r="P346" s="6">
        <f t="shared" si="71"/>
        <v>2.3261282814445333E-3</v>
      </c>
    </row>
    <row r="347" spans="1:16" x14ac:dyDescent="0.25">
      <c r="A347" s="4">
        <v>43941</v>
      </c>
      <c r="B347" s="2">
        <v>190.070007</v>
      </c>
      <c r="C347" s="2">
        <f t="shared" si="60"/>
        <v>156.54720105502386</v>
      </c>
      <c r="D347" s="2">
        <f t="shared" si="62"/>
        <v>1123.7785184245276</v>
      </c>
      <c r="E347" s="5">
        <f t="shared" si="64"/>
        <v>10.830002000000007</v>
      </c>
      <c r="F347" s="6">
        <f t="shared" si="65"/>
        <v>6.0421790325212318E-2</v>
      </c>
      <c r="G347" s="6">
        <f t="shared" si="66"/>
        <v>5.8666744377781417E-2</v>
      </c>
      <c r="H347" s="6">
        <f t="shared" si="67"/>
        <v>2.8645662048855098E-3</v>
      </c>
      <c r="J347" s="2">
        <v>69.974472000000006</v>
      </c>
      <c r="K347" s="2">
        <f t="shared" si="61"/>
        <v>49.695433763157894</v>
      </c>
      <c r="L347" s="2">
        <f t="shared" si="63"/>
        <v>411.23939181130442</v>
      </c>
      <c r="M347" s="5">
        <f t="shared" si="68"/>
        <v>4.2030000000011114E-2</v>
      </c>
      <c r="N347" s="6">
        <f t="shared" si="69"/>
        <v>6.0100861342738635E-4</v>
      </c>
      <c r="O347" s="6">
        <f t="shared" si="70"/>
        <v>6.0082808008178027E-4</v>
      </c>
      <c r="P347" s="6">
        <f t="shared" si="71"/>
        <v>2.4598367478894876E-5</v>
      </c>
    </row>
    <row r="348" spans="1:16" x14ac:dyDescent="0.25">
      <c r="A348" s="4">
        <v>43948</v>
      </c>
      <c r="B348" s="2">
        <v>202.270004</v>
      </c>
      <c r="C348" s="2">
        <f t="shared" si="60"/>
        <v>156.54720105502386</v>
      </c>
      <c r="D348" s="2">
        <f t="shared" si="62"/>
        <v>2090.5747091451185</v>
      </c>
      <c r="E348" s="5">
        <f t="shared" si="64"/>
        <v>12.199996999999996</v>
      </c>
      <c r="F348" s="6">
        <f t="shared" si="65"/>
        <v>6.4186860370873747E-2</v>
      </c>
      <c r="G348" s="6">
        <f t="shared" si="66"/>
        <v>6.2210996149269122E-2</v>
      </c>
      <c r="H348" s="6">
        <f t="shared" si="67"/>
        <v>3.2565162772630728E-3</v>
      </c>
      <c r="J348" s="2">
        <v>71.482933000000003</v>
      </c>
      <c r="K348" s="2">
        <f t="shared" si="61"/>
        <v>49.695433763157894</v>
      </c>
      <c r="L348" s="2">
        <f t="shared" si="63"/>
        <v>474.69512299539548</v>
      </c>
      <c r="M348" s="5">
        <f t="shared" si="68"/>
        <v>1.5084609999999969</v>
      </c>
      <c r="N348" s="6">
        <f t="shared" si="69"/>
        <v>2.1557304498131789E-2</v>
      </c>
      <c r="O348" s="6">
        <f t="shared" si="70"/>
        <v>2.132823208498379E-2</v>
      </c>
      <c r="P348" s="6">
        <f t="shared" si="71"/>
        <v>2.4862130539801035E-4</v>
      </c>
    </row>
    <row r="349" spans="1:16" x14ac:dyDescent="0.25">
      <c r="A349" s="4">
        <v>43955</v>
      </c>
      <c r="B349" s="2">
        <v>212.35000600000001</v>
      </c>
      <c r="C349" s="2">
        <f t="shared" si="60"/>
        <v>156.54720105502386</v>
      </c>
      <c r="D349" s="2">
        <f t="shared" si="62"/>
        <v>3113.9530397270541</v>
      </c>
      <c r="E349" s="5">
        <f t="shared" si="64"/>
        <v>10.080002000000007</v>
      </c>
      <c r="F349" s="6">
        <f t="shared" si="65"/>
        <v>4.9834388691661902E-2</v>
      </c>
      <c r="G349" s="6">
        <f t="shared" si="66"/>
        <v>4.8632426673967263E-2</v>
      </c>
      <c r="H349" s="6">
        <f t="shared" si="67"/>
        <v>1.8911474089812659E-3</v>
      </c>
      <c r="J349" s="2">
        <v>76.690758000000002</v>
      </c>
      <c r="K349" s="2">
        <f t="shared" si="61"/>
        <v>49.695433763157894</v>
      </c>
      <c r="L349" s="2">
        <f t="shared" si="63"/>
        <v>728.74753065223501</v>
      </c>
      <c r="M349" s="5">
        <f t="shared" si="68"/>
        <v>5.2078249999999997</v>
      </c>
      <c r="N349" s="6">
        <f t="shared" si="69"/>
        <v>7.2854103510274257E-2</v>
      </c>
      <c r="O349" s="6">
        <f t="shared" si="70"/>
        <v>7.0322483770235283E-2</v>
      </c>
      <c r="P349" s="6">
        <f t="shared" si="71"/>
        <v>4.1941142555571359E-3</v>
      </c>
    </row>
    <row r="350" spans="1:16" x14ac:dyDescent="0.25">
      <c r="A350" s="4">
        <v>43962</v>
      </c>
      <c r="B350" s="2">
        <v>210.88000500000001</v>
      </c>
      <c r="C350" s="2">
        <f t="shared" si="60"/>
        <v>156.54720105502386</v>
      </c>
      <c r="D350" s="2">
        <f t="shared" si="62"/>
        <v>2952.0535845232157</v>
      </c>
      <c r="E350" s="5">
        <f t="shared" si="64"/>
        <v>-1.4700009999999963</v>
      </c>
      <c r="F350" s="6">
        <f t="shared" si="65"/>
        <v>-6.9225380667048168E-3</v>
      </c>
      <c r="G350" s="6">
        <f t="shared" si="66"/>
        <v>-6.9466099902097313E-3</v>
      </c>
      <c r="H350" s="6">
        <f t="shared" si="67"/>
        <v>1.4620949838643708E-4</v>
      </c>
      <c r="J350" s="2">
        <v>76.298309000000003</v>
      </c>
      <c r="K350" s="2">
        <f t="shared" si="61"/>
        <v>49.695433763157894</v>
      </c>
      <c r="L350" s="2">
        <f t="shared" si="63"/>
        <v>707.71297086698712</v>
      </c>
      <c r="M350" s="5">
        <f t="shared" si="68"/>
        <v>-0.39244899999999916</v>
      </c>
      <c r="N350" s="6">
        <f t="shared" si="69"/>
        <v>-5.1172919688706056E-3</v>
      </c>
      <c r="O350" s="6">
        <f t="shared" si="70"/>
        <v>-5.1304301478490412E-3</v>
      </c>
      <c r="P350" s="6">
        <f t="shared" si="71"/>
        <v>1.1429603468854233E-4</v>
      </c>
    </row>
    <row r="351" spans="1:16" x14ac:dyDescent="0.25">
      <c r="A351" s="4">
        <v>43969</v>
      </c>
      <c r="B351" s="2">
        <v>234.91000399999999</v>
      </c>
      <c r="C351" s="2">
        <f t="shared" si="60"/>
        <v>156.54720105502386</v>
      </c>
      <c r="D351" s="2">
        <f t="shared" si="62"/>
        <v>6140.7288853931586</v>
      </c>
      <c r="E351" s="5">
        <f t="shared" si="64"/>
        <v>24.029998999999975</v>
      </c>
      <c r="F351" s="6">
        <f t="shared" si="65"/>
        <v>0.11395105477164597</v>
      </c>
      <c r="G351" s="6">
        <f t="shared" si="66"/>
        <v>0.10791320406916251</v>
      </c>
      <c r="H351" s="6">
        <f t="shared" si="67"/>
        <v>1.0561282806873191E-2</v>
      </c>
      <c r="J351" s="2">
        <v>79.070457000000005</v>
      </c>
      <c r="K351" s="2">
        <f t="shared" si="61"/>
        <v>49.695433763157894</v>
      </c>
      <c r="L351" s="2">
        <f t="shared" si="63"/>
        <v>862.89199016501402</v>
      </c>
      <c r="M351" s="5">
        <f t="shared" si="68"/>
        <v>2.7721480000000014</v>
      </c>
      <c r="N351" s="6">
        <f t="shared" si="69"/>
        <v>3.6333020172177093E-2</v>
      </c>
      <c r="O351" s="6">
        <f t="shared" si="70"/>
        <v>3.5688540226580086E-2</v>
      </c>
      <c r="P351" s="6">
        <f t="shared" si="71"/>
        <v>9.0769867470471394E-4</v>
      </c>
    </row>
    <row r="352" spans="1:16" x14ac:dyDescent="0.25">
      <c r="A352" s="4">
        <v>43976</v>
      </c>
      <c r="B352" s="2">
        <v>225.08999600000001</v>
      </c>
      <c r="C352" s="2">
        <f t="shared" si="60"/>
        <v>156.54720105502386</v>
      </c>
      <c r="D352" s="2">
        <f t="shared" si="62"/>
        <v>4698.1147388690479</v>
      </c>
      <c r="E352" s="5">
        <f t="shared" si="64"/>
        <v>-9.820007999999973</v>
      </c>
      <c r="F352" s="6">
        <f t="shared" si="65"/>
        <v>-4.1803277139274043E-2</v>
      </c>
      <c r="G352" s="6">
        <f t="shared" si="66"/>
        <v>-4.2702174638394048E-2</v>
      </c>
      <c r="H352" s="6">
        <f t="shared" si="67"/>
        <v>2.2893618798601285E-3</v>
      </c>
      <c r="J352" s="2">
        <v>78.834900000000005</v>
      </c>
      <c r="K352" s="2">
        <f t="shared" si="61"/>
        <v>49.695433763157894</v>
      </c>
      <c r="L352" s="2">
        <f t="shared" si="63"/>
        <v>849.10849256806137</v>
      </c>
      <c r="M352" s="5">
        <f t="shared" si="68"/>
        <v>-0.23555700000000002</v>
      </c>
      <c r="N352" s="6">
        <f t="shared" si="69"/>
        <v>-2.9790772551118554E-3</v>
      </c>
      <c r="O352" s="6">
        <f t="shared" si="70"/>
        <v>-2.98352353850132E-3</v>
      </c>
      <c r="P352" s="6">
        <f t="shared" si="71"/>
        <v>7.3000375997797607E-5</v>
      </c>
    </row>
    <row r="353" spans="1:16" x14ac:dyDescent="0.25">
      <c r="A353" s="4">
        <v>43983</v>
      </c>
      <c r="B353" s="2">
        <v>230.770004</v>
      </c>
      <c r="C353" s="2">
        <f t="shared" si="60"/>
        <v>156.54720105502386</v>
      </c>
      <c r="D353" s="2">
        <f t="shared" si="62"/>
        <v>5509.0244770087584</v>
      </c>
      <c r="E353" s="5">
        <f t="shared" si="64"/>
        <v>5.6800079999999866</v>
      </c>
      <c r="F353" s="6">
        <f t="shared" si="65"/>
        <v>2.5234386693933686E-2</v>
      </c>
      <c r="G353" s="6">
        <f t="shared" si="66"/>
        <v>2.4921256394685801E-2</v>
      </c>
      <c r="H353" s="6">
        <f t="shared" si="67"/>
        <v>3.9109628340745322E-4</v>
      </c>
      <c r="J353" s="2">
        <v>82.197174000000004</v>
      </c>
      <c r="K353" s="2">
        <f t="shared" si="61"/>
        <v>49.695433763157894</v>
      </c>
      <c r="L353" s="2">
        <f t="shared" si="63"/>
        <v>1056.3631184231615</v>
      </c>
      <c r="M353" s="5">
        <f t="shared" si="68"/>
        <v>3.3622739999999993</v>
      </c>
      <c r="N353" s="6">
        <f t="shared" si="69"/>
        <v>4.2649562566832701E-2</v>
      </c>
      <c r="O353" s="6">
        <f t="shared" si="70"/>
        <v>4.1765129692584411E-2</v>
      </c>
      <c r="P353" s="6">
        <f t="shared" si="71"/>
        <v>1.3107750511241294E-3</v>
      </c>
    </row>
    <row r="354" spans="1:16" x14ac:dyDescent="0.25">
      <c r="A354" s="4">
        <v>43990</v>
      </c>
      <c r="B354" s="2">
        <v>228.58000200000001</v>
      </c>
      <c r="C354" s="2">
        <f t="shared" si="60"/>
        <v>156.54720105502386</v>
      </c>
      <c r="D354" s="2">
        <f t="shared" si="62"/>
        <v>5188.7244119785564</v>
      </c>
      <c r="E354" s="5">
        <f t="shared" si="64"/>
        <v>-2.1900019999999927</v>
      </c>
      <c r="F354" s="6">
        <f t="shared" si="65"/>
        <v>-9.4899768689174734E-3</v>
      </c>
      <c r="G354" s="6">
        <f t="shared" si="66"/>
        <v>-9.5352936306394766E-3</v>
      </c>
      <c r="H354" s="6">
        <f t="shared" si="67"/>
        <v>2.1551401530421567E-4</v>
      </c>
      <c r="J354" s="2">
        <v>84.007232999999999</v>
      </c>
      <c r="K354" s="2">
        <f t="shared" si="61"/>
        <v>49.695433763157894</v>
      </c>
      <c r="L354" s="2">
        <f t="shared" si="63"/>
        <v>1177.2995668693586</v>
      </c>
      <c r="M354" s="5">
        <f t="shared" si="68"/>
        <v>1.8100589999999954</v>
      </c>
      <c r="N354" s="6">
        <f t="shared" si="69"/>
        <v>2.2020939552009358E-2</v>
      </c>
      <c r="O354" s="6">
        <f t="shared" si="70"/>
        <v>2.1781980370063823E-2</v>
      </c>
      <c r="P354" s="6">
        <f t="shared" si="71"/>
        <v>2.631363536846235E-4</v>
      </c>
    </row>
    <row r="355" spans="1:16" x14ac:dyDescent="0.25">
      <c r="A355" s="4">
        <v>43997</v>
      </c>
      <c r="B355" s="2">
        <v>238.78999300000001</v>
      </c>
      <c r="C355" s="2">
        <f t="shared" si="60"/>
        <v>156.54720105502386</v>
      </c>
      <c r="D355" s="2">
        <f t="shared" si="62"/>
        <v>6763.8768269046332</v>
      </c>
      <c r="E355" s="5">
        <f t="shared" si="64"/>
        <v>10.209991000000002</v>
      </c>
      <c r="F355" s="6">
        <f t="shared" si="65"/>
        <v>4.4667035220342689E-2</v>
      </c>
      <c r="G355" s="6">
        <f t="shared" si="66"/>
        <v>4.3698208061135134E-2</v>
      </c>
      <c r="H355" s="6">
        <f t="shared" si="67"/>
        <v>1.4863419884524878E-3</v>
      </c>
      <c r="J355" s="2">
        <v>86.714905000000002</v>
      </c>
      <c r="K355" s="2">
        <f t="shared" si="61"/>
        <v>49.695433763157894</v>
      </c>
      <c r="L355" s="2">
        <f t="shared" si="63"/>
        <v>1370.4412506553801</v>
      </c>
      <c r="M355" s="5">
        <f t="shared" si="68"/>
        <v>2.7076720000000023</v>
      </c>
      <c r="N355" s="6">
        <f t="shared" si="69"/>
        <v>3.223141512112418E-2</v>
      </c>
      <c r="O355" s="6">
        <f t="shared" si="70"/>
        <v>3.172288137991524E-2</v>
      </c>
      <c r="P355" s="6">
        <f t="shared" si="71"/>
        <v>6.844700838097641E-4</v>
      </c>
    </row>
    <row r="356" spans="1:16" x14ac:dyDescent="0.25">
      <c r="A356" s="4">
        <v>44004</v>
      </c>
      <c r="B356" s="2">
        <v>216.08000200000001</v>
      </c>
      <c r="C356" s="2">
        <f t="shared" si="60"/>
        <v>156.54720105502386</v>
      </c>
      <c r="D356" s="2">
        <f t="shared" si="62"/>
        <v>3544.1543883541526</v>
      </c>
      <c r="E356" s="5">
        <f t="shared" si="64"/>
        <v>-22.709991000000002</v>
      </c>
      <c r="F356" s="6">
        <f t="shared" si="65"/>
        <v>-9.5104450210357017E-2</v>
      </c>
      <c r="G356" s="6">
        <f t="shared" si="66"/>
        <v>-9.9935756540067686E-2</v>
      </c>
      <c r="H356" s="6">
        <f t="shared" si="67"/>
        <v>1.1041986827452863E-2</v>
      </c>
      <c r="J356" s="2">
        <v>87.684417999999994</v>
      </c>
      <c r="K356" s="2">
        <f t="shared" si="61"/>
        <v>49.695433763157894</v>
      </c>
      <c r="L356" s="2">
        <f t="shared" si="63"/>
        <v>1443.1629233470376</v>
      </c>
      <c r="M356" s="5">
        <f t="shared" si="68"/>
        <v>0.96951299999999208</v>
      </c>
      <c r="N356" s="6">
        <f t="shared" si="69"/>
        <v>1.1180465457466534E-2</v>
      </c>
      <c r="O356" s="6">
        <f t="shared" si="70"/>
        <v>1.111842604492805E-2</v>
      </c>
      <c r="P356" s="6">
        <f t="shared" si="71"/>
        <v>3.089051735047428E-5</v>
      </c>
    </row>
    <row r="357" spans="1:16" x14ac:dyDescent="0.25">
      <c r="A357" s="4">
        <v>44011</v>
      </c>
      <c r="B357" s="2">
        <v>233.41999799999999</v>
      </c>
      <c r="C357" s="2">
        <f t="shared" si="60"/>
        <v>156.54720105502386</v>
      </c>
      <c r="D357" s="2">
        <f t="shared" si="62"/>
        <v>5909.4269101435311</v>
      </c>
      <c r="E357" s="5">
        <f t="shared" si="64"/>
        <v>17.339995999999985</v>
      </c>
      <c r="F357" s="6">
        <f t="shared" si="65"/>
        <v>8.024803702102884E-2</v>
      </c>
      <c r="G357" s="6">
        <f t="shared" si="66"/>
        <v>7.7190678675770133E-2</v>
      </c>
      <c r="H357" s="6">
        <f t="shared" si="67"/>
        <v>5.1905651213312188E-3</v>
      </c>
      <c r="J357" s="2">
        <v>90.282982000000004</v>
      </c>
      <c r="K357" s="2">
        <f t="shared" si="61"/>
        <v>49.695433763157894</v>
      </c>
      <c r="L357" s="2">
        <f t="shared" si="63"/>
        <v>1647.3490718779851</v>
      </c>
      <c r="M357" s="5">
        <f t="shared" si="68"/>
        <v>2.5985640000000103</v>
      </c>
      <c r="N357" s="6">
        <f t="shared" si="69"/>
        <v>2.9635413671788419E-2</v>
      </c>
      <c r="O357" s="6">
        <f t="shared" si="70"/>
        <v>2.920477227138614E-2</v>
      </c>
      <c r="P357" s="6">
        <f t="shared" si="71"/>
        <v>5.5905150671709772E-4</v>
      </c>
    </row>
    <row r="358" spans="1:16" x14ac:dyDescent="0.25">
      <c r="A358" s="4">
        <v>44018</v>
      </c>
      <c r="B358" s="2">
        <v>245.070007</v>
      </c>
      <c r="C358" s="2">
        <f t="shared" si="60"/>
        <v>156.54720105502386</v>
      </c>
      <c r="D358" s="2">
        <f t="shared" si="62"/>
        <v>7836.2871723719036</v>
      </c>
      <c r="E358" s="5">
        <f t="shared" si="64"/>
        <v>11.650009000000011</v>
      </c>
      <c r="F358" s="6">
        <f t="shared" si="65"/>
        <v>4.9910072400908903E-2</v>
      </c>
      <c r="G358" s="6">
        <f t="shared" si="66"/>
        <v>4.8704515169193427E-2</v>
      </c>
      <c r="H358" s="6">
        <f t="shared" si="67"/>
        <v>1.8974224773295144E-3</v>
      </c>
      <c r="J358" s="2">
        <v>95.135475</v>
      </c>
      <c r="K358" s="2">
        <f t="shared" si="61"/>
        <v>49.695433763157894</v>
      </c>
      <c r="L358" s="2">
        <f t="shared" si="63"/>
        <v>2064.797347605911</v>
      </c>
      <c r="M358" s="5">
        <f t="shared" si="68"/>
        <v>4.8524929999999955</v>
      </c>
      <c r="N358" s="6">
        <f t="shared" si="69"/>
        <v>5.3747593317198972E-2</v>
      </c>
      <c r="O358" s="6">
        <f t="shared" si="70"/>
        <v>5.2352946409326098E-2</v>
      </c>
      <c r="P358" s="6">
        <f t="shared" si="71"/>
        <v>2.1895328341101114E-3</v>
      </c>
    </row>
    <row r="359" spans="1:16" x14ac:dyDescent="0.25">
      <c r="A359" s="4">
        <v>44025</v>
      </c>
      <c r="B359" s="2">
        <v>242.029999</v>
      </c>
      <c r="C359" s="2">
        <f t="shared" si="60"/>
        <v>156.54720105502386</v>
      </c>
      <c r="D359" s="2">
        <f t="shared" si="62"/>
        <v>7307.3087445016172</v>
      </c>
      <c r="E359" s="5">
        <f t="shared" si="64"/>
        <v>-3.0400080000000003</v>
      </c>
      <c r="F359" s="6">
        <f t="shared" si="65"/>
        <v>-1.2404651377840782E-2</v>
      </c>
      <c r="G359" s="6">
        <f t="shared" si="66"/>
        <v>-1.2482231301305265E-2</v>
      </c>
      <c r="H359" s="6">
        <f t="shared" si="67"/>
        <v>3.1072287863342593E-4</v>
      </c>
      <c r="J359" s="2">
        <v>95.539635000000004</v>
      </c>
      <c r="K359" s="2">
        <f t="shared" si="61"/>
        <v>49.695433763157894</v>
      </c>
      <c r="L359" s="2">
        <f t="shared" si="63"/>
        <v>2101.6907870440755</v>
      </c>
      <c r="M359" s="5">
        <f t="shared" si="68"/>
        <v>0.40416000000000452</v>
      </c>
      <c r="N359" s="6">
        <f t="shared" si="69"/>
        <v>4.2482575506140536E-3</v>
      </c>
      <c r="O359" s="6">
        <f t="shared" si="70"/>
        <v>4.2392591804333518E-3</v>
      </c>
      <c r="P359" s="6">
        <f t="shared" si="71"/>
        <v>1.7456831442213525E-6</v>
      </c>
    </row>
    <row r="360" spans="1:16" x14ac:dyDescent="0.25">
      <c r="A360" s="4">
        <v>44032</v>
      </c>
      <c r="B360" s="2">
        <v>230.71000699999999</v>
      </c>
      <c r="C360" s="2">
        <f t="shared" si="60"/>
        <v>156.54720105502386</v>
      </c>
      <c r="D360" s="2">
        <f t="shared" si="62"/>
        <v>5500.1217856321864</v>
      </c>
      <c r="E360" s="5">
        <f t="shared" si="64"/>
        <v>-11.319992000000013</v>
      </c>
      <c r="F360" s="6">
        <f t="shared" si="65"/>
        <v>-4.6771028578155772E-2</v>
      </c>
      <c r="G360" s="6">
        <f t="shared" si="66"/>
        <v>-4.7900140365211979E-2</v>
      </c>
      <c r="H360" s="6">
        <f t="shared" si="67"/>
        <v>2.8137977355321259E-3</v>
      </c>
      <c r="J360" s="2">
        <v>91.857506000000001</v>
      </c>
      <c r="K360" s="2">
        <f t="shared" si="61"/>
        <v>49.695433763157894</v>
      </c>
      <c r="L360" s="2">
        <f t="shared" si="63"/>
        <v>1777.6403353046919</v>
      </c>
      <c r="M360" s="5">
        <f t="shared" si="68"/>
        <v>-3.6821290000000033</v>
      </c>
      <c r="N360" s="6">
        <f t="shared" si="69"/>
        <v>-3.8540329361735612E-2</v>
      </c>
      <c r="O360" s="6">
        <f t="shared" si="70"/>
        <v>-3.9302659046959322E-2</v>
      </c>
      <c r="P360" s="6">
        <f t="shared" si="71"/>
        <v>2.0127032380033473E-3</v>
      </c>
    </row>
    <row r="361" spans="1:16" x14ac:dyDescent="0.25">
      <c r="A361" s="4">
        <v>44039</v>
      </c>
      <c r="B361" s="2">
        <v>253.66999799999999</v>
      </c>
      <c r="C361" s="2">
        <f t="shared" si="60"/>
        <v>156.54720105502386</v>
      </c>
      <c r="D361" s="2">
        <f t="shared" si="62"/>
        <v>9432.837686415065</v>
      </c>
      <c r="E361" s="5">
        <f t="shared" si="64"/>
        <v>22.959991000000002</v>
      </c>
      <c r="F361" s="6">
        <f t="shared" si="65"/>
        <v>9.9518834482112448E-2</v>
      </c>
      <c r="G361" s="6">
        <f t="shared" si="66"/>
        <v>9.4872660908810358E-2</v>
      </c>
      <c r="H361" s="6">
        <f t="shared" si="67"/>
        <v>8.0510348312049715E-3</v>
      </c>
      <c r="J361" s="2">
        <v>105.390907</v>
      </c>
      <c r="K361" s="2">
        <f t="shared" si="61"/>
        <v>49.695433763157894</v>
      </c>
      <c r="L361" s="2">
        <f t="shared" si="63"/>
        <v>3101.9857390757952</v>
      </c>
      <c r="M361" s="5">
        <f t="shared" si="68"/>
        <v>13.533400999999998</v>
      </c>
      <c r="N361" s="6">
        <f t="shared" si="69"/>
        <v>0.14733037711692279</v>
      </c>
      <c r="O361" s="6">
        <f t="shared" si="70"/>
        <v>0.13743783252023356</v>
      </c>
      <c r="P361" s="6">
        <f t="shared" si="71"/>
        <v>1.7391630249650351E-2</v>
      </c>
    </row>
    <row r="362" spans="1:16" x14ac:dyDescent="0.25">
      <c r="A362" s="4">
        <v>44046</v>
      </c>
      <c r="B362" s="2">
        <v>268.44000199999999</v>
      </c>
      <c r="C362" s="2">
        <f t="shared" si="60"/>
        <v>156.54720105502386</v>
      </c>
      <c r="D362" s="2">
        <f t="shared" si="62"/>
        <v>12519.998903312051</v>
      </c>
      <c r="E362" s="5">
        <f t="shared" si="64"/>
        <v>14.770004</v>
      </c>
      <c r="F362" s="6">
        <f t="shared" si="65"/>
        <v>5.8225269509404105E-2</v>
      </c>
      <c r="G362" s="6">
        <f t="shared" si="66"/>
        <v>5.6593230913045141E-2</v>
      </c>
      <c r="H362" s="6">
        <f t="shared" si="67"/>
        <v>2.6469099706434838E-3</v>
      </c>
      <c r="J362" s="2">
        <v>110.20372</v>
      </c>
      <c r="K362" s="2">
        <f t="shared" si="61"/>
        <v>49.695433763157894</v>
      </c>
      <c r="L362" s="2">
        <f t="shared" si="63"/>
        <v>3661.2527033196166</v>
      </c>
      <c r="M362" s="5">
        <f t="shared" si="68"/>
        <v>4.8128130000000056</v>
      </c>
      <c r="N362" s="6">
        <f t="shared" si="69"/>
        <v>4.5666302122250507E-2</v>
      </c>
      <c r="O362" s="6">
        <f t="shared" si="70"/>
        <v>4.4654291916447014E-2</v>
      </c>
      <c r="P362" s="6">
        <f t="shared" si="71"/>
        <v>1.5283243935810442E-3</v>
      </c>
    </row>
    <row r="363" spans="1:16" x14ac:dyDescent="0.25">
      <c r="A363" s="4">
        <v>44053</v>
      </c>
      <c r="B363" s="2">
        <v>261.23998999999998</v>
      </c>
      <c r="C363" s="2">
        <f t="shared" si="60"/>
        <v>156.54720105502386</v>
      </c>
      <c r="D363" s="2">
        <f t="shared" si="62"/>
        <v>10960.580057077314</v>
      </c>
      <c r="E363" s="5">
        <f t="shared" si="64"/>
        <v>-7.2000120000000152</v>
      </c>
      <c r="F363" s="6">
        <f t="shared" si="65"/>
        <v>-2.682168062269652E-2</v>
      </c>
      <c r="G363" s="6">
        <f t="shared" si="66"/>
        <v>-2.7187945985014596E-2</v>
      </c>
      <c r="H363" s="6">
        <f t="shared" si="67"/>
        <v>1.0454259907505144E-3</v>
      </c>
      <c r="J363" s="2">
        <v>114.173164</v>
      </c>
      <c r="K363" s="2">
        <f t="shared" si="61"/>
        <v>49.695433763157894</v>
      </c>
      <c r="L363" s="2">
        <f t="shared" si="63"/>
        <v>4157.377696494983</v>
      </c>
      <c r="M363" s="5">
        <f t="shared" si="68"/>
        <v>3.9694439999999958</v>
      </c>
      <c r="N363" s="6">
        <f t="shared" si="69"/>
        <v>3.6019147085052987E-2</v>
      </c>
      <c r="O363" s="6">
        <f t="shared" si="70"/>
        <v>3.538562540883522E-2</v>
      </c>
      <c r="P363" s="6">
        <f t="shared" si="71"/>
        <v>8.8953797380215689E-4</v>
      </c>
    </row>
    <row r="364" spans="1:16" x14ac:dyDescent="0.25">
      <c r="A364" s="4">
        <v>44060</v>
      </c>
      <c r="B364" s="2">
        <v>267.01001000000002</v>
      </c>
      <c r="C364" s="2">
        <f t="shared" si="60"/>
        <v>156.54720105502386</v>
      </c>
      <c r="D364" s="2">
        <f t="shared" si="62"/>
        <v>12202.032160014305</v>
      </c>
      <c r="E364" s="5">
        <f t="shared" si="64"/>
        <v>5.770020000000045</v>
      </c>
      <c r="F364" s="6">
        <f t="shared" si="65"/>
        <v>2.20870472395901E-2</v>
      </c>
      <c r="G364" s="6">
        <f t="shared" si="66"/>
        <v>2.1846661578719104E-2</v>
      </c>
      <c r="H364" s="6">
        <f t="shared" si="67"/>
        <v>2.7894209300757171E-4</v>
      </c>
      <c r="J364" s="2">
        <v>123.575188</v>
      </c>
      <c r="K364" s="2">
        <f t="shared" si="61"/>
        <v>49.695433763157894</v>
      </c>
      <c r="L364" s="2">
        <f t="shared" si="63"/>
        <v>5458.2180860961889</v>
      </c>
      <c r="M364" s="5">
        <f t="shared" si="68"/>
        <v>9.4020239999999973</v>
      </c>
      <c r="N364" s="6">
        <f t="shared" si="69"/>
        <v>8.2348808341686994E-2</v>
      </c>
      <c r="O364" s="6">
        <f t="shared" si="70"/>
        <v>7.9133502171470735E-2</v>
      </c>
      <c r="P364" s="6">
        <f t="shared" si="71"/>
        <v>5.4129863232724989E-3</v>
      </c>
    </row>
    <row r="365" spans="1:16" x14ac:dyDescent="0.25">
      <c r="A365" s="4">
        <v>44067</v>
      </c>
      <c r="B365" s="2">
        <v>293.66000400000001</v>
      </c>
      <c r="C365" s="2">
        <f t="shared" si="60"/>
        <v>156.54720105502386</v>
      </c>
      <c r="D365" s="2">
        <f t="shared" si="62"/>
        <v>18799.920731427861</v>
      </c>
      <c r="E365" s="5">
        <f t="shared" si="64"/>
        <v>26.649993999999992</v>
      </c>
      <c r="F365" s="6">
        <f t="shared" si="65"/>
        <v>9.9808969708663695E-2</v>
      </c>
      <c r="G365" s="6">
        <f t="shared" si="66"/>
        <v>9.5136500821788678E-2</v>
      </c>
      <c r="H365" s="6">
        <f t="shared" si="67"/>
        <v>8.0984518653833739E-3</v>
      </c>
      <c r="J365" s="2">
        <v>124.009895</v>
      </c>
      <c r="K365" s="2">
        <f t="shared" si="61"/>
        <v>49.695433763157894</v>
      </c>
      <c r="L365" s="2">
        <f t="shared" si="63"/>
        <v>5522.6391489221078</v>
      </c>
      <c r="M365" s="5">
        <f t="shared" si="68"/>
        <v>0.43470700000000306</v>
      </c>
      <c r="N365" s="6">
        <f t="shared" si="69"/>
        <v>3.5177530945775543E-3</v>
      </c>
      <c r="O365" s="6">
        <f t="shared" si="70"/>
        <v>3.5115802732322392E-3</v>
      </c>
      <c r="P365" s="6">
        <f t="shared" si="71"/>
        <v>4.1980811045854291E-6</v>
      </c>
    </row>
    <row r="366" spans="1:16" x14ac:dyDescent="0.25">
      <c r="A366" s="4">
        <v>44074</v>
      </c>
      <c r="B366" s="2">
        <v>282.73001099999999</v>
      </c>
      <c r="C366" s="2">
        <f t="shared" si="60"/>
        <v>156.54720105502386</v>
      </c>
      <c r="D366" s="2">
        <f t="shared" si="62"/>
        <v>15922.101525609967</v>
      </c>
      <c r="E366" s="5">
        <f t="shared" si="64"/>
        <v>-10.929993000000024</v>
      </c>
      <c r="F366" s="6">
        <f t="shared" si="65"/>
        <v>-3.7219889842404361E-2</v>
      </c>
      <c r="G366" s="6">
        <f t="shared" si="66"/>
        <v>-3.793023161897488E-2</v>
      </c>
      <c r="H366" s="6">
        <f t="shared" si="67"/>
        <v>1.8554843647197007E-3</v>
      </c>
      <c r="J366" s="2">
        <v>120.186981</v>
      </c>
      <c r="K366" s="2">
        <f t="shared" si="61"/>
        <v>49.695433763157894</v>
      </c>
      <c r="L366" s="2">
        <f t="shared" si="63"/>
        <v>4969.0582318439428</v>
      </c>
      <c r="M366" s="5">
        <f t="shared" si="68"/>
        <v>-3.8229139999999973</v>
      </c>
      <c r="N366" s="6">
        <f t="shared" si="69"/>
        <v>-3.0827491628792985E-2</v>
      </c>
      <c r="O366" s="6">
        <f t="shared" si="70"/>
        <v>-3.131265572146695E-2</v>
      </c>
      <c r="P366" s="6">
        <f t="shared" si="71"/>
        <v>1.3596297758680094E-3</v>
      </c>
    </row>
    <row r="367" spans="1:16" x14ac:dyDescent="0.25">
      <c r="A367" s="4">
        <v>44081</v>
      </c>
      <c r="B367" s="2">
        <v>266.60998499999999</v>
      </c>
      <c r="C367" s="2">
        <f t="shared" si="60"/>
        <v>156.54720105502386</v>
      </c>
      <c r="D367" s="2">
        <f t="shared" si="62"/>
        <v>12113.816409718496</v>
      </c>
      <c r="E367" s="5">
        <f t="shared" si="64"/>
        <v>-16.120025999999996</v>
      </c>
      <c r="F367" s="6">
        <f t="shared" si="65"/>
        <v>-5.7015616923666433E-2</v>
      </c>
      <c r="G367" s="6">
        <f t="shared" si="66"/>
        <v>-5.8705557380474845E-2</v>
      </c>
      <c r="H367" s="6">
        <f t="shared" si="67"/>
        <v>4.0769067008514809E-3</v>
      </c>
      <c r="J367" s="2">
        <v>111.28424099999999</v>
      </c>
      <c r="K367" s="2">
        <f t="shared" si="61"/>
        <v>49.695433763157894</v>
      </c>
      <c r="L367" s="2">
        <f t="shared" si="63"/>
        <v>3793.1811768568941</v>
      </c>
      <c r="M367" s="5">
        <f t="shared" si="68"/>
        <v>-8.9027400000000085</v>
      </c>
      <c r="N367" s="6">
        <f t="shared" si="69"/>
        <v>-7.4074079620986638E-2</v>
      </c>
      <c r="O367" s="6">
        <f t="shared" si="70"/>
        <v>-7.6961047126793941E-2</v>
      </c>
      <c r="P367" s="6">
        <f t="shared" si="71"/>
        <v>6.8098061050100543E-3</v>
      </c>
    </row>
    <row r="368" spans="1:16" x14ac:dyDescent="0.25">
      <c r="A368" s="4">
        <v>44088</v>
      </c>
      <c r="B368" s="2">
        <v>252.529999</v>
      </c>
      <c r="C368" s="2">
        <f t="shared" si="60"/>
        <v>156.54720105502386</v>
      </c>
      <c r="D368" s="2">
        <f t="shared" si="62"/>
        <v>9212.697501346116</v>
      </c>
      <c r="E368" s="5">
        <f t="shared" si="64"/>
        <v>-14.079985999999991</v>
      </c>
      <c r="F368" s="6">
        <f t="shared" si="65"/>
        <v>-5.2811172844857972E-2</v>
      </c>
      <c r="G368" s="6">
        <f t="shared" si="66"/>
        <v>-5.4256810577431668E-2</v>
      </c>
      <c r="H368" s="6">
        <f t="shared" si="67"/>
        <v>3.5285872155589853E-3</v>
      </c>
      <c r="J368" s="2">
        <v>106.157211</v>
      </c>
      <c r="K368" s="2">
        <f t="shared" si="61"/>
        <v>49.695433763157894</v>
      </c>
      <c r="L368" s="2">
        <f t="shared" si="63"/>
        <v>3187.932288742782</v>
      </c>
      <c r="M368" s="5">
        <f t="shared" si="68"/>
        <v>-5.1270299999999907</v>
      </c>
      <c r="N368" s="6">
        <f t="shared" si="69"/>
        <v>-4.6071482843648912E-2</v>
      </c>
      <c r="O368" s="6">
        <f t="shared" si="70"/>
        <v>-4.7166539946715672E-2</v>
      </c>
      <c r="P368" s="6">
        <f t="shared" si="71"/>
        <v>2.7801409746376913E-3</v>
      </c>
    </row>
    <row r="369" spans="1:16" x14ac:dyDescent="0.25">
      <c r="A369" s="4">
        <v>44095</v>
      </c>
      <c r="B369" s="2">
        <v>254.820007</v>
      </c>
      <c r="C369" s="2">
        <f t="shared" si="60"/>
        <v>156.54720105502386</v>
      </c>
      <c r="D369" s="2">
        <f t="shared" si="62"/>
        <v>9657.5443882989384</v>
      </c>
      <c r="E369" s="5">
        <f t="shared" si="64"/>
        <v>2.2900080000000003</v>
      </c>
      <c r="F369" s="6">
        <f t="shared" si="65"/>
        <v>9.0682612325991424E-3</v>
      </c>
      <c r="G369" s="6">
        <f t="shared" si="66"/>
        <v>9.0273914445011729E-3</v>
      </c>
      <c r="H369" s="6">
        <f t="shared" si="67"/>
        <v>1.5072171481064162E-5</v>
      </c>
      <c r="J369" s="2">
        <v>111.562439</v>
      </c>
      <c r="K369" s="2">
        <f t="shared" si="61"/>
        <v>49.695433763157894</v>
      </c>
      <c r="L369" s="2">
        <f t="shared" si="63"/>
        <v>3827.5263369754484</v>
      </c>
      <c r="M369" s="5">
        <f t="shared" si="68"/>
        <v>5.4052279999999939</v>
      </c>
      <c r="N369" s="6">
        <f t="shared" si="69"/>
        <v>5.0917200528186386E-2</v>
      </c>
      <c r="O369" s="6">
        <f t="shared" si="70"/>
        <v>4.9663307181662057E-2</v>
      </c>
      <c r="P369" s="6">
        <f t="shared" si="71"/>
        <v>1.945057406333648E-3</v>
      </c>
    </row>
    <row r="370" spans="1:16" x14ac:dyDescent="0.25">
      <c r="A370" s="4">
        <v>44102</v>
      </c>
      <c r="B370" s="2">
        <v>259.94000199999999</v>
      </c>
      <c r="C370" s="2">
        <f t="shared" si="60"/>
        <v>156.54720105502386</v>
      </c>
      <c r="D370" s="2">
        <f t="shared" si="62"/>
        <v>10690.071287247458</v>
      </c>
      <c r="E370" s="5">
        <f t="shared" si="64"/>
        <v>5.1199949999999887</v>
      </c>
      <c r="F370" s="6">
        <f t="shared" si="65"/>
        <v>2.0092594220829721E-2</v>
      </c>
      <c r="G370" s="6">
        <f t="shared" si="66"/>
        <v>1.9893401823919809E-2</v>
      </c>
      <c r="H370" s="6">
        <f t="shared" si="67"/>
        <v>2.1751234826674284E-4</v>
      </c>
      <c r="J370" s="2">
        <v>112.29772199999999</v>
      </c>
      <c r="K370" s="2">
        <f t="shared" si="61"/>
        <v>49.695433763157894</v>
      </c>
      <c r="L370" s="2">
        <f t="shared" si="63"/>
        <v>3919.0464924886587</v>
      </c>
      <c r="M370" s="5">
        <f t="shared" si="68"/>
        <v>0.73528299999999547</v>
      </c>
      <c r="N370" s="6">
        <f t="shared" si="69"/>
        <v>6.5907755924912636E-3</v>
      </c>
      <c r="O370" s="6">
        <f t="shared" si="70"/>
        <v>6.5691513925337187E-3</v>
      </c>
      <c r="P370" s="6">
        <f t="shared" si="71"/>
        <v>1.0173731726297811E-6</v>
      </c>
    </row>
    <row r="371" spans="1:16" x14ac:dyDescent="0.25">
      <c r="A371" s="4">
        <v>44109</v>
      </c>
      <c r="B371" s="2">
        <v>264.45001200000002</v>
      </c>
      <c r="C371" s="2">
        <f t="shared" si="60"/>
        <v>156.54720105502386</v>
      </c>
      <c r="D371" s="2">
        <f t="shared" si="62"/>
        <v>11643.016609827266</v>
      </c>
      <c r="E371" s="5">
        <f t="shared" si="64"/>
        <v>4.5100100000000225</v>
      </c>
      <c r="F371" s="6">
        <f t="shared" si="65"/>
        <v>1.7350196065629108E-2</v>
      </c>
      <c r="G371" s="6">
        <f t="shared" si="66"/>
        <v>1.7201400041660295E-2</v>
      </c>
      <c r="H371" s="6">
        <f t="shared" si="67"/>
        <v>1.4535432293571671E-4</v>
      </c>
      <c r="J371" s="2">
        <v>116.22247299999999</v>
      </c>
      <c r="K371" s="2">
        <f t="shared" si="61"/>
        <v>49.695433763157894</v>
      </c>
      <c r="L371" s="2">
        <f t="shared" si="63"/>
        <v>4425.8469496203279</v>
      </c>
      <c r="M371" s="5">
        <f t="shared" si="68"/>
        <v>3.9247510000000005</v>
      </c>
      <c r="N371" s="6">
        <f t="shared" si="69"/>
        <v>3.4949515716801459E-2</v>
      </c>
      <c r="O371" s="6">
        <f t="shared" si="70"/>
        <v>3.4352648442475632E-2</v>
      </c>
      <c r="P371" s="6">
        <f t="shared" si="71"/>
        <v>8.2898768464953422E-4</v>
      </c>
    </row>
    <row r="372" spans="1:16" x14ac:dyDescent="0.25">
      <c r="A372" s="4">
        <v>44116</v>
      </c>
      <c r="B372" s="2">
        <v>265.92999300000002</v>
      </c>
      <c r="C372" s="2">
        <f t="shared" si="60"/>
        <v>156.54720105502386</v>
      </c>
      <c r="D372" s="2">
        <f t="shared" si="62"/>
        <v>11964.595173677943</v>
      </c>
      <c r="E372" s="5">
        <f t="shared" si="64"/>
        <v>1.4799810000000093</v>
      </c>
      <c r="F372" s="6">
        <f t="shared" si="65"/>
        <v>5.5964489803086463E-3</v>
      </c>
      <c r="G372" s="6">
        <f t="shared" si="66"/>
        <v>5.5808470429448359E-3</v>
      </c>
      <c r="H372" s="6">
        <f t="shared" si="67"/>
        <v>1.8987375930696008E-7</v>
      </c>
      <c r="J372" s="2">
        <v>118.25936900000001</v>
      </c>
      <c r="K372" s="2">
        <f t="shared" si="61"/>
        <v>49.695433763157894</v>
      </c>
      <c r="L372" s="2">
        <f t="shared" si="63"/>
        <v>4701.0132151618791</v>
      </c>
      <c r="M372" s="5">
        <f t="shared" si="68"/>
        <v>2.0368960000000129</v>
      </c>
      <c r="N372" s="6">
        <f t="shared" si="69"/>
        <v>1.7525835988707734E-2</v>
      </c>
      <c r="O372" s="6">
        <f t="shared" si="70"/>
        <v>1.737402964734458E-2</v>
      </c>
      <c r="P372" s="6">
        <f t="shared" si="71"/>
        <v>1.3955943050356841E-4</v>
      </c>
    </row>
    <row r="373" spans="1:16" x14ac:dyDescent="0.25">
      <c r="A373" s="4">
        <v>44123</v>
      </c>
      <c r="B373" s="2">
        <v>284.790009</v>
      </c>
      <c r="C373" s="2">
        <f t="shared" si="60"/>
        <v>156.54720105502386</v>
      </c>
      <c r="D373" s="2">
        <f t="shared" si="62"/>
        <v>16446.217789612034</v>
      </c>
      <c r="E373" s="5">
        <f t="shared" si="64"/>
        <v>18.860015999999973</v>
      </c>
      <c r="F373" s="6">
        <f t="shared" si="65"/>
        <v>7.0920981071886727E-2</v>
      </c>
      <c r="G373" s="6">
        <f t="shared" si="66"/>
        <v>6.8519008231918754E-2</v>
      </c>
      <c r="H373" s="6">
        <f t="shared" si="67"/>
        <v>4.0162519935435289E-3</v>
      </c>
      <c r="J373" s="2">
        <v>114.304817</v>
      </c>
      <c r="K373" s="2">
        <f t="shared" si="61"/>
        <v>49.695433763157894</v>
      </c>
      <c r="L373" s="2">
        <f t="shared" si="63"/>
        <v>4174.3724022451333</v>
      </c>
      <c r="M373" s="5">
        <f t="shared" si="68"/>
        <v>-3.9545520000000067</v>
      </c>
      <c r="N373" s="6">
        <f t="shared" si="69"/>
        <v>-3.3439650773039439E-2</v>
      </c>
      <c r="O373" s="6">
        <f t="shared" si="70"/>
        <v>-3.4011541282633076E-2</v>
      </c>
      <c r="P373" s="6">
        <f t="shared" si="71"/>
        <v>1.5659466262140794E-3</v>
      </c>
    </row>
    <row r="374" spans="1:16" x14ac:dyDescent="0.25">
      <c r="A374" s="4">
        <v>44130</v>
      </c>
      <c r="B374" s="2">
        <v>263.10998499999999</v>
      </c>
      <c r="C374" s="2">
        <f t="shared" si="60"/>
        <v>156.54720105502386</v>
      </c>
      <c r="D374" s="2">
        <f t="shared" si="62"/>
        <v>11355.626922103664</v>
      </c>
      <c r="E374" s="5">
        <f t="shared" si="64"/>
        <v>-21.680024000000003</v>
      </c>
      <c r="F374" s="6">
        <f t="shared" si="65"/>
        <v>-7.6126350345387298E-2</v>
      </c>
      <c r="G374" s="6">
        <f t="shared" si="66"/>
        <v>-7.9179959488639873E-2</v>
      </c>
      <c r="H374" s="6">
        <f t="shared" si="67"/>
        <v>7.1107159918009418E-3</v>
      </c>
      <c r="J374" s="2">
        <v>108.16430699999999</v>
      </c>
      <c r="K374" s="2">
        <f t="shared" si="61"/>
        <v>49.695433763157894</v>
      </c>
      <c r="L374" s="2">
        <f t="shared" si="63"/>
        <v>3418.6091375859105</v>
      </c>
      <c r="M374" s="5">
        <f t="shared" si="68"/>
        <v>-6.1405100000000061</v>
      </c>
      <c r="N374" s="6">
        <f t="shared" si="69"/>
        <v>-5.3720483188385716E-2</v>
      </c>
      <c r="O374" s="6">
        <f t="shared" si="70"/>
        <v>-5.5217281256890044E-2</v>
      </c>
      <c r="P374" s="6">
        <f t="shared" si="71"/>
        <v>3.6939389631961469E-3</v>
      </c>
    </row>
    <row r="375" spans="1:16" x14ac:dyDescent="0.25">
      <c r="A375" s="4">
        <v>44137</v>
      </c>
      <c r="B375" s="2">
        <v>293.41000400000001</v>
      </c>
      <c r="C375" s="2">
        <f t="shared" si="60"/>
        <v>156.54720105502386</v>
      </c>
      <c r="D375" s="2">
        <f t="shared" si="62"/>
        <v>18731.426829955373</v>
      </c>
      <c r="E375" s="5">
        <f t="shared" si="64"/>
        <v>30.30001900000002</v>
      </c>
      <c r="F375" s="6">
        <f t="shared" si="65"/>
        <v>0.11516103807310855</v>
      </c>
      <c r="G375" s="6">
        <f t="shared" si="66"/>
        <v>0.10899882324837186</v>
      </c>
      <c r="H375" s="6">
        <f t="shared" si="67"/>
        <v>1.0785595421151907E-2</v>
      </c>
      <c r="J375" s="2">
        <v>117.931496</v>
      </c>
      <c r="K375" s="2">
        <f t="shared" si="61"/>
        <v>49.695433763157894</v>
      </c>
      <c r="L375" s="2">
        <f t="shared" si="63"/>
        <v>4656.1601895901886</v>
      </c>
      <c r="M375" s="5">
        <f t="shared" si="68"/>
        <v>9.7671890000000019</v>
      </c>
      <c r="N375" s="6">
        <f t="shared" si="69"/>
        <v>9.0299556950889565E-2</v>
      </c>
      <c r="O375" s="6">
        <f t="shared" si="70"/>
        <v>8.6452481374883525E-2</v>
      </c>
      <c r="P375" s="6">
        <f t="shared" si="71"/>
        <v>6.5435122931480991E-3</v>
      </c>
    </row>
    <row r="376" spans="1:16" x14ac:dyDescent="0.25">
      <c r="A376" s="4">
        <v>44144</v>
      </c>
      <c r="B376" s="2">
        <v>276.95001200000002</v>
      </c>
      <c r="C376" s="2">
        <f t="shared" si="60"/>
        <v>156.54720105502386</v>
      </c>
      <c r="D376" s="2">
        <f t="shared" si="62"/>
        <v>14496.83688345167</v>
      </c>
      <c r="E376" s="5">
        <f t="shared" si="64"/>
        <v>-16.459992</v>
      </c>
      <c r="F376" s="6">
        <f t="shared" si="65"/>
        <v>-5.6098946101374239E-2</v>
      </c>
      <c r="G376" s="6">
        <f t="shared" si="66"/>
        <v>-5.7733934115548724E-2</v>
      </c>
      <c r="H376" s="6">
        <f t="shared" si="67"/>
        <v>3.9537731803881253E-3</v>
      </c>
      <c r="J376" s="2">
        <v>118.70227800000001</v>
      </c>
      <c r="K376" s="2">
        <f t="shared" si="61"/>
        <v>49.695433763157894</v>
      </c>
      <c r="L376" s="2">
        <f t="shared" si="63"/>
        <v>4761.9445515277894</v>
      </c>
      <c r="M376" s="5">
        <f t="shared" si="68"/>
        <v>0.77078200000001118</v>
      </c>
      <c r="N376" s="6">
        <f t="shared" si="69"/>
        <v>6.5358451825287727E-3</v>
      </c>
      <c r="O376" s="6">
        <f t="shared" si="70"/>
        <v>6.5145791570775198E-3</v>
      </c>
      <c r="P376" s="6">
        <f t="shared" si="71"/>
        <v>9.1026282019167817E-7</v>
      </c>
    </row>
    <row r="377" spans="1:16" x14ac:dyDescent="0.25">
      <c r="A377" s="4">
        <v>44151</v>
      </c>
      <c r="B377" s="2">
        <v>269.70001200000002</v>
      </c>
      <c r="C377" s="2">
        <f t="shared" si="60"/>
        <v>156.54720105502386</v>
      </c>
      <c r="D377" s="2">
        <f t="shared" si="62"/>
        <v>12803.558624749516</v>
      </c>
      <c r="E377" s="5">
        <f t="shared" si="64"/>
        <v>-7.25</v>
      </c>
      <c r="F377" s="6">
        <f t="shared" si="65"/>
        <v>-2.6178009336934059E-2</v>
      </c>
      <c r="G377" s="6">
        <f t="shared" si="66"/>
        <v>-2.6526753168667344E-2</v>
      </c>
      <c r="H377" s="6">
        <f t="shared" si="67"/>
        <v>1.0031064085998752E-3</v>
      </c>
      <c r="J377" s="2">
        <v>116.79125999999999</v>
      </c>
      <c r="K377" s="2">
        <f t="shared" si="61"/>
        <v>49.695433763157894</v>
      </c>
      <c r="L377" s="2">
        <f t="shared" si="63"/>
        <v>4501.8498984045091</v>
      </c>
      <c r="M377" s="5">
        <f t="shared" si="68"/>
        <v>-1.9110180000000128</v>
      </c>
      <c r="N377" s="6">
        <f t="shared" si="69"/>
        <v>-1.6099252956207063E-2</v>
      </c>
      <c r="O377" s="6">
        <f t="shared" si="70"/>
        <v>-1.6230253842697651E-2</v>
      </c>
      <c r="P377" s="6">
        <f t="shared" si="71"/>
        <v>4.7483704936537944E-4</v>
      </c>
    </row>
    <row r="378" spans="1:16" x14ac:dyDescent="0.25">
      <c r="A378" s="4">
        <v>44158</v>
      </c>
      <c r="B378" s="2">
        <v>277.80999800000001</v>
      </c>
      <c r="C378" s="2">
        <f t="shared" si="60"/>
        <v>156.54720105502386</v>
      </c>
      <c r="D378" s="2">
        <f t="shared" si="62"/>
        <v>14704.665922918515</v>
      </c>
      <c r="E378" s="5">
        <f t="shared" si="64"/>
        <v>8.1099859999999921</v>
      </c>
      <c r="F378" s="6">
        <f t="shared" si="65"/>
        <v>3.0070395399166654E-2</v>
      </c>
      <c r="G378" s="6">
        <f t="shared" si="66"/>
        <v>2.9627144953862563E-2</v>
      </c>
      <c r="H378" s="6">
        <f t="shared" si="67"/>
        <v>5.9937042814181259E-4</v>
      </c>
      <c r="J378" s="2">
        <v>116.04476200000001</v>
      </c>
      <c r="K378" s="2">
        <f t="shared" si="61"/>
        <v>49.695433763157894</v>
      </c>
      <c r="L378" s="2">
        <f t="shared" si="63"/>
        <v>4402.2333574802142</v>
      </c>
      <c r="M378" s="5">
        <f t="shared" si="68"/>
        <v>-0.74649799999998834</v>
      </c>
      <c r="N378" s="6">
        <f t="shared" si="69"/>
        <v>-6.3917282851472653E-3</v>
      </c>
      <c r="O378" s="6">
        <f t="shared" si="70"/>
        <v>-6.4122428427556893E-3</v>
      </c>
      <c r="P378" s="6">
        <f t="shared" si="71"/>
        <v>1.4334662410773631E-4</v>
      </c>
    </row>
    <row r="379" spans="1:16" x14ac:dyDescent="0.25">
      <c r="A379" s="4">
        <v>44165</v>
      </c>
      <c r="B379" s="2">
        <v>279.70001200000002</v>
      </c>
      <c r="C379" s="2">
        <f t="shared" si="60"/>
        <v>156.54720105502386</v>
      </c>
      <c r="D379" s="2">
        <f t="shared" si="62"/>
        <v>15166.614843649038</v>
      </c>
      <c r="E379" s="5">
        <f t="shared" si="64"/>
        <v>1.8900140000000079</v>
      </c>
      <c r="F379" s="6">
        <f t="shared" si="65"/>
        <v>6.8032612706761105E-3</v>
      </c>
      <c r="G379" s="6">
        <f t="shared" si="66"/>
        <v>6.7802235175955464E-3</v>
      </c>
      <c r="H379" s="6">
        <f t="shared" si="67"/>
        <v>2.673622440555509E-6</v>
      </c>
      <c r="J379" s="2">
        <v>121.678307</v>
      </c>
      <c r="K379" s="2">
        <f t="shared" si="61"/>
        <v>49.695433763157894</v>
      </c>
      <c r="L379" s="2">
        <f t="shared" si="63"/>
        <v>5181.5340394312798</v>
      </c>
      <c r="M379" s="5">
        <f t="shared" si="68"/>
        <v>5.633544999999998</v>
      </c>
      <c r="N379" s="6">
        <f t="shared" si="69"/>
        <v>4.854631008679218E-2</v>
      </c>
      <c r="O379" s="6">
        <f t="shared" si="70"/>
        <v>4.7404738326086257E-2</v>
      </c>
      <c r="P379" s="6">
        <f t="shared" si="71"/>
        <v>1.7509400961057482E-3</v>
      </c>
    </row>
    <row r="380" spans="1:16" x14ac:dyDescent="0.25">
      <c r="A380" s="4">
        <v>44172</v>
      </c>
      <c r="B380" s="2">
        <v>273.54998799999998</v>
      </c>
      <c r="C380" s="2">
        <f t="shared" si="60"/>
        <v>156.54720105502386</v>
      </c>
      <c r="D380" s="2">
        <f t="shared" si="62"/>
        <v>13689.652152891475</v>
      </c>
      <c r="E380" s="5">
        <f t="shared" si="64"/>
        <v>-6.1500240000000304</v>
      </c>
      <c r="F380" s="6">
        <f t="shared" si="65"/>
        <v>-2.1987928981569118E-2</v>
      </c>
      <c r="G380" s="6">
        <f t="shared" si="66"/>
        <v>-2.2233266468855588E-2</v>
      </c>
      <c r="H380" s="6">
        <f t="shared" si="67"/>
        <v>7.49575058957346E-4</v>
      </c>
      <c r="J380" s="2">
        <v>121.83755499999999</v>
      </c>
      <c r="K380" s="2">
        <f t="shared" si="61"/>
        <v>49.695433763157894</v>
      </c>
      <c r="L380" s="2">
        <f t="shared" si="63"/>
        <v>5204.4856565512237</v>
      </c>
      <c r="M380" s="5">
        <f t="shared" si="68"/>
        <v>0.15924799999999095</v>
      </c>
      <c r="N380" s="6">
        <f t="shared" si="69"/>
        <v>1.3087624567293737E-3</v>
      </c>
      <c r="O380" s="6">
        <f t="shared" si="70"/>
        <v>1.3079067736545429E-3</v>
      </c>
      <c r="P380" s="6">
        <f t="shared" si="71"/>
        <v>1.8084567948582917E-5</v>
      </c>
    </row>
    <row r="381" spans="1:16" x14ac:dyDescent="0.25">
      <c r="A381" s="4">
        <v>44179</v>
      </c>
      <c r="B381" s="2">
        <v>276.39999399999999</v>
      </c>
      <c r="C381" s="2">
        <f t="shared" si="60"/>
        <v>156.54720105502386</v>
      </c>
      <c r="D381" s="2">
        <f t="shared" si="62"/>
        <v>14364.69197671132</v>
      </c>
      <c r="E381" s="5">
        <f t="shared" si="64"/>
        <v>2.8500060000000076</v>
      </c>
      <c r="F381" s="6">
        <f t="shared" si="65"/>
        <v>1.0418593036092575E-2</v>
      </c>
      <c r="G381" s="6">
        <f t="shared" si="66"/>
        <v>1.0364693543676405E-2</v>
      </c>
      <c r="H381" s="6">
        <f t="shared" si="67"/>
        <v>2.7244136084728147E-5</v>
      </c>
      <c r="J381" s="2">
        <v>126.06768</v>
      </c>
      <c r="K381" s="2">
        <f t="shared" si="61"/>
        <v>49.695433763157894</v>
      </c>
      <c r="L381" s="2">
        <f t="shared" si="63"/>
        <v>5832.7199952608426</v>
      </c>
      <c r="M381" s="5">
        <f t="shared" si="68"/>
        <v>4.230125000000001</v>
      </c>
      <c r="N381" s="6">
        <f t="shared" si="69"/>
        <v>3.4719385168226667E-2</v>
      </c>
      <c r="O381" s="6">
        <f t="shared" si="70"/>
        <v>3.4130264514858226E-2</v>
      </c>
      <c r="P381" s="6">
        <f t="shared" si="71"/>
        <v>8.1623131813354701E-4</v>
      </c>
    </row>
    <row r="382" spans="1:16" x14ac:dyDescent="0.25">
      <c r="A382" s="4">
        <v>44186</v>
      </c>
      <c r="B382" s="2">
        <v>267.39999399999999</v>
      </c>
      <c r="C382" s="2">
        <f t="shared" si="60"/>
        <v>156.54720105502386</v>
      </c>
      <c r="D382" s="2">
        <f t="shared" si="62"/>
        <v>12288.34170370175</v>
      </c>
      <c r="E382" s="5">
        <f t="shared" si="64"/>
        <v>-9</v>
      </c>
      <c r="F382" s="6">
        <f t="shared" si="65"/>
        <v>-3.2561505771957433E-2</v>
      </c>
      <c r="G382" s="6">
        <f t="shared" si="66"/>
        <v>-3.3103427956296748E-2</v>
      </c>
      <c r="H382" s="6">
        <f t="shared" si="67"/>
        <v>1.4629500423381586E-3</v>
      </c>
      <c r="J382" s="2">
        <v>131.35282900000001</v>
      </c>
      <c r="K382" s="2">
        <f t="shared" si="61"/>
        <v>49.695433763157894</v>
      </c>
      <c r="L382" s="2">
        <f t="shared" si="63"/>
        <v>6667.9301968658465</v>
      </c>
      <c r="M382" s="5">
        <f t="shared" si="68"/>
        <v>5.2851490000000183</v>
      </c>
      <c r="N382" s="6">
        <f t="shared" si="69"/>
        <v>4.1923108285962102E-2</v>
      </c>
      <c r="O382" s="6">
        <f t="shared" si="70"/>
        <v>4.1068148176481578E-2</v>
      </c>
      <c r="P382" s="6">
        <f t="shared" si="71"/>
        <v>1.260792922052968E-3</v>
      </c>
    </row>
    <row r="383" spans="1:16" x14ac:dyDescent="0.25">
      <c r="A383" s="4">
        <v>44193</v>
      </c>
      <c r="B383" s="2">
        <v>273.16000400000001</v>
      </c>
      <c r="C383" s="2">
        <f t="shared" si="60"/>
        <v>156.54720105502386</v>
      </c>
      <c r="D383" s="2">
        <f t="shared" si="62"/>
        <v>13598.54581068384</v>
      </c>
      <c r="E383" s="5">
        <f t="shared" si="64"/>
        <v>5.7600100000000225</v>
      </c>
      <c r="F383" s="6">
        <f t="shared" si="65"/>
        <v>2.1540800782516183E-2</v>
      </c>
      <c r="G383" s="6">
        <f t="shared" si="66"/>
        <v>2.131207650677305E-2</v>
      </c>
      <c r="H383" s="6">
        <f t="shared" si="67"/>
        <v>2.6137106532803816E-4</v>
      </c>
      <c r="J383" s="2">
        <v>132.06947299999999</v>
      </c>
      <c r="K383" s="2">
        <f t="shared" si="61"/>
        <v>49.695433763157894</v>
      </c>
      <c r="L383" s="2">
        <f t="shared" si="63"/>
        <v>6785.4823401928006</v>
      </c>
      <c r="M383" s="5">
        <f t="shared" si="68"/>
        <v>0.71664399999997386</v>
      </c>
      <c r="N383" s="6">
        <f t="shared" si="69"/>
        <v>5.455870310946815E-3</v>
      </c>
      <c r="O383" s="6">
        <f t="shared" si="70"/>
        <v>5.4410409640653868E-3</v>
      </c>
      <c r="P383" s="6">
        <f t="shared" si="71"/>
        <v>1.4270989374544568E-8</v>
      </c>
    </row>
    <row r="384" spans="1:16" x14ac:dyDescent="0.25">
      <c r="A384" s="4">
        <v>44200</v>
      </c>
      <c r="B384" s="2">
        <v>267.57000699999998</v>
      </c>
      <c r="C384" s="2">
        <f t="shared" si="60"/>
        <v>156.54720105502386</v>
      </c>
      <c r="D384" s="2">
        <f t="shared" si="62"/>
        <v>12326.063439895823</v>
      </c>
      <c r="E384" s="5">
        <f t="shared" si="64"/>
        <v>-5.5899970000000394</v>
      </c>
      <c r="F384" s="6">
        <f t="shared" si="65"/>
        <v>-2.0464185525491643E-2</v>
      </c>
      <c r="G384" s="6">
        <f t="shared" si="66"/>
        <v>-2.0676478228717314E-2</v>
      </c>
      <c r="H384" s="6">
        <f t="shared" si="67"/>
        <v>6.6675400450922641E-4</v>
      </c>
      <c r="J384" s="2">
        <v>131.43246500000001</v>
      </c>
      <c r="K384" s="2">
        <f t="shared" si="61"/>
        <v>49.695433763157894</v>
      </c>
      <c r="L384" s="2">
        <f t="shared" si="63"/>
        <v>6680.9422754125035</v>
      </c>
      <c r="M384" s="5">
        <f t="shared" si="68"/>
        <v>-0.63700799999998026</v>
      </c>
      <c r="N384" s="6">
        <f t="shared" si="69"/>
        <v>-4.8232796385882471E-3</v>
      </c>
      <c r="O384" s="6">
        <f t="shared" si="70"/>
        <v>-4.8349491906205288E-3</v>
      </c>
      <c r="P384" s="6">
        <f t="shared" si="71"/>
        <v>1.0806540983086875E-4</v>
      </c>
    </row>
    <row r="385" spans="1:16" x14ac:dyDescent="0.25">
      <c r="A385" s="4">
        <v>44207</v>
      </c>
      <c r="B385" s="2">
        <v>251.36000100000001</v>
      </c>
      <c r="C385" s="2">
        <f t="shared" si="60"/>
        <v>156.54720105502386</v>
      </c>
      <c r="D385" s="2">
        <f t="shared" si="62"/>
        <v>8989.4670334060684</v>
      </c>
      <c r="E385" s="5">
        <f t="shared" si="64"/>
        <v>-16.210005999999964</v>
      </c>
      <c r="F385" s="6">
        <f t="shared" si="65"/>
        <v>-6.0582298373972707E-2</v>
      </c>
      <c r="G385" s="6">
        <f t="shared" si="66"/>
        <v>-6.249506202193475E-2</v>
      </c>
      <c r="H385" s="6">
        <f t="shared" si="67"/>
        <v>4.5751917862977059E-3</v>
      </c>
      <c r="J385" s="2">
        <v>126.54542499999999</v>
      </c>
      <c r="K385" s="2">
        <f t="shared" si="61"/>
        <v>49.695433763157894</v>
      </c>
      <c r="L385" s="2">
        <f t="shared" si="63"/>
        <v>5905.9211531027076</v>
      </c>
      <c r="M385" s="5">
        <f t="shared" si="68"/>
        <v>-4.8870400000000132</v>
      </c>
      <c r="N385" s="6">
        <f t="shared" si="69"/>
        <v>-3.718289845663332E-2</v>
      </c>
      <c r="O385" s="6">
        <f t="shared" si="70"/>
        <v>-3.7891810930005529E-2</v>
      </c>
      <c r="P385" s="6">
        <f t="shared" si="71"/>
        <v>1.8881035172513957E-3</v>
      </c>
    </row>
    <row r="386" spans="1:16" x14ac:dyDescent="0.25">
      <c r="A386" s="4">
        <v>44214</v>
      </c>
      <c r="B386" s="2">
        <v>274.5</v>
      </c>
      <c r="C386" s="2">
        <f t="shared" ref="C386:C419" si="72">AVERAGE(B:B)</f>
        <v>156.54720105502386</v>
      </c>
      <c r="D386" s="2">
        <f t="shared" si="62"/>
        <v>13912.862778953964</v>
      </c>
      <c r="E386" s="5">
        <f t="shared" si="64"/>
        <v>23.139998999999989</v>
      </c>
      <c r="F386" s="6">
        <f t="shared" si="65"/>
        <v>9.2059193618478655E-2</v>
      </c>
      <c r="G386" s="6">
        <f t="shared" si="66"/>
        <v>8.8065082463916561E-2</v>
      </c>
      <c r="H386" s="6">
        <f t="shared" si="67"/>
        <v>6.8757231633439046E-3</v>
      </c>
      <c r="J386" s="2">
        <v>138.419647</v>
      </c>
      <c r="K386" s="2">
        <f t="shared" ref="K386:K419" si="73">AVERAGE(J:J)</f>
        <v>49.695433763157894</v>
      </c>
      <c r="L386" s="2">
        <f t="shared" si="63"/>
        <v>7871.9860144966278</v>
      </c>
      <c r="M386" s="5">
        <f t="shared" si="68"/>
        <v>11.874222000000003</v>
      </c>
      <c r="N386" s="6">
        <f t="shared" si="69"/>
        <v>9.3833672770074497E-2</v>
      </c>
      <c r="O386" s="6">
        <f t="shared" si="70"/>
        <v>8.9688656582002674E-2</v>
      </c>
      <c r="P386" s="6">
        <f t="shared" si="71"/>
        <v>7.0775463579731074E-3</v>
      </c>
    </row>
    <row r="387" spans="1:16" x14ac:dyDescent="0.25">
      <c r="A387" s="4">
        <v>44221</v>
      </c>
      <c r="B387" s="2">
        <v>258.32998700000002</v>
      </c>
      <c r="C387" s="2">
        <f t="shared" si="72"/>
        <v>156.54720105502386</v>
      </c>
      <c r="D387" s="2">
        <f t="shared" ref="D387:D419" si="74">(B387-C387)^2</f>
        <v>10359.735514720836</v>
      </c>
      <c r="E387" s="5">
        <f t="shared" si="64"/>
        <v>-16.170012999999983</v>
      </c>
      <c r="F387" s="6">
        <f t="shared" si="65"/>
        <v>-5.8907151183970795E-2</v>
      </c>
      <c r="G387" s="6">
        <f t="shared" si="66"/>
        <v>-6.0713473896633022E-2</v>
      </c>
      <c r="H387" s="6">
        <f t="shared" si="67"/>
        <v>4.3373520165849591E-3</v>
      </c>
      <c r="J387" s="2">
        <v>131.34288000000001</v>
      </c>
      <c r="K387" s="2">
        <f t="shared" si="73"/>
        <v>49.695433763157894</v>
      </c>
      <c r="L387" s="2">
        <f t="shared" ref="L387:L419" si="75">(J387-K387)^2</f>
        <v>6666.3054769980236</v>
      </c>
      <c r="M387" s="5">
        <f t="shared" si="68"/>
        <v>-7.0767669999999896</v>
      </c>
      <c r="N387" s="6">
        <f t="shared" si="69"/>
        <v>-5.112545186594783E-2</v>
      </c>
      <c r="O387" s="6">
        <f t="shared" si="70"/>
        <v>-5.2478682857619946E-2</v>
      </c>
      <c r="P387" s="6">
        <f t="shared" si="71"/>
        <v>3.3685470033592508E-3</v>
      </c>
    </row>
    <row r="388" spans="1:16" x14ac:dyDescent="0.25">
      <c r="A388" s="4">
        <v>44228</v>
      </c>
      <c r="B388" s="2">
        <v>268.10000600000001</v>
      </c>
      <c r="C388" s="2">
        <f t="shared" si="72"/>
        <v>156.54720105502386</v>
      </c>
      <c r="D388" s="2">
        <f t="shared" si="74"/>
        <v>12444.028291091894</v>
      </c>
      <c r="E388" s="5">
        <f t="shared" ref="E388:E419" si="76">B388-B387</f>
        <v>9.7700189999999907</v>
      </c>
      <c r="F388" s="6">
        <f t="shared" ref="F388:F419" si="77">E388/B387</f>
        <v>3.7819918289238294E-2</v>
      </c>
      <c r="G388" s="6">
        <f t="shared" ref="G388:G419" si="78">LN(B388/B387)</f>
        <v>3.7122280568670077E-2</v>
      </c>
      <c r="H388" s="6">
        <f t="shared" ref="H388:H419" si="79">(G388-$G$421)^2</f>
        <v>1.0225399504495889E-3</v>
      </c>
      <c r="J388" s="2">
        <v>136.12043800000001</v>
      </c>
      <c r="K388" s="2">
        <f t="shared" si="73"/>
        <v>49.695433763157894</v>
      </c>
      <c r="L388" s="2">
        <f t="shared" si="75"/>
        <v>7469.2813573381773</v>
      </c>
      <c r="M388" s="5">
        <f t="shared" ref="M388:M419" si="80">J388-J387</f>
        <v>4.7775579999999991</v>
      </c>
      <c r="N388" s="6">
        <f t="shared" ref="N388:N419" si="81">M388/J387</f>
        <v>3.6374701087717877E-2</v>
      </c>
      <c r="O388" s="6">
        <f t="shared" ref="O388:O419" si="82">LN(J388/J387)</f>
        <v>3.5728759033234678E-2</v>
      </c>
      <c r="P388" s="6">
        <f t="shared" ref="P388:P419" si="83">(O388-$O$421)^2</f>
        <v>9.1012371972883294E-4</v>
      </c>
    </row>
    <row r="389" spans="1:16" x14ac:dyDescent="0.25">
      <c r="A389" s="4">
        <v>44235</v>
      </c>
      <c r="B389" s="2">
        <v>270.5</v>
      </c>
      <c r="C389" s="2">
        <f t="shared" si="72"/>
        <v>156.54720105502386</v>
      </c>
      <c r="D389" s="2">
        <f t="shared" si="74"/>
        <v>12985.240387394155</v>
      </c>
      <c r="E389" s="5">
        <f t="shared" si="76"/>
        <v>2.3999939999999924</v>
      </c>
      <c r="F389" s="6">
        <f t="shared" si="77"/>
        <v>8.9518610454637302E-3</v>
      </c>
      <c r="G389" s="6">
        <f t="shared" si="78"/>
        <v>8.9120306649137782E-3</v>
      </c>
      <c r="H389" s="6">
        <f t="shared" si="79"/>
        <v>1.4189751712265523E-5</v>
      </c>
      <c r="J389" s="2">
        <v>134.93826300000001</v>
      </c>
      <c r="K389" s="2">
        <f t="shared" si="73"/>
        <v>49.695433763157894</v>
      </c>
      <c r="L389" s="2">
        <f t="shared" si="75"/>
        <v>7266.3399363014241</v>
      </c>
      <c r="M389" s="5">
        <f t="shared" si="80"/>
        <v>-1.1821750000000009</v>
      </c>
      <c r="N389" s="6">
        <f t="shared" si="81"/>
        <v>-8.6847722308974699E-3</v>
      </c>
      <c r="O389" s="6">
        <f t="shared" si="82"/>
        <v>-8.7227046478714626E-3</v>
      </c>
      <c r="P389" s="6">
        <f t="shared" si="83"/>
        <v>2.0400999815602054E-4</v>
      </c>
    </row>
    <row r="390" spans="1:16" x14ac:dyDescent="0.25">
      <c r="A390" s="4">
        <v>44242</v>
      </c>
      <c r="B390" s="2">
        <v>261.55999800000001</v>
      </c>
      <c r="C390" s="2">
        <f t="shared" si="72"/>
        <v>156.54720105502386</v>
      </c>
      <c r="D390" s="2">
        <f t="shared" si="74"/>
        <v>11027.687522206792</v>
      </c>
      <c r="E390" s="5">
        <f t="shared" si="76"/>
        <v>-8.9400019999999927</v>
      </c>
      <c r="F390" s="6">
        <f t="shared" si="77"/>
        <v>-3.3049914972273539E-2</v>
      </c>
      <c r="G390" s="6">
        <f t="shared" si="78"/>
        <v>-3.3608403239890096E-2</v>
      </c>
      <c r="H390" s="6">
        <f t="shared" si="79"/>
        <v>1.501834166879084E-3</v>
      </c>
      <c r="J390" s="2">
        <v>129.455826</v>
      </c>
      <c r="K390" s="2">
        <f t="shared" si="73"/>
        <v>49.695433763157894</v>
      </c>
      <c r="L390" s="2">
        <f t="shared" si="75"/>
        <v>6361.7201697749024</v>
      </c>
      <c r="M390" s="5">
        <f t="shared" si="80"/>
        <v>-5.4824370000000044</v>
      </c>
      <c r="N390" s="6">
        <f t="shared" si="81"/>
        <v>-4.0629224640308319E-2</v>
      </c>
      <c r="O390" s="6">
        <f t="shared" si="82"/>
        <v>-4.1477651750142473E-2</v>
      </c>
      <c r="P390" s="6">
        <f t="shared" si="83"/>
        <v>2.2125879280151953E-3</v>
      </c>
    </row>
    <row r="391" spans="1:16" x14ac:dyDescent="0.25">
      <c r="A391" s="4">
        <v>44249</v>
      </c>
      <c r="B391" s="2">
        <v>257.61999500000002</v>
      </c>
      <c r="C391" s="2">
        <f t="shared" si="72"/>
        <v>156.54720105502386</v>
      </c>
      <c r="D391" s="2">
        <f t="shared" si="74"/>
        <v>10215.709675843609</v>
      </c>
      <c r="E391" s="5">
        <f t="shared" si="76"/>
        <v>-3.9400029999999902</v>
      </c>
      <c r="F391" s="6">
        <f t="shared" si="77"/>
        <v>-1.5063476946501545E-2</v>
      </c>
      <c r="G391" s="6">
        <f t="shared" si="78"/>
        <v>-1.517808348713541E-2</v>
      </c>
      <c r="H391" s="6">
        <f t="shared" si="79"/>
        <v>4.1303186755834782E-4</v>
      </c>
      <c r="J391" s="2">
        <v>120.873283</v>
      </c>
      <c r="K391" s="2">
        <f t="shared" si="73"/>
        <v>49.695433763157894</v>
      </c>
      <c r="L391" s="2">
        <f t="shared" si="75"/>
        <v>5066.2862219826247</v>
      </c>
      <c r="M391" s="5">
        <f t="shared" si="80"/>
        <v>-8.5825430000000011</v>
      </c>
      <c r="N391" s="6">
        <f t="shared" si="81"/>
        <v>-6.6297078047302407E-2</v>
      </c>
      <c r="O391" s="6">
        <f t="shared" si="82"/>
        <v>-6.8596962062969571E-2</v>
      </c>
      <c r="P391" s="6">
        <f t="shared" si="83"/>
        <v>5.4993295074552938E-3</v>
      </c>
    </row>
    <row r="392" spans="1:16" x14ac:dyDescent="0.25">
      <c r="A392" s="4">
        <v>44256</v>
      </c>
      <c r="B392" s="2">
        <v>264.27999899999998</v>
      </c>
      <c r="C392" s="2">
        <f t="shared" si="72"/>
        <v>156.54720105502386</v>
      </c>
      <c r="D392" s="2">
        <f t="shared" si="74"/>
        <v>11606.355753053049</v>
      </c>
      <c r="E392" s="5">
        <f t="shared" si="76"/>
        <v>6.6600039999999581</v>
      </c>
      <c r="F392" s="6">
        <f t="shared" si="77"/>
        <v>2.5852046150377256E-2</v>
      </c>
      <c r="G392" s="6">
        <f t="shared" si="78"/>
        <v>2.5523531818308593E-2</v>
      </c>
      <c r="H392" s="6">
        <f t="shared" si="79"/>
        <v>4.1528040264802936E-4</v>
      </c>
      <c r="J392" s="2">
        <v>121.032768</v>
      </c>
      <c r="K392" s="2">
        <f t="shared" si="73"/>
        <v>49.695433763157894</v>
      </c>
      <c r="L392" s="2">
        <f t="shared" si="75"/>
        <v>5089.0152560189254</v>
      </c>
      <c r="M392" s="5">
        <f t="shared" si="80"/>
        <v>0.15948500000000365</v>
      </c>
      <c r="N392" s="6">
        <f t="shared" si="81"/>
        <v>1.3194396316678488E-3</v>
      </c>
      <c r="O392" s="6">
        <f t="shared" si="82"/>
        <v>1.3185699361201253E-3</v>
      </c>
      <c r="P392" s="6">
        <f t="shared" si="83"/>
        <v>1.799398941953197E-5</v>
      </c>
    </row>
    <row r="393" spans="1:16" x14ac:dyDescent="0.25">
      <c r="A393" s="4">
        <v>44263</v>
      </c>
      <c r="B393" s="2">
        <v>268.39999399999999</v>
      </c>
      <c r="C393" s="2">
        <f t="shared" si="72"/>
        <v>156.54720105502386</v>
      </c>
      <c r="D393" s="2">
        <f t="shared" si="74"/>
        <v>12511.047289591703</v>
      </c>
      <c r="E393" s="5">
        <f t="shared" si="76"/>
        <v>4.1199950000000172</v>
      </c>
      <c r="F393" s="6">
        <f t="shared" si="77"/>
        <v>1.5589507399687926E-2</v>
      </c>
      <c r="G393" s="6">
        <f t="shared" si="78"/>
        <v>1.5469239365012686E-2</v>
      </c>
      <c r="H393" s="6">
        <f t="shared" si="79"/>
        <v>1.065878127310206E-4</v>
      </c>
      <c r="J393" s="2">
        <v>120.644012</v>
      </c>
      <c r="K393" s="2">
        <f t="shared" si="73"/>
        <v>49.695433763157894</v>
      </c>
      <c r="L393" s="2">
        <f t="shared" si="75"/>
        <v>5033.7007538293055</v>
      </c>
      <c r="M393" s="5">
        <f t="shared" si="80"/>
        <v>-0.38875600000000077</v>
      </c>
      <c r="N393" s="6">
        <f t="shared" si="81"/>
        <v>-3.2119896654763838E-3</v>
      </c>
      <c r="O393" s="6">
        <f t="shared" si="82"/>
        <v>-3.2171591768614585E-3</v>
      </c>
      <c r="P393" s="6">
        <f t="shared" si="83"/>
        <v>7.7047339429327103E-5</v>
      </c>
    </row>
    <row r="394" spans="1:16" x14ac:dyDescent="0.25">
      <c r="A394" s="4">
        <v>44270</v>
      </c>
      <c r="B394" s="2">
        <v>290.10998499999999</v>
      </c>
      <c r="C394" s="2">
        <f t="shared" si="72"/>
        <v>156.54720105502386</v>
      </c>
      <c r="D394" s="2">
        <f t="shared" si="74"/>
        <v>17839.017255132374</v>
      </c>
      <c r="E394" s="5">
        <f t="shared" si="76"/>
        <v>21.709991000000002</v>
      </c>
      <c r="F394" s="6">
        <f t="shared" si="77"/>
        <v>8.0886704490760922E-2</v>
      </c>
      <c r="G394" s="6">
        <f t="shared" si="78"/>
        <v>7.7781726958005296E-2</v>
      </c>
      <c r="H394" s="6">
        <f t="shared" si="79"/>
        <v>5.2760792880997267E-3</v>
      </c>
      <c r="J394" s="2">
        <v>119.60733</v>
      </c>
      <c r="K394" s="2">
        <f t="shared" si="73"/>
        <v>49.695433763157894</v>
      </c>
      <c r="L394" s="2">
        <f t="shared" si="75"/>
        <v>4887.6732354309779</v>
      </c>
      <c r="M394" s="5">
        <f t="shared" si="80"/>
        <v>-1.036681999999999</v>
      </c>
      <c r="N394" s="6">
        <f t="shared" si="81"/>
        <v>-8.5929005742945534E-3</v>
      </c>
      <c r="O394" s="6">
        <f t="shared" si="82"/>
        <v>-8.6300324109085669E-3</v>
      </c>
      <c r="P394" s="6">
        <f t="shared" si="83"/>
        <v>2.0137127283840567E-4</v>
      </c>
    </row>
    <row r="395" spans="1:16" x14ac:dyDescent="0.25">
      <c r="A395" s="4">
        <v>44277</v>
      </c>
      <c r="B395" s="2">
        <v>283.01998900000001</v>
      </c>
      <c r="C395" s="2">
        <f t="shared" si="72"/>
        <v>156.54720105502386</v>
      </c>
      <c r="D395" s="2">
        <f t="shared" si="74"/>
        <v>15995.366090574904</v>
      </c>
      <c r="E395" s="5">
        <f t="shared" si="76"/>
        <v>-7.0899959999999851</v>
      </c>
      <c r="F395" s="6">
        <f t="shared" si="77"/>
        <v>-2.4438993370048897E-2</v>
      </c>
      <c r="G395" s="6">
        <f t="shared" si="78"/>
        <v>-2.4742582043123875E-2</v>
      </c>
      <c r="H395" s="6">
        <f t="shared" si="79"/>
        <v>8.9327365630545365E-4</v>
      </c>
      <c r="J395" s="2">
        <v>120.823441</v>
      </c>
      <c r="K395" s="2">
        <f t="shared" si="73"/>
        <v>49.695433763157894</v>
      </c>
      <c r="L395" s="2">
        <f t="shared" si="75"/>
        <v>5059.1934134842631</v>
      </c>
      <c r="M395" s="5">
        <f t="shared" si="80"/>
        <v>1.2161109999999979</v>
      </c>
      <c r="N395" s="6">
        <f t="shared" si="81"/>
        <v>1.0167529030202396E-2</v>
      </c>
      <c r="O395" s="6">
        <f t="shared" si="82"/>
        <v>1.0116187425139429E-2</v>
      </c>
      <c r="P395" s="6">
        <f t="shared" si="83"/>
        <v>2.0754267775844045E-5</v>
      </c>
    </row>
    <row r="396" spans="1:16" x14ac:dyDescent="0.25">
      <c r="A396" s="4">
        <v>44284</v>
      </c>
      <c r="B396" s="2">
        <v>298.66000400000001</v>
      </c>
      <c r="C396" s="2">
        <f t="shared" si="72"/>
        <v>156.54720105502386</v>
      </c>
      <c r="D396" s="2">
        <f t="shared" si="74"/>
        <v>20196.048760877624</v>
      </c>
      <c r="E396" s="5">
        <f t="shared" si="76"/>
        <v>15.640015000000005</v>
      </c>
      <c r="F396" s="6">
        <f t="shared" si="77"/>
        <v>5.5261167436480976E-2</v>
      </c>
      <c r="G396" s="6">
        <f t="shared" si="78"/>
        <v>5.3788288364565166E-2</v>
      </c>
      <c r="H396" s="6">
        <f t="shared" si="79"/>
        <v>2.3661595815794873E-3</v>
      </c>
      <c r="J396" s="2">
        <v>122.607727</v>
      </c>
      <c r="K396" s="2">
        <f t="shared" si="73"/>
        <v>49.695433763157894</v>
      </c>
      <c r="L396" s="2">
        <f t="shared" si="75"/>
        <v>5316.2025050552511</v>
      </c>
      <c r="M396" s="5">
        <f t="shared" si="80"/>
        <v>1.7842859999999945</v>
      </c>
      <c r="N396" s="6">
        <f t="shared" si="81"/>
        <v>1.4767713824670781E-2</v>
      </c>
      <c r="O396" s="6">
        <f t="shared" si="82"/>
        <v>1.465973292811241E-2</v>
      </c>
      <c r="P396" s="6">
        <f t="shared" si="83"/>
        <v>8.2795999654258185E-5</v>
      </c>
    </row>
    <row r="397" spans="1:16" x14ac:dyDescent="0.25">
      <c r="A397" s="4">
        <v>44291</v>
      </c>
      <c r="B397" s="2">
        <v>312.459991</v>
      </c>
      <c r="C397" s="2">
        <f t="shared" si="72"/>
        <v>156.54720105502386</v>
      </c>
      <c r="D397" s="2">
        <f t="shared" si="74"/>
        <v>24308.798068426255</v>
      </c>
      <c r="E397" s="5">
        <f t="shared" si="76"/>
        <v>13.799986999999987</v>
      </c>
      <c r="F397" s="6">
        <f t="shared" si="77"/>
        <v>4.6206344388852238E-2</v>
      </c>
      <c r="G397" s="6">
        <f t="shared" si="78"/>
        <v>4.5170616157791228E-2</v>
      </c>
      <c r="H397" s="6">
        <f t="shared" si="79"/>
        <v>1.6020417851438564E-3</v>
      </c>
      <c r="J397" s="2">
        <v>132.57583600000001</v>
      </c>
      <c r="K397" s="2">
        <f t="shared" si="73"/>
        <v>49.695433763157894</v>
      </c>
      <c r="L397" s="2">
        <f t="shared" si="75"/>
        <v>6869.1610749407437</v>
      </c>
      <c r="M397" s="5">
        <f t="shared" si="80"/>
        <v>9.9681090000000125</v>
      </c>
      <c r="N397" s="6">
        <f t="shared" si="81"/>
        <v>8.1300822092558761E-2</v>
      </c>
      <c r="O397" s="6">
        <f t="shared" si="82"/>
        <v>7.8164781250725235E-2</v>
      </c>
      <c r="P397" s="6">
        <f t="shared" si="83"/>
        <v>5.2713813349661845E-3</v>
      </c>
    </row>
    <row r="398" spans="1:16" x14ac:dyDescent="0.25">
      <c r="A398" s="4">
        <v>44298</v>
      </c>
      <c r="B398" s="2">
        <v>306.17999300000002</v>
      </c>
      <c r="C398" s="2">
        <f t="shared" si="72"/>
        <v>156.54720105502386</v>
      </c>
      <c r="D398" s="2">
        <f t="shared" si="74"/>
        <v>22389.972425248525</v>
      </c>
      <c r="E398" s="5">
        <f t="shared" si="76"/>
        <v>-6.2799979999999778</v>
      </c>
      <c r="F398" s="6">
        <f t="shared" si="77"/>
        <v>-2.0098566795388462E-2</v>
      </c>
      <c r="G398" s="6">
        <f t="shared" si="78"/>
        <v>-2.0303290738503427E-2</v>
      </c>
      <c r="H398" s="6">
        <f t="shared" si="79"/>
        <v>6.4762069198869151E-4</v>
      </c>
      <c r="J398" s="2">
        <v>133.732147</v>
      </c>
      <c r="K398" s="2">
        <f t="shared" si="73"/>
        <v>49.695433763157894</v>
      </c>
      <c r="L398" s="2">
        <f t="shared" si="75"/>
        <v>7062.1691716512332</v>
      </c>
      <c r="M398" s="5">
        <f t="shared" si="80"/>
        <v>1.1563109999999881</v>
      </c>
      <c r="N398" s="6">
        <f t="shared" si="81"/>
        <v>8.7218835263462944E-3</v>
      </c>
      <c r="O398" s="6">
        <f t="shared" si="82"/>
        <v>8.6840676250693871E-3</v>
      </c>
      <c r="P398" s="6">
        <f t="shared" si="83"/>
        <v>9.756660899752066E-6</v>
      </c>
    </row>
    <row r="399" spans="1:16" x14ac:dyDescent="0.25">
      <c r="A399" s="4">
        <v>44305</v>
      </c>
      <c r="B399" s="2">
        <v>301.13000499999998</v>
      </c>
      <c r="C399" s="2">
        <f t="shared" si="72"/>
        <v>156.54720105502386</v>
      </c>
      <c r="D399" s="2">
        <f t="shared" si="74"/>
        <v>20904.187196591403</v>
      </c>
      <c r="E399" s="5">
        <f t="shared" si="76"/>
        <v>-5.0499880000000417</v>
      </c>
      <c r="F399" s="6">
        <f t="shared" si="77"/>
        <v>-1.6493527060731369E-2</v>
      </c>
      <c r="G399" s="6">
        <f t="shared" si="78"/>
        <v>-1.6631059640092143E-2</v>
      </c>
      <c r="H399" s="6">
        <f t="shared" si="79"/>
        <v>4.7420121493305133E-4</v>
      </c>
      <c r="J399" s="2">
        <v>133.89163199999999</v>
      </c>
      <c r="K399" s="2">
        <f t="shared" si="73"/>
        <v>49.695433763157894</v>
      </c>
      <c r="L399" s="2">
        <f t="shared" si="75"/>
        <v>7088.9997975376118</v>
      </c>
      <c r="M399" s="5">
        <f t="shared" si="80"/>
        <v>0.15948499999998944</v>
      </c>
      <c r="N399" s="6">
        <f t="shared" si="81"/>
        <v>1.1925703996959643E-3</v>
      </c>
      <c r="O399" s="6">
        <f t="shared" si="82"/>
        <v>1.191859852479166E-3</v>
      </c>
      <c r="P399" s="6">
        <f t="shared" si="83"/>
        <v>1.9085036051373493E-5</v>
      </c>
    </row>
    <row r="400" spans="1:16" x14ac:dyDescent="0.25">
      <c r="A400" s="4">
        <v>44312</v>
      </c>
      <c r="B400" s="2">
        <v>325.07998700000002</v>
      </c>
      <c r="C400" s="2">
        <f t="shared" si="72"/>
        <v>156.54720105502386</v>
      </c>
      <c r="D400" s="2">
        <f t="shared" si="74"/>
        <v>28403.299938375152</v>
      </c>
      <c r="E400" s="5">
        <f t="shared" si="76"/>
        <v>23.949982000000034</v>
      </c>
      <c r="F400" s="6">
        <f t="shared" si="77"/>
        <v>7.9533695089601036E-2</v>
      </c>
      <c r="G400" s="6">
        <f t="shared" si="78"/>
        <v>7.6529184093372837E-2</v>
      </c>
      <c r="H400" s="6">
        <f t="shared" si="79"/>
        <v>5.0956871790747496E-3</v>
      </c>
      <c r="J400" s="2">
        <v>131.04075599999999</v>
      </c>
      <c r="K400" s="2">
        <f t="shared" si="73"/>
        <v>49.695433763157894</v>
      </c>
      <c r="L400" s="2">
        <f t="shared" si="75"/>
        <v>6617.0614498156765</v>
      </c>
      <c r="M400" s="5">
        <f t="shared" si="80"/>
        <v>-2.8508759999999995</v>
      </c>
      <c r="N400" s="6">
        <f t="shared" si="81"/>
        <v>-2.1292413554269023E-2</v>
      </c>
      <c r="O400" s="6">
        <f t="shared" si="82"/>
        <v>-2.1522367026578872E-2</v>
      </c>
      <c r="P400" s="6">
        <f t="shared" si="83"/>
        <v>7.3348180610700755E-4</v>
      </c>
    </row>
    <row r="401" spans="1:16" x14ac:dyDescent="0.25">
      <c r="A401" s="4">
        <v>44319</v>
      </c>
      <c r="B401" s="2">
        <v>319.07998700000002</v>
      </c>
      <c r="C401" s="2">
        <f t="shared" si="72"/>
        <v>156.54720105502386</v>
      </c>
      <c r="D401" s="2">
        <f t="shared" si="74"/>
        <v>26416.906507035437</v>
      </c>
      <c r="E401" s="5">
        <f t="shared" si="76"/>
        <v>-6</v>
      </c>
      <c r="F401" s="6">
        <f t="shared" si="77"/>
        <v>-1.8456995939279398E-2</v>
      </c>
      <c r="G401" s="6">
        <f t="shared" si="78"/>
        <v>-1.8629451594052701E-2</v>
      </c>
      <c r="H401" s="6">
        <f t="shared" si="79"/>
        <v>5.6522939767681107E-4</v>
      </c>
      <c r="J401" s="2">
        <v>129.79473899999999</v>
      </c>
      <c r="K401" s="2">
        <f t="shared" si="73"/>
        <v>49.695433763157894</v>
      </c>
      <c r="L401" s="2">
        <f t="shared" si="75"/>
        <v>6415.8986994247998</v>
      </c>
      <c r="M401" s="5">
        <f t="shared" si="80"/>
        <v>-1.2460169999999948</v>
      </c>
      <c r="N401" s="6">
        <f t="shared" si="81"/>
        <v>-9.5086218824927647E-3</v>
      </c>
      <c r="O401" s="6">
        <f t="shared" si="82"/>
        <v>-9.5541174573809309E-3</v>
      </c>
      <c r="P401" s="6">
        <f t="shared" si="83"/>
        <v>2.2845172770150887E-4</v>
      </c>
    </row>
    <row r="402" spans="1:16" x14ac:dyDescent="0.25">
      <c r="A402" s="4">
        <v>44326</v>
      </c>
      <c r="B402" s="2">
        <v>315.94000199999999</v>
      </c>
      <c r="C402" s="2">
        <f t="shared" si="72"/>
        <v>156.54720105502386</v>
      </c>
      <c r="D402" s="2">
        <f t="shared" si="74"/>
        <v>25406.064993084783</v>
      </c>
      <c r="E402" s="5">
        <f t="shared" si="76"/>
        <v>-3.1399850000000242</v>
      </c>
      <c r="F402" s="6">
        <f t="shared" si="77"/>
        <v>-9.8407456685775281E-3</v>
      </c>
      <c r="G402" s="6">
        <f t="shared" si="78"/>
        <v>-9.8894858295273634E-3</v>
      </c>
      <c r="H402" s="6">
        <f t="shared" si="79"/>
        <v>2.2603883062218805E-4</v>
      </c>
      <c r="J402" s="2">
        <v>127.259331</v>
      </c>
      <c r="K402" s="2">
        <f t="shared" si="73"/>
        <v>49.695433763157894</v>
      </c>
      <c r="L402" s="2">
        <f t="shared" si="75"/>
        <v>6016.1581545674026</v>
      </c>
      <c r="M402" s="5">
        <f t="shared" si="80"/>
        <v>-2.5354079999999897</v>
      </c>
      <c r="N402" s="6">
        <f t="shared" si="81"/>
        <v>-1.9533981265604222E-2</v>
      </c>
      <c r="O402" s="6">
        <f t="shared" si="82"/>
        <v>-1.9727291024944183E-2</v>
      </c>
      <c r="P402" s="6">
        <f t="shared" si="83"/>
        <v>6.3947248671324922E-4</v>
      </c>
    </row>
    <row r="403" spans="1:16" x14ac:dyDescent="0.25">
      <c r="A403" s="4">
        <v>44333</v>
      </c>
      <c r="B403" s="2">
        <v>316.23001099999999</v>
      </c>
      <c r="C403" s="2">
        <f t="shared" si="72"/>
        <v>156.54720105502386</v>
      </c>
      <c r="D403" s="2">
        <f t="shared" si="74"/>
        <v>25498.599791923367</v>
      </c>
      <c r="E403" s="5">
        <f t="shared" si="76"/>
        <v>0.29000899999999774</v>
      </c>
      <c r="F403" s="6">
        <f t="shared" si="77"/>
        <v>9.1792428361128439E-4</v>
      </c>
      <c r="G403" s="6">
        <f t="shared" si="78"/>
        <v>9.1750324874842254E-4</v>
      </c>
      <c r="H403" s="6">
        <f t="shared" si="79"/>
        <v>1.7872591038047339E-5</v>
      </c>
      <c r="J403" s="2">
        <v>125.242355</v>
      </c>
      <c r="K403" s="2">
        <f t="shared" si="73"/>
        <v>49.695433763157894</v>
      </c>
      <c r="L403" s="2">
        <f t="shared" si="75"/>
        <v>5707.3373083656252</v>
      </c>
      <c r="M403" s="5">
        <f t="shared" si="80"/>
        <v>-2.0169759999999997</v>
      </c>
      <c r="N403" s="6">
        <f t="shared" si="81"/>
        <v>-1.5849336816017048E-2</v>
      </c>
      <c r="O403" s="6">
        <f t="shared" si="82"/>
        <v>-1.5976280658628834E-2</v>
      </c>
      <c r="P403" s="6">
        <f t="shared" si="83"/>
        <v>4.638330163474641E-4</v>
      </c>
    </row>
    <row r="404" spans="1:16" x14ac:dyDescent="0.25">
      <c r="A404" s="4">
        <v>44340</v>
      </c>
      <c r="B404" s="2">
        <v>328.73001099999999</v>
      </c>
      <c r="C404" s="2">
        <f t="shared" si="72"/>
        <v>156.54720105502386</v>
      </c>
      <c r="D404" s="2">
        <f t="shared" si="74"/>
        <v>29646.920040547771</v>
      </c>
      <c r="E404" s="5">
        <f t="shared" si="76"/>
        <v>12.5</v>
      </c>
      <c r="F404" s="6">
        <f t="shared" si="77"/>
        <v>3.9528190131201686E-2</v>
      </c>
      <c r="G404" s="6">
        <f t="shared" si="78"/>
        <v>3.8766946881553889E-2</v>
      </c>
      <c r="H404" s="6">
        <f t="shared" si="79"/>
        <v>1.1304284545398681E-3</v>
      </c>
      <c r="J404" s="2">
        <v>124.42358400000001</v>
      </c>
      <c r="K404" s="2">
        <f t="shared" si="73"/>
        <v>49.695433763157894</v>
      </c>
      <c r="L404" s="2">
        <f t="shared" si="75"/>
        <v>5584.2964378200459</v>
      </c>
      <c r="M404" s="5">
        <f t="shared" si="80"/>
        <v>-0.81877099999999814</v>
      </c>
      <c r="N404" s="6">
        <f t="shared" si="81"/>
        <v>-6.5374928473677946E-3</v>
      </c>
      <c r="O404" s="6">
        <f t="shared" si="82"/>
        <v>-6.5589558476795854E-3</v>
      </c>
      <c r="P404" s="6">
        <f t="shared" si="83"/>
        <v>1.4688126362142088E-4</v>
      </c>
    </row>
    <row r="405" spans="1:16" x14ac:dyDescent="0.25">
      <c r="A405" s="4">
        <v>44347</v>
      </c>
      <c r="B405" s="2">
        <v>330.35000600000001</v>
      </c>
      <c r="C405" s="2">
        <f t="shared" si="72"/>
        <v>156.54720105502386</v>
      </c>
      <c r="D405" s="2">
        <f t="shared" si="74"/>
        <v>30207.415006741423</v>
      </c>
      <c r="E405" s="5">
        <f t="shared" si="76"/>
        <v>1.6199950000000172</v>
      </c>
      <c r="F405" s="6">
        <f t="shared" si="77"/>
        <v>4.9280410847551649E-3</v>
      </c>
      <c r="G405" s="6">
        <f t="shared" si="78"/>
        <v>4.915938036880156E-3</v>
      </c>
      <c r="H405" s="6">
        <f t="shared" si="79"/>
        <v>5.2516113128024429E-8</v>
      </c>
      <c r="J405" s="2">
        <v>125.701668</v>
      </c>
      <c r="K405" s="2">
        <f t="shared" si="73"/>
        <v>49.695433763157894</v>
      </c>
      <c r="L405" s="2">
        <f t="shared" si="75"/>
        <v>5776.947642865709</v>
      </c>
      <c r="M405" s="5">
        <f t="shared" si="80"/>
        <v>1.2780839999999927</v>
      </c>
      <c r="N405" s="6">
        <f t="shared" si="81"/>
        <v>1.0272039744490825E-2</v>
      </c>
      <c r="O405" s="6">
        <f t="shared" si="82"/>
        <v>1.0219640867644628E-2</v>
      </c>
      <c r="P405" s="6">
        <f t="shared" si="83"/>
        <v>2.1707573027480989E-5</v>
      </c>
    </row>
    <row r="406" spans="1:16" x14ac:dyDescent="0.25">
      <c r="A406" s="4">
        <v>44354</v>
      </c>
      <c r="B406" s="2">
        <v>331.26001000000002</v>
      </c>
      <c r="C406" s="2">
        <f t="shared" si="72"/>
        <v>156.54720105502386</v>
      </c>
      <c r="D406" s="2">
        <f t="shared" si="74"/>
        <v>30524.565609443744</v>
      </c>
      <c r="E406" s="5">
        <f t="shared" si="76"/>
        <v>0.91000400000001491</v>
      </c>
      <c r="F406" s="6">
        <f t="shared" si="77"/>
        <v>2.754666213022605E-3</v>
      </c>
      <c r="G406" s="6">
        <f t="shared" si="78"/>
        <v>2.75087907332641E-3</v>
      </c>
      <c r="H406" s="6">
        <f t="shared" si="79"/>
        <v>5.7323033299935212E-6</v>
      </c>
      <c r="J406" s="2">
        <v>127.159477</v>
      </c>
      <c r="K406" s="2">
        <f t="shared" si="73"/>
        <v>49.695433763157894</v>
      </c>
      <c r="L406" s="2">
        <f t="shared" si="75"/>
        <v>6000.6779945993421</v>
      </c>
      <c r="M406" s="5">
        <f t="shared" si="80"/>
        <v>1.4578089999999975</v>
      </c>
      <c r="N406" s="6">
        <f t="shared" si="81"/>
        <v>1.1597371961683098E-2</v>
      </c>
      <c r="O406" s="6">
        <f t="shared" si="82"/>
        <v>1.153063790765226E-2</v>
      </c>
      <c r="P406" s="6">
        <f t="shared" si="83"/>
        <v>3.5642520243669428E-5</v>
      </c>
    </row>
    <row r="407" spans="1:16" x14ac:dyDescent="0.25">
      <c r="A407" s="4">
        <v>44361</v>
      </c>
      <c r="B407" s="2">
        <v>329.66000400000001</v>
      </c>
      <c r="C407" s="2">
        <f t="shared" si="72"/>
        <v>156.54720105502386</v>
      </c>
      <c r="D407" s="2">
        <f t="shared" si="74"/>
        <v>29968.042543466145</v>
      </c>
      <c r="E407" s="5">
        <f t="shared" si="76"/>
        <v>-1.6000060000000076</v>
      </c>
      <c r="F407" s="6">
        <f t="shared" si="77"/>
        <v>-4.8300608334824581E-3</v>
      </c>
      <c r="G407" s="6">
        <f t="shared" si="78"/>
        <v>-4.841763274852382E-3</v>
      </c>
      <c r="H407" s="6">
        <f t="shared" si="79"/>
        <v>9.9737477631729575E-5</v>
      </c>
      <c r="J407" s="2">
        <v>130.26483200000001</v>
      </c>
      <c r="K407" s="2">
        <f t="shared" si="73"/>
        <v>49.695433763157894</v>
      </c>
      <c r="L407" s="2">
        <f t="shared" si="75"/>
        <v>6491.4279322468583</v>
      </c>
      <c r="M407" s="5">
        <f t="shared" si="80"/>
        <v>3.1053550000000172</v>
      </c>
      <c r="N407" s="6">
        <f t="shared" si="81"/>
        <v>2.44209481924813E-2</v>
      </c>
      <c r="O407" s="6">
        <f t="shared" si="82"/>
        <v>2.4127524365389522E-2</v>
      </c>
      <c r="P407" s="6">
        <f t="shared" si="83"/>
        <v>3.4473431170406986E-4</v>
      </c>
    </row>
    <row r="408" spans="1:16" x14ac:dyDescent="0.25">
      <c r="A408" s="4">
        <v>44368</v>
      </c>
      <c r="B408" s="2">
        <v>341.36999500000002</v>
      </c>
      <c r="C408" s="2">
        <f t="shared" si="72"/>
        <v>156.54720105502386</v>
      </c>
      <c r="D408" s="2">
        <f t="shared" si="74"/>
        <v>34159.465161627115</v>
      </c>
      <c r="E408" s="5">
        <f t="shared" si="76"/>
        <v>11.709991000000002</v>
      </c>
      <c r="F408" s="6">
        <f t="shared" si="77"/>
        <v>3.5521418606789805E-2</v>
      </c>
      <c r="G408" s="6">
        <f t="shared" si="78"/>
        <v>3.4905085953239393E-2</v>
      </c>
      <c r="H408" s="6">
        <f t="shared" si="79"/>
        <v>8.856566460482742E-4</v>
      </c>
      <c r="J408" s="2">
        <v>132.91087300000001</v>
      </c>
      <c r="K408" s="2">
        <f t="shared" si="73"/>
        <v>49.695433763157894</v>
      </c>
      <c r="L408" s="2">
        <f t="shared" si="75"/>
        <v>6924.8093273805625</v>
      </c>
      <c r="M408" s="5">
        <f t="shared" si="80"/>
        <v>2.6460409999999968</v>
      </c>
      <c r="N408" s="6">
        <f t="shared" si="81"/>
        <v>2.0312780966086047E-2</v>
      </c>
      <c r="O408" s="6">
        <f t="shared" si="82"/>
        <v>2.0109228295256194E-2</v>
      </c>
      <c r="P408" s="6">
        <f t="shared" si="83"/>
        <v>2.1166543069233028E-4</v>
      </c>
    </row>
    <row r="409" spans="1:16" x14ac:dyDescent="0.25">
      <c r="A409" s="4">
        <v>44375</v>
      </c>
      <c r="B409" s="2">
        <v>354.70001200000002</v>
      </c>
      <c r="C409" s="2">
        <f t="shared" si="72"/>
        <v>156.54720105502386</v>
      </c>
      <c r="D409" s="2">
        <f t="shared" si="74"/>
        <v>39264.53648539546</v>
      </c>
      <c r="E409" s="5">
        <f t="shared" si="76"/>
        <v>13.330016999999998</v>
      </c>
      <c r="F409" s="6">
        <f t="shared" si="77"/>
        <v>3.9048590078925936E-2</v>
      </c>
      <c r="G409" s="6">
        <f t="shared" si="78"/>
        <v>3.8305477220819631E-2</v>
      </c>
      <c r="H409" s="6">
        <f t="shared" si="79"/>
        <v>1.0996104860682943E-3</v>
      </c>
      <c r="J409" s="2">
        <v>139.75062600000001</v>
      </c>
      <c r="K409" s="2">
        <f t="shared" si="73"/>
        <v>49.695433763157894</v>
      </c>
      <c r="L409" s="2">
        <f t="shared" si="75"/>
        <v>8109.937648814589</v>
      </c>
      <c r="M409" s="5">
        <f t="shared" si="80"/>
        <v>6.8397530000000017</v>
      </c>
      <c r="N409" s="6">
        <f t="shared" si="81"/>
        <v>5.1461199867372784E-2</v>
      </c>
      <c r="O409" s="6">
        <f t="shared" si="82"/>
        <v>5.0180815686529739E-2</v>
      </c>
      <c r="P409" s="6">
        <f t="shared" si="83"/>
        <v>1.9909723747085612E-3</v>
      </c>
    </row>
    <row r="410" spans="1:16" x14ac:dyDescent="0.25">
      <c r="A410" s="4">
        <v>44382</v>
      </c>
      <c r="B410" s="2">
        <v>350.42001299999998</v>
      </c>
      <c r="C410" s="2">
        <f t="shared" si="72"/>
        <v>156.54720105502386</v>
      </c>
      <c r="D410" s="2">
        <f t="shared" si="74"/>
        <v>37586.667211452077</v>
      </c>
      <c r="E410" s="5">
        <f t="shared" si="76"/>
        <v>-4.2799990000000321</v>
      </c>
      <c r="F410" s="6">
        <f t="shared" si="77"/>
        <v>-1.2066531872573017E-2</v>
      </c>
      <c r="G410" s="6">
        <f t="shared" si="78"/>
        <v>-1.2139923453702567E-2</v>
      </c>
      <c r="H410" s="6">
        <f t="shared" si="79"/>
        <v>2.9877210426650753E-4</v>
      </c>
      <c r="J410" s="2">
        <v>144.89291399999999</v>
      </c>
      <c r="K410" s="2">
        <f t="shared" si="73"/>
        <v>49.695433763157894</v>
      </c>
      <c r="L410" s="2">
        <f t="shared" si="75"/>
        <v>9062.5602434439425</v>
      </c>
      <c r="M410" s="5">
        <f t="shared" si="80"/>
        <v>5.1422879999999793</v>
      </c>
      <c r="N410" s="6">
        <f t="shared" si="81"/>
        <v>3.6796171489063521E-2</v>
      </c>
      <c r="O410" s="6">
        <f t="shared" si="82"/>
        <v>3.6135353986624361E-2</v>
      </c>
      <c r="P410" s="6">
        <f t="shared" si="83"/>
        <v>9.3482156113841618E-4</v>
      </c>
    </row>
    <row r="411" spans="1:16" x14ac:dyDescent="0.25">
      <c r="A411" s="4">
        <v>44389</v>
      </c>
      <c r="B411" s="2">
        <v>341.16000400000001</v>
      </c>
      <c r="C411" s="2">
        <f t="shared" si="72"/>
        <v>156.54720105502386</v>
      </c>
      <c r="D411" s="2">
        <f t="shared" si="74"/>
        <v>34081.887011200597</v>
      </c>
      <c r="E411" s="5">
        <f t="shared" si="76"/>
        <v>-9.2600089999999682</v>
      </c>
      <c r="F411" s="6">
        <f t="shared" si="77"/>
        <v>-2.6425457041461754E-2</v>
      </c>
      <c r="G411" s="6">
        <f t="shared" si="78"/>
        <v>-2.6780884981667166E-2</v>
      </c>
      <c r="H411" s="6">
        <f t="shared" si="79"/>
        <v>1.0192686435185859E-3</v>
      </c>
      <c r="J411" s="2">
        <v>146.17098999999999</v>
      </c>
      <c r="K411" s="2">
        <f t="shared" si="73"/>
        <v>49.695433763157894</v>
      </c>
      <c r="L411" s="2">
        <f t="shared" si="75"/>
        <v>9307.5329512080825</v>
      </c>
      <c r="M411" s="5">
        <f t="shared" si="80"/>
        <v>1.2780759999999987</v>
      </c>
      <c r="N411" s="6">
        <f t="shared" si="81"/>
        <v>8.8208316384609312E-3</v>
      </c>
      <c r="O411" s="6">
        <f t="shared" si="82"/>
        <v>8.7821553745384227E-3</v>
      </c>
      <c r="P411" s="6">
        <f t="shared" si="83"/>
        <v>1.0379049110037483E-5</v>
      </c>
    </row>
    <row r="412" spans="1:16" x14ac:dyDescent="0.25">
      <c r="A412" s="4">
        <v>44396</v>
      </c>
      <c r="B412" s="2">
        <v>369.790009</v>
      </c>
      <c r="C412" s="2">
        <f t="shared" si="72"/>
        <v>156.54720105502386</v>
      </c>
      <c r="D412" s="2">
        <f t="shared" si="74"/>
        <v>45472.495140257975</v>
      </c>
      <c r="E412" s="5">
        <f t="shared" si="76"/>
        <v>28.630004999999983</v>
      </c>
      <c r="F412" s="6">
        <f t="shared" si="77"/>
        <v>8.3919582202842222E-2</v>
      </c>
      <c r="G412" s="6">
        <f t="shared" si="78"/>
        <v>8.0583714105785575E-2</v>
      </c>
      <c r="H412" s="6">
        <f t="shared" si="79"/>
        <v>5.6909841993653763E-3</v>
      </c>
      <c r="J412" s="2">
        <v>148.33775299999999</v>
      </c>
      <c r="K412" s="2">
        <f t="shared" si="73"/>
        <v>49.695433763157894</v>
      </c>
      <c r="L412" s="2">
        <f t="shared" si="75"/>
        <v>9730.3071444230682</v>
      </c>
      <c r="M412" s="5">
        <f t="shared" si="80"/>
        <v>2.1667630000000031</v>
      </c>
      <c r="N412" s="6">
        <f t="shared" si="81"/>
        <v>1.4823481731908658E-2</v>
      </c>
      <c r="O412" s="6">
        <f t="shared" si="82"/>
        <v>1.4714687745983186E-2</v>
      </c>
      <c r="P412" s="6">
        <f t="shared" si="83"/>
        <v>8.379911281997808E-5</v>
      </c>
    </row>
    <row r="413" spans="1:16" x14ac:dyDescent="0.25">
      <c r="A413" s="4">
        <v>44403</v>
      </c>
      <c r="B413" s="2">
        <v>356.29998799999998</v>
      </c>
      <c r="C413" s="2">
        <f t="shared" si="72"/>
        <v>156.54720105502386</v>
      </c>
      <c r="D413" s="2">
        <f t="shared" si="74"/>
        <v>39901.17589228502</v>
      </c>
      <c r="E413" s="5">
        <f t="shared" si="76"/>
        <v>-13.490021000000013</v>
      </c>
      <c r="F413" s="6">
        <f t="shared" si="77"/>
        <v>-3.6480220318770192E-2</v>
      </c>
      <c r="G413" s="6">
        <f t="shared" si="78"/>
        <v>-3.7162262349092035E-2</v>
      </c>
      <c r="H413" s="6">
        <f t="shared" si="79"/>
        <v>1.7899130765302441E-3</v>
      </c>
      <c r="J413" s="2">
        <v>145.641785</v>
      </c>
      <c r="K413" s="2">
        <f t="shared" si="73"/>
        <v>49.695433763157894</v>
      </c>
      <c r="L413" s="2">
        <f t="shared" si="75"/>
        <v>9205.7023156634732</v>
      </c>
      <c r="M413" s="5">
        <f t="shared" si="80"/>
        <v>-2.6959679999999935</v>
      </c>
      <c r="N413" s="6">
        <f t="shared" si="81"/>
        <v>-1.8174523649417781E-2</v>
      </c>
      <c r="O413" s="6">
        <f t="shared" si="82"/>
        <v>-1.8341709079462216E-2</v>
      </c>
      <c r="P413" s="6">
        <f t="shared" si="83"/>
        <v>5.7131570454496173E-4</v>
      </c>
    </row>
    <row r="414" spans="1:16" x14ac:dyDescent="0.25">
      <c r="A414" s="4">
        <v>44410</v>
      </c>
      <c r="B414" s="2">
        <v>363.51001000000002</v>
      </c>
      <c r="C414" s="2">
        <f t="shared" si="72"/>
        <v>156.54720105502386</v>
      </c>
      <c r="D414" s="2">
        <f t="shared" si="74"/>
        <v>42833.604286394708</v>
      </c>
      <c r="E414" s="5">
        <f t="shared" si="76"/>
        <v>7.2100220000000377</v>
      </c>
      <c r="F414" s="6">
        <f t="shared" si="77"/>
        <v>2.0235818812320696E-2</v>
      </c>
      <c r="G414" s="6">
        <f t="shared" si="78"/>
        <v>2.0033795488793887E-2</v>
      </c>
      <c r="H414" s="6">
        <f t="shared" si="79"/>
        <v>2.2167319437919414E-4</v>
      </c>
      <c r="J414" s="2">
        <v>145.92137099999999</v>
      </c>
      <c r="K414" s="2">
        <f t="shared" si="73"/>
        <v>49.695433763157894</v>
      </c>
      <c r="L414" s="2">
        <f t="shared" si="75"/>
        <v>9259.430997108675</v>
      </c>
      <c r="M414" s="5">
        <f t="shared" si="80"/>
        <v>0.27958599999999478</v>
      </c>
      <c r="N414" s="6">
        <f t="shared" si="81"/>
        <v>1.919682596584454E-3</v>
      </c>
      <c r="O414" s="6">
        <f t="shared" si="82"/>
        <v>1.9178423606847396E-3</v>
      </c>
      <c r="P414" s="6">
        <f t="shared" si="83"/>
        <v>1.326897078068874E-5</v>
      </c>
    </row>
    <row r="415" spans="1:16" x14ac:dyDescent="0.25">
      <c r="A415" s="4">
        <v>44417</v>
      </c>
      <c r="B415" s="2">
        <v>363.17999300000002</v>
      </c>
      <c r="C415" s="2">
        <f t="shared" si="72"/>
        <v>156.54720105502386</v>
      </c>
      <c r="D415" s="2">
        <f t="shared" si="74"/>
        <v>42697.110706975807</v>
      </c>
      <c r="E415" s="5">
        <f t="shared" si="76"/>
        <v>-0.33001699999999801</v>
      </c>
      <c r="F415" s="6">
        <f t="shared" si="77"/>
        <v>-9.0786220715076871E-4</v>
      </c>
      <c r="G415" s="6">
        <f t="shared" si="78"/>
        <v>-9.0827456363850255E-4</v>
      </c>
      <c r="H415" s="6">
        <f t="shared" si="79"/>
        <v>3.6643367587044606E-5</v>
      </c>
      <c r="J415" s="2">
        <v>149.10000600000001</v>
      </c>
      <c r="K415" s="2">
        <f t="shared" si="73"/>
        <v>49.695433763157894</v>
      </c>
      <c r="L415" s="2">
        <f t="shared" si="75"/>
        <v>9881.2689815895628</v>
      </c>
      <c r="M415" s="5">
        <f t="shared" si="80"/>
        <v>3.1786350000000141</v>
      </c>
      <c r="N415" s="6">
        <f t="shared" si="81"/>
        <v>2.1783204051721898E-2</v>
      </c>
      <c r="O415" s="6">
        <f t="shared" si="82"/>
        <v>2.1549340171046868E-2</v>
      </c>
      <c r="P415" s="6">
        <f t="shared" si="83"/>
        <v>2.5564293933199287E-4</v>
      </c>
    </row>
    <row r="416" spans="1:16" x14ac:dyDescent="0.25">
      <c r="A416" s="4">
        <v>44424</v>
      </c>
      <c r="B416" s="2">
        <v>359.36999500000002</v>
      </c>
      <c r="C416" s="2">
        <f t="shared" si="72"/>
        <v>156.54720105502386</v>
      </c>
      <c r="D416" s="2">
        <f t="shared" si="74"/>
        <v>41137.085743646254</v>
      </c>
      <c r="E416" s="5">
        <f t="shared" si="76"/>
        <v>-3.8099980000000073</v>
      </c>
      <c r="F416" s="6">
        <f t="shared" si="77"/>
        <v>-1.0490660480848698E-2</v>
      </c>
      <c r="G416" s="6">
        <f t="shared" si="78"/>
        <v>-1.0546075359349389E-2</v>
      </c>
      <c r="H416" s="6">
        <f t="shared" si="79"/>
        <v>2.4621304631557568E-4</v>
      </c>
      <c r="J416" s="2">
        <v>148.19000199999999</v>
      </c>
      <c r="K416" s="2">
        <f t="shared" si="73"/>
        <v>49.695433763157894</v>
      </c>
      <c r="L416" s="2">
        <f t="shared" si="75"/>
        <v>9701.1799721619445</v>
      </c>
      <c r="M416" s="5">
        <f t="shared" si="80"/>
        <v>-0.91000400000001491</v>
      </c>
      <c r="N416" s="6">
        <f t="shared" si="81"/>
        <v>-6.1033129670029313E-3</v>
      </c>
      <c r="O416" s="6">
        <f t="shared" si="82"/>
        <v>-6.1220143138664054E-3</v>
      </c>
      <c r="P416" s="6">
        <f t="shared" si="83"/>
        <v>1.3648119233963297E-4</v>
      </c>
    </row>
    <row r="417" spans="1:17" x14ac:dyDescent="0.25">
      <c r="A417" s="4">
        <v>44431</v>
      </c>
      <c r="B417" s="2">
        <v>372.63000499999998</v>
      </c>
      <c r="C417" s="2">
        <f t="shared" si="72"/>
        <v>156.54720105502386</v>
      </c>
      <c r="D417" s="2">
        <f t="shared" si="74"/>
        <v>46691.778160722984</v>
      </c>
      <c r="E417" s="5">
        <f t="shared" si="76"/>
        <v>13.260009999999966</v>
      </c>
      <c r="F417" s="6">
        <f t="shared" si="77"/>
        <v>3.6897933006343406E-2</v>
      </c>
      <c r="G417" s="6">
        <f t="shared" si="78"/>
        <v>3.6233499144235709E-2</v>
      </c>
      <c r="H417" s="6">
        <f t="shared" si="79"/>
        <v>9.664884382003182E-4</v>
      </c>
      <c r="J417" s="2">
        <v>148.60000600000001</v>
      </c>
      <c r="K417" s="2">
        <f t="shared" si="73"/>
        <v>49.695433763157894</v>
      </c>
      <c r="L417" s="2">
        <f t="shared" si="75"/>
        <v>9782.11440935272</v>
      </c>
      <c r="M417" s="5">
        <f t="shared" si="80"/>
        <v>0.41000400000001491</v>
      </c>
      <c r="N417" s="6">
        <f t="shared" si="81"/>
        <v>2.766745357085662E-3</v>
      </c>
      <c r="O417" s="6">
        <f t="shared" si="82"/>
        <v>2.7629249622343438E-3</v>
      </c>
      <c r="P417" s="6">
        <f t="shared" si="83"/>
        <v>7.826438459424278E-6</v>
      </c>
    </row>
    <row r="418" spans="1:17" x14ac:dyDescent="0.25">
      <c r="A418" s="4">
        <v>44438</v>
      </c>
      <c r="B418" s="2">
        <v>376.26001000000002</v>
      </c>
      <c r="C418" s="2">
        <f t="shared" si="72"/>
        <v>156.54720105502386</v>
      </c>
      <c r="D418" s="2">
        <f t="shared" si="74"/>
        <v>48273.718414491595</v>
      </c>
      <c r="E418" s="5">
        <f t="shared" si="76"/>
        <v>3.6300050000000397</v>
      </c>
      <c r="F418" s="6">
        <f t="shared" si="77"/>
        <v>9.741579988976035E-3</v>
      </c>
      <c r="G418" s="6">
        <f t="shared" si="78"/>
        <v>9.6944367180029252E-3</v>
      </c>
      <c r="H418" s="6">
        <f t="shared" si="79"/>
        <v>2.069644655240906E-5</v>
      </c>
      <c r="J418" s="2">
        <v>154.300003</v>
      </c>
      <c r="K418" s="2">
        <f t="shared" si="73"/>
        <v>49.695433763157894</v>
      </c>
      <c r="L418" s="2">
        <f t="shared" si="75"/>
        <v>10942.115905225295</v>
      </c>
      <c r="M418" s="5">
        <f t="shared" si="80"/>
        <v>5.6999969999999962</v>
      </c>
      <c r="N418" s="6">
        <f t="shared" si="81"/>
        <v>3.8357986338170107E-2</v>
      </c>
      <c r="O418" s="6">
        <f t="shared" si="82"/>
        <v>3.7640606151250457E-2</v>
      </c>
      <c r="P418" s="6">
        <f t="shared" si="83"/>
        <v>1.0291330688561116E-3</v>
      </c>
    </row>
    <row r="419" spans="1:17" x14ac:dyDescent="0.25">
      <c r="A419" s="4">
        <v>44445</v>
      </c>
      <c r="B419" s="2">
        <v>378.69000199999999</v>
      </c>
      <c r="C419" s="2">
        <f t="shared" si="72"/>
        <v>156.54720105502386</v>
      </c>
      <c r="D419" s="2">
        <f t="shared" si="74"/>
        <v>49347.424011679286</v>
      </c>
      <c r="E419" s="5">
        <f t="shared" si="76"/>
        <v>2.4299919999999702</v>
      </c>
      <c r="F419" s="6">
        <f t="shared" si="77"/>
        <v>6.4582786780874478E-3</v>
      </c>
      <c r="G419" s="6">
        <f t="shared" si="78"/>
        <v>6.4375133538936624E-3</v>
      </c>
      <c r="H419" s="6">
        <f t="shared" si="79"/>
        <v>1.6703271576677087E-6</v>
      </c>
      <c r="J419" s="2">
        <v>148.970001</v>
      </c>
      <c r="K419" s="2">
        <f t="shared" si="73"/>
        <v>49.695433763157894</v>
      </c>
      <c r="L419" s="2">
        <f t="shared" si="75"/>
        <v>9855.439700062283</v>
      </c>
      <c r="M419" s="5">
        <f t="shared" si="80"/>
        <v>-5.3300020000000075</v>
      </c>
      <c r="N419" s="6">
        <f t="shared" si="81"/>
        <v>-3.4543110151462587E-2</v>
      </c>
      <c r="O419" s="6">
        <f t="shared" si="82"/>
        <v>-3.5153828707496726E-2</v>
      </c>
      <c r="P419" s="6">
        <f t="shared" si="83"/>
        <v>1.6576567420915672E-3</v>
      </c>
    </row>
    <row r="421" spans="1:17" x14ac:dyDescent="0.25">
      <c r="C421" s="2">
        <f>COUNT(C2:C420)</f>
        <v>418</v>
      </c>
      <c r="D421" s="2">
        <f>SUM(D2:D420)</f>
        <v>2381115.4039815967</v>
      </c>
      <c r="E421" s="2">
        <f>D421/C421</f>
        <v>5696.4483348842023</v>
      </c>
      <c r="G421" s="11">
        <f>AVERAGE(G3:G420)</f>
        <v>5.1451019806584572E-3</v>
      </c>
      <c r="H421" s="8">
        <f>SUM(H3:H419)</f>
        <v>0.6953952717141052</v>
      </c>
      <c r="I421" s="9">
        <f>H421/C421</f>
        <v>1.66362505194762E-3</v>
      </c>
      <c r="K421" s="2">
        <f>COUNT(K2:K420)</f>
        <v>418</v>
      </c>
      <c r="L421" s="2">
        <f>SUM(L2:L420)</f>
        <v>530648.26146894891</v>
      </c>
      <c r="M421" s="2">
        <f>L421/K421</f>
        <v>1269.4934484903083</v>
      </c>
      <c r="O421" s="15">
        <f>AVERAGE(O3:O420)</f>
        <v>5.5605022103946654E-3</v>
      </c>
      <c r="P421" s="8">
        <f>SUM(P3:P419)</f>
        <v>0.56457604100065728</v>
      </c>
      <c r="Q421" s="9">
        <f>P421/K421</f>
        <v>1.3506603851690365E-3</v>
      </c>
    </row>
    <row r="422" spans="1:17" ht="45" x14ac:dyDescent="0.25">
      <c r="E422" s="2" t="s">
        <v>5</v>
      </c>
      <c r="G422" s="12" t="s">
        <v>13</v>
      </c>
      <c r="I422" s="10" t="s">
        <v>5</v>
      </c>
      <c r="M422" s="2" t="s">
        <v>5</v>
      </c>
      <c r="O422" s="12" t="s">
        <v>13</v>
      </c>
      <c r="Q422" s="10" t="s">
        <v>5</v>
      </c>
    </row>
    <row r="423" spans="1:17" x14ac:dyDescent="0.25">
      <c r="E423" s="2" t="s">
        <v>6</v>
      </c>
      <c r="I423" s="10" t="s">
        <v>12</v>
      </c>
      <c r="Q423" s="10" t="s">
        <v>12</v>
      </c>
    </row>
    <row r="425" spans="1:17" x14ac:dyDescent="0.25">
      <c r="G425" s="2">
        <f>VAR(G3:G419)</f>
        <v>1.6716232493127542E-3</v>
      </c>
      <c r="I425" s="13" t="s">
        <v>14</v>
      </c>
      <c r="O425" s="2">
        <f>VAR(O3:O419)</f>
        <v>1.3571539447131181E-3</v>
      </c>
      <c r="Q425" s="13" t="s">
        <v>14</v>
      </c>
    </row>
    <row r="426" spans="1:17" x14ac:dyDescent="0.25">
      <c r="I426" s="14">
        <f>SQRT(I421)</f>
        <v>4.0787560014637063E-2</v>
      </c>
      <c r="Q426" s="14">
        <f>SQRT(Q421)</f>
        <v>3.6751331746877371E-2</v>
      </c>
    </row>
    <row r="427" spans="1:17" x14ac:dyDescent="0.25">
      <c r="I427" s="16" t="s">
        <v>15</v>
      </c>
      <c r="Q427" s="16" t="s">
        <v>15</v>
      </c>
    </row>
    <row r="430" spans="1:17" x14ac:dyDescent="0.25">
      <c r="B430" s="2" t="s">
        <v>16</v>
      </c>
    </row>
    <row r="431" spans="1:17" x14ac:dyDescent="0.25">
      <c r="B431" s="18" t="s">
        <v>17</v>
      </c>
    </row>
    <row r="432" spans="1:17" x14ac:dyDescent="0.25">
      <c r="B432" s="18" t="s">
        <v>18</v>
      </c>
    </row>
    <row r="433" spans="2:2" x14ac:dyDescent="0.25">
      <c r="B433" s="18"/>
    </row>
    <row r="434" spans="2:2" x14ac:dyDescent="0.25">
      <c r="B434" s="18" t="s">
        <v>19</v>
      </c>
    </row>
    <row r="435" spans="2:2" x14ac:dyDescent="0.25">
      <c r="B435" s="18" t="s">
        <v>20</v>
      </c>
    </row>
    <row r="436" spans="2:2" x14ac:dyDescent="0.25">
      <c r="B436" s="18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A7DF7-F879-47FC-990C-B1ADDC918107}">
  <dimension ref="B1:O33"/>
  <sheetViews>
    <sheetView showGridLines="0" topLeftCell="A16" workbookViewId="0">
      <selection activeCell="K1" sqref="K1"/>
    </sheetView>
  </sheetViews>
  <sheetFormatPr baseColWidth="10" defaultRowHeight="15" x14ac:dyDescent="0.25"/>
  <cols>
    <col min="1" max="3" width="11.42578125" style="2"/>
    <col min="4" max="4" width="16" style="2" customWidth="1"/>
    <col min="5" max="5" width="18.5703125" style="2" customWidth="1"/>
    <col min="6" max="6" width="17.7109375" style="2" customWidth="1"/>
    <col min="7" max="7" width="15" style="2" customWidth="1"/>
    <col min="8" max="10" width="11.42578125" style="2"/>
    <col min="11" max="11" width="11.42578125" style="23"/>
    <col min="12" max="16384" width="11.42578125" style="2"/>
  </cols>
  <sheetData>
    <row r="1" spans="2:11" s="17" customFormat="1" x14ac:dyDescent="0.25">
      <c r="B1" s="17" t="s">
        <v>22</v>
      </c>
      <c r="C1" s="17" t="s">
        <v>23</v>
      </c>
      <c r="D1" s="22" t="s">
        <v>24</v>
      </c>
      <c r="E1" s="22"/>
      <c r="F1" s="22"/>
      <c r="G1" s="22"/>
      <c r="H1" s="22"/>
      <c r="K1" s="23" t="s">
        <v>26</v>
      </c>
    </row>
    <row r="2" spans="2:11" s="17" customFormat="1" x14ac:dyDescent="0.25">
      <c r="B2" s="17" t="s">
        <v>25</v>
      </c>
      <c r="K2" s="23"/>
    </row>
    <row r="3" spans="2:11" s="17" customFormat="1" x14ac:dyDescent="0.25">
      <c r="B3" s="17" t="s">
        <v>36</v>
      </c>
      <c r="K3" s="23"/>
    </row>
    <row r="5" spans="2:11" x14ac:dyDescent="0.25">
      <c r="C5" s="2" t="s">
        <v>27</v>
      </c>
    </row>
    <row r="6" spans="2:11" s="19" customFormat="1" ht="45" x14ac:dyDescent="0.25">
      <c r="C6" s="20" t="s">
        <v>29</v>
      </c>
      <c r="D6" s="20" t="s">
        <v>30</v>
      </c>
      <c r="E6" s="20" t="s">
        <v>42</v>
      </c>
      <c r="F6" s="20" t="s">
        <v>23</v>
      </c>
      <c r="G6" s="20" t="s">
        <v>31</v>
      </c>
      <c r="J6" s="19" t="s">
        <v>32</v>
      </c>
      <c r="K6" s="24" t="s">
        <v>33</v>
      </c>
    </row>
    <row r="7" spans="2:11" x14ac:dyDescent="0.25">
      <c r="C7" s="2" t="s">
        <v>28</v>
      </c>
      <c r="D7" s="21">
        <v>0.46850000000000003</v>
      </c>
      <c r="E7" s="21">
        <v>0.34089999999999998</v>
      </c>
      <c r="F7" s="25">
        <f>E7/D7</f>
        <v>0.72764140875133398</v>
      </c>
      <c r="G7" s="2">
        <v>1</v>
      </c>
      <c r="J7" s="2" t="s">
        <v>35</v>
      </c>
      <c r="K7" s="23" t="s">
        <v>34</v>
      </c>
    </row>
    <row r="15" spans="2:11" x14ac:dyDescent="0.25">
      <c r="C15" s="2" t="s">
        <v>37</v>
      </c>
      <c r="K15" s="2" t="s">
        <v>43</v>
      </c>
    </row>
    <row r="16" spans="2:11" x14ac:dyDescent="0.25">
      <c r="K16" s="2"/>
    </row>
    <row r="17" spans="3:15" x14ac:dyDescent="0.25">
      <c r="C17" s="3" t="s">
        <v>38</v>
      </c>
      <c r="D17" s="3" t="s">
        <v>40</v>
      </c>
      <c r="E17" s="3" t="s">
        <v>41</v>
      </c>
      <c r="K17" s="3" t="s">
        <v>38</v>
      </c>
      <c r="L17" s="3" t="s">
        <v>40</v>
      </c>
      <c r="M17" s="3" t="s">
        <v>41</v>
      </c>
    </row>
    <row r="18" spans="3:15" x14ac:dyDescent="0.25">
      <c r="C18" s="2" t="s">
        <v>39</v>
      </c>
      <c r="D18" s="26">
        <v>0.5</v>
      </c>
      <c r="E18" s="26">
        <v>0.56000000000000005</v>
      </c>
      <c r="F18" s="26">
        <f>+D18*E18</f>
        <v>0.28000000000000003</v>
      </c>
      <c r="K18" s="2" t="s">
        <v>39</v>
      </c>
      <c r="L18" s="26">
        <v>0.5</v>
      </c>
      <c r="M18" s="26">
        <v>0.56000000000000005</v>
      </c>
      <c r="N18" s="26">
        <f>+L18*M18</f>
        <v>0.28000000000000003</v>
      </c>
    </row>
    <row r="19" spans="3:15" x14ac:dyDescent="0.25">
      <c r="C19" s="2" t="s">
        <v>1</v>
      </c>
      <c r="D19" s="26">
        <v>0.5</v>
      </c>
      <c r="E19" s="26">
        <v>0.51</v>
      </c>
      <c r="F19" s="26">
        <f>+D19*E19</f>
        <v>0.255</v>
      </c>
      <c r="K19" s="2" t="s">
        <v>1</v>
      </c>
      <c r="L19" s="26">
        <v>0.5</v>
      </c>
      <c r="M19" s="26">
        <v>0.51</v>
      </c>
      <c r="N19" s="26">
        <f>+L19*M19</f>
        <v>0.255</v>
      </c>
    </row>
    <row r="20" spans="3:15" x14ac:dyDescent="0.25">
      <c r="K20" s="2"/>
    </row>
    <row r="21" spans="3:15" x14ac:dyDescent="0.25">
      <c r="F21" s="28">
        <f>SUM(F18:F20)</f>
        <v>0.53500000000000003</v>
      </c>
      <c r="G21" s="22" t="s">
        <v>37</v>
      </c>
      <c r="H21" s="27"/>
      <c r="K21" s="2"/>
      <c r="N21" s="28">
        <f>SUM(N18:N20)</f>
        <v>0.53500000000000003</v>
      </c>
    </row>
    <row r="23" spans="3:15" ht="15.75" thickBot="1" x14ac:dyDescent="0.3"/>
    <row r="24" spans="3:15" x14ac:dyDescent="0.25">
      <c r="K24" s="45" t="s">
        <v>44</v>
      </c>
      <c r="L24" s="46"/>
      <c r="M24" s="46"/>
      <c r="N24" s="47"/>
    </row>
    <row r="25" spans="3:15" x14ac:dyDescent="0.25">
      <c r="K25" s="48"/>
      <c r="L25" s="49"/>
      <c r="M25" s="49"/>
      <c r="N25" s="50"/>
      <c r="O25" s="17" t="s">
        <v>45</v>
      </c>
    </row>
    <row r="26" spans="3:15" x14ac:dyDescent="0.25">
      <c r="K26" s="48"/>
      <c r="L26" s="49"/>
      <c r="M26" s="49"/>
      <c r="N26" s="50"/>
      <c r="O26" s="17" t="s">
        <v>46</v>
      </c>
    </row>
    <row r="27" spans="3:15" x14ac:dyDescent="0.25">
      <c r="K27" s="48"/>
      <c r="L27" s="49"/>
      <c r="M27" s="49"/>
      <c r="N27" s="50"/>
    </row>
    <row r="28" spans="3:15" x14ac:dyDescent="0.25">
      <c r="G28" s="17"/>
      <c r="K28" s="48"/>
      <c r="L28" s="49"/>
      <c r="M28" s="49"/>
      <c r="N28" s="50"/>
    </row>
    <row r="29" spans="3:15" ht="15.75" thickBot="1" x14ac:dyDescent="0.3">
      <c r="C29" s="2" t="s">
        <v>47</v>
      </c>
      <c r="F29" s="2" t="s">
        <v>49</v>
      </c>
      <c r="G29" s="17" t="s">
        <v>51</v>
      </c>
      <c r="K29" s="51"/>
      <c r="L29" s="52"/>
      <c r="M29" s="52"/>
      <c r="N29" s="53"/>
    </row>
    <row r="30" spans="3:15" x14ac:dyDescent="0.25">
      <c r="C30" s="2" t="s">
        <v>48</v>
      </c>
      <c r="F30" s="2" t="s">
        <v>50</v>
      </c>
      <c r="G30" s="31" t="s">
        <v>52</v>
      </c>
      <c r="K30" s="23" t="s">
        <v>80</v>
      </c>
    </row>
    <row r="31" spans="3:15" x14ac:dyDescent="0.25">
      <c r="F31" s="2">
        <v>1</v>
      </c>
      <c r="G31" s="31" t="s">
        <v>53</v>
      </c>
    </row>
    <row r="32" spans="3:15" x14ac:dyDescent="0.25">
      <c r="F32" s="2">
        <v>0</v>
      </c>
      <c r="G32" s="17" t="s">
        <v>54</v>
      </c>
      <c r="K32" s="23" t="s">
        <v>84</v>
      </c>
    </row>
    <row r="33" spans="11:11" x14ac:dyDescent="0.25">
      <c r="K33" s="23" t="s">
        <v>85</v>
      </c>
    </row>
  </sheetData>
  <mergeCells count="1">
    <mergeCell ref="K24:N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2018-F6BD-400E-BAFD-A5EF5D207FD2}">
  <dimension ref="B1:H46"/>
  <sheetViews>
    <sheetView showGridLines="0" tabSelected="1" workbookViewId="0">
      <selection activeCell="L9" sqref="L9"/>
    </sheetView>
  </sheetViews>
  <sheetFormatPr baseColWidth="10" defaultRowHeight="15" x14ac:dyDescent="0.25"/>
  <cols>
    <col min="2" max="2" width="30.5703125" customWidth="1"/>
    <col min="3" max="3" width="14.140625" customWidth="1"/>
    <col min="4" max="4" width="19.42578125" customWidth="1"/>
    <col min="6" max="6" width="14.42578125" customWidth="1"/>
  </cols>
  <sheetData>
    <row r="1" spans="2:7" x14ac:dyDescent="0.25">
      <c r="C1" s="35" t="s">
        <v>67</v>
      </c>
      <c r="D1" s="35" t="s">
        <v>68</v>
      </c>
    </row>
    <row r="2" spans="2:7" ht="25.5" x14ac:dyDescent="0.25">
      <c r="B2" s="38" t="s">
        <v>55</v>
      </c>
      <c r="C2" s="38" t="s">
        <v>56</v>
      </c>
      <c r="D2" s="38" t="s">
        <v>57</v>
      </c>
      <c r="E2" s="38" t="s">
        <v>58</v>
      </c>
      <c r="F2" s="38" t="s">
        <v>83</v>
      </c>
    </row>
    <row r="3" spans="2:7" x14ac:dyDescent="0.25">
      <c r="B3" s="29" t="s">
        <v>59</v>
      </c>
      <c r="C3" s="32">
        <v>7.4999999999999997E-2</v>
      </c>
      <c r="D3" s="32">
        <v>0.1</v>
      </c>
      <c r="E3" s="34">
        <f>C3-$C$9</f>
        <v>7.4799999999999991E-2</v>
      </c>
      <c r="F3" s="34">
        <f>C3/D3</f>
        <v>0.74999999999999989</v>
      </c>
    </row>
    <row r="4" spans="2:7" x14ac:dyDescent="0.25">
      <c r="B4" s="29" t="s">
        <v>60</v>
      </c>
      <c r="C4" s="32">
        <v>0.19</v>
      </c>
      <c r="D4" s="32">
        <v>0.05</v>
      </c>
      <c r="E4" s="34">
        <f>C4-$C$9</f>
        <v>0.1898</v>
      </c>
      <c r="F4" s="34">
        <f>C4/D4</f>
        <v>3.8</v>
      </c>
    </row>
    <row r="5" spans="2:7" x14ac:dyDescent="0.25">
      <c r="B5" s="29" t="s">
        <v>61</v>
      </c>
      <c r="C5" s="32">
        <v>0.5</v>
      </c>
      <c r="D5" s="32">
        <v>0.1</v>
      </c>
      <c r="E5" s="34">
        <f>C5-$C$9</f>
        <v>0.49980000000000002</v>
      </c>
      <c r="F5" s="34">
        <f>C5/D5</f>
        <v>5</v>
      </c>
    </row>
    <row r="6" spans="2:7" x14ac:dyDescent="0.25">
      <c r="B6" s="29" t="s">
        <v>62</v>
      </c>
      <c r="C6" s="32">
        <v>0.25</v>
      </c>
      <c r="D6" s="32">
        <v>0.15</v>
      </c>
      <c r="E6" s="34">
        <f>C6-$C$9</f>
        <v>0.24979999999999999</v>
      </c>
      <c r="F6" s="34">
        <f>C6/D6</f>
        <v>1.6666666666666667</v>
      </c>
    </row>
    <row r="7" spans="2:7" x14ac:dyDescent="0.25">
      <c r="B7" s="29" t="s">
        <v>63</v>
      </c>
      <c r="C7" s="32">
        <v>0.9</v>
      </c>
      <c r="D7" s="32">
        <v>0.1</v>
      </c>
      <c r="E7" s="34">
        <f>C7-$C$9</f>
        <v>0.89980000000000004</v>
      </c>
      <c r="F7" s="34">
        <f>C7/D7</f>
        <v>9</v>
      </c>
    </row>
    <row r="8" spans="2:7" x14ac:dyDescent="0.25">
      <c r="B8" s="30"/>
    </row>
    <row r="9" spans="2:7" ht="25.5" x14ac:dyDescent="0.25">
      <c r="B9" s="30" t="s">
        <v>64</v>
      </c>
      <c r="C9" s="44">
        <v>2.0000000000000001E-4</v>
      </c>
    </row>
    <row r="11" spans="2:7" x14ac:dyDescent="0.25">
      <c r="B11" s="30" t="s">
        <v>65</v>
      </c>
    </row>
    <row r="12" spans="2:7" ht="25.5" x14ac:dyDescent="0.25">
      <c r="B12" s="41" t="s">
        <v>66</v>
      </c>
      <c r="C12" s="41" t="s">
        <v>59</v>
      </c>
      <c r="D12" s="41" t="s">
        <v>60</v>
      </c>
      <c r="E12" s="41" t="s">
        <v>61</v>
      </c>
      <c r="F12" s="41" t="s">
        <v>62</v>
      </c>
      <c r="G12" s="41" t="s">
        <v>63</v>
      </c>
    </row>
    <row r="13" spans="2:7" x14ac:dyDescent="0.25">
      <c r="B13" s="41" t="s">
        <v>59</v>
      </c>
      <c r="C13" s="39">
        <v>1</v>
      </c>
      <c r="D13" s="39">
        <v>0.1</v>
      </c>
      <c r="E13" s="39">
        <v>0.1</v>
      </c>
      <c r="F13" s="39">
        <v>0.01</v>
      </c>
      <c r="G13" s="39">
        <v>-0.05</v>
      </c>
    </row>
    <row r="14" spans="2:7" x14ac:dyDescent="0.25">
      <c r="B14" s="41" t="s">
        <v>60</v>
      </c>
      <c r="C14" s="40">
        <v>0.1</v>
      </c>
      <c r="D14" s="39">
        <v>1</v>
      </c>
      <c r="E14" s="39">
        <v>0.01</v>
      </c>
      <c r="F14" s="39">
        <v>0.1</v>
      </c>
      <c r="G14" s="39">
        <v>-0.05</v>
      </c>
    </row>
    <row r="15" spans="2:7" x14ac:dyDescent="0.25">
      <c r="B15" s="41" t="s">
        <v>61</v>
      </c>
      <c r="C15" s="40">
        <v>0.1</v>
      </c>
      <c r="D15" s="40">
        <v>0.01</v>
      </c>
      <c r="E15" s="39">
        <v>1</v>
      </c>
      <c r="F15" s="39">
        <v>0.05</v>
      </c>
      <c r="G15" s="39">
        <v>0</v>
      </c>
    </row>
    <row r="16" spans="2:7" x14ac:dyDescent="0.25">
      <c r="B16" s="41" t="s">
        <v>62</v>
      </c>
      <c r="C16" s="40">
        <v>0.01</v>
      </c>
      <c r="D16" s="40">
        <v>0.1</v>
      </c>
      <c r="E16" s="40">
        <v>0.05</v>
      </c>
      <c r="F16" s="39">
        <v>1</v>
      </c>
      <c r="G16" s="39">
        <v>-0.01</v>
      </c>
    </row>
    <row r="17" spans="2:8" x14ac:dyDescent="0.25">
      <c r="B17" s="41" t="s">
        <v>63</v>
      </c>
      <c r="C17" s="40">
        <v>-0.05</v>
      </c>
      <c r="D17" s="40">
        <v>-0.05</v>
      </c>
      <c r="E17" s="40">
        <v>0</v>
      </c>
      <c r="F17" s="40">
        <v>-0.01</v>
      </c>
      <c r="G17" s="39">
        <v>1</v>
      </c>
    </row>
    <row r="19" spans="2:8" x14ac:dyDescent="0.25">
      <c r="B19" s="30" t="s">
        <v>69</v>
      </c>
    </row>
    <row r="20" spans="2:8" x14ac:dyDescent="0.25">
      <c r="B20" s="30"/>
    </row>
    <row r="21" spans="2:8" x14ac:dyDescent="0.25">
      <c r="B21" s="54" t="s">
        <v>81</v>
      </c>
      <c r="C21" s="54"/>
      <c r="D21" s="54"/>
      <c r="E21" s="54"/>
      <c r="F21" s="54"/>
    </row>
    <row r="22" spans="2:8" s="17" customFormat="1" ht="15" customHeight="1" x14ac:dyDescent="0.25">
      <c r="B22" s="54" t="s">
        <v>82</v>
      </c>
      <c r="C22" s="54"/>
      <c r="D22" s="54"/>
      <c r="E22" s="54"/>
      <c r="F22" s="54"/>
      <c r="G22" s="54"/>
      <c r="H22" s="54"/>
    </row>
    <row r="23" spans="2:8" x14ac:dyDescent="0.25">
      <c r="B23" s="55" t="s">
        <v>70</v>
      </c>
      <c r="C23" s="55"/>
      <c r="D23" s="55"/>
      <c r="E23" s="55"/>
      <c r="F23" s="55"/>
    </row>
    <row r="25" spans="2:8" s="35" customFormat="1" x14ac:dyDescent="0.25">
      <c r="C25" s="36" t="s">
        <v>59</v>
      </c>
      <c r="D25" s="36" t="s">
        <v>60</v>
      </c>
      <c r="E25" s="36" t="s">
        <v>61</v>
      </c>
      <c r="F25" s="36" t="s">
        <v>62</v>
      </c>
      <c r="G25" s="36" t="s">
        <v>63</v>
      </c>
    </row>
    <row r="26" spans="2:8" x14ac:dyDescent="0.25">
      <c r="B26" s="37" t="s">
        <v>71</v>
      </c>
      <c r="C26" s="36" t="s">
        <v>72</v>
      </c>
      <c r="D26" s="36" t="s">
        <v>73</v>
      </c>
      <c r="E26" s="36" t="s">
        <v>74</v>
      </c>
      <c r="F26" s="36" t="s">
        <v>75</v>
      </c>
      <c r="G26" s="36" t="s">
        <v>76</v>
      </c>
    </row>
    <row r="27" spans="2:8" x14ac:dyDescent="0.25">
      <c r="B27" s="37" t="s">
        <v>77</v>
      </c>
      <c r="C27" s="36" t="s">
        <v>76</v>
      </c>
      <c r="D27" s="36" t="s">
        <v>73</v>
      </c>
      <c r="E27" s="36" t="s">
        <v>74</v>
      </c>
      <c r="F27" s="36" t="s">
        <v>75</v>
      </c>
      <c r="G27" s="36" t="s">
        <v>72</v>
      </c>
    </row>
    <row r="28" spans="2:8" x14ac:dyDescent="0.25">
      <c r="B28" s="37" t="s">
        <v>78</v>
      </c>
      <c r="C28" s="36" t="s">
        <v>74</v>
      </c>
      <c r="D28" s="36" t="s">
        <v>73</v>
      </c>
      <c r="E28" s="36" t="s">
        <v>72</v>
      </c>
      <c r="F28" s="36" t="s">
        <v>76</v>
      </c>
      <c r="G28" s="36" t="s">
        <v>75</v>
      </c>
    </row>
    <row r="29" spans="2:8" x14ac:dyDescent="0.25">
      <c r="B29" s="42" t="s">
        <v>79</v>
      </c>
      <c r="C29" s="43" t="s">
        <v>76</v>
      </c>
      <c r="D29" s="43" t="s">
        <v>74</v>
      </c>
      <c r="E29" s="43" t="s">
        <v>73</v>
      </c>
      <c r="F29" s="43" t="s">
        <v>75</v>
      </c>
      <c r="G29" s="43" t="s">
        <v>72</v>
      </c>
    </row>
    <row r="30" spans="2:8" ht="18.75" customHeight="1" x14ac:dyDescent="0.25">
      <c r="B30" s="56" t="s">
        <v>86</v>
      </c>
      <c r="C30" s="56"/>
      <c r="D30" s="56"/>
      <c r="E30" s="56"/>
      <c r="F30" s="56"/>
      <c r="G30" s="56"/>
    </row>
    <row r="31" spans="2:8" x14ac:dyDescent="0.25">
      <c r="B31" s="56"/>
      <c r="C31" s="56"/>
      <c r="D31" s="56"/>
      <c r="E31" s="56"/>
      <c r="F31" s="56"/>
      <c r="G31" s="56"/>
    </row>
    <row r="32" spans="2:8" x14ac:dyDescent="0.25">
      <c r="B32" s="56"/>
      <c r="C32" s="56"/>
      <c r="D32" s="56"/>
      <c r="E32" s="56"/>
      <c r="F32" s="56"/>
      <c r="G32" s="56"/>
    </row>
    <row r="33" spans="2:7" x14ac:dyDescent="0.25">
      <c r="B33" s="56"/>
      <c r="C33" s="56"/>
      <c r="D33" s="56"/>
      <c r="E33" s="56"/>
      <c r="F33" s="56"/>
      <c r="G33" s="56"/>
    </row>
    <row r="38" spans="2:7" ht="38.25" x14ac:dyDescent="0.25">
      <c r="B38" s="38" t="s">
        <v>55</v>
      </c>
      <c r="C38" s="38" t="s">
        <v>57</v>
      </c>
      <c r="D38" s="38" t="s">
        <v>56</v>
      </c>
    </row>
    <row r="39" spans="2:7" x14ac:dyDescent="0.25">
      <c r="B39" s="57" t="s">
        <v>59</v>
      </c>
      <c r="C39" s="58">
        <v>0.1</v>
      </c>
      <c r="D39" s="58">
        <v>7.4999999999999997E-2</v>
      </c>
    </row>
    <row r="40" spans="2:7" x14ac:dyDescent="0.25">
      <c r="B40" s="57" t="s">
        <v>60</v>
      </c>
      <c r="C40" s="58">
        <v>0.05</v>
      </c>
      <c r="D40" s="58">
        <v>0.19</v>
      </c>
    </row>
    <row r="41" spans="2:7" x14ac:dyDescent="0.25">
      <c r="B41" s="57" t="s">
        <v>61</v>
      </c>
      <c r="C41" s="58">
        <v>0.1</v>
      </c>
      <c r="D41" s="58">
        <v>0.5</v>
      </c>
    </row>
    <row r="42" spans="2:7" x14ac:dyDescent="0.25">
      <c r="B42" s="61" t="s">
        <v>87</v>
      </c>
      <c r="C42" s="62">
        <v>0</v>
      </c>
      <c r="D42" s="62">
        <v>0.02</v>
      </c>
    </row>
    <row r="43" spans="2:7" x14ac:dyDescent="0.25">
      <c r="B43" s="57" t="s">
        <v>62</v>
      </c>
      <c r="C43" s="58">
        <v>0.15</v>
      </c>
      <c r="D43" s="58">
        <v>0.25</v>
      </c>
    </row>
    <row r="44" spans="2:7" x14ac:dyDescent="0.25">
      <c r="B44" s="57" t="s">
        <v>63</v>
      </c>
      <c r="C44" s="58">
        <v>0.1</v>
      </c>
      <c r="D44" s="58">
        <v>0.9</v>
      </c>
    </row>
    <row r="45" spans="2:7" x14ac:dyDescent="0.25">
      <c r="B45" s="59" t="s">
        <v>90</v>
      </c>
      <c r="C45" s="59"/>
      <c r="D45" s="59"/>
    </row>
    <row r="46" spans="2:7" x14ac:dyDescent="0.25">
      <c r="B46" s="60"/>
      <c r="C46" s="60"/>
      <c r="D46" s="60"/>
    </row>
  </sheetData>
  <mergeCells count="5">
    <mergeCell ref="B21:F21"/>
    <mergeCell ref="B23:F23"/>
    <mergeCell ref="B22:H22"/>
    <mergeCell ref="B30:G33"/>
    <mergeCell ref="B45:D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E41A-A64E-4454-AD09-7EBE0EA4B279}">
  <dimension ref="B3:D25"/>
  <sheetViews>
    <sheetView showGridLines="0" zoomScale="115" zoomScaleNormal="115" workbookViewId="0">
      <selection activeCell="L14" sqref="A1:L14"/>
    </sheetView>
  </sheetViews>
  <sheetFormatPr baseColWidth="10" defaultRowHeight="15" x14ac:dyDescent="0.25"/>
  <cols>
    <col min="2" max="2" width="22" customWidth="1"/>
    <col min="3" max="3" width="17.85546875" customWidth="1"/>
    <col min="4" max="4" width="17" customWidth="1"/>
  </cols>
  <sheetData>
    <row r="3" ht="42" customHeight="1" x14ac:dyDescent="0.25"/>
    <row r="10" ht="15" customHeight="1" x14ac:dyDescent="0.25"/>
    <row r="19" spans="2:4" x14ac:dyDescent="0.25">
      <c r="C19" t="s">
        <v>88</v>
      </c>
      <c r="D19" t="s">
        <v>89</v>
      </c>
    </row>
    <row r="20" spans="2:4" ht="25.5" x14ac:dyDescent="0.25">
      <c r="B20" s="38" t="s">
        <v>55</v>
      </c>
      <c r="C20" s="38" t="s">
        <v>56</v>
      </c>
      <c r="D20" s="38" t="s">
        <v>57</v>
      </c>
    </row>
    <row r="21" spans="2:4" x14ac:dyDescent="0.25">
      <c r="B21" s="29" t="s">
        <v>59</v>
      </c>
      <c r="C21" s="33">
        <v>7.4999999999999997E-2</v>
      </c>
      <c r="D21" s="33">
        <v>0.1</v>
      </c>
    </row>
    <row r="22" spans="2:4" x14ac:dyDescent="0.25">
      <c r="B22" s="29" t="s">
        <v>60</v>
      </c>
      <c r="C22" s="33">
        <v>0.19</v>
      </c>
      <c r="D22" s="33">
        <v>0.05</v>
      </c>
    </row>
    <row r="23" spans="2:4" x14ac:dyDescent="0.25">
      <c r="B23" s="29" t="s">
        <v>61</v>
      </c>
      <c r="C23" s="33">
        <v>0.5</v>
      </c>
      <c r="D23" s="33">
        <v>0.1</v>
      </c>
    </row>
    <row r="24" spans="2:4" x14ac:dyDescent="0.25">
      <c r="B24" s="29" t="s">
        <v>62</v>
      </c>
      <c r="C24" s="33">
        <v>0.25</v>
      </c>
      <c r="D24" s="33">
        <v>0.15</v>
      </c>
    </row>
    <row r="25" spans="2:4" x14ac:dyDescent="0.25">
      <c r="B25" s="29" t="s">
        <v>63</v>
      </c>
      <c r="C25" s="33">
        <v>0.9</v>
      </c>
      <c r="D25" s="33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Clase 1 FB vs APPL</vt:lpstr>
      <vt:lpstr>Clase 2</vt:lpstr>
      <vt:lpstr>Evaluacion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2021-09-11T23:17:32Z</dcterms:created>
  <dcterms:modified xsi:type="dcterms:W3CDTF">2021-09-29T03:29:20Z</dcterms:modified>
</cp:coreProperties>
</file>