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IFERROR(__xludf.DUMMYFUNCTION("""COMPUTED_VALUE"""),"Belle Bentazal")</f>
        <v>Belle Bentazal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IFERROR(__xludf.DUMMYFUNCTION("""COMPUTED_VALUE"""),"Belle Bentazal")</f>
        <v>Belle Bentazal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IFERROR(__xludf.DUMMYFUNCTION("""COMPUTED_VALUE"""),"Audrey Feliciano")</f>
        <v>Audrey Feliciano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IFERROR(__xludf.DUMMYFUNCTION("""COMPUTED_VALUE"""),"Audrey Feliciano")</f>
        <v>Audrey Feliciano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IFERROR(__xludf.DUMMYFUNCTION("""COMPUTED_VALUE"""),"Nate Vela")</f>
        <v>Nate Vela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IFERROR(__xludf.DUMMYFUNCTION("""COMPUTED_VALUE"""),"Nate Vela")</f>
        <v>Nate Vela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IFERROR(__xludf.DUMMYFUNCTION("""COMPUTED_VALUE"""),"Christine Anne Mabini")</f>
        <v>Christine Anne Mabini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IFERROR(__xludf.DUMMYFUNCTION("""COMPUTED_VALUE"""),"Christine Anne Mabini")</f>
        <v>Christine Anne Mabini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IFERROR(__xludf.DUMMYFUNCTION("""COMPUTED_VALUE"""),"Christine Anne Mabini")</f>
        <v>Christine Anne Mabini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IFERROR(__xludf.DUMMYFUNCTION("""COMPUTED_VALUE"""),"Christine Anne Mabini")</f>
        <v>Christine Anne Mabini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IFERROR(__xludf.DUMMYFUNCTION("""COMPUTED_VALUE"""),"Christine Anne Mabini")</f>
        <v>Christine Anne Mabini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IFERROR(__xludf.DUMMYFUNCTION("""COMPUTED_VALUE"""),"Christine Anne Mabini")</f>
        <v>Christine Anne Mabini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IFERROR(__xludf.DUMMYFUNCTION("""COMPUTED_VALUE"""),"Belle Bentazal")</f>
        <v>Belle Bentazal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IFERROR(__xludf.DUMMYFUNCTION("""COMPUTED_VALUE"""),"Belle Bentazal")</f>
        <v>Belle Bentazal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IFERROR(__xludf.DUMMYFUNCTION("""COMPUTED_VALUE"""),"Back of House Operations")</f>
        <v>Back of House Operations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IFERROR(__xludf.DUMMYFUNCTION("""COMPUTED_VALUE"""),"Jonathan Dimaculangan")</f>
        <v>Jonathan Dimaculangan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IFERROR(__xludf.DUMMYFUNCTION("""COMPUTED_VALUE"""),"Back of House Operations")</f>
        <v>Back of House Operations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IFERROR(__xludf.DUMMYFUNCTION("""COMPUTED_VALUE"""),"Jonathan Dimaculangan")</f>
        <v>Jonathan Dimaculangan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IFERROR(__xludf.DUMMYFUNCTION("""COMPUTED_VALUE"""),"Back of House Operations")</f>
        <v>Back of House Operations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IFERROR(__xludf.DUMMYFUNCTION("""COMPUTED_VALUE"""),"Jonathan Dimaculangan")</f>
        <v>Jonathan Dimaculangan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IFERROR(__xludf.DUMMYFUNCTION("""COMPUTED_VALUE"""),"Back of House Operations")</f>
        <v>Back of House Operations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IFERROR(__xludf.DUMMYFUNCTION("""COMPUTED_VALUE"""),"Jonathan Dimaculangan")</f>
        <v>Jonathan Dimaculangan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IFERROR(__xludf.DUMMYFUNCTION("""COMPUTED_VALUE"""),"Nate Vela")</f>
        <v>Nate Vela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IFERROR(__xludf.DUMMYFUNCTION("""COMPUTED_VALUE"""),"Nate Vela")</f>
        <v>Nate Vela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IFERROR(__xludf.DUMMYFUNCTION("""COMPUTED_VALUE"""),"Rose Gabilan")</f>
        <v>Rose Gabilan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IFERROR(__xludf.DUMMYFUNCTION("""COMPUTED_VALUE"""),"Rose Gabilan")</f>
        <v>Rose Gabilan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IFERROR(__xludf.DUMMYFUNCTION("""COMPUTED_VALUE"""),"Segment-specific Support")</f>
        <v>Segment-specific Support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IFERROR(__xludf.DUMMYFUNCTION("""COMPUTED_VALUE"""),"Tash Kelly")</f>
        <v>Tash Kelly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IFERROR(__xludf.DUMMYFUNCTION("""COMPUTED_VALUE"""),"Segment-specific Support")</f>
        <v>Segment-specific Support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IFERROR(__xludf.DUMMYFUNCTION("""COMPUTED_VALUE"""),"Tash Kelly")</f>
        <v>Tash Kelly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IFERROR(__xludf.DUMMYFUNCTION("""COMPUTED_VALUE"""),"Nate Vela")</f>
        <v>Nate Vela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IFERROR(__xludf.DUMMYFUNCTION("""COMPUTED_VALUE"""),"Nate Vela")</f>
        <v>Nate Vela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IFERROR(__xludf.DUMMYFUNCTION("""COMPUTED_VALUE"""),"Christine Anne Mabini")</f>
        <v>Christine Anne Mabini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IFERROR(__xludf.DUMMYFUNCTION("""COMPUTED_VALUE"""),"Christine Anne Mabini")</f>
        <v>Christine Anne Mabini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IFERROR(__xludf.DUMMYFUNCTION("""COMPUTED_VALUE"""),"Belle Bentazal")</f>
        <v>Belle Bentazal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IFERROR(__xludf.DUMMYFUNCTION("""COMPUTED_VALUE"""),"Belle Bentazal")</f>
        <v>Belle Bentazal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IFERROR(__xludf.DUMMYFUNCTION("""COMPUTED_VALUE"""),"Audrey Feliciano")</f>
        <v>Audrey Feliciano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IFERROR(__xludf.DUMMYFUNCTION("""COMPUTED_VALUE"""),"Audrey Feliciano")</f>
        <v>Audrey Feliciano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IFERROR(__xludf.DUMMYFUNCTION("""COMPUTED_VALUE"""),"Nate Vela")</f>
        <v>Nate Vela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IFERROR(__xludf.DUMMYFUNCTION("""COMPUTED_VALUE"""),"Nate Vela")</f>
        <v>Nate Vela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IFERROR(__xludf.DUMMYFUNCTION("""COMPUTED_VALUE"""),"Christine Anne Mabini")</f>
        <v>Christine Anne Mabini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IFERROR(__xludf.DUMMYFUNCTION("""COMPUTED_VALUE"""),"Christine Anne Mabini")</f>
        <v>Christine Anne Mabini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IFERROR(__xludf.DUMMYFUNCTION("""COMPUTED_VALUE"""),"Christine Anne Mabini")</f>
        <v>Christine Anne Mabini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IFERROR(__xludf.DUMMYFUNCTION("""COMPUTED_VALUE"""),"Christine Anne Mabini")</f>
        <v>Christine Anne Mabini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IFERROR(__xludf.DUMMYFUNCTION("""COMPUTED_VALUE"""),"Christine Anne Mabini")</f>
        <v>Christine Anne Mabini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IFERROR(__xludf.DUMMYFUNCTION("""COMPUTED_VALUE"""),"Christine Anne Mabini")</f>
        <v>Christine Anne Mabini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IFERROR(__xludf.DUMMYFUNCTION("""COMPUTED_VALUE"""),"Belle Bentazal")</f>
        <v>Belle Bentazal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IFERROR(__xludf.DUMMYFUNCTION("""COMPUTED_VALUE"""),"Belle Bentazal")</f>
        <v>Belle Bentazal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IFERROR(__xludf.DUMMYFUNCTION("""COMPUTED_VALUE"""),"Back of House Operations")</f>
        <v>Back of House Operations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IFERROR(__xludf.DUMMYFUNCTION("""COMPUTED_VALUE"""),"Jonathan Dimaculangan")</f>
        <v>Jonathan Dimaculangan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IFERROR(__xludf.DUMMYFUNCTION("""COMPUTED_VALUE"""),"Back of House Operations")</f>
        <v>Back of House Operations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IFERROR(__xludf.DUMMYFUNCTION("""COMPUTED_VALUE"""),"Jonathan Dimaculangan")</f>
        <v>Jonathan Dimaculangan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IFERROR(__xludf.DUMMYFUNCTION("""COMPUTED_VALUE"""),"Back of House Operations")</f>
        <v>Back of House Operations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IFERROR(__xludf.DUMMYFUNCTION("""COMPUTED_VALUE"""),"Jonathan Dimaculangan")</f>
        <v>Jonathan Dimaculangan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IFERROR(__xludf.DUMMYFUNCTION("""COMPUTED_VALUE"""),"Back of House Operations")</f>
        <v>Back of House Operations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IFERROR(__xludf.DUMMYFUNCTION("""COMPUTED_VALUE"""),"Jonathan Dimaculangan")</f>
        <v>Jonathan Dimaculangan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IFERROR(__xludf.DUMMYFUNCTION("""COMPUTED_VALUE"""),"Nate Vela")</f>
        <v>Nate Vela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IFERROR(__xludf.DUMMYFUNCTION("""COMPUTED_VALUE"""),"Nate Vela")</f>
        <v>Nate Vela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IFERROR(__xludf.DUMMYFUNCTION("""COMPUTED_VALUE"""),"Rose Gabilan")</f>
        <v>Rose Gabilan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IFERROR(__xludf.DUMMYFUNCTION("""COMPUTED_VALUE"""),"Rose Gabilan")</f>
        <v>Rose Gabilan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IFERROR(__xludf.DUMMYFUNCTION("""COMPUTED_VALUE"""),"Segment-specific Support")</f>
        <v>Segment-specific Support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IFERROR(__xludf.DUMMYFUNCTION("""COMPUTED_VALUE"""),"Tash Kelly")</f>
        <v>Tash Kelly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IFERROR(__xludf.DUMMYFUNCTION("""COMPUTED_VALUE"""),"Segment-specific Support")</f>
        <v>Segment-specific Support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IFERROR(__xludf.DUMMYFUNCTION("""COMPUTED_VALUE"""),"Tash Kelly")</f>
        <v>Tash Kelly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IFERROR(__xludf.DUMMYFUNCTION("""COMPUTED_VALUE"""),"Nate Vela")</f>
        <v>Nate Vela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IFERROR(__xludf.DUMMYFUNCTION("""COMPUTED_VALUE"""),"Nate Vela")</f>
        <v>Nate Vela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IFERROR(__xludf.DUMMYFUNCTION("""COMPUTED_VALUE"""),"Christine Anne Mabini")</f>
        <v>Christine Anne Mabini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IFERROR(__xludf.DUMMYFUNCTION("""COMPUTED_VALUE"""),"Christine Anne Mabini")</f>
        <v>Christine Anne Mabini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IFERROR(__xludf.DUMMYFUNCTION("""COMPUTED_VALUE"""),"Belle Bentazal")</f>
        <v>Belle Bentazal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IFERROR(__xludf.DUMMYFUNCTION("""COMPUTED_VALUE"""),"Belle Bentazal")</f>
        <v>Belle Bentazal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IFERROR(__xludf.DUMMYFUNCTION("""COMPUTED_VALUE"""),"Audrey Feliciano")</f>
        <v>Audrey Feliciano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IFERROR(__xludf.DUMMYFUNCTION("""COMPUTED_VALUE"""),"Audrey Feliciano")</f>
        <v>Audrey Feliciano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IFERROR(__xludf.DUMMYFUNCTION("""COMPUTED_VALUE"""),"Nate Vela")</f>
        <v>Nate Vela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IFERROR(__xludf.DUMMYFUNCTION("""COMPUTED_VALUE"""),"Nate Vela")</f>
        <v>Nate Vela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IFERROR(__xludf.DUMMYFUNCTION("""COMPUTED_VALUE"""),"Christine Anne Mabini")</f>
        <v>Christine Anne Mabini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IFERROR(__xludf.DUMMYFUNCTION("""COMPUTED_VALUE"""),"Christine Anne Mabini")</f>
        <v>Christine Anne Mabini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IFERROR(__xludf.DUMMYFUNCTION("""COMPUTED_VALUE"""),"Christine Anne Mabini")</f>
        <v>Christine Anne Mabini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IFERROR(__xludf.DUMMYFUNCTION("""COMPUTED_VALUE"""),"Christine Anne Mabini")</f>
        <v>Christine Anne Mabini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IFERROR(__xludf.DUMMYFUNCTION("""COMPUTED_VALUE"""),"Christine Anne Mabini")</f>
        <v>Christine Anne Mabini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IFERROR(__xludf.DUMMYFUNCTION("""COMPUTED_VALUE"""),"Christine Anne Mabini")</f>
        <v>Christine Anne Mabini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IFERROR(__xludf.DUMMYFUNCTION("""COMPUTED_VALUE"""),"Nate Vela")</f>
        <v>Nate Vela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IFERROR(__xludf.DUMMYFUNCTION("""COMPUTED_VALUE"""),"Belle Bentazal")</f>
        <v>Belle Bentazal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IFERROR(__xludf.DUMMYFUNCTION("""COMPUTED_VALUE"""),"Belle Bentazal")</f>
        <v>Belle Bentazal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IFERROR(__xludf.DUMMYFUNCTION("""COMPUTED_VALUE"""),"Back of House Operations")</f>
        <v>Back of House Operations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IFERROR(__xludf.DUMMYFUNCTION("""COMPUTED_VALUE"""),"Jonathan Dimaculangan")</f>
        <v>Jonathan Dimaculangan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IFERROR(__xludf.DUMMYFUNCTION("""COMPUTED_VALUE"""),"Back of House Operations")</f>
        <v>Back of House Operations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IFERROR(__xludf.DUMMYFUNCTION("""COMPUTED_VALUE"""),"Jonathan Dimaculangan")</f>
        <v>Jonathan Dimaculangan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IFERROR(__xludf.DUMMYFUNCTION("""COMPUTED_VALUE"""),"Back of House Operations")</f>
        <v>Back of House Operations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IFERROR(__xludf.DUMMYFUNCTION("""COMPUTED_VALUE"""),"Jonathan Dimaculangan")</f>
        <v>Jonathan Dimaculangan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IFERROR(__xludf.DUMMYFUNCTION("""COMPUTED_VALUE"""),"Back of House Operations")</f>
        <v>Back of House Operations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IFERROR(__xludf.DUMMYFUNCTION("""COMPUTED_VALUE"""),"Jonathan Dimaculangan")</f>
        <v>Jonathan Dimaculangan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IFERROR(__xludf.DUMMYFUNCTION("""COMPUTED_VALUE"""),"Nate Vela")</f>
        <v>Nate Vela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IFERROR(__xludf.DUMMYFUNCTION("""COMPUTED_VALUE"""),"Nate Vela")</f>
        <v>Nate Vela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IFERROR(__xludf.DUMMYFUNCTION("""COMPUTED_VALUE"""),"Rose Gabilan")</f>
        <v>Rose Gabilan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IFERROR(__xludf.DUMMYFUNCTION("""COMPUTED_VALUE"""),"Rose Gabilan")</f>
        <v>Rose Gabilan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IFERROR(__xludf.DUMMYFUNCTION("""COMPUTED_VALUE"""),"Segment-specific Support")</f>
        <v>Segment-specific Support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IFERROR(__xludf.DUMMYFUNCTION("""COMPUTED_VALUE"""),"Tash Kelly")</f>
        <v>Tash Kelly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IFERROR(__xludf.DUMMYFUNCTION("""COMPUTED_VALUE"""),"Segment-specific Support")</f>
        <v>Segment-specific Support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IFERROR(__xludf.DUMMYFUNCTION("""COMPUTED_VALUE"""),"Tash Kelly")</f>
        <v>Tash Kelly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IFERROR(__xludf.DUMMYFUNCTION("""COMPUTED_VALUE"""),"Nate Vela")</f>
        <v>Nate Vela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IFERROR(__xludf.DUMMYFUNCTION("""COMPUTED_VALUE"""),"Nate Vela")</f>
        <v>Nate Vela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IFERROR(__xludf.DUMMYFUNCTION("""COMPUTED_VALUE"""),"Christine Anne Mabini")</f>
        <v>Christine Anne Mabini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IFERROR(__xludf.DUMMYFUNCTION("""COMPUTED_VALUE"""),"Christine Anne Mabini")</f>
        <v>Christine Anne Mabini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IFERROR(__xludf.DUMMYFUNCTION("""COMPUTED_VALUE"""),"Belle Bentazal")</f>
        <v>Belle Bentazal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IFERROR(__xludf.DUMMYFUNCTION("""COMPUTED_VALUE"""),"Audrey Feliciano")</f>
        <v>Audrey Feliciano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IFERROR(__xludf.DUMMYFUNCTION("""COMPUTED_VALUE"""),"Belle Bentazal")</f>
        <v>Belle Bentazal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IFERROR(__xludf.DUMMYFUNCTION("""COMPUTED_VALUE"""),"Audrey Feliciano")</f>
        <v>Audrey Feliciano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IFERROR(__xludf.DUMMYFUNCTION("""COMPUTED_VALUE"""),"Nate Vela")</f>
        <v>Nate Vela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IFERROR(__xludf.DUMMYFUNCTION("""COMPUTED_VALUE"""),"Nate Vela")</f>
        <v>Nate Vela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IFERROR(__xludf.DUMMYFUNCTION("""COMPUTED_VALUE"""),"Christine Anne Mabini")</f>
        <v>Christine Anne Mabini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IFERROR(__xludf.DUMMYFUNCTION("""COMPUTED_VALUE"""),"Christine Anne Mabini")</f>
        <v>Christine Anne Mabini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IFERROR(__xludf.DUMMYFUNCTION("""COMPUTED_VALUE"""),"Christine Anne Mabini")</f>
        <v>Christine Anne Mabini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IFERROR(__xludf.DUMMYFUNCTION("""COMPUTED_VALUE"""),"Christine Anne Mabini")</f>
        <v>Christine Anne Mabini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IFERROR(__xludf.DUMMYFUNCTION("""COMPUTED_VALUE"""),"Christine Anne Mabini")</f>
        <v>Christine Anne Mabini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IFERROR(__xludf.DUMMYFUNCTION("""COMPUTED_VALUE"""),"Christine Anne Mabini")</f>
        <v>Christine Anne Mabini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IFERROR(__xludf.DUMMYFUNCTION("""COMPUTED_VALUE"""),"Nate Vela")</f>
        <v>Nate Vela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IFERROR(__xludf.DUMMYFUNCTION("""COMPUTED_VALUE"""),"Belle Bentazal")</f>
        <v>Belle Bentazal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IFERROR(__xludf.DUMMYFUNCTION("""COMPUTED_VALUE"""),"Belle Bentazal")</f>
        <v>Belle Bentazal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IFERROR(__xludf.DUMMYFUNCTION("""COMPUTED_VALUE"""),"Back of House Operations")</f>
        <v>Back of House Operations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IFERROR(__xludf.DUMMYFUNCTION("""COMPUTED_VALUE"""),"Jonathan Dimaculangan")</f>
        <v>Jonathan Dimaculangan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IFERROR(__xludf.DUMMYFUNCTION("""COMPUTED_VALUE"""),"Back of House Operations")</f>
        <v>Back of House Operations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IFERROR(__xludf.DUMMYFUNCTION("""COMPUTED_VALUE"""),"Jonathan Dimaculangan")</f>
        <v>Jonathan Dimaculangan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IFERROR(__xludf.DUMMYFUNCTION("""COMPUTED_VALUE"""),"Back of House Operations")</f>
        <v>Back of House Operations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IFERROR(__xludf.DUMMYFUNCTION("""COMPUTED_VALUE"""),"Jonathan Dimaculangan")</f>
        <v>Jonathan Dimaculangan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IFERROR(__xludf.DUMMYFUNCTION("""COMPUTED_VALUE"""),"Back of House Operations")</f>
        <v>Back of House Operations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IFERROR(__xludf.DUMMYFUNCTION("""COMPUTED_VALUE"""),"Jonathan Dimaculangan")</f>
        <v>Jonathan Dimaculangan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IFERROR(__xludf.DUMMYFUNCTION("""COMPUTED_VALUE"""),"Nate Vela")</f>
        <v>Nate Vela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IFERROR(__xludf.DUMMYFUNCTION("""COMPUTED_VALUE"""),"Nate Vela")</f>
        <v>Nate Vela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IFERROR(__xludf.DUMMYFUNCTION("""COMPUTED_VALUE"""),"Rose Gabilan")</f>
        <v>Rose Gabilan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IFERROR(__xludf.DUMMYFUNCTION("""COMPUTED_VALUE"""),"Rose Gabilan")</f>
        <v>Rose Gabilan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IFERROR(__xludf.DUMMYFUNCTION("""COMPUTED_VALUE"""),"Segment-specific Support")</f>
        <v>Segment-specific Support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IFERROR(__xludf.DUMMYFUNCTION("""COMPUTED_VALUE"""),"Tash Kelly")</f>
        <v>Tash Kelly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IFERROR(__xludf.DUMMYFUNCTION("""COMPUTED_VALUE"""),"Nate Vela")</f>
        <v>Nate Vela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IFERROR(__xludf.DUMMYFUNCTION("""COMPUTED_VALUE"""),"Segment-specific Support")</f>
        <v>Segment-specific Support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IFERROR(__xludf.DUMMYFUNCTION("""COMPUTED_VALUE"""),"Tash Kelly")</f>
        <v>Tash Kelly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IFERROR(__xludf.DUMMYFUNCTION("""COMPUTED_VALUE"""),"Nate Vela")</f>
        <v>Nate Vela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IFERROR(__xludf.DUMMYFUNCTION("""COMPUTED_VALUE"""),"Christine Anne Mabini")</f>
        <v>Christine Anne Mabini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IFERROR(__xludf.DUMMYFUNCTION("""COMPUTED_VALUE"""),"Christine Anne Mabini")</f>
        <v>Christine Anne Mabini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IFERROR(__xludf.DUMMYFUNCTION("""COMPUTED_VALUE"""),"Belle Bentazal")</f>
        <v>Belle Bentazal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IFERROR(__xludf.DUMMYFUNCTION("""COMPUTED_VALUE"""),"Audrey Feliciano")</f>
        <v>Audrey Feliciano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IFERROR(__xludf.DUMMYFUNCTION("""COMPUTED_VALUE"""),"Belle Bentazal")</f>
        <v>Belle Bentazal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IFERROR(__xludf.DUMMYFUNCTION("""COMPUTED_VALUE"""),"Nate Vela")</f>
        <v>Nate Vela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IFERROR(__xludf.DUMMYFUNCTION("""COMPUTED_VALUE"""),"Audrey Feliciano")</f>
        <v>Audrey Feliciano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IFERROR(__xludf.DUMMYFUNCTION("""COMPUTED_VALUE"""),"Nate Vela")</f>
        <v>Nate Vela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IFERROR(__xludf.DUMMYFUNCTION("""COMPUTED_VALUE"""),"Christine Anne Mabini")</f>
        <v>Christine Anne Mabini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IFERROR(__xludf.DUMMYFUNCTION("""COMPUTED_VALUE"""),"Christine Anne Mabini")</f>
        <v>Christine Anne Mabini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IFERROR(__xludf.DUMMYFUNCTION("""COMPUTED_VALUE"""),"Christine Anne Mabini")</f>
        <v>Christine Anne Mabini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IFERROR(__xludf.DUMMYFUNCTION("""COMPUTED_VALUE"""),"Christine Anne Mabini")</f>
        <v>Christine Anne Mabini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IFERROR(__xludf.DUMMYFUNCTION("""COMPUTED_VALUE"""),"Christine Anne Mabini")</f>
        <v>Christine Anne Mabini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IFERROR(__xludf.DUMMYFUNCTION("""COMPUTED_VALUE"""),"Christine Anne Mabini")</f>
        <v>Christine Anne Mabini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IFERROR(__xludf.DUMMYFUNCTION("""COMPUTED_VALUE"""),"Nate Vela")</f>
        <v>Nate Vela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IFERROR(__xludf.DUMMYFUNCTION("""COMPUTED_VALUE"""),"Belle Bentazal")</f>
        <v>Belle Bentazal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IFERROR(__xludf.DUMMYFUNCTION("""COMPUTED_VALUE"""),"Belle Bentazal")</f>
        <v>Belle Bentazal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IFERROR(__xludf.DUMMYFUNCTION("""COMPUTED_VALUE"""),"Back of House Operations")</f>
        <v>Back of House Operations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IFERROR(__xludf.DUMMYFUNCTION("""COMPUTED_VALUE"""),"Jonathan Dimaculangan")</f>
        <v>Jonathan Dimaculangan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IFERROR(__xludf.DUMMYFUNCTION("""COMPUTED_VALUE"""),"Back of House Operations")</f>
        <v>Back of House Operations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IFERROR(__xludf.DUMMYFUNCTION("""COMPUTED_VALUE"""),"Jonathan Dimaculangan")</f>
        <v>Jonathan Dimaculangan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IFERROR(__xludf.DUMMYFUNCTION("""COMPUTED_VALUE"""),"Back of House Operations")</f>
        <v>Back of House Operations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IFERROR(__xludf.DUMMYFUNCTION("""COMPUTED_VALUE"""),"Jonathan Dimaculangan")</f>
        <v>Jonathan Dimaculangan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IFERROR(__xludf.DUMMYFUNCTION("""COMPUTED_VALUE"""),"Back of House Operations")</f>
        <v>Back of House Operations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IFERROR(__xludf.DUMMYFUNCTION("""COMPUTED_VALUE"""),"Jonathan Dimaculangan")</f>
        <v>Jonathan Dimaculangan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IFERROR(__xludf.DUMMYFUNCTION("""COMPUTED_VALUE"""),"Nate Vela")</f>
        <v>Nate Vela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IFERROR(__xludf.DUMMYFUNCTION("""COMPUTED_VALUE"""),"Nate Vela")</f>
        <v>Nate Vela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IFERROR(__xludf.DUMMYFUNCTION("""COMPUTED_VALUE"""),"Rose Gabilan")</f>
        <v>Rose Gabilan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IFERROR(__xludf.DUMMYFUNCTION("""COMPUTED_VALUE"""),"Rose Gabilan")</f>
        <v>Rose Gabilan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IFERROR(__xludf.DUMMYFUNCTION("""COMPUTED_VALUE"""),"Segment-specific Support")</f>
        <v>Segment-specific Support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IFERROR(__xludf.DUMMYFUNCTION("""COMPUTED_VALUE"""),"Tash Kelly")</f>
        <v>Tash Kelly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IFERROR(__xludf.DUMMYFUNCTION("""COMPUTED_VALUE"""),"Nate Vela")</f>
        <v>Nate Vela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IFERROR(__xludf.DUMMYFUNCTION("""COMPUTED_VALUE"""),"Segment-specific Support")</f>
        <v>Segment-specific Support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IFERROR(__xludf.DUMMYFUNCTION("""COMPUTED_VALUE"""),"Tash Kelly")</f>
        <v>Tash Kelly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IFERROR(__xludf.DUMMYFUNCTION("""COMPUTED_VALUE"""),"Nate Vela")</f>
        <v>Nate Vela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IFERROR(__xludf.DUMMYFUNCTION("""COMPUTED_VALUE"""),"Christine Anne Mabini")</f>
        <v>Christine Anne Mabini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IFERROR(__xludf.DUMMYFUNCTION("""COMPUTED_VALUE"""),"Christine Anne Mabini")</f>
        <v>Christine Anne Mabini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>
        <f>IFERROR(__xludf.DUMMYFUNCTION("""COMPUTED_VALUE"""),0.5)</f>
        <v>0.5</v>
      </c>
      <c r="T1416" s="1">
        <f>IFERROR(__xludf.DUMMYFUNCTION("""COMPUTED_VALUE"""),1.75)</f>
        <v>1.75</v>
      </c>
      <c r="U1416" s="3">
        <f>IFERROR(__xludf.DUMMYFUNCTION("""COMPUTED_VALUE"""),2.25)</f>
        <v>2.25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>
        <f>IFERROR(__xludf.DUMMYFUNCTION("""COMPUTED_VALUE"""),0.5)</f>
        <v>0.5</v>
      </c>
      <c r="T1417" s="1">
        <f>IFERROR(__xludf.DUMMYFUNCTION("""COMPUTED_VALUE"""),1.75)</f>
        <v>1.75</v>
      </c>
      <c r="U1417" s="3">
        <f>IFERROR(__xludf.DUMMYFUNCTION("""COMPUTED_VALUE"""),2.25)</f>
        <v>2.25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IFERROR(__xludf.DUMMYFUNCTION("""COMPUTED_VALUE"""),1.75)</f>
        <v>1.75</v>
      </c>
      <c r="U1418" s="3">
        <f>IFERROR(__xludf.DUMMYFUNCTION("""COMPUTED_VALUE"""),1.75)</f>
        <v>1.75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IFERROR(__xludf.DUMMYFUNCTION("""COMPUTED_VALUE"""),6.0)</f>
        <v>6</v>
      </c>
      <c r="U1419" s="3">
        <f>IFERROR(__xludf.DUMMYFUNCTION("""COMPUTED_VALUE"""),6.5)</f>
        <v>6.5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IFERROR(__xludf.DUMMYFUNCTION("""COMPUTED_VALUE"""),"Belle Bentazal")</f>
        <v>Belle Bentazal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IFERROR(__xludf.DUMMYFUNCTION("""COMPUTED_VALUE"""),2.0)</f>
        <v>2</v>
      </c>
      <c r="T1422" s="1">
        <f>IFERROR(__xludf.DUMMYFUNCTION("""COMPUTED_VALUE"""),0.75)</f>
        <v>0.75</v>
      </c>
      <c r="U1422" s="3">
        <f>IFERROR(__xludf.DUMMYFUNCTION("""COMPUTED_VALUE"""),2.75)</f>
        <v>2.75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IFERROR(__xludf.DUMMYFUNCTION("""COMPUTED_VALUE"""),13.75)</f>
        <v>13.75</v>
      </c>
      <c r="U1423" s="3">
        <f>IFERROR(__xludf.DUMMYFUNCTION("""COMPUTED_VALUE"""),13.75)</f>
        <v>13.75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IFERROR(__xludf.DUMMYFUNCTION("""COMPUTED_VALUE"""),1.83)</f>
        <v>1.83</v>
      </c>
      <c r="U1424" s="3">
        <f>IFERROR(__xludf.DUMMYFUNCTION("""COMPUTED_VALUE"""),1.83)</f>
        <v>1.83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IFERROR(__xludf.DUMMYFUNCTION("""COMPUTED_VALUE"""),"Audrey Feliciano")</f>
        <v>Audrey Feliciano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IFERROR(__xludf.DUMMYFUNCTION("""COMPUTED_VALUE"""),6.0)</f>
        <v>6</v>
      </c>
      <c r="T1426" s="1">
        <f>IFERROR(__xludf.DUMMYFUNCTION("""COMPUTED_VALUE"""),6.58)</f>
        <v>6.58</v>
      </c>
      <c r="U1426" s="3">
        <f>IFERROR(__xludf.DUMMYFUNCTION("""COMPUTED_VALUE"""),12.58)</f>
        <v>12.58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IFERROR(__xludf.DUMMYFUNCTION("""COMPUTED_VALUE"""),1.08)</f>
        <v>1.08</v>
      </c>
      <c r="U1427" s="3">
        <f>IFERROR(__xludf.DUMMYFUNCTION("""COMPUTED_VALUE"""),1.08)</f>
        <v>1.08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IFERROR(__xludf.DUMMYFUNCTION("""COMPUTED_VALUE"""),1.75)</f>
        <v>1.75</v>
      </c>
      <c r="U1428" s="3">
        <f>IFERROR(__xludf.DUMMYFUNCTION("""COMPUTED_VALUE"""),1.75)</f>
        <v>1.75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IFERROR(__xludf.DUMMYFUNCTION("""COMPUTED_VALUE"""),4.0)</f>
        <v>4</v>
      </c>
      <c r="U1429" s="3">
        <f>IFERROR(__xludf.DUMMYFUNCTION("""COMPUTED_VALUE"""),4.0)</f>
        <v>4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IFERROR(__xludf.DUMMYFUNCTION("""COMPUTED_VALUE"""),5.0)</f>
        <v>5</v>
      </c>
      <c r="U1430" s="3">
        <f>IFERROR(__xludf.DUMMYFUNCTION("""COMPUTED_VALUE"""),5.0)</f>
        <v>5</v>
      </c>
      <c r="V1430" s="1" t="str">
        <f>IFERROR(__xludf.DUMMYFUNCTION("""COMPUTED_VALUE"""),"Belle Bentazal")</f>
        <v>Belle Bentazal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IFERROR(__xludf.DUMMYFUNCTION("""COMPUTED_VALUE"""),0.5)</f>
        <v>0.5</v>
      </c>
      <c r="T1431" s="1">
        <f>IFERROR(__xludf.DUMMYFUNCTION("""COMPUTED_VALUE"""),9.5)</f>
        <v>9.5</v>
      </c>
      <c r="U1431" s="3">
        <f>IFERROR(__xludf.DUMMYFUNCTION("""COMPUTED_VALUE"""),10.0)</f>
        <v>10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IFERROR(__xludf.DUMMYFUNCTION("""COMPUTED_VALUE"""),20.5)</f>
        <v>20.5</v>
      </c>
      <c r="U1432" s="3">
        <f>IFERROR(__xludf.DUMMYFUNCTION("""COMPUTED_VALUE"""),20.5)</f>
        <v>20.5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IFERROR(__xludf.DUMMYFUNCTION("""COMPUTED_VALUE"""),"Audrey Feliciano")</f>
        <v>Audrey Feliciano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IFERROR(__xludf.DUMMYFUNCTION("""COMPUTED_VALUE"""),9.75)</f>
        <v>9.75</v>
      </c>
      <c r="U1434" s="3">
        <f>IFERROR(__xludf.DUMMYFUNCTION("""COMPUTED_VALUE"""),10.25)</f>
        <v>10.25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IFERROR(__xludf.DUMMYFUNCTION("""COMPUTED_VALUE"""),"Nate Vela")</f>
        <v>Nate Vela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IFERROR(__xludf.DUMMYFUNCTION("""COMPUTED_VALUE"""),0.75)</f>
        <v>0.75</v>
      </c>
      <c r="U1435" s="3">
        <f>IFERROR(__xludf.DUMMYFUNCTION("""COMPUTED_VALUE"""),0.75)</f>
        <v>0.75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IFERROR(__xludf.DUMMYFUNCTION("""COMPUTED_VALUE"""),1.0)</f>
        <v>1</v>
      </c>
      <c r="T1436" s="1">
        <f>IFERROR(__xludf.DUMMYFUNCTION("""COMPUTED_VALUE"""),1.75)</f>
        <v>1.75</v>
      </c>
      <c r="U1436" s="3">
        <f>IFERROR(__xludf.DUMMYFUNCTION("""COMPUTED_VALUE"""),2.75)</f>
        <v>2.75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IFERROR(__xludf.DUMMYFUNCTION("""COMPUTED_VALUE"""),5.33)</f>
        <v>5.33</v>
      </c>
      <c r="U1437" s="3">
        <f>IFERROR(__xludf.DUMMYFUNCTION("""COMPUTED_VALUE"""),5.33)</f>
        <v>5.33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IFERROR(__xludf.DUMMYFUNCTION("""COMPUTED_VALUE"""),7.25)</f>
        <v>7.25</v>
      </c>
      <c r="T1439" s="1">
        <f>IFERROR(__xludf.DUMMYFUNCTION("""COMPUTED_VALUE"""),0.75)</f>
        <v>0.75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IFERROR(__xludf.DUMMYFUNCTION("""COMPUTED_VALUE"""),1.75)</f>
        <v>1.75</v>
      </c>
      <c r="U1440" s="3">
        <f>IFERROR(__xludf.DUMMYFUNCTION("""COMPUTED_VALUE"""),1.75)</f>
        <v>1.75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IFERROR(__xludf.DUMMYFUNCTION("""COMPUTED_VALUE"""),11.25)</f>
        <v>11.25</v>
      </c>
      <c r="T1441" s="1">
        <f>IFERROR(__xludf.DUMMYFUNCTION("""COMPUTED_VALUE"""),3.75)</f>
        <v>3.75</v>
      </c>
      <c r="U1441" s="3">
        <f>IFERROR(__xludf.DUMMYFUNCTION("""COMPUTED_VALUE"""),15.0)</f>
        <v>15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IFERROR(__xludf.DUMMYFUNCTION("""COMPUTED_VALUE"""),5.75)</f>
        <v>5.75</v>
      </c>
      <c r="U1442" s="3">
        <f>IFERROR(__xludf.DUMMYFUNCTION("""COMPUTED_VALUE"""),6.75)</f>
        <v>6.75</v>
      </c>
      <c r="V1442" s="1" t="str">
        <f>IFERROR(__xludf.DUMMYFUNCTION("""COMPUTED_VALUE"""),"Nate Vela")</f>
        <v>Nate Vela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IFERROR(__xludf.DUMMYFUNCTION("""COMPUTED_VALUE"""),4.0)</f>
        <v>4</v>
      </c>
      <c r="T1443" s="1">
        <f>IFERROR(__xludf.DUMMYFUNCTION("""COMPUTED_VALUE"""),2.02)</f>
        <v>2.02</v>
      </c>
      <c r="U1443" s="3">
        <f>IFERROR(__xludf.DUMMYFUNCTION("""COMPUTED_VALUE"""),6.02)</f>
        <v>6.02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IFERROR(__xludf.DUMMYFUNCTION("""COMPUTED_VALUE"""),2.0)</f>
        <v>2</v>
      </c>
      <c r="T1444" s="1">
        <f>IFERROR(__xludf.DUMMYFUNCTION("""COMPUTED_VALUE"""),12.5)</f>
        <v>12.5</v>
      </c>
      <c r="U1444" s="3">
        <f>IFERROR(__xludf.DUMMYFUNCTION("""COMPUTED_VALUE"""),14.5)</f>
        <v>14.5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>
        <f>IFERROR(__xludf.DUMMYFUNCTION("""COMPUTED_VALUE"""),0.5)</f>
        <v>0.5</v>
      </c>
      <c r="T1445" s="1">
        <f>IFERROR(__xludf.DUMMYFUNCTION("""COMPUTED_VALUE"""),1.75)</f>
        <v>1.75</v>
      </c>
      <c r="U1445" s="3">
        <f>IFERROR(__xludf.DUMMYFUNCTION("""COMPUTED_VALUE"""),2.25)</f>
        <v>2.25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IFERROR(__xludf.DUMMYFUNCTION("""COMPUTED_VALUE"""),7.25)</f>
        <v>7.25</v>
      </c>
      <c r="T1446" s="1">
        <f>IFERROR(__xludf.DUMMYFUNCTION("""COMPUTED_VALUE"""),0.75)</f>
        <v>0.75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IFERROR(__xludf.DUMMYFUNCTION("""COMPUTED_VALUE"""),2.25)</f>
        <v>2.25</v>
      </c>
      <c r="U1447" s="3">
        <f>IFERROR(__xludf.DUMMYFUNCTION("""COMPUTED_VALUE"""),2.25)</f>
        <v>2.25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IFERROR(__xludf.DUMMYFUNCTION("""COMPUTED_VALUE"""),4.75)</f>
        <v>4.75</v>
      </c>
      <c r="U1448" s="3">
        <f>IFERROR(__xludf.DUMMYFUNCTION("""COMPUTED_VALUE"""),5.25)</f>
        <v>5.25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IFERROR(__xludf.DUMMYFUNCTION("""COMPUTED_VALUE"""),3.67)</f>
        <v>3.67</v>
      </c>
      <c r="U1449" s="3">
        <f>IFERROR(__xludf.DUMMYFUNCTION("""COMPUTED_VALUE"""),3.67)</f>
        <v>3.67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IFERROR(__xludf.DUMMYFUNCTION("""COMPUTED_VALUE"""),2.33)</f>
        <v>2.33</v>
      </c>
      <c r="U1450" s="3">
        <f>IFERROR(__xludf.DUMMYFUNCTION("""COMPUTED_VALUE"""),2.33)</f>
        <v>2.33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IFERROR(__xludf.DUMMYFUNCTION("""COMPUTED_VALUE"""),3.0)</f>
        <v>3</v>
      </c>
      <c r="U1451" s="3">
        <f>IFERROR(__xludf.DUMMYFUNCTION("""COMPUTED_VALUE"""),3.5)</f>
        <v>3.5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IFERROR(__xludf.DUMMYFUNCTION("""COMPUTED_VALUE"""),18.75)</f>
        <v>18.75</v>
      </c>
      <c r="U1452" s="3">
        <f>IFERROR(__xludf.DUMMYFUNCTION("""COMPUTED_VALUE"""),18.75)</f>
        <v>18.75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IFERROR(__xludf.DUMMYFUNCTION("""COMPUTED_VALUE"""),1.75)</f>
        <v>1.75</v>
      </c>
      <c r="U1453" s="3">
        <f>IFERROR(__xludf.DUMMYFUNCTION("""COMPUTED_VALUE"""),2.75)</f>
        <v>2.75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IFERROR(__xludf.DUMMYFUNCTION("""COMPUTED_VALUE"""),2.25)</f>
        <v>2.25</v>
      </c>
      <c r="U1454" s="3">
        <f>IFERROR(__xludf.DUMMYFUNCTION("""COMPUTED_VALUE"""),2.25)</f>
        <v>2.25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IFERROR(__xludf.DUMMYFUNCTION("""COMPUTED_VALUE"""),2.25)</f>
        <v>2.25</v>
      </c>
      <c r="U1455" s="3">
        <f>IFERROR(__xludf.DUMMYFUNCTION("""COMPUTED_VALUE"""),3.25)</f>
        <v>3.25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IFERROR(__xludf.DUMMYFUNCTION("""COMPUTED_VALUE"""),1.75)</f>
        <v>1.75</v>
      </c>
      <c r="U1456" s="3">
        <f>IFERROR(__xludf.DUMMYFUNCTION("""COMPUTED_VALUE"""),1.75)</f>
        <v>1.75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IFERROR(__xludf.DUMMYFUNCTION("""COMPUTED_VALUE"""),10.25)</f>
        <v>10.25</v>
      </c>
      <c r="U1457" s="3">
        <f>IFERROR(__xludf.DUMMYFUNCTION("""COMPUTED_VALUE"""),10.25)</f>
        <v>10.25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IFERROR(__xludf.DUMMYFUNCTION("""COMPUTED_VALUE"""),9.0)</f>
        <v>9</v>
      </c>
      <c r="U1458" s="3">
        <f>IFERROR(__xludf.DUMMYFUNCTION("""COMPUTED_VALUE"""),10.5)</f>
        <v>10.5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IFERROR(__xludf.DUMMYFUNCTION("""COMPUTED_VALUE"""),1.33)</f>
        <v>1.33</v>
      </c>
      <c r="U1460" s="3">
        <f>IFERROR(__xludf.DUMMYFUNCTION("""COMPUTED_VALUE"""),1.33)</f>
        <v>1.33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IFERROR(__xludf.DUMMYFUNCTION("""COMPUTED_VALUE"""),13.75)</f>
        <v>13.75</v>
      </c>
      <c r="U1461" s="3">
        <f>IFERROR(__xludf.DUMMYFUNCTION("""COMPUTED_VALUE"""),13.75)</f>
        <v>13.75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IFERROR(__xludf.DUMMYFUNCTION("""COMPUTED_VALUE"""),1.5)</f>
        <v>1.5</v>
      </c>
      <c r="T1462" s="1">
        <f>IFERROR(__xludf.DUMMYFUNCTION("""COMPUTED_VALUE"""),2.75)</f>
        <v>2.75</v>
      </c>
      <c r="U1462" s="3">
        <f>IFERROR(__xludf.DUMMYFUNCTION("""COMPUTED_VALUE"""),4.25)</f>
        <v>4.25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IFERROR(__xludf.DUMMYFUNCTION("""COMPUTED_VALUE"""),2.25)</f>
        <v>2.25</v>
      </c>
      <c r="U1463" s="3">
        <f>IFERROR(__xludf.DUMMYFUNCTION("""COMPUTED_VALUE"""),2.25)</f>
        <v>2.25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IFERROR(__xludf.DUMMYFUNCTION("""COMPUTED_VALUE"""),0.75)</f>
        <v>0.75</v>
      </c>
      <c r="U1465" s="3">
        <f>IFERROR(__xludf.DUMMYFUNCTION("""COMPUTED_VALUE"""),0.75)</f>
        <v>0.75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IFERROR(__xludf.DUMMYFUNCTION("""COMPUTED_VALUE"""),4.75)</f>
        <v>4.75</v>
      </c>
      <c r="U1466" s="3">
        <f>IFERROR(__xludf.DUMMYFUNCTION("""COMPUTED_VALUE"""),4.75)</f>
        <v>4.75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IFERROR(__xludf.DUMMYFUNCTION("""COMPUTED_VALUE"""),1.0)</f>
        <v>1</v>
      </c>
      <c r="T1467" s="1">
        <f>IFERROR(__xludf.DUMMYFUNCTION("""COMPUTED_VALUE"""),6.5)</f>
        <v>6.5</v>
      </c>
      <c r="U1467" s="3">
        <f>IFERROR(__xludf.DUMMYFUNCTION("""COMPUTED_VALUE"""),7.5)</f>
        <v>7.5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IFERROR(__xludf.DUMMYFUNCTION("""COMPUTED_VALUE"""),"Christine Anne Mabini")</f>
        <v>Christine Anne Mabini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IFERROR(__xludf.DUMMYFUNCTION("""COMPUTED_VALUE"""),1.0)</f>
        <v>1</v>
      </c>
      <c r="T1471" s="1">
        <f>IFERROR(__xludf.DUMMYFUNCTION("""COMPUTED_VALUE"""),2.25)</f>
        <v>2.25</v>
      </c>
      <c r="U1471" s="3">
        <f>IFERROR(__xludf.DUMMYFUNCTION("""COMPUTED_VALUE"""),3.25)</f>
        <v>3.25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IFERROR(__xludf.DUMMYFUNCTION("""COMPUTED_VALUE"""),2.0)</f>
        <v>2</v>
      </c>
      <c r="U1473" s="3">
        <f>IFERROR(__xludf.DUMMYFUNCTION("""COMPUTED_VALUE"""),3.0)</f>
        <v>3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IFERROR(__xludf.DUMMYFUNCTION("""COMPUTED_VALUE"""),1.75)</f>
        <v>1.75</v>
      </c>
      <c r="U1474" s="3">
        <f>IFERROR(__xludf.DUMMYFUNCTION("""COMPUTED_VALUE"""),2.75)</f>
        <v>2.75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IFERROR(__xludf.DUMMYFUNCTION("""COMPUTED_VALUE"""),1.5)</f>
        <v>1.5</v>
      </c>
      <c r="T1475" s="1">
        <f>IFERROR(__xludf.DUMMYFUNCTION("""COMPUTED_VALUE"""),9.5)</f>
        <v>9.5</v>
      </c>
      <c r="U1475" s="3">
        <f>IFERROR(__xludf.DUMMYFUNCTION("""COMPUTED_VALUE"""),11.0)</f>
        <v>11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IFERROR(__xludf.DUMMYFUNCTION("""COMPUTED_VALUE"""),1.08)</f>
        <v>1.08</v>
      </c>
      <c r="U1476" s="3">
        <f>IFERROR(__xludf.DUMMYFUNCTION("""COMPUTED_VALUE"""),1.08)</f>
        <v>1.08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IFERROR(__xludf.DUMMYFUNCTION("""COMPUTED_VALUE"""),"Christine Anne Mabini")</f>
        <v>Christine Anne Mabini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IFERROR(__xludf.DUMMYFUNCTION("""COMPUTED_VALUE"""),7.75)</f>
        <v>7.75</v>
      </c>
      <c r="U1477" s="3">
        <f>IFERROR(__xludf.DUMMYFUNCTION("""COMPUTED_VALUE"""),7.75)</f>
        <v>7.75</v>
      </c>
      <c r="V1477" s="1" t="str">
        <f>IFERROR(__xludf.DUMMYFUNCTION("""COMPUTED_VALUE"""),"Christine Anne Mabini")</f>
        <v>Christine Anne Mabini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IFERROR(__xludf.DUMMYFUNCTION("""COMPUTED_VALUE"""),7.0)</f>
        <v>7</v>
      </c>
      <c r="U1479" s="3">
        <f>IFERROR(__xludf.DUMMYFUNCTION("""COMPUTED_VALUE"""),8.5)</f>
        <v>8.5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IFERROR(__xludf.DUMMYFUNCTION("""COMPUTED_VALUE"""),0.75)</f>
        <v>0.75</v>
      </c>
      <c r="U1481" s="3">
        <f>IFERROR(__xludf.DUMMYFUNCTION("""COMPUTED_VALUE"""),0.75)</f>
        <v>0.75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IFERROR(__xludf.DUMMYFUNCTION("""COMPUTED_VALUE"""),5.25)</f>
        <v>5.25</v>
      </c>
      <c r="T1482" s="1">
        <f>IFERROR(__xludf.DUMMYFUNCTION("""COMPUTED_VALUE"""),0.75)</f>
        <v>0.75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IFERROR(__xludf.DUMMYFUNCTION("""COMPUTED_VALUE"""),4.75)</f>
        <v>4.75</v>
      </c>
      <c r="U1483" s="3">
        <f>IFERROR(__xludf.DUMMYFUNCTION("""COMPUTED_VALUE"""),4.75)</f>
        <v>4.75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IFERROR(__xludf.DUMMYFUNCTION("""COMPUTED_VALUE"""),"Christine Anne Mabini")</f>
        <v>Christine Anne Mabini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IFERROR(__xludf.DUMMYFUNCTION("""COMPUTED_VALUE"""),15.0)</f>
        <v>15</v>
      </c>
      <c r="T1486" s="1">
        <f>IFERROR(__xludf.DUMMYFUNCTION("""COMPUTED_VALUE"""),3.75)</f>
        <v>3.75</v>
      </c>
      <c r="U1486" s="3">
        <f>IFERROR(__xludf.DUMMYFUNCTION("""COMPUTED_VALUE"""),18.75)</f>
        <v>18.75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IFERROR(__xludf.DUMMYFUNCTION("""COMPUTED_VALUE"""),7.25)</f>
        <v>7.25</v>
      </c>
      <c r="T1487" s="1">
        <f>IFERROR(__xludf.DUMMYFUNCTION("""COMPUTED_VALUE"""),0.75)</f>
        <v>0.75</v>
      </c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IFERROR(__xludf.DUMMYFUNCTION("""COMPUTED_VALUE"""),22.5)</f>
        <v>22.5</v>
      </c>
      <c r="U1490" s="3">
        <f>IFERROR(__xludf.DUMMYFUNCTION("""COMPUTED_VALUE"""),22.5)</f>
        <v>22.5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IFERROR(__xludf.DUMMYFUNCTION("""COMPUTED_VALUE"""),1.5)</f>
        <v>1.5</v>
      </c>
      <c r="T1491" s="1">
        <f>IFERROR(__xludf.DUMMYFUNCTION("""COMPUTED_VALUE"""),9.5)</f>
        <v>9.5</v>
      </c>
      <c r="U1491" s="3">
        <f>IFERROR(__xludf.DUMMYFUNCTION("""COMPUTED_VALUE"""),11.0)</f>
        <v>11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IFERROR(__xludf.DUMMYFUNCTION("""COMPUTED_VALUE"""),1.5)</f>
        <v>1.5</v>
      </c>
      <c r="T1492" s="1">
        <f>IFERROR(__xludf.DUMMYFUNCTION("""COMPUTED_VALUE"""),1.5)</f>
        <v>1.5</v>
      </c>
      <c r="U1492" s="3">
        <f>IFERROR(__xludf.DUMMYFUNCTION("""COMPUTED_VALUE"""),3.0)</f>
        <v>3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IFERROR(__xludf.DUMMYFUNCTION("""COMPUTED_VALUE"""),5.0)</f>
        <v>5</v>
      </c>
      <c r="U1493" s="3">
        <f>IFERROR(__xludf.DUMMYFUNCTION("""COMPUTED_VALUE"""),6.0)</f>
        <v>6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IFERROR(__xludf.DUMMYFUNCTION("""COMPUTED_VALUE"""),22.5)</f>
        <v>22.5</v>
      </c>
      <c r="U1494" s="3">
        <f>IFERROR(__xludf.DUMMYFUNCTION("""COMPUTED_VALUE"""),23.5)</f>
        <v>23.5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>
        <f>IFERROR(__xludf.DUMMYFUNCTION("""COMPUTED_VALUE"""),0.5)</f>
        <v>0.5</v>
      </c>
      <c r="T1497" s="1">
        <f>IFERROR(__xludf.DUMMYFUNCTION("""COMPUTED_VALUE"""),2.0)</f>
        <v>2</v>
      </c>
      <c r="U1497" s="3">
        <f>IFERROR(__xludf.DUMMYFUNCTION("""COMPUTED_VALUE"""),2.5)</f>
        <v>2.5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IFERROR(__xludf.DUMMYFUNCTION("""COMPUTED_VALUE"""),21.0)</f>
        <v>21</v>
      </c>
      <c r="U1498" s="3">
        <f>IFERROR(__xludf.DUMMYFUNCTION("""COMPUTED_VALUE"""),21.0)</f>
        <v>21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IFERROR(__xludf.DUMMYFUNCTION("""COMPUTED_VALUE"""),2.25)</f>
        <v>2.25</v>
      </c>
      <c r="U1499" s="3">
        <f>IFERROR(__xludf.DUMMYFUNCTION("""COMPUTED_VALUE"""),2.25)</f>
        <v>2.25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IFERROR(__xludf.DUMMYFUNCTION("""COMPUTED_VALUE"""),2.75)</f>
        <v>2.75</v>
      </c>
      <c r="U1500" s="3">
        <f>IFERROR(__xludf.DUMMYFUNCTION("""COMPUTED_VALUE"""),3.75)</f>
        <v>3.75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IFERROR(__xludf.DUMMYFUNCTION("""COMPUTED_VALUE"""),31.75)</f>
        <v>31.75</v>
      </c>
      <c r="U1501" s="3">
        <f>IFERROR(__xludf.DUMMYFUNCTION("""COMPUTED_VALUE"""),31.75)</f>
        <v>31.75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IFERROR(__xludf.DUMMYFUNCTION("""COMPUTED_VALUE"""),0.75)</f>
        <v>0.75</v>
      </c>
      <c r="U1502" s="3">
        <f>IFERROR(__xludf.DUMMYFUNCTION("""COMPUTED_VALUE"""),4.0)</f>
        <v>4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IFERROR(__xludf.DUMMYFUNCTION("""COMPUTED_VALUE"""),1.75)</f>
        <v>1.75</v>
      </c>
      <c r="U1505" s="3">
        <f>IFERROR(__xludf.DUMMYFUNCTION("""COMPUTED_VALUE"""),1.75)</f>
        <v>1.75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IFERROR(__xludf.DUMMYFUNCTION("""COMPUTED_VALUE"""),4.0)</f>
        <v>4</v>
      </c>
      <c r="T1506" s="1">
        <f>IFERROR(__xludf.DUMMYFUNCTION("""COMPUTED_VALUE"""),0.75)</f>
        <v>0.75</v>
      </c>
      <c r="U1506" s="3">
        <f>IFERROR(__xludf.DUMMYFUNCTION("""COMPUTED_VALUE"""),4.75)</f>
        <v>4.75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IFERROR(__xludf.DUMMYFUNCTION("""COMPUTED_VALUE"""),"Christine Anne Mabini")</f>
        <v>Christine Anne Mabini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IFERROR(__xludf.DUMMYFUNCTION("""COMPUTED_VALUE"""),4.75)</f>
        <v>4.75</v>
      </c>
      <c r="U1508" s="3">
        <f>IFERROR(__xludf.DUMMYFUNCTION("""COMPUTED_VALUE"""),4.75)</f>
        <v>4.75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IFERROR(__xludf.DUMMYFUNCTION("""COMPUTED_VALUE"""),0.75)</f>
        <v>0.75</v>
      </c>
      <c r="U1509" s="3">
        <f>IFERROR(__xludf.DUMMYFUNCTION("""COMPUTED_VALUE"""),1.75)</f>
        <v>1.75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IFERROR(__xludf.DUMMYFUNCTION("""COMPUTED_VALUE"""),5.75)</f>
        <v>5.75</v>
      </c>
      <c r="U1510" s="3">
        <f>IFERROR(__xludf.DUMMYFUNCTION("""COMPUTED_VALUE"""),6.25)</f>
        <v>6.25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IFERROR(__xludf.DUMMYFUNCTION("""COMPUTED_VALUE"""),1.5)</f>
        <v>1.5</v>
      </c>
      <c r="T1511" s="1">
        <f>IFERROR(__xludf.DUMMYFUNCTION("""COMPUTED_VALUE"""),7.75)</f>
        <v>7.75</v>
      </c>
      <c r="U1511" s="3">
        <f>IFERROR(__xludf.DUMMYFUNCTION("""COMPUTED_VALUE"""),9.25)</f>
        <v>9.25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IFERROR(__xludf.DUMMYFUNCTION("""COMPUTED_VALUE"""),0.75)</f>
        <v>0.75</v>
      </c>
      <c r="U1512" s="3">
        <f>IFERROR(__xludf.DUMMYFUNCTION("""COMPUTED_VALUE"""),0.75)</f>
        <v>0.75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IFERROR(__xludf.DUMMYFUNCTION("""COMPUTED_VALUE"""),1.0)</f>
        <v>1</v>
      </c>
      <c r="T1513" s="1">
        <f>IFERROR(__xludf.DUMMYFUNCTION("""COMPUTED_VALUE"""),8.13)</f>
        <v>8.13</v>
      </c>
      <c r="U1513" s="3">
        <f>IFERROR(__xludf.DUMMYFUNCTION("""COMPUTED_VALUE"""),9.13)</f>
        <v>9.13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IFERROR(__xludf.DUMMYFUNCTION("""COMPUTED_VALUE"""),"Christine Anne Mabini")</f>
        <v>Christine Anne Mabini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IFERROR(__xludf.DUMMYFUNCTION("""COMPUTED_VALUE"""),1.0)</f>
        <v>1</v>
      </c>
      <c r="T1515" s="1">
        <f>IFERROR(__xludf.DUMMYFUNCTION("""COMPUTED_VALUE"""),2.75)</f>
        <v>2.75</v>
      </c>
      <c r="U1515" s="3">
        <f>IFERROR(__xludf.DUMMYFUNCTION("""COMPUTED_VALUE"""),3.75)</f>
        <v>3.75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IFERROR(__xludf.DUMMYFUNCTION("""COMPUTED_VALUE"""),2.0)</f>
        <v>2</v>
      </c>
      <c r="U1516" s="3">
        <f>IFERROR(__xludf.DUMMYFUNCTION("""COMPUTED_VALUE"""),3.5)</f>
        <v>3.5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IFERROR(__xludf.DUMMYFUNCTION("""COMPUTED_VALUE"""),2.25)</f>
        <v>2.25</v>
      </c>
      <c r="U1517" s="3">
        <f>IFERROR(__xludf.DUMMYFUNCTION("""COMPUTED_VALUE"""),2.75)</f>
        <v>2.75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IFERROR(__xludf.DUMMYFUNCTION("""COMPUTED_VALUE"""),10.25)</f>
        <v>10.25</v>
      </c>
      <c r="T1518" s="1">
        <f>IFERROR(__xludf.DUMMYFUNCTION("""COMPUTED_VALUE"""),2.75)</f>
        <v>2.75</v>
      </c>
      <c r="U1518" s="3">
        <f>IFERROR(__xludf.DUMMYFUNCTION("""COMPUTED_VALUE"""),13.0)</f>
        <v>13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>
        <f>IFERROR(__xludf.DUMMYFUNCTION("""COMPUTED_VALUE"""),1.0)</f>
        <v>1</v>
      </c>
      <c r="T1519" s="1">
        <f>IFERROR(__xludf.DUMMYFUNCTION("""COMPUTED_VALUE"""),5.0)</f>
        <v>5</v>
      </c>
      <c r="U1519" s="3">
        <f>IFERROR(__xludf.DUMMYFUNCTION("""COMPUTED_VALUE"""),6.0)</f>
        <v>6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>
        <f>IFERROR(__xludf.DUMMYFUNCTION("""COMPUTED_VALUE"""),0.5)</f>
        <v>0.5</v>
      </c>
      <c r="T1521" s="1">
        <f>IFERROR(__xludf.DUMMYFUNCTION("""COMPUTED_VALUE"""),1.75)</f>
        <v>1.75</v>
      </c>
      <c r="U1521" s="3">
        <f>IFERROR(__xludf.DUMMYFUNCTION("""COMPUTED_VALUE"""),2.25)</f>
        <v>2.25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IFERROR(__xludf.DUMMYFUNCTION("""COMPUTED_VALUE"""),4.75)</f>
        <v>4.75</v>
      </c>
      <c r="U1523" s="3">
        <f>IFERROR(__xludf.DUMMYFUNCTION("""COMPUTED_VALUE"""),5.75)</f>
        <v>5.75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IFERROR(__xludf.DUMMYFUNCTION("""COMPUTED_VALUE"""),1.75)</f>
        <v>1.75</v>
      </c>
      <c r="U1524" s="3">
        <f>IFERROR(__xludf.DUMMYFUNCTION("""COMPUTED_VALUE"""),1.75)</f>
        <v>1.75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IFERROR(__xludf.DUMMYFUNCTION("""COMPUTED_VALUE"""),1.75)</f>
        <v>1.75</v>
      </c>
      <c r="U1525" s="3">
        <f>IFERROR(__xludf.DUMMYFUNCTION("""COMPUTED_VALUE"""),6.75)</f>
        <v>6.75</v>
      </c>
      <c r="V1525" s="1" t="str">
        <f>IFERROR(__xludf.DUMMYFUNCTION("""COMPUTED_VALUE"""),"Nate Vela")</f>
        <v>Nate Vela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>
        <f>IFERROR(__xludf.DUMMYFUNCTION("""COMPUTED_VALUE"""),0.5)</f>
        <v>0.5</v>
      </c>
      <c r="T1526" s="1">
        <f>IFERROR(__xludf.DUMMYFUNCTION("""COMPUTED_VALUE"""),1.0)</f>
        <v>1</v>
      </c>
      <c r="U1526" s="3">
        <f>IFERROR(__xludf.DUMMYFUNCTION("""COMPUTED_VALUE"""),1.5)</f>
        <v>1.5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IFERROR(__xludf.DUMMYFUNCTION("""COMPUTED_VALUE"""),0.75)</f>
        <v>0.75</v>
      </c>
      <c r="U1527" s="3">
        <f>IFERROR(__xludf.DUMMYFUNCTION("""COMPUTED_VALUE"""),0.75)</f>
        <v>0.75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IFERROR(__xludf.DUMMYFUNCTION("""COMPUTED_VALUE"""),1.75)</f>
        <v>1.75</v>
      </c>
      <c r="U1528" s="3">
        <f>IFERROR(__xludf.DUMMYFUNCTION("""COMPUTED_VALUE"""),11.0)</f>
        <v>11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IFERROR(__xludf.DUMMYFUNCTION("""COMPUTED_VALUE"""),5.08)</f>
        <v>5.08</v>
      </c>
      <c r="U1530" s="3">
        <f>IFERROR(__xludf.DUMMYFUNCTION("""COMPUTED_VALUE"""),5.08)</f>
        <v>5.08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IFERROR(__xludf.DUMMYFUNCTION("""COMPUTED_VALUE"""),10.0)</f>
        <v>10</v>
      </c>
      <c r="U1532" s="3">
        <f>IFERROR(__xludf.DUMMYFUNCTION("""COMPUTED_VALUE"""),12.0)</f>
        <v>12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IFERROR(__xludf.DUMMYFUNCTION("""COMPUTED_VALUE"""),0.5)</f>
        <v>0.5</v>
      </c>
      <c r="U1533" s="3">
        <f>IFERROR(__xludf.DUMMYFUNCTION("""COMPUTED_VALUE"""),1.5)</f>
        <v>1.5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IFERROR(__xludf.DUMMYFUNCTION("""COMPUTED_VALUE"""),1.75)</f>
        <v>1.75</v>
      </c>
      <c r="U1535" s="3">
        <f>IFERROR(__xludf.DUMMYFUNCTION("""COMPUTED_VALUE"""),1.75)</f>
        <v>1.75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IFERROR(__xludf.DUMMYFUNCTION("""COMPUTED_VALUE"""),1.33)</f>
        <v>1.33</v>
      </c>
      <c r="U1536" s="3">
        <f>IFERROR(__xludf.DUMMYFUNCTION("""COMPUTED_VALUE"""),1.33)</f>
        <v>1.33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IFERROR(__xludf.DUMMYFUNCTION("""COMPUTED_VALUE"""),"Belle Bentazal")</f>
        <v>Belle Bentazal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IFERROR(__xludf.DUMMYFUNCTION("""COMPUTED_VALUE"""),0.5)</f>
        <v>0.5</v>
      </c>
      <c r="T1538" s="1">
        <f>IFERROR(__xludf.DUMMYFUNCTION("""COMPUTED_VALUE"""),0.75)</f>
        <v>0.75</v>
      </c>
      <c r="U1538" s="3">
        <f>IFERROR(__xludf.DUMMYFUNCTION("""COMPUTED_VALUE"""),1.25)</f>
        <v>1.25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IFERROR(__xludf.DUMMYFUNCTION("""COMPUTED_VALUE"""),6.5)</f>
        <v>6.5</v>
      </c>
      <c r="U1540" s="3">
        <f>IFERROR(__xludf.DUMMYFUNCTION("""COMPUTED_VALUE"""),8.0)</f>
        <v>8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IFERROR(__xludf.DUMMYFUNCTION("""COMPUTED_VALUE"""),5.12)</f>
        <v>5.12</v>
      </c>
      <c r="U1541" s="3">
        <f>IFERROR(__xludf.DUMMYFUNCTION("""COMPUTED_VALUE"""),15.600000000000001)</f>
        <v>15.6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IFERROR(__xludf.DUMMYFUNCTION("""COMPUTED_VALUE"""),1.0)</f>
        <v>1</v>
      </c>
      <c r="U1542" s="3">
        <f>IFERROR(__xludf.DUMMYFUNCTION("""COMPUTED_VALUE"""),1.0)</f>
        <v>1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IFERROR(__xludf.DUMMYFUNCTION("""COMPUTED_VALUE"""),"Belle Bentazal")</f>
        <v>Belle Bentazal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>
        <f>IFERROR(__xludf.DUMMYFUNCTION("""COMPUTED_VALUE"""),0.5)</f>
        <v>0.5</v>
      </c>
      <c r="T1546" s="1">
        <f>IFERROR(__xludf.DUMMYFUNCTION("""COMPUTED_VALUE"""),2.0)</f>
        <v>2</v>
      </c>
      <c r="U1546" s="3">
        <f>IFERROR(__xludf.DUMMYFUNCTION("""COMPUTED_VALUE"""),2.5)</f>
        <v>2.5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IFERROR(__xludf.DUMMYFUNCTION("""COMPUTED_VALUE"""),1.55)</f>
        <v>1.55</v>
      </c>
      <c r="T1547" s="1">
        <f>IFERROR(__xludf.DUMMYFUNCTION("""COMPUTED_VALUE"""),11.5)</f>
        <v>11.5</v>
      </c>
      <c r="U1547" s="3">
        <f>IFERROR(__xludf.DUMMYFUNCTION("""COMPUTED_VALUE"""),13.05)</f>
        <v>13.05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IFERROR(__xludf.DUMMYFUNCTION("""COMPUTED_VALUE"""),4.75)</f>
        <v>4.75</v>
      </c>
      <c r="U1548" s="3">
        <f>IFERROR(__xludf.DUMMYFUNCTION("""COMPUTED_VALUE"""),5.25)</f>
        <v>5.25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IFERROR(__xludf.DUMMYFUNCTION("""COMPUTED_VALUE"""),5.42)</f>
        <v>5.42</v>
      </c>
      <c r="U1549" s="3">
        <f>IFERROR(__xludf.DUMMYFUNCTION("""COMPUTED_VALUE"""),5.42)</f>
        <v>5.42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IFERROR(__xludf.DUMMYFUNCTION("""COMPUTED_VALUE"""),44.33)</f>
        <v>44.33</v>
      </c>
      <c r="U1550" s="3">
        <f>IFERROR(__xludf.DUMMYFUNCTION("""COMPUTED_VALUE"""),44.33)</f>
        <v>44.33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IFERROR(__xludf.DUMMYFUNCTION("""COMPUTED_VALUE"""),1.57)</f>
        <v>1.57</v>
      </c>
      <c r="T1552" s="1">
        <f>IFERROR(__xludf.DUMMYFUNCTION("""COMPUTED_VALUE"""),9.5)</f>
        <v>9.5</v>
      </c>
      <c r="U1552" s="3">
        <f>IFERROR(__xludf.DUMMYFUNCTION("""COMPUTED_VALUE"""),11.07)</f>
        <v>11.07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IFERROR(__xludf.DUMMYFUNCTION("""COMPUTED_VALUE"""),22.75)</f>
        <v>22.75</v>
      </c>
      <c r="U1553" s="3">
        <f>IFERROR(__xludf.DUMMYFUNCTION("""COMPUTED_VALUE"""),22.75)</f>
        <v>22.75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IFERROR(__xludf.DUMMYFUNCTION("""COMPUTED_VALUE"""),2.0)</f>
        <v>2</v>
      </c>
      <c r="U1554" s="3">
        <f>IFERROR(__xludf.DUMMYFUNCTION("""COMPUTED_VALUE"""),2.5)</f>
        <v>2.5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IFERROR(__xludf.DUMMYFUNCTION("""COMPUTED_VALUE"""),10.25)</f>
        <v>10.25</v>
      </c>
      <c r="U1555" s="3">
        <f>IFERROR(__xludf.DUMMYFUNCTION("""COMPUTED_VALUE"""),12.25)</f>
        <v>12.25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IFERROR(__xludf.DUMMYFUNCTION("""COMPUTED_VALUE"""),3.0)</f>
        <v>3</v>
      </c>
      <c r="U1556" s="3">
        <f>IFERROR(__xludf.DUMMYFUNCTION("""COMPUTED_VALUE"""),3.5)</f>
        <v>3.5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IFERROR(__xludf.DUMMYFUNCTION("""COMPUTED_VALUE"""),"Back of House Operations")</f>
        <v>Back of House Operations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IFERROR(__xludf.DUMMYFUNCTION("""COMPUTED_VALUE"""),"Jonathan Dimaculangan")</f>
        <v>Jonathan Dimaculangan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IFERROR(__xludf.DUMMYFUNCTION("""COMPUTED_VALUE"""),40.75)</f>
        <v>40.75</v>
      </c>
      <c r="U1557" s="3">
        <f>IFERROR(__xludf.DUMMYFUNCTION("""COMPUTED_VALUE"""),40.75)</f>
        <v>40.75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IFERROR(__xludf.DUMMYFUNCTION("""COMPUTED_VALUE"""),1.0)</f>
        <v>1</v>
      </c>
      <c r="T1558" s="1">
        <f>IFERROR(__xludf.DUMMYFUNCTION("""COMPUTED_VALUE"""),7.5)</f>
        <v>7.5</v>
      </c>
      <c r="U1558" s="3">
        <f>IFERROR(__xludf.DUMMYFUNCTION("""COMPUTED_VALUE"""),8.5)</f>
        <v>8.5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IFERROR(__xludf.DUMMYFUNCTION("""COMPUTED_VALUE"""),2.25)</f>
        <v>2.25</v>
      </c>
      <c r="U1559" s="3">
        <f>IFERROR(__xludf.DUMMYFUNCTION("""COMPUTED_VALUE"""),2.25)</f>
        <v>2.25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IFERROR(__xludf.DUMMYFUNCTION("""COMPUTED_VALUE"""),109.5)</f>
        <v>109.5</v>
      </c>
      <c r="U1560" s="3">
        <f>IFERROR(__xludf.DUMMYFUNCTION("""COMPUTED_VALUE"""),109.5)</f>
        <v>109.5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IFERROR(__xludf.DUMMYFUNCTION("""COMPUTED_VALUE"""),1.75)</f>
        <v>1.75</v>
      </c>
      <c r="U1561" s="3">
        <f>IFERROR(__xludf.DUMMYFUNCTION("""COMPUTED_VALUE"""),11.12)</f>
        <v>11.12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IFERROR(__xludf.DUMMYFUNCTION("""COMPUTED_VALUE"""),4.75)</f>
        <v>4.75</v>
      </c>
      <c r="U1562" s="3">
        <f>IFERROR(__xludf.DUMMYFUNCTION("""COMPUTED_VALUE"""),5.25)</f>
        <v>5.25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IFERROR(__xludf.DUMMYFUNCTION("""COMPUTED_VALUE"""),"Back of House Operations")</f>
        <v>Back of House Operations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IFERROR(__xludf.DUMMYFUNCTION("""COMPUTED_VALUE"""),"Jonathan Dimaculangan")</f>
        <v>Jonathan Dimaculangan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IFERROR(__xludf.DUMMYFUNCTION("""COMPUTED_VALUE"""),1.08)</f>
        <v>1.08</v>
      </c>
      <c r="U1564" s="3">
        <f>IFERROR(__xludf.DUMMYFUNCTION("""COMPUTED_VALUE"""),1.08)</f>
        <v>1.08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IFERROR(__xludf.DUMMYFUNCTION("""COMPUTED_VALUE"""),1.0)</f>
        <v>1</v>
      </c>
      <c r="T1567" s="1">
        <f>IFERROR(__xludf.DUMMYFUNCTION("""COMPUTED_VALUE"""),1.75)</f>
        <v>1.75</v>
      </c>
      <c r="U1567" s="3">
        <f>IFERROR(__xludf.DUMMYFUNCTION("""COMPUTED_VALUE"""),2.75)</f>
        <v>2.75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IFERROR(__xludf.DUMMYFUNCTION("""COMPUTED_VALUE"""),10.42)</f>
        <v>10.42</v>
      </c>
      <c r="T1568" s="1">
        <f>IFERROR(__xludf.DUMMYFUNCTION("""COMPUTED_VALUE"""),3.75)</f>
        <v>3.75</v>
      </c>
      <c r="U1568" s="3">
        <f>IFERROR(__xludf.DUMMYFUNCTION("""COMPUTED_VALUE"""),14.17)</f>
        <v>14.17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IFERROR(__xludf.DUMMYFUNCTION("""COMPUTED_VALUE"""),26.13)</f>
        <v>26.13</v>
      </c>
      <c r="U1569" s="3">
        <f>IFERROR(__xludf.DUMMYFUNCTION("""COMPUTED_VALUE"""),26.13)</f>
        <v>26.13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IFERROR(__xludf.DUMMYFUNCTION("""COMPUTED_VALUE"""),0.5)</f>
        <v>0.5</v>
      </c>
      <c r="T1570" s="1">
        <f>IFERROR(__xludf.DUMMYFUNCTION("""COMPUTED_VALUE"""),1.75)</f>
        <v>1.75</v>
      </c>
      <c r="U1570" s="3">
        <f>IFERROR(__xludf.DUMMYFUNCTION("""COMPUTED_VALUE"""),2.25)</f>
        <v>2.25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IFERROR(__xludf.DUMMYFUNCTION("""COMPUTED_VALUE"""),2.75)</f>
        <v>2.75</v>
      </c>
      <c r="U1571" s="3">
        <f>IFERROR(__xludf.DUMMYFUNCTION("""COMPUTED_VALUE"""),2.75)</f>
        <v>2.75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>
        <f>IFERROR(__xludf.DUMMYFUNCTION("""COMPUTED_VALUE"""),4.75)</f>
        <v>4.75</v>
      </c>
      <c r="U1572" s="3">
        <f>IFERROR(__xludf.DUMMYFUNCTION("""COMPUTED_VALUE"""),5.25)</f>
        <v>5.25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IFERROR(__xludf.DUMMYFUNCTION("""COMPUTED_VALUE"""),1.75)</f>
        <v>1.75</v>
      </c>
      <c r="U1573" s="3">
        <f>IFERROR(__xludf.DUMMYFUNCTION("""COMPUTED_VALUE"""),2.75)</f>
        <v>2.75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IFERROR(__xludf.DUMMYFUNCTION("""COMPUTED_VALUE"""),"Back of House Operations")</f>
        <v>Back of House Operations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IFERROR(__xludf.DUMMYFUNCTION("""COMPUTED_VALUE"""),"Jonathan Dimaculangan")</f>
        <v>Jonathan Dimaculangan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IFERROR(__xludf.DUMMYFUNCTION("""COMPUTED_VALUE"""),6.75)</f>
        <v>6.75</v>
      </c>
      <c r="U1574" s="3">
        <f>IFERROR(__xludf.DUMMYFUNCTION("""COMPUTED_VALUE"""),7.75)</f>
        <v>7.75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IFERROR(__xludf.DUMMYFUNCTION("""COMPUTED_VALUE"""),9.42)</f>
        <v>9.42</v>
      </c>
      <c r="U1575" s="3">
        <f>IFERROR(__xludf.DUMMYFUNCTION("""COMPUTED_VALUE"""),9.42)</f>
        <v>9.42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IFERROR(__xludf.DUMMYFUNCTION("""COMPUTED_VALUE"""),1.75)</f>
        <v>1.75</v>
      </c>
      <c r="U1579" s="3">
        <f>IFERROR(__xludf.DUMMYFUNCTION("""COMPUTED_VALUE"""),2.25)</f>
        <v>2.25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IFERROR(__xludf.DUMMYFUNCTION("""COMPUTED_VALUE"""),44.75)</f>
        <v>44.75</v>
      </c>
      <c r="U1580" s="3">
        <f>IFERROR(__xludf.DUMMYFUNCTION("""COMPUTED_VALUE"""),44.75)</f>
        <v>44.75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IFERROR(__xludf.DUMMYFUNCTION("""COMPUTED_VALUE"""),41.0)</f>
        <v>41</v>
      </c>
      <c r="U1581" s="3">
        <f>IFERROR(__xludf.DUMMYFUNCTION("""COMPUTED_VALUE"""),41.0)</f>
        <v>41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IFERROR(__xludf.DUMMYFUNCTION("""COMPUTED_VALUE"""),"Back of House Operations")</f>
        <v>Back of House Operations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IFERROR(__xludf.DUMMYFUNCTION("""COMPUTED_VALUE"""),"Jonathan Dimaculangan")</f>
        <v>Jonathan Dimaculangan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IFERROR(__xludf.DUMMYFUNCTION("""COMPUTED_VALUE"""),1.75)</f>
        <v>1.75</v>
      </c>
      <c r="U1583" s="3">
        <f>IFERROR(__xludf.DUMMYFUNCTION("""COMPUTED_VALUE"""),1.75)</f>
        <v>1.75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IFERROR(__xludf.DUMMYFUNCTION("""COMPUTED_VALUE"""),0.75)</f>
        <v>0.75</v>
      </c>
      <c r="U1584" s="3">
        <f>IFERROR(__xludf.DUMMYFUNCTION("""COMPUTED_VALUE"""),0.75)</f>
        <v>0.75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IFERROR(__xludf.DUMMYFUNCTION("""COMPUTED_VALUE"""),2.33)</f>
        <v>2.33</v>
      </c>
      <c r="U1587" s="3">
        <f>IFERROR(__xludf.DUMMYFUNCTION("""COMPUTED_VALUE"""),2.33)</f>
        <v>2.33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IFERROR(__xludf.DUMMYFUNCTION("""COMPUTED_VALUE"""),4.75)</f>
        <v>4.75</v>
      </c>
      <c r="U1588" s="3">
        <f>IFERROR(__xludf.DUMMYFUNCTION("""COMPUTED_VALUE"""),4.75)</f>
        <v>4.75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IFERROR(__xludf.DUMMYFUNCTION("""COMPUTED_VALUE"""),0.75)</f>
        <v>0.75</v>
      </c>
      <c r="U1590" s="3">
        <f>IFERROR(__xludf.DUMMYFUNCTION("""COMPUTED_VALUE"""),0.75)</f>
        <v>0.75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IFERROR(__xludf.DUMMYFUNCTION("""COMPUTED_VALUE"""),2.25)</f>
        <v>2.25</v>
      </c>
      <c r="U1591" s="3">
        <f>IFERROR(__xludf.DUMMYFUNCTION("""COMPUTED_VALUE"""),2.25)</f>
        <v>2.25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IFERROR(__xludf.DUMMYFUNCTION("""COMPUTED_VALUE"""),8.75)</f>
        <v>8.75</v>
      </c>
      <c r="U1593" s="3">
        <f>IFERROR(__xludf.DUMMYFUNCTION("""COMPUTED_VALUE"""),10.25)</f>
        <v>10.25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IFERROR(__xludf.DUMMYFUNCTION("""COMPUTED_VALUE"""),0.75)</f>
        <v>0.75</v>
      </c>
      <c r="U1594" s="3">
        <f>IFERROR(__xludf.DUMMYFUNCTION("""COMPUTED_VALUE"""),0.75)</f>
        <v>0.75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IFERROR(__xludf.DUMMYFUNCTION("""COMPUTED_VALUE"""),9.75)</f>
        <v>9.75</v>
      </c>
      <c r="U1595" s="3">
        <f>IFERROR(__xludf.DUMMYFUNCTION("""COMPUTED_VALUE"""),9.75)</f>
        <v>9.75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IFERROR(__xludf.DUMMYFUNCTION("""COMPUTED_VALUE"""),19.75)</f>
        <v>19.75</v>
      </c>
      <c r="U1596" s="3">
        <f>IFERROR(__xludf.DUMMYFUNCTION("""COMPUTED_VALUE"""),19.75)</f>
        <v>19.75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IFERROR(__xludf.DUMMYFUNCTION("""COMPUTED_VALUE"""),6.25)</f>
        <v>6.25</v>
      </c>
      <c r="T1597" s="1">
        <f>IFERROR(__xludf.DUMMYFUNCTION("""COMPUTED_VALUE"""),1.75)</f>
        <v>1.75</v>
      </c>
      <c r="U1597" s="3">
        <f>IFERROR(__xludf.DUMMYFUNCTION("""COMPUTED_VALUE"""),8.0)</f>
        <v>8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IFERROR(__xludf.DUMMYFUNCTION("""COMPUTED_VALUE"""),4.75)</f>
        <v>4.75</v>
      </c>
      <c r="U1598" s="3">
        <f>IFERROR(__xludf.DUMMYFUNCTION("""COMPUTED_VALUE"""),5.25)</f>
        <v>5.25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IFERROR(__xludf.DUMMYFUNCTION("""COMPUTED_VALUE"""),12.25)</f>
        <v>12.25</v>
      </c>
      <c r="T1599" s="1">
        <f>IFERROR(__xludf.DUMMYFUNCTION("""COMPUTED_VALUE"""),3.75)</f>
        <v>3.75</v>
      </c>
      <c r="U1599" s="3">
        <f>IFERROR(__xludf.DUMMYFUNCTION("""COMPUTED_VALUE"""),16.0)</f>
        <v>16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IFERROR(__xludf.DUMMYFUNCTION("""COMPUTED_VALUE"""),2.25)</f>
        <v>2.25</v>
      </c>
      <c r="U1600" s="3">
        <f>IFERROR(__xludf.DUMMYFUNCTION("""COMPUTED_VALUE"""),2.75)</f>
        <v>2.75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IFERROR(__xludf.DUMMYFUNCTION("""COMPUTED_VALUE"""),1.08)</f>
        <v>1.08</v>
      </c>
      <c r="U1601" s="3">
        <f>IFERROR(__xludf.DUMMYFUNCTION("""COMPUTED_VALUE"""),1.08)</f>
        <v>1.08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IFERROR(__xludf.DUMMYFUNCTION("""COMPUTED_VALUE"""),6.75)</f>
        <v>6.75</v>
      </c>
      <c r="U1602" s="3">
        <f>IFERROR(__xludf.DUMMYFUNCTION("""COMPUTED_VALUE"""),6.75)</f>
        <v>6.75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IFERROR(__xludf.DUMMYFUNCTION("""COMPUTED_VALUE"""),9.25)</f>
        <v>9.25</v>
      </c>
      <c r="T1603" s="1">
        <f>IFERROR(__xludf.DUMMYFUNCTION("""COMPUTED_VALUE"""),1.75)</f>
        <v>1.75</v>
      </c>
      <c r="U1603" s="3">
        <f>IFERROR(__xludf.DUMMYFUNCTION("""COMPUTED_VALUE"""),11.0)</f>
        <v>11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IFERROR(__xludf.DUMMYFUNCTION("""COMPUTED_VALUE"""),4.75)</f>
        <v>4.75</v>
      </c>
      <c r="U1604" s="3">
        <f>IFERROR(__xludf.DUMMYFUNCTION("""COMPUTED_VALUE"""),5.25)</f>
        <v>5.25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IFERROR(__xludf.DUMMYFUNCTION("""COMPUTED_VALUE"""),13.0)</f>
        <v>13</v>
      </c>
      <c r="T1605" s="1">
        <f>IFERROR(__xludf.DUMMYFUNCTION("""COMPUTED_VALUE"""),3.75)</f>
        <v>3.75</v>
      </c>
      <c r="U1605" s="3">
        <f>IFERROR(__xludf.DUMMYFUNCTION("""COMPUTED_VALUE"""),16.75)</f>
        <v>16.75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IFERROR(__xludf.DUMMYFUNCTION("""COMPUTED_VALUE"""),5.0)</f>
        <v>5</v>
      </c>
      <c r="U1607" s="3">
        <f>IFERROR(__xludf.DUMMYFUNCTION("""COMPUTED_VALUE"""),5.5)</f>
        <v>5.5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IFERROR(__xludf.DUMMYFUNCTION("""COMPUTED_VALUE"""),"Nate Vela")</f>
        <v>Nate Vela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IFERROR(__xludf.DUMMYFUNCTION("""COMPUTED_VALUE"""),7.17)</f>
        <v>7.17</v>
      </c>
      <c r="U1609" s="3">
        <f>IFERROR(__xludf.DUMMYFUNCTION("""COMPUTED_VALUE"""),7.6)</f>
        <v>7.6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IFERROR(__xludf.DUMMYFUNCTION("""COMPUTED_VALUE"""),23.0)</f>
        <v>23</v>
      </c>
      <c r="U1610" s="3">
        <f>IFERROR(__xludf.DUMMYFUNCTION("""COMPUTED_VALUE"""),23.0)</f>
        <v>23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IFERROR(__xludf.DUMMYFUNCTION("""COMPUTED_VALUE"""),1.0)</f>
        <v>1</v>
      </c>
      <c r="T1612" s="1">
        <f>IFERROR(__xludf.DUMMYFUNCTION("""COMPUTED_VALUE"""),2.75)</f>
        <v>2.75</v>
      </c>
      <c r="U1612" s="3">
        <f>IFERROR(__xludf.DUMMYFUNCTION("""COMPUTED_VALUE"""),3.75)</f>
        <v>3.75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IFERROR(__xludf.DUMMYFUNCTION("""COMPUTED_VALUE"""),1.5)</f>
        <v>1.5</v>
      </c>
      <c r="T1614" s="1">
        <f>IFERROR(__xludf.DUMMYFUNCTION("""COMPUTED_VALUE"""),5.25)</f>
        <v>5.25</v>
      </c>
      <c r="U1614" s="3">
        <f>IFERROR(__xludf.DUMMYFUNCTION("""COMPUTED_VALUE"""),6.75)</f>
        <v>6.75</v>
      </c>
      <c r="V1614" s="1" t="str">
        <f>IFERROR(__xludf.DUMMYFUNCTION("""COMPUTED_VALUE"""),"Nate Vela")</f>
        <v>Nate Vela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IFERROR(__xludf.DUMMYFUNCTION("""COMPUTED_VALUE"""),9.0)</f>
        <v>9</v>
      </c>
      <c r="U1616" s="3">
        <f>IFERROR(__xludf.DUMMYFUNCTION("""COMPUTED_VALUE"""),10.5)</f>
        <v>10.5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IFERROR(__xludf.DUMMYFUNCTION("""COMPUTED_VALUE"""),0.5)</f>
        <v>0.5</v>
      </c>
      <c r="T1617" s="1">
        <f>IFERROR(__xludf.DUMMYFUNCTION("""COMPUTED_VALUE"""),2.75)</f>
        <v>2.75</v>
      </c>
      <c r="U1617" s="3">
        <f>IFERROR(__xludf.DUMMYFUNCTION("""COMPUTED_VALUE"""),3.25)</f>
        <v>3.25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IFERROR(__xludf.DUMMYFUNCTION("""COMPUTED_VALUE"""),41.67)</f>
        <v>41.67</v>
      </c>
      <c r="U1620" s="3">
        <f>IFERROR(__xludf.DUMMYFUNCTION("""COMPUTED_VALUE"""),41.67)</f>
        <v>41.67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IFERROR(__xludf.DUMMYFUNCTION("""COMPUTED_VALUE"""),2.25)</f>
        <v>2.25</v>
      </c>
      <c r="U1621" s="3">
        <f>IFERROR(__xludf.DUMMYFUNCTION("""COMPUTED_VALUE"""),2.25)</f>
        <v>2.25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IFERROR(__xludf.DUMMYFUNCTION("""COMPUTED_VALUE"""),4.75)</f>
        <v>4.75</v>
      </c>
      <c r="U1622" s="3">
        <f>IFERROR(__xludf.DUMMYFUNCTION("""COMPUTED_VALUE"""),5.25)</f>
        <v>5.25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IFERROR(__xludf.DUMMYFUNCTION("""COMPUTED_VALUE"""),0.5)</f>
        <v>0.5</v>
      </c>
      <c r="T1625" s="1">
        <f>IFERROR(__xludf.DUMMYFUNCTION("""COMPUTED_VALUE"""),4.75)</f>
        <v>4.75</v>
      </c>
      <c r="U1625" s="3">
        <f>IFERROR(__xludf.DUMMYFUNCTION("""COMPUTED_VALUE"""),5.25)</f>
        <v>5.25</v>
      </c>
      <c r="V1625" s="1" t="str">
        <f>IFERROR(__xludf.DUMMYFUNCTION("""COMPUTED_VALUE"""),"Vinz Lazaro")</f>
        <v>Vinz Lazaro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IFERROR(__xludf.DUMMYFUNCTION("""COMPUTED_VALUE"""),2.0)</f>
        <v>2</v>
      </c>
      <c r="T1626" s="1">
        <f>IFERROR(__xludf.DUMMYFUNCTION("""COMPUTED_VALUE"""),9.75)</f>
        <v>9.75</v>
      </c>
      <c r="U1626" s="3">
        <f>IFERROR(__xludf.DUMMYFUNCTION("""COMPUTED_VALUE"""),11.75)</f>
        <v>11.75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IFERROR(__xludf.DUMMYFUNCTION("""COMPUTED_VALUE"""),7.48)</f>
        <v>7.48</v>
      </c>
      <c r="T1627" s="1">
        <f>IFERROR(__xludf.DUMMYFUNCTION("""COMPUTED_VALUE"""),1.75)</f>
        <v>1.75</v>
      </c>
      <c r="U1627" s="3">
        <f>IFERROR(__xludf.DUMMYFUNCTION("""COMPUTED_VALUE"""),9.23)</f>
        <v>9.23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IFERROR(__xludf.DUMMYFUNCTION("""COMPUTED_VALUE"""),0.5)</f>
        <v>0.5</v>
      </c>
      <c r="T1628" s="1">
        <f>IFERROR(__xludf.DUMMYFUNCTION("""COMPUTED_VALUE"""),2.0)</f>
        <v>2</v>
      </c>
      <c r="U1628" s="3">
        <f>IFERROR(__xludf.DUMMYFUNCTION("""COMPUTED_VALUE"""),2.5)</f>
        <v>2.5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IFERROR(__xludf.DUMMYFUNCTION("""COMPUTED_VALUE"""),1.0)</f>
        <v>1</v>
      </c>
      <c r="T1629" s="1">
        <f>IFERROR(__xludf.DUMMYFUNCTION("""COMPUTED_VALUE"""),1.75)</f>
        <v>1.75</v>
      </c>
      <c r="U1629" s="3">
        <f>IFERROR(__xludf.DUMMYFUNCTION("""COMPUTED_VALUE"""),2.75)</f>
        <v>2.75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IFERROR(__xludf.DUMMYFUNCTION("""COMPUTED_VALUE"""),0.5)</f>
        <v>0.5</v>
      </c>
      <c r="T1630" s="1">
        <f>IFERROR(__xludf.DUMMYFUNCTION("""COMPUTED_VALUE"""),1.75)</f>
        <v>1.75</v>
      </c>
      <c r="U1630" s="3">
        <f>IFERROR(__xludf.DUMMYFUNCTION("""COMPUTED_VALUE"""),2.25)</f>
        <v>2.25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>
        <f>IFERROR(__xludf.DUMMYFUNCTION("""COMPUTED_VALUE"""),1.75)</f>
        <v>1.75</v>
      </c>
      <c r="U1631" s="3">
        <f>IFERROR(__xludf.DUMMYFUNCTION("""COMPUTED_VALUE"""),1.75)</f>
        <v>1.75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IFERROR(__xludf.DUMMYFUNCTION("""COMPUTED_VALUE"""),"Rose Gabilan")</f>
        <v>Rose Gabilan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/>
      <c r="T1632" s="1">
        <f>IFERROR(__xludf.DUMMYFUNCTION("""COMPUTED_VALUE"""),4.75)</f>
        <v>4.75</v>
      </c>
      <c r="U1632" s="3">
        <f>IFERROR(__xludf.DUMMYFUNCTION("""COMPUTED_VALUE"""),4.75)</f>
        <v>4.75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IFERROR(__xludf.DUMMYFUNCTION("""COMPUTED_VALUE"""),0.5)</f>
        <v>0.5</v>
      </c>
      <c r="T1633" s="1">
        <f>IFERROR(__xludf.DUMMYFUNCTION("""COMPUTED_VALUE"""),5.0)</f>
        <v>5</v>
      </c>
      <c r="U1633" s="3">
        <f>IFERROR(__xludf.DUMMYFUNCTION("""COMPUTED_VALUE"""),5.5)</f>
        <v>5.5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IFERROR(__xludf.DUMMYFUNCTION("""COMPUTED_VALUE"""),8.25)</f>
        <v>8.25</v>
      </c>
      <c r="U1634" s="3">
        <f>IFERROR(__xludf.DUMMYFUNCTION("""COMPUTED_VALUE"""),8.75)</f>
        <v>8.75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IFERROR(__xludf.DUMMYFUNCTION("""COMPUTED_VALUE"""),1.0)</f>
        <v>1</v>
      </c>
      <c r="T1635" s="1">
        <f>IFERROR(__xludf.DUMMYFUNCTION("""COMPUTED_VALUE"""),2.25)</f>
        <v>2.25</v>
      </c>
      <c r="U1635" s="3">
        <f>IFERROR(__xludf.DUMMYFUNCTION("""COMPUTED_VALUE"""),3.25)</f>
        <v>3.25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IFERROR(__xludf.DUMMYFUNCTION("""COMPUTED_VALUE"""),3.25)</f>
        <v>3.25</v>
      </c>
      <c r="U1636" s="3">
        <f>IFERROR(__xludf.DUMMYFUNCTION("""COMPUTED_VALUE"""),3.25)</f>
        <v>3.25</v>
      </c>
      <c r="V1636" s="1" t="str">
        <f>IFERROR(__xludf.DUMMYFUNCTION("""COMPUTED_VALUE"""),"Rose Gabilan")</f>
        <v>Rose Gabilan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>
        <f>IFERROR(__xludf.DUMMYFUNCTION("""COMPUTED_VALUE"""),0.75)</f>
        <v>0.75</v>
      </c>
      <c r="U1637" s="3">
        <f>IFERROR(__xludf.DUMMYFUNCTION("""COMPUTED_VALUE"""),0.75)</f>
        <v>0.75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IFERROR(__xludf.DUMMYFUNCTION("""COMPUTED_VALUE"""),8.75)</f>
        <v>8.75</v>
      </c>
      <c r="U1638" s="3">
        <f>IFERROR(__xludf.DUMMYFUNCTION("""COMPUTED_VALUE"""),8.75)</f>
        <v>8.75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/>
      <c r="T1639" s="1">
        <f>IFERROR(__xludf.DUMMYFUNCTION("""COMPUTED_VALUE"""),4.0)</f>
        <v>4</v>
      </c>
      <c r="U1639" s="3">
        <f>IFERROR(__xludf.DUMMYFUNCTION("""COMPUTED_VALUE"""),4.0)</f>
        <v>4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IFERROR(__xludf.DUMMYFUNCTION("""COMPUTED_VALUE"""),1.5)</f>
        <v>1.5</v>
      </c>
      <c r="T1640" s="1">
        <f>IFERROR(__xludf.DUMMYFUNCTION("""COMPUTED_VALUE"""),11.5)</f>
        <v>11.5</v>
      </c>
      <c r="U1640" s="3">
        <f>IFERROR(__xludf.DUMMYFUNCTION("""COMPUTED_VALUE"""),13.0)</f>
        <v>13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IFERROR(__xludf.DUMMYFUNCTION("""COMPUTED_VALUE"""),1.0)</f>
        <v>1</v>
      </c>
      <c r="U1641" s="3">
        <f>IFERROR(__xludf.DUMMYFUNCTION("""COMPUTED_VALUE"""),1.0)</f>
        <v>1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>
        <f>IFERROR(__xludf.DUMMYFUNCTION("""COMPUTED_VALUE"""),0.75)</f>
        <v>0.75</v>
      </c>
      <c r="U1642" s="3">
        <f>IFERROR(__xludf.DUMMYFUNCTION("""COMPUTED_VALUE"""),1.75)</f>
        <v>1.75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IFERROR(__xludf.DUMMYFUNCTION("""COMPUTED_VALUE"""),2.25)</f>
        <v>2.25</v>
      </c>
      <c r="U1643" s="3">
        <f>IFERROR(__xludf.DUMMYFUNCTION("""COMPUTED_VALUE"""),2.25)</f>
        <v>2.25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IFERROR(__xludf.DUMMYFUNCTION("""COMPUTED_VALUE"""),0.5)</f>
        <v>0.5</v>
      </c>
      <c r="T1644" s="1">
        <f>IFERROR(__xludf.DUMMYFUNCTION("""COMPUTED_VALUE"""),4.75)</f>
        <v>4.75</v>
      </c>
      <c r="U1644" s="3">
        <f>IFERROR(__xludf.DUMMYFUNCTION("""COMPUTED_VALUE"""),5.25)</f>
        <v>5.25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/>
      <c r="T1645" s="1">
        <f>IFERROR(__xludf.DUMMYFUNCTION("""COMPUTED_VALUE"""),4.25)</f>
        <v>4.25</v>
      </c>
      <c r="U1645" s="3">
        <f>IFERROR(__xludf.DUMMYFUNCTION("""COMPUTED_VALUE"""),4.25)</f>
        <v>4.25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IFERROR(__xludf.DUMMYFUNCTION("""COMPUTED_VALUE"""),0.5)</f>
        <v>0.5</v>
      </c>
      <c r="T1646" s="1">
        <f>IFERROR(__xludf.DUMMYFUNCTION("""COMPUTED_VALUE"""),4.58)</f>
        <v>4.58</v>
      </c>
      <c r="U1646" s="3">
        <f>IFERROR(__xludf.DUMMYFUNCTION("""COMPUTED_VALUE"""),5.08)</f>
        <v>5.08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IFERROR(__xludf.DUMMYFUNCTION("""COMPUTED_VALUE"""),0.5)</f>
        <v>0.5</v>
      </c>
      <c r="T1647" s="1">
        <f>IFERROR(__xludf.DUMMYFUNCTION("""COMPUTED_VALUE"""),4.75)</f>
        <v>4.75</v>
      </c>
      <c r="U1647" s="3">
        <f>IFERROR(__xludf.DUMMYFUNCTION("""COMPUTED_VALUE"""),5.25)</f>
        <v>5.25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IFERROR(__xludf.DUMMYFUNCTION("""COMPUTED_VALUE"""),1.0)</f>
        <v>1</v>
      </c>
      <c r="T1650" s="1">
        <f>IFERROR(__xludf.DUMMYFUNCTION("""COMPUTED_VALUE"""),1.75)</f>
        <v>1.75</v>
      </c>
      <c r="U1650" s="3">
        <f>IFERROR(__xludf.DUMMYFUNCTION("""COMPUTED_VALUE"""),2.75)</f>
        <v>2.75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IFERROR(__xludf.DUMMYFUNCTION("""COMPUTED_VALUE"""),8.25)</f>
        <v>8.25</v>
      </c>
      <c r="U1651" s="3">
        <f>IFERROR(__xludf.DUMMYFUNCTION("""COMPUTED_VALUE"""),9.75)</f>
        <v>9.75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IFERROR(__xludf.DUMMYFUNCTION("""COMPUTED_VALUE"""),"Segment-specific Support")</f>
        <v>Segment-specific Support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IFERROR(__xludf.DUMMYFUNCTION("""COMPUTED_VALUE"""),"Tash Kelly")</f>
        <v>Tash Kelly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>
        <f>IFERROR(__xludf.DUMMYFUNCTION("""COMPUTED_VALUE"""),40.75)</f>
        <v>40.75</v>
      </c>
      <c r="U1652" s="3">
        <f>IFERROR(__xludf.DUMMYFUNCTION("""COMPUTED_VALUE"""),40.75)</f>
        <v>40.75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>
        <f>IFERROR(__xludf.DUMMYFUNCTION("""COMPUTED_VALUE"""),41.25)</f>
        <v>41.25</v>
      </c>
      <c r="U1653" s="3">
        <f>IFERROR(__xludf.DUMMYFUNCTION("""COMPUTED_VALUE"""),41.25)</f>
        <v>41.25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IFERROR(__xludf.DUMMYFUNCTION("""COMPUTED_VALUE"""),1.75)</f>
        <v>1.75</v>
      </c>
      <c r="U1654" s="3">
        <f>IFERROR(__xludf.DUMMYFUNCTION("""COMPUTED_VALUE"""),1.75)</f>
        <v>1.75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IFERROR(__xludf.DUMMYFUNCTION("""COMPUTED_VALUE"""),"Segment-specific Support")</f>
        <v>Segment-specific Support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>
        <f>IFERROR(__xludf.DUMMYFUNCTION("""COMPUTED_VALUE"""),0.75)</f>
        <v>0.75</v>
      </c>
      <c r="U1655" s="3">
        <f>IFERROR(__xludf.DUMMYFUNCTION("""COMPUTED_VALUE"""),1.75)</f>
        <v>1.75</v>
      </c>
      <c r="V1655" s="1" t="str">
        <f>IFERROR(__xludf.DUMMYFUNCTION("""COMPUTED_VALUE"""),"Tash Kelly")</f>
        <v>Tash Kelly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IFERROR(__xludf.DUMMYFUNCTION("""COMPUTED_VALUE"""),12.3)</f>
        <v>12.3</v>
      </c>
      <c r="T1656" s="1">
        <f>IFERROR(__xludf.DUMMYFUNCTION("""COMPUTED_VALUE"""),2.75)</f>
        <v>2.75</v>
      </c>
      <c r="U1656" s="3">
        <f>IFERROR(__xludf.DUMMYFUNCTION("""COMPUTED_VALUE"""),15.05)</f>
        <v>15.05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IFERROR(__xludf.DUMMYFUNCTION("""COMPUTED_VALUE"""),0.5)</f>
        <v>0.5</v>
      </c>
      <c r="T1657" s="1">
        <f>IFERROR(__xludf.DUMMYFUNCTION("""COMPUTED_VALUE"""),3.25)</f>
        <v>3.25</v>
      </c>
      <c r="U1657" s="3">
        <f>IFERROR(__xludf.DUMMYFUNCTION("""COMPUTED_VALUE"""),3.75)</f>
        <v>3.75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IFERROR(__xludf.DUMMYFUNCTION("""COMPUTED_VALUE"""),"Nate Vela")</f>
        <v>Nate Vela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IFERROR(__xludf.DUMMYFUNCTION("""COMPUTED_VALUE"""),7.75)</f>
        <v>7.75</v>
      </c>
      <c r="U1659" s="3">
        <f>IFERROR(__xludf.DUMMYFUNCTION("""COMPUTED_VALUE"""),7.75)</f>
        <v>7.75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>
        <f>IFERROR(__xludf.DUMMYFUNCTION("""COMPUTED_VALUE"""),0.75)</f>
        <v>0.75</v>
      </c>
      <c r="U1660" s="3">
        <f>IFERROR(__xludf.DUMMYFUNCTION("""COMPUTED_VALUE"""),1.75)</f>
        <v>1.75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>
        <f>IFERROR(__xludf.DUMMYFUNCTION("""COMPUTED_VALUE"""),1.75)</f>
        <v>1.75</v>
      </c>
      <c r="U1661" s="3">
        <f>IFERROR(__xludf.DUMMYFUNCTION("""COMPUTED_VALUE"""),1.75)</f>
        <v>1.75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IFERROR(__xludf.DUMMYFUNCTION("""COMPUTED_VALUE"""),2.0)</f>
        <v>2</v>
      </c>
      <c r="T1662" s="1">
        <f>IFERROR(__xludf.DUMMYFUNCTION("""COMPUTED_VALUE"""),5.75)</f>
        <v>5.75</v>
      </c>
      <c r="U1662" s="3">
        <f>IFERROR(__xludf.DUMMYFUNCTION("""COMPUTED_VALUE"""),7.75)</f>
        <v>7.75</v>
      </c>
      <c r="V1662" s="1" t="str">
        <f>IFERROR(__xludf.DUMMYFUNCTION("""COMPUTED_VALUE"""),"Nate Vela")</f>
        <v>Nate Vela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IFERROR(__xludf.DUMMYFUNCTION("""COMPUTED_VALUE"""),7.25)</f>
        <v>7.25</v>
      </c>
      <c r="T1663" s="1">
        <f>IFERROR(__xludf.DUMMYFUNCTION("""COMPUTED_VALUE"""),0.75)</f>
        <v>0.75</v>
      </c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>
        <f>IFERROR(__xludf.DUMMYFUNCTION("""COMPUTED_VALUE"""),0.75)</f>
        <v>0.75</v>
      </c>
      <c r="U1664" s="3">
        <f>IFERROR(__xludf.DUMMYFUNCTION("""COMPUTED_VALUE"""),0.75)</f>
        <v>0.75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IFERROR(__xludf.DUMMYFUNCTION("""COMPUTED_VALUE"""),1.0)</f>
        <v>1</v>
      </c>
      <c r="T1665" s="1">
        <f>IFERROR(__xludf.DUMMYFUNCTION("""COMPUTED_VALUE"""),2.25)</f>
        <v>2.25</v>
      </c>
      <c r="U1665" s="3">
        <f>IFERROR(__xludf.DUMMYFUNCTION("""COMPUTED_VALUE"""),3.25)</f>
        <v>3.25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>
        <f>IFERROR(__xludf.DUMMYFUNCTION("""COMPUTED_VALUE"""),1.25)</f>
        <v>1.25</v>
      </c>
      <c r="U1666" s="3">
        <f>IFERROR(__xludf.DUMMYFUNCTION("""COMPUTED_VALUE"""),1.25)</f>
        <v>1.25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IFERROR(__xludf.DUMMYFUNCTION("""COMPUTED_VALUE"""),11.5)</f>
        <v>11.5</v>
      </c>
      <c r="U1667" s="3">
        <f>IFERROR(__xludf.DUMMYFUNCTION("""COMPUTED_VALUE"""),11.5)</f>
        <v>11.5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>
        <f>IFERROR(__xludf.DUMMYFUNCTION("""COMPUTED_VALUE"""),1.75)</f>
        <v>1.75</v>
      </c>
      <c r="U1668" s="3">
        <f>IFERROR(__xludf.DUMMYFUNCTION("""COMPUTED_VALUE"""),1.75)</f>
        <v>1.75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IFERROR(__xludf.DUMMYFUNCTION("""COMPUTED_VALUE"""),10.25)</f>
        <v>10.25</v>
      </c>
      <c r="T1669" s="1">
        <f>IFERROR(__xludf.DUMMYFUNCTION("""COMPUTED_VALUE"""),2.75)</f>
        <v>2.75</v>
      </c>
      <c r="U1669" s="3">
        <f>IFERROR(__xludf.DUMMYFUNCTION("""COMPUTED_VALUE"""),13.0)</f>
        <v>13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>
        <f>IFERROR(__xludf.DUMMYFUNCTION("""COMPUTED_VALUE"""),1.75)</f>
        <v>1.75</v>
      </c>
      <c r="U1670" s="3">
        <f>IFERROR(__xludf.DUMMYFUNCTION("""COMPUTED_VALUE"""),1.75)</f>
        <v>1.75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>
        <f>IFERROR(__xludf.DUMMYFUNCTION("""COMPUTED_VALUE"""),0.75)</f>
        <v>0.75</v>
      </c>
      <c r="U1671" s="3">
        <f>IFERROR(__xludf.DUMMYFUNCTION("""COMPUTED_VALUE"""),0.75)</f>
        <v>0.75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IFERROR(__xludf.DUMMYFUNCTION("""COMPUTED_VALUE"""),1.75)</f>
        <v>1.75</v>
      </c>
      <c r="U1672" s="3">
        <f>IFERROR(__xludf.DUMMYFUNCTION("""COMPUTED_VALUE"""),1.75)</f>
        <v>1.75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IFERROR(__xludf.DUMMYFUNCTION("""COMPUTED_VALUE"""),7.25)</f>
        <v>7.25</v>
      </c>
      <c r="T1673" s="1">
        <f>IFERROR(__xludf.DUMMYFUNCTION("""COMPUTED_VALUE"""),0.75)</f>
        <v>0.75</v>
      </c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IFERROR(__xludf.DUMMYFUNCTION("""COMPUTED_VALUE"""),0.5)</f>
        <v>0.5</v>
      </c>
      <c r="T1674" s="1">
        <f>IFERROR(__xludf.DUMMYFUNCTION("""COMPUTED_VALUE"""),3.75)</f>
        <v>3.75</v>
      </c>
      <c r="U1674" s="3">
        <f>IFERROR(__xludf.DUMMYFUNCTION("""COMPUTED_VALUE"""),4.25)</f>
        <v>4.25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IFERROR(__xludf.DUMMYFUNCTION("""COMPUTED_VALUE"""),5.75)</f>
        <v>5.75</v>
      </c>
      <c r="U1675" s="3">
        <f>IFERROR(__xludf.DUMMYFUNCTION("""COMPUTED_VALUE"""),5.75)</f>
        <v>5.75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IFERROR(__xludf.DUMMYFUNCTION("""COMPUTED_VALUE"""),1.75)</f>
        <v>1.75</v>
      </c>
      <c r="T1676" s="1">
        <f>IFERROR(__xludf.DUMMYFUNCTION("""COMPUTED_VALUE"""),4.17)</f>
        <v>4.17</v>
      </c>
      <c r="U1676" s="3">
        <f>IFERROR(__xludf.DUMMYFUNCTION("""COMPUTED_VALUE"""),5.92)</f>
        <v>5.92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>
        <f>IFERROR(__xludf.DUMMYFUNCTION("""COMPUTED_VALUE"""),1.75)</f>
        <v>1.75</v>
      </c>
      <c r="U1677" s="3">
        <f>IFERROR(__xludf.DUMMYFUNCTION("""COMPUTED_VALUE"""),1.75)</f>
        <v>1.75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IFERROR(__xludf.DUMMYFUNCTION("""COMPUTED_VALUE"""),1.0)</f>
        <v>1</v>
      </c>
      <c r="T1678" s="1">
        <f>IFERROR(__xludf.DUMMYFUNCTION("""COMPUTED_VALUE"""),2.25)</f>
        <v>2.25</v>
      </c>
      <c r="U1678" s="3">
        <f>IFERROR(__xludf.DUMMYFUNCTION("""COMPUTED_VALUE"""),3.25)</f>
        <v>3.25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IFERROR(__xludf.DUMMYFUNCTION("""COMPUTED_VALUE"""),9.5)</f>
        <v>9.5</v>
      </c>
      <c r="U1679" s="3">
        <f>IFERROR(__xludf.DUMMYFUNCTION("""COMPUTED_VALUE"""),11.5)</f>
        <v>11.5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IFERROR(__xludf.DUMMYFUNCTION("""COMPUTED_VALUE"""),15.83)</f>
        <v>15.83</v>
      </c>
      <c r="U1680" s="3">
        <f>IFERROR(__xludf.DUMMYFUNCTION("""COMPUTED_VALUE"""),15.83)</f>
        <v>15.83</v>
      </c>
      <c r="V1680" s="1" t="str">
        <f>IFERROR(__xludf.DUMMYFUNCTION("""COMPUTED_VALUE"""),"Christine Anne Mabini")</f>
        <v>Christine Anne Mabini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IFERROR(__xludf.DUMMYFUNCTION("""COMPUTED_VALUE"""),3.25)</f>
        <v>3.25</v>
      </c>
      <c r="T1681" s="1">
        <f>IFERROR(__xludf.DUMMYFUNCTION("""COMPUTED_VALUE"""),0.75)</f>
        <v>0.75</v>
      </c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IFERROR(__xludf.DUMMYFUNCTION("""COMPUTED_VALUE"""),"Christine Anne Mabini")</f>
        <v>Christine Anne Mabini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IFERROR(__xludf.DUMMYFUNCTION("""COMPUTED_VALUE"""),"#VALUE!")</f>
        <v>#VALUE!</v>
      </c>
      <c r="P1682" s="1" t="str">
        <f>IFERROR(__xludf.DUMMYFUNCTION("""COMPUTED_VALUE"""),"#N/A")</f>
        <v>#N/A</v>
      </c>
      <c r="Q1682" s="1"/>
      <c r="R1682" s="1"/>
      <c r="S1682" s="1"/>
      <c r="T1682" s="1"/>
      <c r="U1682" s="3">
        <f>IFERROR(__xludf.DUMMYFUNCTION("""COMPUTED_VALUE"""),0.0)</f>
        <v>0</v>
      </c>
      <c r="V1682" s="1" t="str">
        <f>IFERROR(__xludf.DUMMYFUNCTION("""COMPUTED_VALUE"""),"#N/A")</f>
        <v>#N/A</v>
      </c>
      <c r="W1682" s="1" t="str">
        <f>IFERROR(__xludf.DUMMYFUNCTION("""COMPUTED_VALUE"""),"#N/A")</f>
        <v>#N/A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IFERROR(__xludf.DUMMYFUNCTION("""COMPUTED_VALUE"""),"#VALUE!")</f>
        <v>#VALUE!</v>
      </c>
      <c r="P1683" s="1" t="str">
        <f>IFERROR(__xludf.DUMMYFUNCTION("""COMPUTED_VALUE"""),"#N/A")</f>
        <v>#N/A</v>
      </c>
      <c r="Q1683" s="1"/>
      <c r="R1683" s="1"/>
      <c r="S1683" s="1"/>
      <c r="T1683" s="1"/>
      <c r="U1683" s="3">
        <f>IFERROR(__xludf.DUMMYFUNCTION("""COMPUTED_VALUE"""),0.0)</f>
        <v>0</v>
      </c>
      <c r="V1683" s="1" t="str">
        <f>IFERROR(__xludf.DUMMYFUNCTION("""COMPUTED_VALUE"""),"#N/A")</f>
        <v>#N/A</v>
      </c>
      <c r="W1683" s="1" t="str">
        <f>IFERROR(__xludf.DUMMYFUNCTION("""COMPUTED_VALUE"""),"#N/A")</f>
        <v>#N/A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IFERROR(__xludf.DUMMYFUNCTION("""COMPUTED_VALUE"""),"#VALUE!")</f>
        <v>#VALUE!</v>
      </c>
      <c r="P1684" s="1" t="str">
        <f>IFERROR(__xludf.DUMMYFUNCTION("""COMPUTED_VALUE"""),"#N/A")</f>
        <v>#N/A</v>
      </c>
      <c r="Q1684" s="1"/>
      <c r="R1684" s="1"/>
      <c r="S1684" s="1"/>
      <c r="T1684" s="1"/>
      <c r="U1684" s="3">
        <f>IFERROR(__xludf.DUMMYFUNCTION("""COMPUTED_VALUE"""),0.0)</f>
        <v>0</v>
      </c>
      <c r="V1684" s="1" t="str">
        <f>IFERROR(__xludf.DUMMYFUNCTION("""COMPUTED_VALUE"""),"#N/A")</f>
        <v>#N/A</v>
      </c>
      <c r="W1684" s="1" t="str">
        <f>IFERROR(__xludf.DUMMYFUNCTION("""COMPUTED_VALUE"""),"#N/A")</f>
        <v>#N/A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IFERROR(__xludf.DUMMYFUNCTION("""COMPUTED_VALUE"""),"#VALUE!")</f>
        <v>#VALUE!</v>
      </c>
      <c r="P1685" s="1" t="str">
        <f>IFERROR(__xludf.DUMMYFUNCTION("""COMPUTED_VALUE"""),"#N/A")</f>
        <v>#N/A</v>
      </c>
      <c r="Q1685" s="1"/>
      <c r="R1685" s="1"/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IFERROR(__xludf.DUMMYFUNCTION("""COMPUTED_VALUE"""),"#N/A")</f>
        <v>#N/A</v>
      </c>
      <c r="W1685" s="1" t="str">
        <f>IFERROR(__xludf.DUMMYFUNCTION("""COMPUTED_VALUE"""),"#N/A")</f>
        <v>#N/A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IFERROR(__xludf.DUMMYFUNCTION("""COMPUTED_VALUE"""),"#VALUE!")</f>
        <v>#VALUE!</v>
      </c>
      <c r="P1686" s="1" t="str">
        <f>IFERROR(__xludf.DUMMYFUNCTION("""COMPUTED_VALUE"""),"#N/A")</f>
        <v>#N/A</v>
      </c>
      <c r="Q1686" s="1"/>
      <c r="R1686" s="1"/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IFERROR(__xludf.DUMMYFUNCTION("""COMPUTED_VALUE"""),"#N/A")</f>
        <v>#N/A</v>
      </c>
      <c r="W1686" s="1" t="str">
        <f>IFERROR(__xludf.DUMMYFUNCTION("""COMPUTED_VALUE"""),"#N/A")</f>
        <v>#N/A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IFERROR(__xludf.DUMMYFUNCTION("""COMPUTED_VALUE"""),"#VALUE!")</f>
        <v>#VALUE!</v>
      </c>
      <c r="P1687" s="1" t="str">
        <f>IFERROR(__xludf.DUMMYFUNCTION("""COMPUTED_VALUE"""),"#N/A")</f>
        <v>#N/A</v>
      </c>
      <c r="Q1687" s="1"/>
      <c r="R1687" s="1"/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IFERROR(__xludf.DUMMYFUNCTION("""COMPUTED_VALUE"""),"#N/A")</f>
        <v>#N/A</v>
      </c>
      <c r="W1687" s="1" t="str">
        <f>IFERROR(__xludf.DUMMYFUNCTION("""COMPUTED_VALUE"""),"#N/A")</f>
        <v>#N/A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IFERROR(__xludf.DUMMYFUNCTION("""COMPUTED_VALUE"""),"#VALUE!")</f>
        <v>#VALUE!</v>
      </c>
      <c r="P1688" s="1" t="str">
        <f>IFERROR(__xludf.DUMMYFUNCTION("""COMPUTED_VALUE"""),"#N/A")</f>
        <v>#N/A</v>
      </c>
      <c r="Q1688" s="1"/>
      <c r="R1688" s="1"/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IFERROR(__xludf.DUMMYFUNCTION("""COMPUTED_VALUE"""),"#N/A")</f>
        <v>#N/A</v>
      </c>
      <c r="W1688" s="1" t="str">
        <f>IFERROR(__xludf.DUMMYFUNCTION("""COMPUTED_VALUE"""),"#N/A")</f>
        <v>#N/A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IFERROR(__xludf.DUMMYFUNCTION("""COMPUTED_VALUE"""),"#VALUE!")</f>
        <v>#VALUE!</v>
      </c>
      <c r="P1689" s="1" t="str">
        <f>IFERROR(__xludf.DUMMYFUNCTION("""COMPUTED_VALUE"""),"#N/A")</f>
        <v>#N/A</v>
      </c>
      <c r="Q1689" s="1"/>
      <c r="R1689" s="1"/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IFERROR(__xludf.DUMMYFUNCTION("""COMPUTED_VALUE"""),"#N/A")</f>
        <v>#N/A</v>
      </c>
      <c r="W1689" s="1" t="str">
        <f>IFERROR(__xludf.DUMMYFUNCTION("""COMPUTED_VALUE"""),"#N/A")</f>
        <v>#N/A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IFERROR(__xludf.DUMMYFUNCTION("""COMPUTED_VALUE"""),"#VALUE!")</f>
        <v>#VALUE!</v>
      </c>
      <c r="P1690" s="1" t="str">
        <f>IFERROR(__xludf.DUMMYFUNCTION("""COMPUTED_VALUE"""),"#N/A")</f>
        <v>#N/A</v>
      </c>
      <c r="Q1690" s="1"/>
      <c r="R1690" s="1"/>
      <c r="S1690" s="1"/>
      <c r="T1690" s="1"/>
      <c r="U1690" s="3">
        <f>IFERROR(__xludf.DUMMYFUNCTION("""COMPUTED_VALUE"""),0.0)</f>
        <v>0</v>
      </c>
      <c r="V1690" s="1" t="str">
        <f>IFERROR(__xludf.DUMMYFUNCTION("""COMPUTED_VALUE"""),"#N/A")</f>
        <v>#N/A</v>
      </c>
      <c r="W1690" s="1" t="str">
        <f>IFERROR(__xludf.DUMMYFUNCTION("""COMPUTED_VALUE"""),"#N/A")</f>
        <v>#N/A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IFERROR(__xludf.DUMMYFUNCTION("""COMPUTED_VALUE"""),"#VALUE!")</f>
        <v>#VALUE!</v>
      </c>
      <c r="P1691" s="1" t="str">
        <f>IFERROR(__xludf.DUMMYFUNCTION("""COMPUTED_VALUE"""),"#N/A")</f>
        <v>#N/A</v>
      </c>
      <c r="Q1691" s="1"/>
      <c r="R1691" s="1"/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IFERROR(__xludf.DUMMYFUNCTION("""COMPUTED_VALUE"""),"#N/A")</f>
        <v>#N/A</v>
      </c>
      <c r="W1691" s="1" t="str">
        <f>IFERROR(__xludf.DUMMYFUNCTION("""COMPUTED_VALUE"""),"#N/A")</f>
        <v>#N/A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IFERROR(__xludf.DUMMYFUNCTION("""COMPUTED_VALUE"""),"#VALUE!")</f>
        <v>#VALUE!</v>
      </c>
      <c r="P1692" s="1" t="str">
        <f>IFERROR(__xludf.DUMMYFUNCTION("""COMPUTED_VALUE"""),"#N/A")</f>
        <v>#N/A</v>
      </c>
      <c r="Q1692" s="1"/>
      <c r="R1692" s="1"/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IFERROR(__xludf.DUMMYFUNCTION("""COMPUTED_VALUE"""),"#N/A")</f>
        <v>#N/A</v>
      </c>
      <c r="W1692" s="1" t="str">
        <f>IFERROR(__xludf.DUMMYFUNCTION("""COMPUTED_VALUE"""),"#N/A")</f>
        <v>#N/A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IFERROR(__xludf.DUMMYFUNCTION("""COMPUTED_VALUE"""),"#VALUE!")</f>
        <v>#VALUE!</v>
      </c>
      <c r="P1693" s="1" t="str">
        <f>IFERROR(__xludf.DUMMYFUNCTION("""COMPUTED_VALUE"""),"#N/A")</f>
        <v>#N/A</v>
      </c>
      <c r="Q1693" s="1"/>
      <c r="R1693" s="1"/>
      <c r="S1693" s="1"/>
      <c r="T1693" s="1"/>
      <c r="U1693" s="3">
        <f>IFERROR(__xludf.DUMMYFUNCTION("""COMPUTED_VALUE"""),0.0)</f>
        <v>0</v>
      </c>
      <c r="V1693" s="1" t="str">
        <f>IFERROR(__xludf.DUMMYFUNCTION("""COMPUTED_VALUE"""),"#N/A")</f>
        <v>#N/A</v>
      </c>
      <c r="W1693" s="1" t="str">
        <f>IFERROR(__xludf.DUMMYFUNCTION("""COMPUTED_VALUE"""),"#N/A")</f>
        <v>#N/A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IFERROR(__xludf.DUMMYFUNCTION("""COMPUTED_VALUE"""),"#VALUE!")</f>
        <v>#VALUE!</v>
      </c>
      <c r="P1694" s="1" t="str">
        <f>IFERROR(__xludf.DUMMYFUNCTION("""COMPUTED_VALUE"""),"#N/A")</f>
        <v>#N/A</v>
      </c>
      <c r="Q1694" s="1"/>
      <c r="R1694" s="1"/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IFERROR(__xludf.DUMMYFUNCTION("""COMPUTED_VALUE"""),"#N/A")</f>
        <v>#N/A</v>
      </c>
      <c r="W1694" s="1" t="str">
        <f>IFERROR(__xludf.DUMMYFUNCTION("""COMPUTED_VALUE"""),"#N/A")</f>
        <v>#N/A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IFERROR(__xludf.DUMMYFUNCTION("""COMPUTED_VALUE"""),"#VALUE!")</f>
        <v>#VALUE!</v>
      </c>
      <c r="P1695" s="1" t="str">
        <f>IFERROR(__xludf.DUMMYFUNCTION("""COMPUTED_VALUE"""),"#N/A")</f>
        <v>#N/A</v>
      </c>
      <c r="Q1695" s="1"/>
      <c r="R1695" s="1"/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IFERROR(__xludf.DUMMYFUNCTION("""COMPUTED_VALUE"""),"#N/A")</f>
        <v>#N/A</v>
      </c>
      <c r="W1695" s="1" t="str">
        <f>IFERROR(__xludf.DUMMYFUNCTION("""COMPUTED_VALUE"""),"#N/A")</f>
        <v>#N/A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IFERROR(__xludf.DUMMYFUNCTION("""COMPUTED_VALUE"""),"#VALUE!")</f>
        <v>#VALUE!</v>
      </c>
      <c r="P1696" s="1" t="str">
        <f>IFERROR(__xludf.DUMMYFUNCTION("""COMPUTED_VALUE"""),"#N/A")</f>
        <v>#N/A</v>
      </c>
      <c r="Q1696" s="1"/>
      <c r="R1696" s="1"/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IFERROR(__xludf.DUMMYFUNCTION("""COMPUTED_VALUE"""),"#N/A")</f>
        <v>#N/A</v>
      </c>
      <c r="W1696" s="1" t="str">
        <f>IFERROR(__xludf.DUMMYFUNCTION("""COMPUTED_VALUE"""),"#N/A")</f>
        <v>#N/A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IFERROR(__xludf.DUMMYFUNCTION("""COMPUTED_VALUE"""),"#VALUE!")</f>
        <v>#VALUE!</v>
      </c>
      <c r="P1697" s="1" t="str">
        <f>IFERROR(__xludf.DUMMYFUNCTION("""COMPUTED_VALUE"""),"#N/A")</f>
        <v>#N/A</v>
      </c>
      <c r="Q1697" s="1"/>
      <c r="R1697" s="1"/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IFERROR(__xludf.DUMMYFUNCTION("""COMPUTED_VALUE"""),"#N/A")</f>
        <v>#N/A</v>
      </c>
      <c r="W1697" s="1" t="str">
        <f>IFERROR(__xludf.DUMMYFUNCTION("""COMPUTED_VALUE"""),"#N/A")</f>
        <v>#N/A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IFERROR(__xludf.DUMMYFUNCTION("""COMPUTED_VALUE"""),"#VALUE!")</f>
        <v>#VALUE!</v>
      </c>
      <c r="P1698" s="1" t="str">
        <f>IFERROR(__xludf.DUMMYFUNCTION("""COMPUTED_VALUE"""),"#N/A")</f>
        <v>#N/A</v>
      </c>
      <c r="Q1698" s="1"/>
      <c r="R1698" s="1"/>
      <c r="S1698" s="1"/>
      <c r="T1698" s="1"/>
      <c r="U1698" s="3">
        <f>IFERROR(__xludf.DUMMYFUNCTION("""COMPUTED_VALUE"""),0.0)</f>
        <v>0</v>
      </c>
      <c r="V1698" s="1" t="str">
        <f>IFERROR(__xludf.DUMMYFUNCTION("""COMPUTED_VALUE"""),"#N/A")</f>
        <v>#N/A</v>
      </c>
      <c r="W1698" s="1" t="str">
        <f>IFERROR(__xludf.DUMMYFUNCTION("""COMPUTED_VALUE"""),"#N/A")</f>
        <v>#N/A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IFERROR(__xludf.DUMMYFUNCTION("""COMPUTED_VALUE"""),"#VALUE!")</f>
        <v>#VALUE!</v>
      </c>
      <c r="P1699" s="1" t="str">
        <f>IFERROR(__xludf.DUMMYFUNCTION("""COMPUTED_VALUE"""),"#N/A")</f>
        <v>#N/A</v>
      </c>
      <c r="Q1699" s="1"/>
      <c r="R1699" s="1"/>
      <c r="S1699" s="1"/>
      <c r="T1699" s="1"/>
      <c r="U1699" s="3">
        <f>IFERROR(__xludf.DUMMYFUNCTION("""COMPUTED_VALUE"""),0.0)</f>
        <v>0</v>
      </c>
      <c r="V1699" s="1" t="str">
        <f>IFERROR(__xludf.DUMMYFUNCTION("""COMPUTED_VALUE"""),"#N/A")</f>
        <v>#N/A</v>
      </c>
      <c r="W1699" s="1" t="str">
        <f>IFERROR(__xludf.DUMMYFUNCTION("""COMPUTED_VALUE"""),"#N/A")</f>
        <v>#N/A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IFERROR(__xludf.DUMMYFUNCTION("""COMPUTED_VALUE"""),"Belle Bentazal")</f>
        <v>Belle Bentazal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IFERROR(__xludf.DUMMYFUNCTION("""COMPUTED_VALUE"""),"#VALUE!")</f>
        <v>#VALUE!</v>
      </c>
      <c r="P1700" s="1" t="str">
        <f>IFERROR(__xludf.DUMMYFUNCTION("""COMPUTED_VALUE"""),"#N/A")</f>
        <v>#N/A</v>
      </c>
      <c r="Q1700" s="1"/>
      <c r="R1700" s="1"/>
      <c r="S1700" s="1"/>
      <c r="T1700" s="1"/>
      <c r="U1700" s="3">
        <f>IFERROR(__xludf.DUMMYFUNCTION("""COMPUTED_VALUE"""),0.0)</f>
        <v>0</v>
      </c>
      <c r="V1700" s="1" t="str">
        <f>IFERROR(__xludf.DUMMYFUNCTION("""COMPUTED_VALUE"""),"#N/A")</f>
        <v>#N/A</v>
      </c>
      <c r="W1700" s="1" t="str">
        <f>IFERROR(__xludf.DUMMYFUNCTION("""COMPUTED_VALUE"""),"#N/A")</f>
        <v>#N/A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IFERROR(__xludf.DUMMYFUNCTION("""COMPUTED_VALUE"""),"#VALUE!")</f>
        <v>#VALUE!</v>
      </c>
      <c r="P1701" s="1" t="str">
        <f>IFERROR(__xludf.DUMMYFUNCTION("""COMPUTED_VALUE"""),"#N/A")</f>
        <v>#N/A</v>
      </c>
      <c r="Q1701" s="1"/>
      <c r="R1701" s="1"/>
      <c r="S1701" s="1"/>
      <c r="T1701" s="1"/>
      <c r="U1701" s="3">
        <f>IFERROR(__xludf.DUMMYFUNCTION("""COMPUTED_VALUE"""),0.0)</f>
        <v>0</v>
      </c>
      <c r="V1701" s="1" t="str">
        <f>IFERROR(__xludf.DUMMYFUNCTION("""COMPUTED_VALUE"""),"#N/A")</f>
        <v>#N/A</v>
      </c>
      <c r="W1701" s="1" t="str">
        <f>IFERROR(__xludf.DUMMYFUNCTION("""COMPUTED_VALUE"""),"#N/A")</f>
        <v>#N/A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IFERROR(__xludf.DUMMYFUNCTION("""COMPUTED_VALUE"""),"#VALUE!")</f>
        <v>#VALUE!</v>
      </c>
      <c r="P1702" s="1" t="str">
        <f>IFERROR(__xludf.DUMMYFUNCTION("""COMPUTED_VALUE"""),"#N/A")</f>
        <v>#N/A</v>
      </c>
      <c r="Q1702" s="1"/>
      <c r="R1702" s="1"/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IFERROR(__xludf.DUMMYFUNCTION("""COMPUTED_VALUE"""),"#N/A")</f>
        <v>#N/A</v>
      </c>
      <c r="W1702" s="1" t="str">
        <f>IFERROR(__xludf.DUMMYFUNCTION("""COMPUTED_VALUE"""),"#N/A")</f>
        <v>#N/A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IFERROR(__xludf.DUMMYFUNCTION("""COMPUTED_VALUE"""),"Audrey Feliciano")</f>
        <v>Audrey Feliciano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IFERROR(__xludf.DUMMYFUNCTION("""COMPUTED_VALUE"""),"#VALUE!")</f>
        <v>#VALUE!</v>
      </c>
      <c r="P1703" s="1" t="str">
        <f>IFERROR(__xludf.DUMMYFUNCTION("""COMPUTED_VALUE"""),"#N/A")</f>
        <v>#N/A</v>
      </c>
      <c r="Q1703" s="1"/>
      <c r="R1703" s="1"/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IFERROR(__xludf.DUMMYFUNCTION("""COMPUTED_VALUE"""),"#N/A")</f>
        <v>#N/A</v>
      </c>
      <c r="W1703" s="1" t="str">
        <f>IFERROR(__xludf.DUMMYFUNCTION("""COMPUTED_VALUE"""),"#N/A")</f>
        <v>#N/A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IFERROR(__xludf.DUMMYFUNCTION("""COMPUTED_VALUE"""),"#VALUE!")</f>
        <v>#VALUE!</v>
      </c>
      <c r="P1704" s="1" t="str">
        <f>IFERROR(__xludf.DUMMYFUNCTION("""COMPUTED_VALUE"""),"#N/A")</f>
        <v>#N/A</v>
      </c>
      <c r="Q1704" s="1"/>
      <c r="R1704" s="1"/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IFERROR(__xludf.DUMMYFUNCTION("""COMPUTED_VALUE"""),"#N/A")</f>
        <v>#N/A</v>
      </c>
      <c r="W1704" s="1" t="str">
        <f>IFERROR(__xludf.DUMMYFUNCTION("""COMPUTED_VALUE"""),"#N/A")</f>
        <v>#N/A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IFERROR(__xludf.DUMMYFUNCTION("""COMPUTED_VALUE"""),"#VALUE!")</f>
        <v>#VALUE!</v>
      </c>
      <c r="P1705" s="1" t="str">
        <f>IFERROR(__xludf.DUMMYFUNCTION("""COMPUTED_VALUE"""),"#N/A")</f>
        <v>#N/A</v>
      </c>
      <c r="Q1705" s="1"/>
      <c r="R1705" s="1"/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IFERROR(__xludf.DUMMYFUNCTION("""COMPUTED_VALUE"""),"#N/A")</f>
        <v>#N/A</v>
      </c>
      <c r="W1705" s="1" t="str">
        <f>IFERROR(__xludf.DUMMYFUNCTION("""COMPUTED_VALUE"""),"#N/A")</f>
        <v>#N/A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IFERROR(__xludf.DUMMYFUNCTION("""COMPUTED_VALUE"""),"#VALUE!")</f>
        <v>#VALUE!</v>
      </c>
      <c r="P1706" s="1" t="str">
        <f>IFERROR(__xludf.DUMMYFUNCTION("""COMPUTED_VALUE"""),"#N/A")</f>
        <v>#N/A</v>
      </c>
      <c r="Q1706" s="1"/>
      <c r="R1706" s="1"/>
      <c r="S1706" s="1"/>
      <c r="T1706" s="1"/>
      <c r="U1706" s="3">
        <f>IFERROR(__xludf.DUMMYFUNCTION("""COMPUTED_VALUE"""),0.0)</f>
        <v>0</v>
      </c>
      <c r="V1706" s="1" t="str">
        <f>IFERROR(__xludf.DUMMYFUNCTION("""COMPUTED_VALUE"""),"#N/A")</f>
        <v>#N/A</v>
      </c>
      <c r="W1706" s="1" t="str">
        <f>IFERROR(__xludf.DUMMYFUNCTION("""COMPUTED_VALUE"""),"#N/A")</f>
        <v>#N/A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IFERROR(__xludf.DUMMYFUNCTION("""COMPUTED_VALUE"""),"#VALUE!")</f>
        <v>#VALUE!</v>
      </c>
      <c r="P1707" s="1" t="str">
        <f>IFERROR(__xludf.DUMMYFUNCTION("""COMPUTED_VALUE"""),"#N/A")</f>
        <v>#N/A</v>
      </c>
      <c r="Q1707" s="1"/>
      <c r="R1707" s="1"/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IFERROR(__xludf.DUMMYFUNCTION("""COMPUTED_VALUE"""),"#N/A")</f>
        <v>#N/A</v>
      </c>
      <c r="W1707" s="1" t="str">
        <f>IFERROR(__xludf.DUMMYFUNCTION("""COMPUTED_VALUE"""),"#N/A")</f>
        <v>#N/A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IFERROR(__xludf.DUMMYFUNCTION("""COMPUTED_VALUE"""),"#VALUE!")</f>
        <v>#VALUE!</v>
      </c>
      <c r="P1708" s="1" t="str">
        <f>IFERROR(__xludf.DUMMYFUNCTION("""COMPUTED_VALUE"""),"#N/A")</f>
        <v>#N/A</v>
      </c>
      <c r="Q1708" s="1"/>
      <c r="R1708" s="1"/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IFERROR(__xludf.DUMMYFUNCTION("""COMPUTED_VALUE"""),"#N/A")</f>
        <v>#N/A</v>
      </c>
      <c r="W1708" s="1" t="str">
        <f>IFERROR(__xludf.DUMMYFUNCTION("""COMPUTED_VALUE"""),"#N/A")</f>
        <v>#N/A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IFERROR(__xludf.DUMMYFUNCTION("""COMPUTED_VALUE"""),"#VALUE!")</f>
        <v>#VALUE!</v>
      </c>
      <c r="P1709" s="1" t="str">
        <f>IFERROR(__xludf.DUMMYFUNCTION("""COMPUTED_VALUE"""),"#N/A")</f>
        <v>#N/A</v>
      </c>
      <c r="Q1709" s="1"/>
      <c r="R1709" s="1"/>
      <c r="S1709" s="1"/>
      <c r="T1709" s="1"/>
      <c r="U1709" s="3">
        <f>IFERROR(__xludf.DUMMYFUNCTION("""COMPUTED_VALUE"""),0.0)</f>
        <v>0</v>
      </c>
      <c r="V1709" s="1" t="str">
        <f>IFERROR(__xludf.DUMMYFUNCTION("""COMPUTED_VALUE"""),"#N/A")</f>
        <v>#N/A</v>
      </c>
      <c r="W1709" s="1" t="str">
        <f>IFERROR(__xludf.DUMMYFUNCTION("""COMPUTED_VALUE"""),"#N/A")</f>
        <v>#N/A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IFERROR(__xludf.DUMMYFUNCTION("""COMPUTED_VALUE"""),"#VALUE!")</f>
        <v>#VALUE!</v>
      </c>
      <c r="P1710" s="1" t="str">
        <f>IFERROR(__xludf.DUMMYFUNCTION("""COMPUTED_VALUE"""),"#N/A")</f>
        <v>#N/A</v>
      </c>
      <c r="Q1710" s="1"/>
      <c r="R1710" s="1"/>
      <c r="S1710" s="1"/>
      <c r="T1710" s="1"/>
      <c r="U1710" s="3">
        <f>IFERROR(__xludf.DUMMYFUNCTION("""COMPUTED_VALUE"""),0.0)</f>
        <v>0</v>
      </c>
      <c r="V1710" s="1" t="str">
        <f>IFERROR(__xludf.DUMMYFUNCTION("""COMPUTED_VALUE"""),"#N/A")</f>
        <v>#N/A</v>
      </c>
      <c r="W1710" s="1" t="str">
        <f>IFERROR(__xludf.DUMMYFUNCTION("""COMPUTED_VALUE"""),"#N/A")</f>
        <v>#N/A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IFERROR(__xludf.DUMMYFUNCTION("""COMPUTED_VALUE"""),"#VALUE!")</f>
        <v>#VALUE!</v>
      </c>
      <c r="P1711" s="1" t="str">
        <f>IFERROR(__xludf.DUMMYFUNCTION("""COMPUTED_VALUE"""),"#N/A")</f>
        <v>#N/A</v>
      </c>
      <c r="Q1711" s="1"/>
      <c r="R1711" s="1"/>
      <c r="S1711" s="1"/>
      <c r="T1711" s="1"/>
      <c r="U1711" s="3">
        <f>IFERROR(__xludf.DUMMYFUNCTION("""COMPUTED_VALUE"""),0.0)</f>
        <v>0</v>
      </c>
      <c r="V1711" s="1" t="str">
        <f>IFERROR(__xludf.DUMMYFUNCTION("""COMPUTED_VALUE"""),"#N/A")</f>
        <v>#N/A</v>
      </c>
      <c r="W1711" s="1" t="str">
        <f>IFERROR(__xludf.DUMMYFUNCTION("""COMPUTED_VALUE"""),"#N/A")</f>
        <v>#N/A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IFERROR(__xludf.DUMMYFUNCTION("""COMPUTED_VALUE"""),"#VALUE!")</f>
        <v>#VALUE!</v>
      </c>
      <c r="P1712" s="1" t="str">
        <f>IFERROR(__xludf.DUMMYFUNCTION("""COMPUTED_VALUE"""),"#N/A")</f>
        <v>#N/A</v>
      </c>
      <c r="Q1712" s="1"/>
      <c r="R1712" s="1"/>
      <c r="S1712" s="1"/>
      <c r="T1712" s="1"/>
      <c r="U1712" s="3">
        <f>IFERROR(__xludf.DUMMYFUNCTION("""COMPUTED_VALUE"""),0.0)</f>
        <v>0</v>
      </c>
      <c r="V1712" s="1" t="str">
        <f>IFERROR(__xludf.DUMMYFUNCTION("""COMPUTED_VALUE"""),"#N/A")</f>
        <v>#N/A</v>
      </c>
      <c r="W1712" s="1" t="str">
        <f>IFERROR(__xludf.DUMMYFUNCTION("""COMPUTED_VALUE"""),"#N/A")</f>
        <v>#N/A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IFERROR(__xludf.DUMMYFUNCTION("""COMPUTED_VALUE"""),"Nate Vela")</f>
        <v>Nate Vela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IFERROR(__xludf.DUMMYFUNCTION("""COMPUTED_VALUE"""),"#VALUE!")</f>
        <v>#VALUE!</v>
      </c>
      <c r="P1713" s="1" t="str">
        <f>IFERROR(__xludf.DUMMYFUNCTION("""COMPUTED_VALUE"""),"#N/A")</f>
        <v>#N/A</v>
      </c>
      <c r="Q1713" s="1"/>
      <c r="R1713" s="1"/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IFERROR(__xludf.DUMMYFUNCTION("""COMPUTED_VALUE"""),"#N/A")</f>
        <v>#N/A</v>
      </c>
      <c r="W1713" s="1" t="str">
        <f>IFERROR(__xludf.DUMMYFUNCTION("""COMPUTED_VALUE"""),"#N/A")</f>
        <v>#N/A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IFERROR(__xludf.DUMMYFUNCTION("""COMPUTED_VALUE"""),"#VALUE!")</f>
        <v>#VALUE!</v>
      </c>
      <c r="P1714" s="1" t="str">
        <f>IFERROR(__xludf.DUMMYFUNCTION("""COMPUTED_VALUE"""),"#N/A")</f>
        <v>#N/A</v>
      </c>
      <c r="Q1714" s="1"/>
      <c r="R1714" s="1"/>
      <c r="S1714" s="1"/>
      <c r="T1714" s="1"/>
      <c r="U1714" s="3">
        <f>IFERROR(__xludf.DUMMYFUNCTION("""COMPUTED_VALUE"""),0.0)</f>
        <v>0</v>
      </c>
      <c r="V1714" s="1" t="str">
        <f>IFERROR(__xludf.DUMMYFUNCTION("""COMPUTED_VALUE"""),"#N/A")</f>
        <v>#N/A</v>
      </c>
      <c r="W1714" s="1" t="str">
        <f>IFERROR(__xludf.DUMMYFUNCTION("""COMPUTED_VALUE"""),"#N/A")</f>
        <v>#N/A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IFERROR(__xludf.DUMMYFUNCTION("""COMPUTED_VALUE"""),"#VALUE!")</f>
        <v>#VALUE!</v>
      </c>
      <c r="P1715" s="1" t="str">
        <f>IFERROR(__xludf.DUMMYFUNCTION("""COMPUTED_VALUE"""),"#N/A")</f>
        <v>#N/A</v>
      </c>
      <c r="Q1715" s="1"/>
      <c r="R1715" s="1"/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IFERROR(__xludf.DUMMYFUNCTION("""COMPUTED_VALUE"""),"#N/A")</f>
        <v>#N/A</v>
      </c>
      <c r="W1715" s="1" t="str">
        <f>IFERROR(__xludf.DUMMYFUNCTION("""COMPUTED_VALUE"""),"#N/A")</f>
        <v>#N/A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IFERROR(__xludf.DUMMYFUNCTION("""COMPUTED_VALUE"""),"#VALUE!")</f>
        <v>#VALUE!</v>
      </c>
      <c r="P1716" s="1" t="str">
        <f>IFERROR(__xludf.DUMMYFUNCTION("""COMPUTED_VALUE"""),"#N/A")</f>
        <v>#N/A</v>
      </c>
      <c r="Q1716" s="1"/>
      <c r="R1716" s="1"/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IFERROR(__xludf.DUMMYFUNCTION("""COMPUTED_VALUE"""),"#N/A")</f>
        <v>#N/A</v>
      </c>
      <c r="W1716" s="1" t="str">
        <f>IFERROR(__xludf.DUMMYFUNCTION("""COMPUTED_VALUE"""),"#N/A")</f>
        <v>#N/A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IFERROR(__xludf.DUMMYFUNCTION("""COMPUTED_VALUE"""),"#VALUE!")</f>
        <v>#VALUE!</v>
      </c>
      <c r="P1717" s="1" t="str">
        <f>IFERROR(__xludf.DUMMYFUNCTION("""COMPUTED_VALUE"""),"#N/A")</f>
        <v>#N/A</v>
      </c>
      <c r="Q1717" s="1"/>
      <c r="R1717" s="1"/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IFERROR(__xludf.DUMMYFUNCTION("""COMPUTED_VALUE"""),"#N/A")</f>
        <v>#N/A</v>
      </c>
      <c r="W1717" s="1" t="str">
        <f>IFERROR(__xludf.DUMMYFUNCTION("""COMPUTED_VALUE"""),"#N/A")</f>
        <v>#N/A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IFERROR(__xludf.DUMMYFUNCTION("""COMPUTED_VALUE"""),"#VALUE!")</f>
        <v>#VALUE!</v>
      </c>
      <c r="P1718" s="1" t="str">
        <f>IFERROR(__xludf.DUMMYFUNCTION("""COMPUTED_VALUE"""),"#N/A")</f>
        <v>#N/A</v>
      </c>
      <c r="Q1718" s="1"/>
      <c r="R1718" s="1"/>
      <c r="S1718" s="1"/>
      <c r="T1718" s="1"/>
      <c r="U1718" s="3">
        <f>IFERROR(__xludf.DUMMYFUNCTION("""COMPUTED_VALUE"""),0.0)</f>
        <v>0</v>
      </c>
      <c r="V1718" s="1" t="str">
        <f>IFERROR(__xludf.DUMMYFUNCTION("""COMPUTED_VALUE"""),"#N/A")</f>
        <v>#N/A</v>
      </c>
      <c r="W1718" s="1" t="str">
        <f>IFERROR(__xludf.DUMMYFUNCTION("""COMPUTED_VALUE"""),"#N/A")</f>
        <v>#N/A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IFERROR(__xludf.DUMMYFUNCTION("""COMPUTED_VALUE"""),"#VALUE!")</f>
        <v>#VALUE!</v>
      </c>
      <c r="P1719" s="1" t="str">
        <f>IFERROR(__xludf.DUMMYFUNCTION("""COMPUTED_VALUE"""),"#N/A")</f>
        <v>#N/A</v>
      </c>
      <c r="Q1719" s="1"/>
      <c r="R1719" s="1"/>
      <c r="S1719" s="1"/>
      <c r="T1719" s="1"/>
      <c r="U1719" s="3">
        <f>IFERROR(__xludf.DUMMYFUNCTION("""COMPUTED_VALUE"""),0.0)</f>
        <v>0</v>
      </c>
      <c r="V1719" s="1" t="str">
        <f>IFERROR(__xludf.DUMMYFUNCTION("""COMPUTED_VALUE"""),"#N/A")</f>
        <v>#N/A</v>
      </c>
      <c r="W1719" s="1" t="str">
        <f>IFERROR(__xludf.DUMMYFUNCTION("""COMPUTED_VALUE"""),"#N/A")</f>
        <v>#N/A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IFERROR(__xludf.DUMMYFUNCTION("""COMPUTED_VALUE"""),"#VALUE!")</f>
        <v>#VALUE!</v>
      </c>
      <c r="P1720" s="1" t="str">
        <f>IFERROR(__xludf.DUMMYFUNCTION("""COMPUTED_VALUE"""),"#N/A")</f>
        <v>#N/A</v>
      </c>
      <c r="Q1720" s="1"/>
      <c r="R1720" s="1"/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IFERROR(__xludf.DUMMYFUNCTION("""COMPUTED_VALUE"""),"#N/A")</f>
        <v>#N/A</v>
      </c>
      <c r="W1720" s="1" t="str">
        <f>IFERROR(__xludf.DUMMYFUNCTION("""COMPUTED_VALUE"""),"#N/A")</f>
        <v>#N/A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IFERROR(__xludf.DUMMYFUNCTION("""COMPUTED_VALUE"""),"#VALUE!")</f>
        <v>#VALUE!</v>
      </c>
      <c r="P1721" s="1" t="str">
        <f>IFERROR(__xludf.DUMMYFUNCTION("""COMPUTED_VALUE"""),"#N/A")</f>
        <v>#N/A</v>
      </c>
      <c r="Q1721" s="1"/>
      <c r="R1721" s="1"/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IFERROR(__xludf.DUMMYFUNCTION("""COMPUTED_VALUE"""),"#N/A")</f>
        <v>#N/A</v>
      </c>
      <c r="W1721" s="1" t="str">
        <f>IFERROR(__xludf.DUMMYFUNCTION("""COMPUTED_VALUE"""),"#N/A")</f>
        <v>#N/A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IFERROR(__xludf.DUMMYFUNCTION("""COMPUTED_VALUE"""),"#VALUE!")</f>
        <v>#VALUE!</v>
      </c>
      <c r="P1722" s="1" t="str">
        <f>IFERROR(__xludf.DUMMYFUNCTION("""COMPUTED_VALUE"""),"#N/A")</f>
        <v>#N/A</v>
      </c>
      <c r="Q1722" s="1"/>
      <c r="R1722" s="1"/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IFERROR(__xludf.DUMMYFUNCTION("""COMPUTED_VALUE"""),"#N/A")</f>
        <v>#N/A</v>
      </c>
      <c r="W1722" s="1" t="str">
        <f>IFERROR(__xludf.DUMMYFUNCTION("""COMPUTED_VALUE"""),"#N/A")</f>
        <v>#N/A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IFERROR(__xludf.DUMMYFUNCTION("""COMPUTED_VALUE"""),"#VALUE!")</f>
        <v>#VALUE!</v>
      </c>
      <c r="P1723" s="1" t="str">
        <f>IFERROR(__xludf.DUMMYFUNCTION("""COMPUTED_VALUE"""),"#N/A")</f>
        <v>#N/A</v>
      </c>
      <c r="Q1723" s="1"/>
      <c r="R1723" s="1"/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IFERROR(__xludf.DUMMYFUNCTION("""COMPUTED_VALUE"""),"#N/A")</f>
        <v>#N/A</v>
      </c>
      <c r="W1723" s="1" t="str">
        <f>IFERROR(__xludf.DUMMYFUNCTION("""COMPUTED_VALUE"""),"#N/A")</f>
        <v>#N/A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IFERROR(__xludf.DUMMYFUNCTION("""COMPUTED_VALUE"""),"#VALUE!")</f>
        <v>#VALUE!</v>
      </c>
      <c r="P1724" s="1" t="str">
        <f>IFERROR(__xludf.DUMMYFUNCTION("""COMPUTED_VALUE"""),"#N/A")</f>
        <v>#N/A</v>
      </c>
      <c r="Q1724" s="1"/>
      <c r="R1724" s="1"/>
      <c r="S1724" s="1"/>
      <c r="T1724" s="1"/>
      <c r="U1724" s="3">
        <f>IFERROR(__xludf.DUMMYFUNCTION("""COMPUTED_VALUE"""),0.0)</f>
        <v>0</v>
      </c>
      <c r="V1724" s="1" t="str">
        <f>IFERROR(__xludf.DUMMYFUNCTION("""COMPUTED_VALUE"""),"#N/A")</f>
        <v>#N/A</v>
      </c>
      <c r="W1724" s="1" t="str">
        <f>IFERROR(__xludf.DUMMYFUNCTION("""COMPUTED_VALUE"""),"#N/A")</f>
        <v>#N/A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IFERROR(__xludf.DUMMYFUNCTION("""COMPUTED_VALUE"""),"#VALUE!")</f>
        <v>#VALUE!</v>
      </c>
      <c r="P1725" s="1" t="str">
        <f>IFERROR(__xludf.DUMMYFUNCTION("""COMPUTED_VALUE"""),"#N/A")</f>
        <v>#N/A</v>
      </c>
      <c r="Q1725" s="1"/>
      <c r="R1725" s="1"/>
      <c r="S1725" s="1"/>
      <c r="T1725" s="1"/>
      <c r="U1725" s="3">
        <f>IFERROR(__xludf.DUMMYFUNCTION("""COMPUTED_VALUE"""),0.0)</f>
        <v>0</v>
      </c>
      <c r="V1725" s="1" t="str">
        <f>IFERROR(__xludf.DUMMYFUNCTION("""COMPUTED_VALUE"""),"#N/A")</f>
        <v>#N/A</v>
      </c>
      <c r="W1725" s="1" t="str">
        <f>IFERROR(__xludf.DUMMYFUNCTION("""COMPUTED_VALUE"""),"#N/A")</f>
        <v>#N/A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IFERROR(__xludf.DUMMYFUNCTION("""COMPUTED_VALUE"""),"#VALUE!")</f>
        <v>#VALUE!</v>
      </c>
      <c r="P1726" s="1" t="str">
        <f>IFERROR(__xludf.DUMMYFUNCTION("""COMPUTED_VALUE"""),"#N/A")</f>
        <v>#N/A</v>
      </c>
      <c r="Q1726" s="1"/>
      <c r="R1726" s="1"/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IFERROR(__xludf.DUMMYFUNCTION("""COMPUTED_VALUE"""),"#N/A")</f>
        <v>#N/A</v>
      </c>
      <c r="W1726" s="1" t="str">
        <f>IFERROR(__xludf.DUMMYFUNCTION("""COMPUTED_VALUE"""),"#N/A")</f>
        <v>#N/A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IFERROR(__xludf.DUMMYFUNCTION("""COMPUTED_VALUE"""),"#VALUE!")</f>
        <v>#VALUE!</v>
      </c>
      <c r="P1727" s="1" t="str">
        <f>IFERROR(__xludf.DUMMYFUNCTION("""COMPUTED_VALUE"""),"#N/A")</f>
        <v>#N/A</v>
      </c>
      <c r="Q1727" s="1"/>
      <c r="R1727" s="1"/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IFERROR(__xludf.DUMMYFUNCTION("""COMPUTED_VALUE"""),"#N/A")</f>
        <v>#N/A</v>
      </c>
      <c r="W1727" s="1" t="str">
        <f>IFERROR(__xludf.DUMMYFUNCTION("""COMPUTED_VALUE"""),"#N/A")</f>
        <v>#N/A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IFERROR(__xludf.DUMMYFUNCTION("""COMPUTED_VALUE"""),"#VALUE!")</f>
        <v>#VALUE!</v>
      </c>
      <c r="P1728" s="1" t="str">
        <f>IFERROR(__xludf.DUMMYFUNCTION("""COMPUTED_VALUE"""),"#N/A")</f>
        <v>#N/A</v>
      </c>
      <c r="Q1728" s="1"/>
      <c r="R1728" s="1"/>
      <c r="S1728" s="1"/>
      <c r="T1728" s="1"/>
      <c r="U1728" s="3">
        <f>IFERROR(__xludf.DUMMYFUNCTION("""COMPUTED_VALUE"""),0.0)</f>
        <v>0</v>
      </c>
      <c r="V1728" s="1" t="str">
        <f>IFERROR(__xludf.DUMMYFUNCTION("""COMPUTED_VALUE"""),"#N/A")</f>
        <v>#N/A</v>
      </c>
      <c r="W1728" s="1" t="str">
        <f>IFERROR(__xludf.DUMMYFUNCTION("""COMPUTED_VALUE"""),"#N/A")</f>
        <v>#N/A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IFERROR(__xludf.DUMMYFUNCTION("""COMPUTED_VALUE"""),"#VALUE!")</f>
        <v>#VALUE!</v>
      </c>
      <c r="P1729" s="1" t="str">
        <f>IFERROR(__xludf.DUMMYFUNCTION("""COMPUTED_VALUE"""),"#N/A")</f>
        <v>#N/A</v>
      </c>
      <c r="Q1729" s="1"/>
      <c r="R1729" s="1"/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IFERROR(__xludf.DUMMYFUNCTION("""COMPUTED_VALUE"""),"#N/A")</f>
        <v>#N/A</v>
      </c>
      <c r="W1729" s="1" t="str">
        <f>IFERROR(__xludf.DUMMYFUNCTION("""COMPUTED_VALUE"""),"#N/A")</f>
        <v>#N/A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IFERROR(__xludf.DUMMYFUNCTION("""COMPUTED_VALUE"""),"#VALUE!")</f>
        <v>#VALUE!</v>
      </c>
      <c r="P1730" s="1" t="str">
        <f>IFERROR(__xludf.DUMMYFUNCTION("""COMPUTED_VALUE"""),"#N/A")</f>
        <v>#N/A</v>
      </c>
      <c r="Q1730" s="1"/>
      <c r="R1730" s="1"/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IFERROR(__xludf.DUMMYFUNCTION("""COMPUTED_VALUE"""),"#N/A")</f>
        <v>#N/A</v>
      </c>
      <c r="W1730" s="1" t="str">
        <f>IFERROR(__xludf.DUMMYFUNCTION("""COMPUTED_VALUE"""),"#N/A")</f>
        <v>#N/A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IFERROR(__xludf.DUMMYFUNCTION("""COMPUTED_VALUE"""),"#VALUE!")</f>
        <v>#VALUE!</v>
      </c>
      <c r="P1731" s="1" t="str">
        <f>IFERROR(__xludf.DUMMYFUNCTION("""COMPUTED_VALUE"""),"#N/A")</f>
        <v>#N/A</v>
      </c>
      <c r="Q1731" s="1"/>
      <c r="R1731" s="1"/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IFERROR(__xludf.DUMMYFUNCTION("""COMPUTED_VALUE"""),"#N/A")</f>
        <v>#N/A</v>
      </c>
      <c r="W1731" s="1" t="str">
        <f>IFERROR(__xludf.DUMMYFUNCTION("""COMPUTED_VALUE"""),"#N/A")</f>
        <v>#N/A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IFERROR(__xludf.DUMMYFUNCTION("""COMPUTED_VALUE"""),"#VALUE!")</f>
        <v>#VALUE!</v>
      </c>
      <c r="P1732" s="1" t="str">
        <f>IFERROR(__xludf.DUMMYFUNCTION("""COMPUTED_VALUE"""),"#N/A")</f>
        <v>#N/A</v>
      </c>
      <c r="Q1732" s="1"/>
      <c r="R1732" s="1"/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IFERROR(__xludf.DUMMYFUNCTION("""COMPUTED_VALUE"""),"#N/A")</f>
        <v>#N/A</v>
      </c>
      <c r="W1732" s="1" t="str">
        <f>IFERROR(__xludf.DUMMYFUNCTION("""COMPUTED_VALUE"""),"#N/A")</f>
        <v>#N/A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IFERROR(__xludf.DUMMYFUNCTION("""COMPUTED_VALUE"""),"#VALUE!")</f>
        <v>#VALUE!</v>
      </c>
      <c r="P1733" s="1" t="str">
        <f>IFERROR(__xludf.DUMMYFUNCTION("""COMPUTED_VALUE"""),"#N/A")</f>
        <v>#N/A</v>
      </c>
      <c r="Q1733" s="1"/>
      <c r="R1733" s="1"/>
      <c r="S1733" s="1"/>
      <c r="T1733" s="1"/>
      <c r="U1733" s="3">
        <f>IFERROR(__xludf.DUMMYFUNCTION("""COMPUTED_VALUE"""),0.0)</f>
        <v>0</v>
      </c>
      <c r="V1733" s="1" t="str">
        <f>IFERROR(__xludf.DUMMYFUNCTION("""COMPUTED_VALUE"""),"#N/A")</f>
        <v>#N/A</v>
      </c>
      <c r="W1733" s="1" t="str">
        <f>IFERROR(__xludf.DUMMYFUNCTION("""COMPUTED_VALUE"""),"#N/A")</f>
        <v>#N/A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IFERROR(__xludf.DUMMYFUNCTION("""COMPUTED_VALUE"""),"#VALUE!")</f>
        <v>#VALUE!</v>
      </c>
      <c r="P1734" s="1" t="str">
        <f>IFERROR(__xludf.DUMMYFUNCTION("""COMPUTED_VALUE"""),"#N/A")</f>
        <v>#N/A</v>
      </c>
      <c r="Q1734" s="1"/>
      <c r="R1734" s="1"/>
      <c r="S1734" s="1"/>
      <c r="T1734" s="1"/>
      <c r="U1734" s="3">
        <f>IFERROR(__xludf.DUMMYFUNCTION("""COMPUTED_VALUE"""),0.0)</f>
        <v>0</v>
      </c>
      <c r="V1734" s="1" t="str">
        <f>IFERROR(__xludf.DUMMYFUNCTION("""COMPUTED_VALUE"""),"#N/A")</f>
        <v>#N/A</v>
      </c>
      <c r="W1734" s="1" t="str">
        <f>IFERROR(__xludf.DUMMYFUNCTION("""COMPUTED_VALUE"""),"#N/A")</f>
        <v>#N/A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IFERROR(__xludf.DUMMYFUNCTION("""COMPUTED_VALUE"""),"#VALUE!")</f>
        <v>#VALUE!</v>
      </c>
      <c r="P1735" s="1" t="str">
        <f>IFERROR(__xludf.DUMMYFUNCTION("""COMPUTED_VALUE"""),"#N/A")</f>
        <v>#N/A</v>
      </c>
      <c r="Q1735" s="1"/>
      <c r="R1735" s="1"/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IFERROR(__xludf.DUMMYFUNCTION("""COMPUTED_VALUE"""),"#N/A")</f>
        <v>#N/A</v>
      </c>
      <c r="W1735" s="1" t="str">
        <f>IFERROR(__xludf.DUMMYFUNCTION("""COMPUTED_VALUE"""),"#N/A")</f>
        <v>#N/A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IFERROR(__xludf.DUMMYFUNCTION("""COMPUTED_VALUE"""),"#VALUE!")</f>
        <v>#VALUE!</v>
      </c>
      <c r="P1736" s="1" t="str">
        <f>IFERROR(__xludf.DUMMYFUNCTION("""COMPUTED_VALUE"""),"#N/A")</f>
        <v>#N/A</v>
      </c>
      <c r="Q1736" s="1"/>
      <c r="R1736" s="1"/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IFERROR(__xludf.DUMMYFUNCTION("""COMPUTED_VALUE"""),"#N/A")</f>
        <v>#N/A</v>
      </c>
      <c r="W1736" s="1" t="str">
        <f>IFERROR(__xludf.DUMMYFUNCTION("""COMPUTED_VALUE"""),"#N/A")</f>
        <v>#N/A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IFERROR(__xludf.DUMMYFUNCTION("""COMPUTED_VALUE"""),"#VALUE!")</f>
        <v>#VALUE!</v>
      </c>
      <c r="P1737" s="1" t="str">
        <f>IFERROR(__xludf.DUMMYFUNCTION("""COMPUTED_VALUE"""),"#N/A")</f>
        <v>#N/A</v>
      </c>
      <c r="Q1737" s="1"/>
      <c r="R1737" s="1"/>
      <c r="S1737" s="1"/>
      <c r="T1737" s="1"/>
      <c r="U1737" s="3">
        <f>IFERROR(__xludf.DUMMYFUNCTION("""COMPUTED_VALUE"""),0.0)</f>
        <v>0</v>
      </c>
      <c r="V1737" s="1" t="str">
        <f>IFERROR(__xludf.DUMMYFUNCTION("""COMPUTED_VALUE"""),"#N/A")</f>
        <v>#N/A</v>
      </c>
      <c r="W1737" s="1" t="str">
        <f>IFERROR(__xludf.DUMMYFUNCTION("""COMPUTED_VALUE"""),"#N/A")</f>
        <v>#N/A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IFERROR(__xludf.DUMMYFUNCTION("""COMPUTED_VALUE"""),"#VALUE!")</f>
        <v>#VALUE!</v>
      </c>
      <c r="P1738" s="1" t="str">
        <f>IFERROR(__xludf.DUMMYFUNCTION("""COMPUTED_VALUE"""),"#N/A")</f>
        <v>#N/A</v>
      </c>
      <c r="Q1738" s="1"/>
      <c r="R1738" s="1"/>
      <c r="S1738" s="1"/>
      <c r="T1738" s="1"/>
      <c r="U1738" s="3">
        <f>IFERROR(__xludf.DUMMYFUNCTION("""COMPUTED_VALUE"""),0.0)</f>
        <v>0</v>
      </c>
      <c r="V1738" s="1" t="str">
        <f>IFERROR(__xludf.DUMMYFUNCTION("""COMPUTED_VALUE"""),"#N/A")</f>
        <v>#N/A</v>
      </c>
      <c r="W1738" s="1" t="str">
        <f>IFERROR(__xludf.DUMMYFUNCTION("""COMPUTED_VALUE"""),"#N/A")</f>
        <v>#N/A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IFERROR(__xludf.DUMMYFUNCTION("""COMPUTED_VALUE"""),"#VALUE!")</f>
        <v>#VALUE!</v>
      </c>
      <c r="P1739" s="1" t="str">
        <f>IFERROR(__xludf.DUMMYFUNCTION("""COMPUTED_VALUE"""),"#N/A")</f>
        <v>#N/A</v>
      </c>
      <c r="Q1739" s="1"/>
      <c r="R1739" s="1"/>
      <c r="S1739" s="1"/>
      <c r="T1739" s="1"/>
      <c r="U1739" s="3">
        <f>IFERROR(__xludf.DUMMYFUNCTION("""COMPUTED_VALUE"""),0.0)</f>
        <v>0</v>
      </c>
      <c r="V1739" s="1" t="str">
        <f>IFERROR(__xludf.DUMMYFUNCTION("""COMPUTED_VALUE"""),"#N/A")</f>
        <v>#N/A</v>
      </c>
      <c r="W1739" s="1" t="str">
        <f>IFERROR(__xludf.DUMMYFUNCTION("""COMPUTED_VALUE"""),"#N/A")</f>
        <v>#N/A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IFERROR(__xludf.DUMMYFUNCTION("""COMPUTED_VALUE"""),"#VALUE!")</f>
        <v>#VALUE!</v>
      </c>
      <c r="P1740" s="1" t="str">
        <f>IFERROR(__xludf.DUMMYFUNCTION("""COMPUTED_VALUE"""),"#N/A")</f>
        <v>#N/A</v>
      </c>
      <c r="Q1740" s="1"/>
      <c r="R1740" s="1"/>
      <c r="S1740" s="1"/>
      <c r="T1740" s="1"/>
      <c r="U1740" s="3">
        <f>IFERROR(__xludf.DUMMYFUNCTION("""COMPUTED_VALUE"""),0.0)</f>
        <v>0</v>
      </c>
      <c r="V1740" s="1" t="str">
        <f>IFERROR(__xludf.DUMMYFUNCTION("""COMPUTED_VALUE"""),"#N/A")</f>
        <v>#N/A</v>
      </c>
      <c r="W1740" s="1" t="str">
        <f>IFERROR(__xludf.DUMMYFUNCTION("""COMPUTED_VALUE"""),"#N/A")</f>
        <v>#N/A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IFERROR(__xludf.DUMMYFUNCTION("""COMPUTED_VALUE"""),"#VALUE!")</f>
        <v>#VALUE!</v>
      </c>
      <c r="P1741" s="1" t="str">
        <f>IFERROR(__xludf.DUMMYFUNCTION("""COMPUTED_VALUE"""),"#N/A")</f>
        <v>#N/A</v>
      </c>
      <c r="Q1741" s="1"/>
      <c r="R1741" s="1"/>
      <c r="S1741" s="1"/>
      <c r="T1741" s="1"/>
      <c r="U1741" s="3">
        <f>IFERROR(__xludf.DUMMYFUNCTION("""COMPUTED_VALUE"""),0.0)</f>
        <v>0</v>
      </c>
      <c r="V1741" s="1" t="str">
        <f>IFERROR(__xludf.DUMMYFUNCTION("""COMPUTED_VALUE"""),"#N/A")</f>
        <v>#N/A</v>
      </c>
      <c r="W1741" s="1" t="str">
        <f>IFERROR(__xludf.DUMMYFUNCTION("""COMPUTED_VALUE"""),"#N/A")</f>
        <v>#N/A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IFERROR(__xludf.DUMMYFUNCTION("""COMPUTED_VALUE"""),"#VALUE!")</f>
        <v>#VALUE!</v>
      </c>
      <c r="P1742" s="1" t="str">
        <f>IFERROR(__xludf.DUMMYFUNCTION("""COMPUTED_VALUE"""),"#N/A")</f>
        <v>#N/A</v>
      </c>
      <c r="Q1742" s="1"/>
      <c r="R1742" s="1"/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IFERROR(__xludf.DUMMYFUNCTION("""COMPUTED_VALUE"""),"#N/A")</f>
        <v>#N/A</v>
      </c>
      <c r="W1742" s="1" t="str">
        <f>IFERROR(__xludf.DUMMYFUNCTION("""COMPUTED_VALUE"""),"#N/A")</f>
        <v>#N/A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IFERROR(__xludf.DUMMYFUNCTION("""COMPUTED_VALUE"""),"#VALUE!")</f>
        <v>#VALUE!</v>
      </c>
      <c r="P1743" s="1" t="str">
        <f>IFERROR(__xludf.DUMMYFUNCTION("""COMPUTED_VALUE"""),"#N/A")</f>
        <v>#N/A</v>
      </c>
      <c r="Q1743" s="1"/>
      <c r="R1743" s="1"/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IFERROR(__xludf.DUMMYFUNCTION("""COMPUTED_VALUE"""),"#N/A")</f>
        <v>#N/A</v>
      </c>
      <c r="W1743" s="1" t="str">
        <f>IFERROR(__xludf.DUMMYFUNCTION("""COMPUTED_VALUE"""),"#N/A")</f>
        <v>#N/A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IFERROR(__xludf.DUMMYFUNCTION("""COMPUTED_VALUE"""),"#VALUE!")</f>
        <v>#VALUE!</v>
      </c>
      <c r="P1744" s="1" t="str">
        <f>IFERROR(__xludf.DUMMYFUNCTION("""COMPUTED_VALUE"""),"#N/A")</f>
        <v>#N/A</v>
      </c>
      <c r="Q1744" s="1"/>
      <c r="R1744" s="1"/>
      <c r="S1744" s="1"/>
      <c r="T1744" s="1"/>
      <c r="U1744" s="3">
        <f>IFERROR(__xludf.DUMMYFUNCTION("""COMPUTED_VALUE"""),0.0)</f>
        <v>0</v>
      </c>
      <c r="V1744" s="1" t="str">
        <f>IFERROR(__xludf.DUMMYFUNCTION("""COMPUTED_VALUE"""),"#N/A")</f>
        <v>#N/A</v>
      </c>
      <c r="W1744" s="1" t="str">
        <f>IFERROR(__xludf.DUMMYFUNCTION("""COMPUTED_VALUE"""),"#N/A")</f>
        <v>#N/A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IFERROR(__xludf.DUMMYFUNCTION("""COMPUTED_VALUE"""),"#VALUE!")</f>
        <v>#VALUE!</v>
      </c>
      <c r="P1745" s="1" t="str">
        <f>IFERROR(__xludf.DUMMYFUNCTION("""COMPUTED_VALUE"""),"#N/A")</f>
        <v>#N/A</v>
      </c>
      <c r="Q1745" s="1"/>
      <c r="R1745" s="1"/>
      <c r="S1745" s="1"/>
      <c r="T1745" s="1"/>
      <c r="U1745" s="3">
        <f>IFERROR(__xludf.DUMMYFUNCTION("""COMPUTED_VALUE"""),0.0)</f>
        <v>0</v>
      </c>
      <c r="V1745" s="1" t="str">
        <f>IFERROR(__xludf.DUMMYFUNCTION("""COMPUTED_VALUE"""),"#N/A")</f>
        <v>#N/A</v>
      </c>
      <c r="W1745" s="1" t="str">
        <f>IFERROR(__xludf.DUMMYFUNCTION("""COMPUTED_VALUE"""),"#N/A")</f>
        <v>#N/A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IFERROR(__xludf.DUMMYFUNCTION("""COMPUTED_VALUE"""),"#VALUE!")</f>
        <v>#VALUE!</v>
      </c>
      <c r="P1746" s="1" t="str">
        <f>IFERROR(__xludf.DUMMYFUNCTION("""COMPUTED_VALUE"""),"#N/A")</f>
        <v>#N/A</v>
      </c>
      <c r="Q1746" s="1"/>
      <c r="R1746" s="1"/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IFERROR(__xludf.DUMMYFUNCTION("""COMPUTED_VALUE"""),"#N/A")</f>
        <v>#N/A</v>
      </c>
      <c r="W1746" s="1" t="str">
        <f>IFERROR(__xludf.DUMMYFUNCTION("""COMPUTED_VALUE"""),"#N/A")</f>
        <v>#N/A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IFERROR(__xludf.DUMMYFUNCTION("""COMPUTED_VALUE"""),"#VALUE!")</f>
        <v>#VALUE!</v>
      </c>
      <c r="P1747" s="1" t="str">
        <f>IFERROR(__xludf.DUMMYFUNCTION("""COMPUTED_VALUE"""),"#N/A")</f>
        <v>#N/A</v>
      </c>
      <c r="Q1747" s="1"/>
      <c r="R1747" s="1"/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IFERROR(__xludf.DUMMYFUNCTION("""COMPUTED_VALUE"""),"#N/A")</f>
        <v>#N/A</v>
      </c>
      <c r="W1747" s="1" t="str">
        <f>IFERROR(__xludf.DUMMYFUNCTION("""COMPUTED_VALUE"""),"#N/A")</f>
        <v>#N/A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IFERROR(__xludf.DUMMYFUNCTION("""COMPUTED_VALUE"""),"#VALUE!")</f>
        <v>#VALUE!</v>
      </c>
      <c r="P1748" s="1" t="str">
        <f>IFERROR(__xludf.DUMMYFUNCTION("""COMPUTED_VALUE"""),"#N/A")</f>
        <v>#N/A</v>
      </c>
      <c r="Q1748" s="1"/>
      <c r="R1748" s="1"/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IFERROR(__xludf.DUMMYFUNCTION("""COMPUTED_VALUE"""),"#N/A")</f>
        <v>#N/A</v>
      </c>
      <c r="W1748" s="1" t="str">
        <f>IFERROR(__xludf.DUMMYFUNCTION("""COMPUTED_VALUE"""),"#N/A")</f>
        <v>#N/A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IFERROR(__xludf.DUMMYFUNCTION("""COMPUTED_VALUE"""),"Christine Anne Mabini")</f>
        <v>Christine Anne Mabini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IFERROR(__xludf.DUMMYFUNCTION("""COMPUTED_VALUE"""),"#VALUE!")</f>
        <v>#VALUE!</v>
      </c>
      <c r="P1749" s="1" t="str">
        <f>IFERROR(__xludf.DUMMYFUNCTION("""COMPUTED_VALUE"""),"#N/A")</f>
        <v>#N/A</v>
      </c>
      <c r="Q1749" s="1"/>
      <c r="R1749" s="1"/>
      <c r="S1749" s="1"/>
      <c r="T1749" s="1"/>
      <c r="U1749" s="3">
        <f>IFERROR(__xludf.DUMMYFUNCTION("""COMPUTED_VALUE"""),0.0)</f>
        <v>0</v>
      </c>
      <c r="V1749" s="1" t="str">
        <f>IFERROR(__xludf.DUMMYFUNCTION("""COMPUTED_VALUE"""),"#N/A")</f>
        <v>#N/A</v>
      </c>
      <c r="W1749" s="1" t="str">
        <f>IFERROR(__xludf.DUMMYFUNCTION("""COMPUTED_VALUE"""),"#N/A")</f>
        <v>#N/A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IFERROR(__xludf.DUMMYFUNCTION("""COMPUTED_VALUE"""),"#VALUE!")</f>
        <v>#VALUE!</v>
      </c>
      <c r="P1750" s="1" t="str">
        <f>IFERROR(__xludf.DUMMYFUNCTION("""COMPUTED_VALUE"""),"#N/A")</f>
        <v>#N/A</v>
      </c>
      <c r="Q1750" s="1"/>
      <c r="R1750" s="1"/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IFERROR(__xludf.DUMMYFUNCTION("""COMPUTED_VALUE"""),"#N/A")</f>
        <v>#N/A</v>
      </c>
      <c r="W1750" s="1" t="str">
        <f>IFERROR(__xludf.DUMMYFUNCTION("""COMPUTED_VALUE"""),"#N/A")</f>
        <v>#N/A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IFERROR(__xludf.DUMMYFUNCTION("""COMPUTED_VALUE"""),"#VALUE!")</f>
        <v>#VALUE!</v>
      </c>
      <c r="P1751" s="1" t="str">
        <f>IFERROR(__xludf.DUMMYFUNCTION("""COMPUTED_VALUE"""),"#N/A")</f>
        <v>#N/A</v>
      </c>
      <c r="Q1751" s="1"/>
      <c r="R1751" s="1"/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IFERROR(__xludf.DUMMYFUNCTION("""COMPUTED_VALUE"""),"#N/A")</f>
        <v>#N/A</v>
      </c>
      <c r="W1751" s="1" t="str">
        <f>IFERROR(__xludf.DUMMYFUNCTION("""COMPUTED_VALUE"""),"#N/A")</f>
        <v>#N/A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IFERROR(__xludf.DUMMYFUNCTION("""COMPUTED_VALUE"""),"#VALUE!")</f>
        <v>#VALUE!</v>
      </c>
      <c r="P1752" s="1" t="str">
        <f>IFERROR(__xludf.DUMMYFUNCTION("""COMPUTED_VALUE"""),"#N/A")</f>
        <v>#N/A</v>
      </c>
      <c r="Q1752" s="1"/>
      <c r="R1752" s="1"/>
      <c r="S1752" s="1"/>
      <c r="T1752" s="1"/>
      <c r="U1752" s="3">
        <f>IFERROR(__xludf.DUMMYFUNCTION("""COMPUTED_VALUE"""),0.0)</f>
        <v>0</v>
      </c>
      <c r="V1752" s="1" t="str">
        <f>IFERROR(__xludf.DUMMYFUNCTION("""COMPUTED_VALUE"""),"#N/A")</f>
        <v>#N/A</v>
      </c>
      <c r="W1752" s="1" t="str">
        <f>IFERROR(__xludf.DUMMYFUNCTION("""COMPUTED_VALUE"""),"#N/A")</f>
        <v>#N/A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IFERROR(__xludf.DUMMYFUNCTION("""COMPUTED_VALUE"""),"#VALUE!")</f>
        <v>#VALUE!</v>
      </c>
      <c r="P1753" s="1" t="str">
        <f>IFERROR(__xludf.DUMMYFUNCTION("""COMPUTED_VALUE"""),"#N/A")</f>
        <v>#N/A</v>
      </c>
      <c r="Q1753" s="1"/>
      <c r="R1753" s="1"/>
      <c r="S1753" s="1"/>
      <c r="T1753" s="1"/>
      <c r="U1753" s="3">
        <f>IFERROR(__xludf.DUMMYFUNCTION("""COMPUTED_VALUE"""),0.0)</f>
        <v>0</v>
      </c>
      <c r="V1753" s="1" t="str">
        <f>IFERROR(__xludf.DUMMYFUNCTION("""COMPUTED_VALUE"""),"#N/A")</f>
        <v>#N/A</v>
      </c>
      <c r="W1753" s="1" t="str">
        <f>IFERROR(__xludf.DUMMYFUNCTION("""COMPUTED_VALUE"""),"#N/A")</f>
        <v>#N/A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IFERROR(__xludf.DUMMYFUNCTION("""COMPUTED_VALUE"""),"#VALUE!")</f>
        <v>#VALUE!</v>
      </c>
      <c r="P1754" s="1" t="str">
        <f>IFERROR(__xludf.DUMMYFUNCTION("""COMPUTED_VALUE"""),"#N/A")</f>
        <v>#N/A</v>
      </c>
      <c r="Q1754" s="1"/>
      <c r="R1754" s="1"/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IFERROR(__xludf.DUMMYFUNCTION("""COMPUTED_VALUE"""),"#N/A")</f>
        <v>#N/A</v>
      </c>
      <c r="W1754" s="1" t="str">
        <f>IFERROR(__xludf.DUMMYFUNCTION("""COMPUTED_VALUE"""),"#N/A")</f>
        <v>#N/A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IFERROR(__xludf.DUMMYFUNCTION("""COMPUTED_VALUE"""),"#VALUE!")</f>
        <v>#VALUE!</v>
      </c>
      <c r="P1755" s="1" t="str">
        <f>IFERROR(__xludf.DUMMYFUNCTION("""COMPUTED_VALUE"""),"#N/A")</f>
        <v>#N/A</v>
      </c>
      <c r="Q1755" s="1"/>
      <c r="R1755" s="1"/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IFERROR(__xludf.DUMMYFUNCTION("""COMPUTED_VALUE"""),"#N/A")</f>
        <v>#N/A</v>
      </c>
      <c r="W1755" s="1" t="str">
        <f>IFERROR(__xludf.DUMMYFUNCTION("""COMPUTED_VALUE"""),"#N/A")</f>
        <v>#N/A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IFERROR(__xludf.DUMMYFUNCTION("""COMPUTED_VALUE"""),"#VALUE!")</f>
        <v>#VALUE!</v>
      </c>
      <c r="P1756" s="1" t="str">
        <f>IFERROR(__xludf.DUMMYFUNCTION("""COMPUTED_VALUE"""),"#N/A")</f>
        <v>#N/A</v>
      </c>
      <c r="Q1756" s="1"/>
      <c r="R1756" s="1"/>
      <c r="S1756" s="1"/>
      <c r="T1756" s="1"/>
      <c r="U1756" s="3">
        <f>IFERROR(__xludf.DUMMYFUNCTION("""COMPUTED_VALUE"""),0.0)</f>
        <v>0</v>
      </c>
      <c r="V1756" s="1" t="str">
        <f>IFERROR(__xludf.DUMMYFUNCTION("""COMPUTED_VALUE"""),"#N/A")</f>
        <v>#N/A</v>
      </c>
      <c r="W1756" s="1" t="str">
        <f>IFERROR(__xludf.DUMMYFUNCTION("""COMPUTED_VALUE"""),"#N/A")</f>
        <v>#N/A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IFERROR(__xludf.DUMMYFUNCTION("""COMPUTED_VALUE"""),"Christine Anne Mabini")</f>
        <v>Christine Anne Mabini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IFERROR(__xludf.DUMMYFUNCTION("""COMPUTED_VALUE"""),"#VALUE!")</f>
        <v>#VALUE!</v>
      </c>
      <c r="P1757" s="1" t="str">
        <f>IFERROR(__xludf.DUMMYFUNCTION("""COMPUTED_VALUE"""),"#N/A")</f>
        <v>#N/A</v>
      </c>
      <c r="Q1757" s="1"/>
      <c r="R1757" s="1"/>
      <c r="S1757" s="1"/>
      <c r="T1757" s="1"/>
      <c r="U1757" s="3">
        <f>IFERROR(__xludf.DUMMYFUNCTION("""COMPUTED_VALUE"""),0.0)</f>
        <v>0</v>
      </c>
      <c r="V1757" s="1" t="str">
        <f>IFERROR(__xludf.DUMMYFUNCTION("""COMPUTED_VALUE"""),"#N/A")</f>
        <v>#N/A</v>
      </c>
      <c r="W1757" s="1" t="str">
        <f>IFERROR(__xludf.DUMMYFUNCTION("""COMPUTED_VALUE"""),"#N/A")</f>
        <v>#N/A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IFERROR(__xludf.DUMMYFUNCTION("""COMPUTED_VALUE"""),"#VALUE!")</f>
        <v>#VALUE!</v>
      </c>
      <c r="P1758" s="1" t="str">
        <f>IFERROR(__xludf.DUMMYFUNCTION("""COMPUTED_VALUE"""),"#N/A")</f>
        <v>#N/A</v>
      </c>
      <c r="Q1758" s="1"/>
      <c r="R1758" s="1"/>
      <c r="S1758" s="1"/>
      <c r="T1758" s="1"/>
      <c r="U1758" s="3">
        <f>IFERROR(__xludf.DUMMYFUNCTION("""COMPUTED_VALUE"""),0.0)</f>
        <v>0</v>
      </c>
      <c r="V1758" s="1" t="str">
        <f>IFERROR(__xludf.DUMMYFUNCTION("""COMPUTED_VALUE"""),"#N/A")</f>
        <v>#N/A</v>
      </c>
      <c r="W1758" s="1" t="str">
        <f>IFERROR(__xludf.DUMMYFUNCTION("""COMPUTED_VALUE"""),"#N/A")</f>
        <v>#N/A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IFERROR(__xludf.DUMMYFUNCTION("""COMPUTED_VALUE"""),"#VALUE!")</f>
        <v>#VALUE!</v>
      </c>
      <c r="P1759" s="1" t="str">
        <f>IFERROR(__xludf.DUMMYFUNCTION("""COMPUTED_VALUE"""),"#N/A")</f>
        <v>#N/A</v>
      </c>
      <c r="Q1759" s="1"/>
      <c r="R1759" s="1"/>
      <c r="S1759" s="1"/>
      <c r="T1759" s="1"/>
      <c r="U1759" s="3">
        <f>IFERROR(__xludf.DUMMYFUNCTION("""COMPUTED_VALUE"""),0.0)</f>
        <v>0</v>
      </c>
      <c r="V1759" s="1" t="str">
        <f>IFERROR(__xludf.DUMMYFUNCTION("""COMPUTED_VALUE"""),"#N/A")</f>
        <v>#N/A</v>
      </c>
      <c r="W1759" s="1" t="str">
        <f>IFERROR(__xludf.DUMMYFUNCTION("""COMPUTED_VALUE"""),"#N/A")</f>
        <v>#N/A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IFERROR(__xludf.DUMMYFUNCTION("""COMPUTED_VALUE"""),"#VALUE!")</f>
        <v>#VALUE!</v>
      </c>
      <c r="P1760" s="1" t="str">
        <f>IFERROR(__xludf.DUMMYFUNCTION("""COMPUTED_VALUE"""),"#N/A")</f>
        <v>#N/A</v>
      </c>
      <c r="Q1760" s="1"/>
      <c r="R1760" s="1"/>
      <c r="S1760" s="1"/>
      <c r="T1760" s="1"/>
      <c r="U1760" s="3">
        <f>IFERROR(__xludf.DUMMYFUNCTION("""COMPUTED_VALUE"""),0.0)</f>
        <v>0</v>
      </c>
      <c r="V1760" s="1" t="str">
        <f>IFERROR(__xludf.DUMMYFUNCTION("""COMPUTED_VALUE"""),"#N/A")</f>
        <v>#N/A</v>
      </c>
      <c r="W1760" s="1" t="str">
        <f>IFERROR(__xludf.DUMMYFUNCTION("""COMPUTED_VALUE"""),"#N/A")</f>
        <v>#N/A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IFERROR(__xludf.DUMMYFUNCTION("""COMPUTED_VALUE"""),"#VALUE!")</f>
        <v>#VALUE!</v>
      </c>
      <c r="P1761" s="1" t="str">
        <f>IFERROR(__xludf.DUMMYFUNCTION("""COMPUTED_VALUE"""),"#N/A")</f>
        <v>#N/A</v>
      </c>
      <c r="Q1761" s="1"/>
      <c r="R1761" s="1"/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IFERROR(__xludf.DUMMYFUNCTION("""COMPUTED_VALUE"""),"#N/A")</f>
        <v>#N/A</v>
      </c>
      <c r="W1761" s="1" t="str">
        <f>IFERROR(__xludf.DUMMYFUNCTION("""COMPUTED_VALUE"""),"#N/A")</f>
        <v>#N/A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IFERROR(__xludf.DUMMYFUNCTION("""COMPUTED_VALUE"""),"#VALUE!")</f>
        <v>#VALUE!</v>
      </c>
      <c r="P1762" s="1" t="str">
        <f>IFERROR(__xludf.DUMMYFUNCTION("""COMPUTED_VALUE"""),"#N/A")</f>
        <v>#N/A</v>
      </c>
      <c r="Q1762" s="1"/>
      <c r="R1762" s="1"/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IFERROR(__xludf.DUMMYFUNCTION("""COMPUTED_VALUE"""),"#N/A")</f>
        <v>#N/A</v>
      </c>
      <c r="W1762" s="1" t="str">
        <f>IFERROR(__xludf.DUMMYFUNCTION("""COMPUTED_VALUE"""),"#N/A")</f>
        <v>#N/A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IFERROR(__xludf.DUMMYFUNCTION("""COMPUTED_VALUE"""),"#VALUE!")</f>
        <v>#VALUE!</v>
      </c>
      <c r="P1763" s="1" t="str">
        <f>IFERROR(__xludf.DUMMYFUNCTION("""COMPUTED_VALUE"""),"#N/A")</f>
        <v>#N/A</v>
      </c>
      <c r="Q1763" s="1"/>
      <c r="R1763" s="1"/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IFERROR(__xludf.DUMMYFUNCTION("""COMPUTED_VALUE"""),"#N/A")</f>
        <v>#N/A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IFERROR(__xludf.DUMMYFUNCTION("""COMPUTED_VALUE"""),"#VALUE!")</f>
        <v>#VALUE!</v>
      </c>
      <c r="P1764" s="1" t="str">
        <f>IFERROR(__xludf.DUMMYFUNCTION("""COMPUTED_VALUE"""),"#N/A")</f>
        <v>#N/A</v>
      </c>
      <c r="Q1764" s="1"/>
      <c r="R1764" s="1"/>
      <c r="S1764" s="1"/>
      <c r="T1764" s="1"/>
      <c r="U1764" s="3">
        <f>IFERROR(__xludf.DUMMYFUNCTION("""COMPUTED_VALUE"""),0.0)</f>
        <v>0</v>
      </c>
      <c r="V1764" s="1" t="str">
        <f>IFERROR(__xludf.DUMMYFUNCTION("""COMPUTED_VALUE"""),"#N/A")</f>
        <v>#N/A</v>
      </c>
      <c r="W1764" s="1" t="str">
        <f>IFERROR(__xludf.DUMMYFUNCTION("""COMPUTED_VALUE"""),"#N/A")</f>
        <v>#N/A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IFERROR(__xludf.DUMMYFUNCTION("""COMPUTED_VALUE"""),"#VALUE!")</f>
        <v>#VALUE!</v>
      </c>
      <c r="P1765" s="1" t="str">
        <f>IFERROR(__xludf.DUMMYFUNCTION("""COMPUTED_VALUE"""),"#N/A")</f>
        <v>#N/A</v>
      </c>
      <c r="Q1765" s="1"/>
      <c r="R1765" s="1"/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IFERROR(__xludf.DUMMYFUNCTION("""COMPUTED_VALUE"""),"#N/A")</f>
        <v>#N/A</v>
      </c>
      <c r="W1765" s="1" t="str">
        <f>IFERROR(__xludf.DUMMYFUNCTION("""COMPUTED_VALUE"""),"#N/A")</f>
        <v>#N/A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IFERROR(__xludf.DUMMYFUNCTION("""COMPUTED_VALUE"""),"#VALUE!")</f>
        <v>#VALUE!</v>
      </c>
      <c r="P1766" s="1" t="str">
        <f>IFERROR(__xludf.DUMMYFUNCTION("""COMPUTED_VALUE"""),"#N/A")</f>
        <v>#N/A</v>
      </c>
      <c r="Q1766" s="1"/>
      <c r="R1766" s="1"/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IFERROR(__xludf.DUMMYFUNCTION("""COMPUTED_VALUE"""),"#N/A")</f>
        <v>#N/A</v>
      </c>
      <c r="W1766" s="1" t="str">
        <f>IFERROR(__xludf.DUMMYFUNCTION("""COMPUTED_VALUE"""),"#N/A")</f>
        <v>#N/A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IFERROR(__xludf.DUMMYFUNCTION("""COMPUTED_VALUE"""),"#VALUE!")</f>
        <v>#VALUE!</v>
      </c>
      <c r="P1767" s="1" t="str">
        <f>IFERROR(__xludf.DUMMYFUNCTION("""COMPUTED_VALUE"""),"#N/A")</f>
        <v>#N/A</v>
      </c>
      <c r="Q1767" s="1"/>
      <c r="R1767" s="1"/>
      <c r="S1767" s="1"/>
      <c r="T1767" s="1"/>
      <c r="U1767" s="3">
        <f>IFERROR(__xludf.DUMMYFUNCTION("""COMPUTED_VALUE"""),0.0)</f>
        <v>0</v>
      </c>
      <c r="V1767" s="1" t="str">
        <f>IFERROR(__xludf.DUMMYFUNCTION("""COMPUTED_VALUE"""),"#N/A")</f>
        <v>#N/A</v>
      </c>
      <c r="W1767" s="1" t="str">
        <f>IFERROR(__xludf.DUMMYFUNCTION("""COMPUTED_VALUE"""),"#N/A")</f>
        <v>#N/A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IFERROR(__xludf.DUMMYFUNCTION("""COMPUTED_VALUE"""),"#VALUE!")</f>
        <v>#VALUE!</v>
      </c>
      <c r="P1768" s="1" t="str">
        <f>IFERROR(__xludf.DUMMYFUNCTION("""COMPUTED_VALUE"""),"#N/A")</f>
        <v>#N/A</v>
      </c>
      <c r="Q1768" s="1"/>
      <c r="R1768" s="1"/>
      <c r="S1768" s="1"/>
      <c r="T1768" s="1"/>
      <c r="U1768" s="3">
        <f>IFERROR(__xludf.DUMMYFUNCTION("""COMPUTED_VALUE"""),0.0)</f>
        <v>0</v>
      </c>
      <c r="V1768" s="1" t="str">
        <f>IFERROR(__xludf.DUMMYFUNCTION("""COMPUTED_VALUE"""),"#N/A")</f>
        <v>#N/A</v>
      </c>
      <c r="W1768" s="1" t="str">
        <f>IFERROR(__xludf.DUMMYFUNCTION("""COMPUTED_VALUE"""),"#N/A")</f>
        <v>#N/A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IFERROR(__xludf.DUMMYFUNCTION("""COMPUTED_VALUE"""),"#VALUE!")</f>
        <v>#VALUE!</v>
      </c>
      <c r="P1769" s="1" t="str">
        <f>IFERROR(__xludf.DUMMYFUNCTION("""COMPUTED_VALUE"""),"#N/A")</f>
        <v>#N/A</v>
      </c>
      <c r="Q1769" s="1"/>
      <c r="R1769" s="1"/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IFERROR(__xludf.DUMMYFUNCTION("""COMPUTED_VALUE"""),"#N/A")</f>
        <v>#N/A</v>
      </c>
      <c r="W1769" s="1" t="str">
        <f>IFERROR(__xludf.DUMMYFUNCTION("""COMPUTED_VALUE"""),"#N/A")</f>
        <v>#N/A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IFERROR(__xludf.DUMMYFUNCTION("""COMPUTED_VALUE"""),"#VALUE!")</f>
        <v>#VALUE!</v>
      </c>
      <c r="P1770" s="1" t="str">
        <f>IFERROR(__xludf.DUMMYFUNCTION("""COMPUTED_VALUE"""),"#N/A")</f>
        <v>#N/A</v>
      </c>
      <c r="Q1770" s="1"/>
      <c r="R1770" s="1"/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IFERROR(__xludf.DUMMYFUNCTION("""COMPUTED_VALUE"""),"#N/A")</f>
        <v>#N/A</v>
      </c>
      <c r="W1770" s="1" t="str">
        <f>IFERROR(__xludf.DUMMYFUNCTION("""COMPUTED_VALUE"""),"#N/A")</f>
        <v>#N/A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IFERROR(__xludf.DUMMYFUNCTION("""COMPUTED_VALUE"""),"#VALUE!")</f>
        <v>#VALUE!</v>
      </c>
      <c r="P1771" s="1" t="str">
        <f>IFERROR(__xludf.DUMMYFUNCTION("""COMPUTED_VALUE"""),"#N/A")</f>
        <v>#N/A</v>
      </c>
      <c r="Q1771" s="1"/>
      <c r="R1771" s="1"/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IFERROR(__xludf.DUMMYFUNCTION("""COMPUTED_VALUE"""),"#N/A")</f>
        <v>#N/A</v>
      </c>
      <c r="W1771" s="1" t="str">
        <f>IFERROR(__xludf.DUMMYFUNCTION("""COMPUTED_VALUE"""),"#N/A")</f>
        <v>#N/A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IFERROR(__xludf.DUMMYFUNCTION("""COMPUTED_VALUE"""),"#VALUE!")</f>
        <v>#VALUE!</v>
      </c>
      <c r="P1772" s="1" t="str">
        <f>IFERROR(__xludf.DUMMYFUNCTION("""COMPUTED_VALUE"""),"#N/A")</f>
        <v>#N/A</v>
      </c>
      <c r="Q1772" s="1"/>
      <c r="R1772" s="1"/>
      <c r="S1772" s="1"/>
      <c r="T1772" s="1"/>
      <c r="U1772" s="3">
        <f>IFERROR(__xludf.DUMMYFUNCTION("""COMPUTED_VALUE"""),0.0)</f>
        <v>0</v>
      </c>
      <c r="V1772" s="1" t="str">
        <f>IFERROR(__xludf.DUMMYFUNCTION("""COMPUTED_VALUE"""),"#N/A")</f>
        <v>#N/A</v>
      </c>
      <c r="W1772" s="1" t="str">
        <f>IFERROR(__xludf.DUMMYFUNCTION("""COMPUTED_VALUE"""),"#N/A")</f>
        <v>#N/A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IFERROR(__xludf.DUMMYFUNCTION("""COMPUTED_VALUE"""),"#VALUE!")</f>
        <v>#VALUE!</v>
      </c>
      <c r="P1773" s="1" t="str">
        <f>IFERROR(__xludf.DUMMYFUNCTION("""COMPUTED_VALUE"""),"#N/A")</f>
        <v>#N/A</v>
      </c>
      <c r="Q1773" s="1"/>
      <c r="R1773" s="1"/>
      <c r="S1773" s="1"/>
      <c r="T1773" s="1"/>
      <c r="U1773" s="3">
        <f>IFERROR(__xludf.DUMMYFUNCTION("""COMPUTED_VALUE"""),0.0)</f>
        <v>0</v>
      </c>
      <c r="V1773" s="1" t="str">
        <f>IFERROR(__xludf.DUMMYFUNCTION("""COMPUTED_VALUE"""),"#N/A")</f>
        <v>#N/A</v>
      </c>
      <c r="W1773" s="1" t="str">
        <f>IFERROR(__xludf.DUMMYFUNCTION("""COMPUTED_VALUE"""),"#N/A")</f>
        <v>#N/A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IFERROR(__xludf.DUMMYFUNCTION("""COMPUTED_VALUE"""),"#VALUE!")</f>
        <v>#VALUE!</v>
      </c>
      <c r="P1774" s="1" t="str">
        <f>IFERROR(__xludf.DUMMYFUNCTION("""COMPUTED_VALUE"""),"#N/A")</f>
        <v>#N/A</v>
      </c>
      <c r="Q1774" s="1"/>
      <c r="R1774" s="1"/>
      <c r="S1774" s="1"/>
      <c r="T1774" s="1"/>
      <c r="U1774" s="3">
        <f>IFERROR(__xludf.DUMMYFUNCTION("""COMPUTED_VALUE"""),0.0)</f>
        <v>0</v>
      </c>
      <c r="V1774" s="1" t="str">
        <f>IFERROR(__xludf.DUMMYFUNCTION("""COMPUTED_VALUE"""),"#N/A")</f>
        <v>#N/A</v>
      </c>
      <c r="W1774" s="1" t="str">
        <f>IFERROR(__xludf.DUMMYFUNCTION("""COMPUTED_VALUE"""),"#N/A")</f>
        <v>#N/A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IFERROR(__xludf.DUMMYFUNCTION("""COMPUTED_VALUE"""),"#VALUE!")</f>
        <v>#VALUE!</v>
      </c>
      <c r="P1775" s="1" t="str">
        <f>IFERROR(__xludf.DUMMYFUNCTION("""COMPUTED_VALUE"""),"#N/A")</f>
        <v>#N/A</v>
      </c>
      <c r="Q1775" s="1"/>
      <c r="R1775" s="1"/>
      <c r="S1775" s="1"/>
      <c r="T1775" s="1"/>
      <c r="U1775" s="3">
        <f>IFERROR(__xludf.DUMMYFUNCTION("""COMPUTED_VALUE"""),0.0)</f>
        <v>0</v>
      </c>
      <c r="V1775" s="1" t="str">
        <f>IFERROR(__xludf.DUMMYFUNCTION("""COMPUTED_VALUE"""),"#N/A")</f>
        <v>#N/A</v>
      </c>
      <c r="W1775" s="1" t="str">
        <f>IFERROR(__xludf.DUMMYFUNCTION("""COMPUTED_VALUE"""),"#N/A")</f>
        <v>#N/A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IFERROR(__xludf.DUMMYFUNCTION("""COMPUTED_VALUE"""),"#VALUE!")</f>
        <v>#VALUE!</v>
      </c>
      <c r="P1776" s="1" t="str">
        <f>IFERROR(__xludf.DUMMYFUNCTION("""COMPUTED_VALUE"""),"#N/A")</f>
        <v>#N/A</v>
      </c>
      <c r="Q1776" s="1"/>
      <c r="R1776" s="1"/>
      <c r="S1776" s="1"/>
      <c r="T1776" s="1"/>
      <c r="U1776" s="3">
        <f>IFERROR(__xludf.DUMMYFUNCTION("""COMPUTED_VALUE"""),0.0)</f>
        <v>0</v>
      </c>
      <c r="V1776" s="1" t="str">
        <f>IFERROR(__xludf.DUMMYFUNCTION("""COMPUTED_VALUE"""),"#N/A")</f>
        <v>#N/A</v>
      </c>
      <c r="W1776" s="1" t="str">
        <f>IFERROR(__xludf.DUMMYFUNCTION("""COMPUTED_VALUE"""),"#N/A")</f>
        <v>#N/A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IFERROR(__xludf.DUMMYFUNCTION("""COMPUTED_VALUE"""),"#VALUE!")</f>
        <v>#VALUE!</v>
      </c>
      <c r="P1777" s="1" t="str">
        <f>IFERROR(__xludf.DUMMYFUNCTION("""COMPUTED_VALUE"""),"#N/A")</f>
        <v>#N/A</v>
      </c>
      <c r="Q1777" s="1"/>
      <c r="R1777" s="1"/>
      <c r="S1777" s="1"/>
      <c r="T1777" s="1"/>
      <c r="U1777" s="3">
        <f>IFERROR(__xludf.DUMMYFUNCTION("""COMPUTED_VALUE"""),0.0)</f>
        <v>0</v>
      </c>
      <c r="V1777" s="1" t="str">
        <f>IFERROR(__xludf.DUMMYFUNCTION("""COMPUTED_VALUE"""),"#N/A")</f>
        <v>#N/A</v>
      </c>
      <c r="W1777" s="1" t="str">
        <f>IFERROR(__xludf.DUMMYFUNCTION("""COMPUTED_VALUE"""),"#N/A")</f>
        <v>#N/A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IFERROR(__xludf.DUMMYFUNCTION("""COMPUTED_VALUE"""),"#VALUE!")</f>
        <v>#VALUE!</v>
      </c>
      <c r="P1778" s="1" t="str">
        <f>IFERROR(__xludf.DUMMYFUNCTION("""COMPUTED_VALUE"""),"#N/A")</f>
        <v>#N/A</v>
      </c>
      <c r="Q1778" s="1"/>
      <c r="R1778" s="1"/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IFERROR(__xludf.DUMMYFUNCTION("""COMPUTED_VALUE"""),"#N/A")</f>
        <v>#N/A</v>
      </c>
      <c r="W1778" s="1" t="str">
        <f>IFERROR(__xludf.DUMMYFUNCTION("""COMPUTED_VALUE"""),"#N/A")</f>
        <v>#N/A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IFERROR(__xludf.DUMMYFUNCTION("""COMPUTED_VALUE"""),"#VALUE!")</f>
        <v>#VALUE!</v>
      </c>
      <c r="P1779" s="1" t="str">
        <f>IFERROR(__xludf.DUMMYFUNCTION("""COMPUTED_VALUE"""),"#N/A")</f>
        <v>#N/A</v>
      </c>
      <c r="Q1779" s="1"/>
      <c r="R1779" s="1"/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IFERROR(__xludf.DUMMYFUNCTION("""COMPUTED_VALUE"""),"#N/A")</f>
        <v>#N/A</v>
      </c>
      <c r="W1779" s="1" t="str">
        <f>IFERROR(__xludf.DUMMYFUNCTION("""COMPUTED_VALUE"""),"#N/A")</f>
        <v>#N/A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IFERROR(__xludf.DUMMYFUNCTION("""COMPUTED_VALUE"""),"#VALUE!")</f>
        <v>#VALUE!</v>
      </c>
      <c r="P1780" s="1" t="str">
        <f>IFERROR(__xludf.DUMMYFUNCTION("""COMPUTED_VALUE"""),"#N/A")</f>
        <v>#N/A</v>
      </c>
      <c r="Q1780" s="1"/>
      <c r="R1780" s="1"/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IFERROR(__xludf.DUMMYFUNCTION("""COMPUTED_VALUE"""),"#N/A")</f>
        <v>#N/A</v>
      </c>
      <c r="W1780" s="1" t="str">
        <f>IFERROR(__xludf.DUMMYFUNCTION("""COMPUTED_VALUE"""),"#N/A")</f>
        <v>#N/A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IFERROR(__xludf.DUMMYFUNCTION("""COMPUTED_VALUE"""),"#VALUE!")</f>
        <v>#VALUE!</v>
      </c>
      <c r="P1781" s="1" t="str">
        <f>IFERROR(__xludf.DUMMYFUNCTION("""COMPUTED_VALUE"""),"#N/A")</f>
        <v>#N/A</v>
      </c>
      <c r="Q1781" s="1"/>
      <c r="R1781" s="1"/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IFERROR(__xludf.DUMMYFUNCTION("""COMPUTED_VALUE"""),"#N/A")</f>
        <v>#N/A</v>
      </c>
      <c r="W1781" s="1" t="str">
        <f>IFERROR(__xludf.DUMMYFUNCTION("""COMPUTED_VALUE"""),"#N/A")</f>
        <v>#N/A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IFERROR(__xludf.DUMMYFUNCTION("""COMPUTED_VALUE"""),"#VALUE!")</f>
        <v>#VALUE!</v>
      </c>
      <c r="P1782" s="1" t="str">
        <f>IFERROR(__xludf.DUMMYFUNCTION("""COMPUTED_VALUE"""),"#N/A")</f>
        <v>#N/A</v>
      </c>
      <c r="Q1782" s="1"/>
      <c r="R1782" s="1"/>
      <c r="S1782" s="1"/>
      <c r="T1782" s="1"/>
      <c r="U1782" s="3">
        <f>IFERROR(__xludf.DUMMYFUNCTION("""COMPUTED_VALUE"""),0.0)</f>
        <v>0</v>
      </c>
      <c r="V1782" s="1" t="str">
        <f>IFERROR(__xludf.DUMMYFUNCTION("""COMPUTED_VALUE"""),"#N/A")</f>
        <v>#N/A</v>
      </c>
      <c r="W1782" s="1" t="str">
        <f>IFERROR(__xludf.DUMMYFUNCTION("""COMPUTED_VALUE"""),"#N/A")</f>
        <v>#N/A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IFERROR(__xludf.DUMMYFUNCTION("""COMPUTED_VALUE"""),"#VALUE!")</f>
        <v>#VALUE!</v>
      </c>
      <c r="P1783" s="1" t="str">
        <f>IFERROR(__xludf.DUMMYFUNCTION("""COMPUTED_VALUE"""),"#N/A")</f>
        <v>#N/A</v>
      </c>
      <c r="Q1783" s="1"/>
      <c r="R1783" s="1"/>
      <c r="S1783" s="1"/>
      <c r="T1783" s="1"/>
      <c r="U1783" s="3">
        <f>IFERROR(__xludf.DUMMYFUNCTION("""COMPUTED_VALUE"""),0.0)</f>
        <v>0</v>
      </c>
      <c r="V1783" s="1" t="str">
        <f>IFERROR(__xludf.DUMMYFUNCTION("""COMPUTED_VALUE"""),"#N/A")</f>
        <v>#N/A</v>
      </c>
      <c r="W1783" s="1" t="str">
        <f>IFERROR(__xludf.DUMMYFUNCTION("""COMPUTED_VALUE"""),"#N/A")</f>
        <v>#N/A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IFERROR(__xludf.DUMMYFUNCTION("""COMPUTED_VALUE"""),"#VALUE!")</f>
        <v>#VALUE!</v>
      </c>
      <c r="P1784" s="1" t="str">
        <f>IFERROR(__xludf.DUMMYFUNCTION("""COMPUTED_VALUE"""),"#N/A")</f>
        <v>#N/A</v>
      </c>
      <c r="Q1784" s="1"/>
      <c r="R1784" s="1"/>
      <c r="S1784" s="1"/>
      <c r="T1784" s="1"/>
      <c r="U1784" s="3">
        <f>IFERROR(__xludf.DUMMYFUNCTION("""COMPUTED_VALUE"""),0.0)</f>
        <v>0</v>
      </c>
      <c r="V1784" s="1" t="str">
        <f>IFERROR(__xludf.DUMMYFUNCTION("""COMPUTED_VALUE"""),"#N/A")</f>
        <v>#N/A</v>
      </c>
      <c r="W1784" s="1" t="str">
        <f>IFERROR(__xludf.DUMMYFUNCTION("""COMPUTED_VALUE"""),"#N/A")</f>
        <v>#N/A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IFERROR(__xludf.DUMMYFUNCTION("""COMPUTED_VALUE"""),"#VALUE!")</f>
        <v>#VALUE!</v>
      </c>
      <c r="P1785" s="1" t="str">
        <f>IFERROR(__xludf.DUMMYFUNCTION("""COMPUTED_VALUE"""),"#N/A")</f>
        <v>#N/A</v>
      </c>
      <c r="Q1785" s="1"/>
      <c r="R1785" s="1"/>
      <c r="S1785" s="1"/>
      <c r="T1785" s="1"/>
      <c r="U1785" s="3">
        <f>IFERROR(__xludf.DUMMYFUNCTION("""COMPUTED_VALUE"""),0.0)</f>
        <v>0</v>
      </c>
      <c r="V1785" s="1" t="str">
        <f>IFERROR(__xludf.DUMMYFUNCTION("""COMPUTED_VALUE"""),"#N/A")</f>
        <v>#N/A</v>
      </c>
      <c r="W1785" s="1" t="str">
        <f>IFERROR(__xludf.DUMMYFUNCTION("""COMPUTED_VALUE"""),"#N/A")</f>
        <v>#N/A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IFERROR(__xludf.DUMMYFUNCTION("""COMPUTED_VALUE"""),"#VALUE!")</f>
        <v>#VALUE!</v>
      </c>
      <c r="P1786" s="1" t="str">
        <f>IFERROR(__xludf.DUMMYFUNCTION("""COMPUTED_VALUE"""),"#N/A")</f>
        <v>#N/A</v>
      </c>
      <c r="Q1786" s="1"/>
      <c r="R1786" s="1"/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IFERROR(__xludf.DUMMYFUNCTION("""COMPUTED_VALUE"""),"#N/A")</f>
        <v>#N/A</v>
      </c>
      <c r="W1786" s="1" t="str">
        <f>IFERROR(__xludf.DUMMYFUNCTION("""COMPUTED_VALUE"""),"#N/A")</f>
        <v>#N/A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IFERROR(__xludf.DUMMYFUNCTION("""COMPUTED_VALUE"""),"#VALUE!")</f>
        <v>#VALUE!</v>
      </c>
      <c r="P1787" s="1" t="str">
        <f>IFERROR(__xludf.DUMMYFUNCTION("""COMPUTED_VALUE"""),"#N/A")</f>
        <v>#N/A</v>
      </c>
      <c r="Q1787" s="1"/>
      <c r="R1787" s="1"/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IFERROR(__xludf.DUMMYFUNCTION("""COMPUTED_VALUE"""),"#N/A")</f>
        <v>#N/A</v>
      </c>
      <c r="W1787" s="1" t="str">
        <f>IFERROR(__xludf.DUMMYFUNCTION("""COMPUTED_VALUE"""),"#N/A")</f>
        <v>#N/A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IFERROR(__xludf.DUMMYFUNCTION("""COMPUTED_VALUE"""),"Christine Anne Mabini")</f>
        <v>Christine Anne Mabini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IFERROR(__xludf.DUMMYFUNCTION("""COMPUTED_VALUE"""),"#VALUE!")</f>
        <v>#VALUE!</v>
      </c>
      <c r="P1788" s="1" t="str">
        <f>IFERROR(__xludf.DUMMYFUNCTION("""COMPUTED_VALUE"""),"#N/A")</f>
        <v>#N/A</v>
      </c>
      <c r="Q1788" s="1"/>
      <c r="R1788" s="1"/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IFERROR(__xludf.DUMMYFUNCTION("""COMPUTED_VALUE"""),"#N/A")</f>
        <v>#N/A</v>
      </c>
      <c r="W1788" s="1" t="str">
        <f>IFERROR(__xludf.DUMMYFUNCTION("""COMPUTED_VALUE"""),"#N/A")</f>
        <v>#N/A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IFERROR(__xludf.DUMMYFUNCTION("""COMPUTED_VALUE"""),"#VALUE!")</f>
        <v>#VALUE!</v>
      </c>
      <c r="P1789" s="1" t="str">
        <f>IFERROR(__xludf.DUMMYFUNCTION("""COMPUTED_VALUE"""),"#N/A")</f>
        <v>#N/A</v>
      </c>
      <c r="Q1789" s="1"/>
      <c r="R1789" s="1"/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IFERROR(__xludf.DUMMYFUNCTION("""COMPUTED_VALUE"""),"#N/A")</f>
        <v>#N/A</v>
      </c>
      <c r="W1789" s="1" t="str">
        <f>IFERROR(__xludf.DUMMYFUNCTION("""COMPUTED_VALUE"""),"#N/A")</f>
        <v>#N/A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IFERROR(__xludf.DUMMYFUNCTION("""COMPUTED_VALUE"""),"#VALUE!")</f>
        <v>#VALUE!</v>
      </c>
      <c r="P1790" s="1" t="str">
        <f>IFERROR(__xludf.DUMMYFUNCTION("""COMPUTED_VALUE"""),"#N/A")</f>
        <v>#N/A</v>
      </c>
      <c r="Q1790" s="1"/>
      <c r="R1790" s="1"/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IFERROR(__xludf.DUMMYFUNCTION("""COMPUTED_VALUE"""),"#N/A")</f>
        <v>#N/A</v>
      </c>
      <c r="W1790" s="1" t="str">
        <f>IFERROR(__xludf.DUMMYFUNCTION("""COMPUTED_VALUE"""),"#N/A")</f>
        <v>#N/A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IFERROR(__xludf.DUMMYFUNCTION("""COMPUTED_VALUE"""),"#VALUE!")</f>
        <v>#VALUE!</v>
      </c>
      <c r="P1791" s="1" t="str">
        <f>IFERROR(__xludf.DUMMYFUNCTION("""COMPUTED_VALUE"""),"#N/A")</f>
        <v>#N/A</v>
      </c>
      <c r="Q1791" s="1"/>
      <c r="R1791" s="1"/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IFERROR(__xludf.DUMMYFUNCTION("""COMPUTED_VALUE"""),"#N/A")</f>
        <v>#N/A</v>
      </c>
      <c r="W1791" s="1" t="str">
        <f>IFERROR(__xludf.DUMMYFUNCTION("""COMPUTED_VALUE"""),"#N/A")</f>
        <v>#N/A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IFERROR(__xludf.DUMMYFUNCTION("""COMPUTED_VALUE"""),"#VALUE!")</f>
        <v>#VALUE!</v>
      </c>
      <c r="P1792" s="1" t="str">
        <f>IFERROR(__xludf.DUMMYFUNCTION("""COMPUTED_VALUE"""),"#N/A")</f>
        <v>#N/A</v>
      </c>
      <c r="Q1792" s="1"/>
      <c r="R1792" s="1"/>
      <c r="S1792" s="1"/>
      <c r="T1792" s="1"/>
      <c r="U1792" s="3">
        <f>IFERROR(__xludf.DUMMYFUNCTION("""COMPUTED_VALUE"""),0.0)</f>
        <v>0</v>
      </c>
      <c r="V1792" s="1" t="str">
        <f>IFERROR(__xludf.DUMMYFUNCTION("""COMPUTED_VALUE"""),"#N/A")</f>
        <v>#N/A</v>
      </c>
      <c r="W1792" s="1" t="str">
        <f>IFERROR(__xludf.DUMMYFUNCTION("""COMPUTED_VALUE"""),"#N/A")</f>
        <v>#N/A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IFERROR(__xludf.DUMMYFUNCTION("""COMPUTED_VALUE"""),"#VALUE!")</f>
        <v>#VALUE!</v>
      </c>
      <c r="P1793" s="1" t="str">
        <f>IFERROR(__xludf.DUMMYFUNCTION("""COMPUTED_VALUE"""),"#N/A")</f>
        <v>#N/A</v>
      </c>
      <c r="Q1793" s="1"/>
      <c r="R1793" s="1"/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IFERROR(__xludf.DUMMYFUNCTION("""COMPUTED_VALUE"""),"#N/A")</f>
        <v>#N/A</v>
      </c>
      <c r="W1793" s="1" t="str">
        <f>IFERROR(__xludf.DUMMYFUNCTION("""COMPUTED_VALUE"""),"#N/A")</f>
        <v>#N/A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IFERROR(__xludf.DUMMYFUNCTION("""COMPUTED_VALUE"""),"#VALUE!")</f>
        <v>#VALUE!</v>
      </c>
      <c r="P1794" s="1" t="str">
        <f>IFERROR(__xludf.DUMMYFUNCTION("""COMPUTED_VALUE"""),"#N/A")</f>
        <v>#N/A</v>
      </c>
      <c r="Q1794" s="1"/>
      <c r="R1794" s="1"/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IFERROR(__xludf.DUMMYFUNCTION("""COMPUTED_VALUE"""),"#N/A")</f>
        <v>#N/A</v>
      </c>
      <c r="W1794" s="1" t="str">
        <f>IFERROR(__xludf.DUMMYFUNCTION("""COMPUTED_VALUE"""),"#N/A")</f>
        <v>#N/A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IFERROR(__xludf.DUMMYFUNCTION("""COMPUTED_VALUE"""),"#VALUE!")</f>
        <v>#VALUE!</v>
      </c>
      <c r="P1795" s="1" t="str">
        <f>IFERROR(__xludf.DUMMYFUNCTION("""COMPUTED_VALUE"""),"#N/A")</f>
        <v>#N/A</v>
      </c>
      <c r="Q1795" s="1"/>
      <c r="R1795" s="1"/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IFERROR(__xludf.DUMMYFUNCTION("""COMPUTED_VALUE"""),"#N/A")</f>
        <v>#N/A</v>
      </c>
      <c r="W1795" s="1" t="str">
        <f>IFERROR(__xludf.DUMMYFUNCTION("""COMPUTED_VALUE"""),"#N/A")</f>
        <v>#N/A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IFERROR(__xludf.DUMMYFUNCTION("""COMPUTED_VALUE"""),"#VALUE!")</f>
        <v>#VALUE!</v>
      </c>
      <c r="P1796" s="1" t="str">
        <f>IFERROR(__xludf.DUMMYFUNCTION("""COMPUTED_VALUE"""),"#N/A")</f>
        <v>#N/A</v>
      </c>
      <c r="Q1796" s="1"/>
      <c r="R1796" s="1"/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IFERROR(__xludf.DUMMYFUNCTION("""COMPUTED_VALUE"""),"#N/A")</f>
        <v>#N/A</v>
      </c>
      <c r="W1796" s="1" t="str">
        <f>IFERROR(__xludf.DUMMYFUNCTION("""COMPUTED_VALUE"""),"#N/A")</f>
        <v>#N/A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IFERROR(__xludf.DUMMYFUNCTION("""COMPUTED_VALUE"""),"#VALUE!")</f>
        <v>#VALUE!</v>
      </c>
      <c r="P1797" s="1" t="str">
        <f>IFERROR(__xludf.DUMMYFUNCTION("""COMPUTED_VALUE"""),"#N/A")</f>
        <v>#N/A</v>
      </c>
      <c r="Q1797" s="1"/>
      <c r="R1797" s="1"/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IFERROR(__xludf.DUMMYFUNCTION("""COMPUTED_VALUE"""),"#N/A")</f>
        <v>#N/A</v>
      </c>
      <c r="W1797" s="1" t="str">
        <f>IFERROR(__xludf.DUMMYFUNCTION("""COMPUTED_VALUE"""),"#N/A")</f>
        <v>#N/A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IFERROR(__xludf.DUMMYFUNCTION("""COMPUTED_VALUE"""),"#VALUE!")</f>
        <v>#VALUE!</v>
      </c>
      <c r="P1798" s="1" t="str">
        <f>IFERROR(__xludf.DUMMYFUNCTION("""COMPUTED_VALUE"""),"#N/A")</f>
        <v>#N/A</v>
      </c>
      <c r="Q1798" s="1"/>
      <c r="R1798" s="1"/>
      <c r="S1798" s="1"/>
      <c r="T1798" s="1"/>
      <c r="U1798" s="3">
        <f>IFERROR(__xludf.DUMMYFUNCTION("""COMPUTED_VALUE"""),0.0)</f>
        <v>0</v>
      </c>
      <c r="V1798" s="1" t="str">
        <f>IFERROR(__xludf.DUMMYFUNCTION("""COMPUTED_VALUE"""),"#N/A")</f>
        <v>#N/A</v>
      </c>
      <c r="W1798" s="1" t="str">
        <f>IFERROR(__xludf.DUMMYFUNCTION("""COMPUTED_VALUE"""),"#N/A")</f>
        <v>#N/A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IFERROR(__xludf.DUMMYFUNCTION("""COMPUTED_VALUE"""),"#VALUE!")</f>
        <v>#VALUE!</v>
      </c>
      <c r="P1799" s="1" t="str">
        <f>IFERROR(__xludf.DUMMYFUNCTION("""COMPUTED_VALUE"""),"#N/A")</f>
        <v>#N/A</v>
      </c>
      <c r="Q1799" s="1"/>
      <c r="R1799" s="1"/>
      <c r="S1799" s="1"/>
      <c r="T1799" s="1"/>
      <c r="U1799" s="3">
        <f>IFERROR(__xludf.DUMMYFUNCTION("""COMPUTED_VALUE"""),0.0)</f>
        <v>0</v>
      </c>
      <c r="V1799" s="1" t="str">
        <f>IFERROR(__xludf.DUMMYFUNCTION("""COMPUTED_VALUE"""),"#N/A")</f>
        <v>#N/A</v>
      </c>
      <c r="W1799" s="1" t="str">
        <f>IFERROR(__xludf.DUMMYFUNCTION("""COMPUTED_VALUE"""),"#N/A")</f>
        <v>#N/A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IFERROR(__xludf.DUMMYFUNCTION("""COMPUTED_VALUE"""),"#VALUE!")</f>
        <v>#VALUE!</v>
      </c>
      <c r="P1800" s="1" t="str">
        <f>IFERROR(__xludf.DUMMYFUNCTION("""COMPUTED_VALUE"""),"#N/A")</f>
        <v>#N/A</v>
      </c>
      <c r="Q1800" s="1"/>
      <c r="R1800" s="1"/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IFERROR(__xludf.DUMMYFUNCTION("""COMPUTED_VALUE"""),"#N/A")</f>
        <v>#N/A</v>
      </c>
      <c r="W1800" s="1" t="str">
        <f>IFERROR(__xludf.DUMMYFUNCTION("""COMPUTED_VALUE"""),"#N/A")</f>
        <v>#N/A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IFERROR(__xludf.DUMMYFUNCTION("""COMPUTED_VALUE"""),"#VALUE!")</f>
        <v>#VALUE!</v>
      </c>
      <c r="P1801" s="1" t="str">
        <f>IFERROR(__xludf.DUMMYFUNCTION("""COMPUTED_VALUE"""),"#N/A")</f>
        <v>#N/A</v>
      </c>
      <c r="Q1801" s="1"/>
      <c r="R1801" s="1"/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IFERROR(__xludf.DUMMYFUNCTION("""COMPUTED_VALUE"""),"#N/A")</f>
        <v>#N/A</v>
      </c>
      <c r="W1801" s="1" t="str">
        <f>IFERROR(__xludf.DUMMYFUNCTION("""COMPUTED_VALUE"""),"#N/A")</f>
        <v>#N/A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IFERROR(__xludf.DUMMYFUNCTION("""COMPUTED_VALUE"""),"#VALUE!")</f>
        <v>#VALUE!</v>
      </c>
      <c r="P1802" s="1" t="str">
        <f>IFERROR(__xludf.DUMMYFUNCTION("""COMPUTED_VALUE"""),"#N/A")</f>
        <v>#N/A</v>
      </c>
      <c r="Q1802" s="1"/>
      <c r="R1802" s="1"/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IFERROR(__xludf.DUMMYFUNCTION("""COMPUTED_VALUE"""),"#N/A")</f>
        <v>#N/A</v>
      </c>
      <c r="W1802" s="1" t="str">
        <f>IFERROR(__xludf.DUMMYFUNCTION("""COMPUTED_VALUE"""),"#N/A")</f>
        <v>#N/A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IFERROR(__xludf.DUMMYFUNCTION("""COMPUTED_VALUE"""),"#VALUE!")</f>
        <v>#VALUE!</v>
      </c>
      <c r="P1803" s="1" t="str">
        <f>IFERROR(__xludf.DUMMYFUNCTION("""COMPUTED_VALUE"""),"#N/A")</f>
        <v>#N/A</v>
      </c>
      <c r="Q1803" s="1"/>
      <c r="R1803" s="1"/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IFERROR(__xludf.DUMMYFUNCTION("""COMPUTED_VALUE"""),"#N/A")</f>
        <v>#N/A</v>
      </c>
      <c r="W1803" s="1" t="str">
        <f>IFERROR(__xludf.DUMMYFUNCTION("""COMPUTED_VALUE"""),"#N/A")</f>
        <v>#N/A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IFERROR(__xludf.DUMMYFUNCTION("""COMPUTED_VALUE"""),"#VALUE!")</f>
        <v>#VALUE!</v>
      </c>
      <c r="P1804" s="1" t="str">
        <f>IFERROR(__xludf.DUMMYFUNCTION("""COMPUTED_VALUE"""),"#N/A")</f>
        <v>#N/A</v>
      </c>
      <c r="Q1804" s="1"/>
      <c r="R1804" s="1"/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IFERROR(__xludf.DUMMYFUNCTION("""COMPUTED_VALUE"""),"#N/A")</f>
        <v>#N/A</v>
      </c>
      <c r="W1804" s="1" t="str">
        <f>IFERROR(__xludf.DUMMYFUNCTION("""COMPUTED_VALUE"""),"#N/A")</f>
        <v>#N/A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IFERROR(__xludf.DUMMYFUNCTION("""COMPUTED_VALUE"""),"#VALUE!")</f>
        <v>#VALUE!</v>
      </c>
      <c r="P1805" s="1" t="str">
        <f>IFERROR(__xludf.DUMMYFUNCTION("""COMPUTED_VALUE"""),"#N/A")</f>
        <v>#N/A</v>
      </c>
      <c r="Q1805" s="1"/>
      <c r="R1805" s="1"/>
      <c r="S1805" s="1"/>
      <c r="T1805" s="1"/>
      <c r="U1805" s="3">
        <f>IFERROR(__xludf.DUMMYFUNCTION("""COMPUTED_VALUE"""),0.0)</f>
        <v>0</v>
      </c>
      <c r="V1805" s="1" t="str">
        <f>IFERROR(__xludf.DUMMYFUNCTION("""COMPUTED_VALUE"""),"#N/A")</f>
        <v>#N/A</v>
      </c>
      <c r="W1805" s="1" t="str">
        <f>IFERROR(__xludf.DUMMYFUNCTION("""COMPUTED_VALUE"""),"#N/A")</f>
        <v>#N/A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IFERROR(__xludf.DUMMYFUNCTION("""COMPUTED_VALUE"""),"#VALUE!")</f>
        <v>#VALUE!</v>
      </c>
      <c r="P1806" s="1" t="str">
        <f>IFERROR(__xludf.DUMMYFUNCTION("""COMPUTED_VALUE"""),"#N/A")</f>
        <v>#N/A</v>
      </c>
      <c r="Q1806" s="1"/>
      <c r="R1806" s="1"/>
      <c r="S1806" s="1"/>
      <c r="T1806" s="1"/>
      <c r="U1806" s="3">
        <f>IFERROR(__xludf.DUMMYFUNCTION("""COMPUTED_VALUE"""),0.0)</f>
        <v>0</v>
      </c>
      <c r="V1806" s="1" t="str">
        <f>IFERROR(__xludf.DUMMYFUNCTION("""COMPUTED_VALUE"""),"#N/A")</f>
        <v>#N/A</v>
      </c>
      <c r="W1806" s="1" t="str">
        <f>IFERROR(__xludf.DUMMYFUNCTION("""COMPUTED_VALUE"""),"#N/A")</f>
        <v>#N/A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IFERROR(__xludf.DUMMYFUNCTION("""COMPUTED_VALUE"""),"#VALUE!")</f>
        <v>#VALUE!</v>
      </c>
      <c r="P1807" s="1" t="str">
        <f>IFERROR(__xludf.DUMMYFUNCTION("""COMPUTED_VALUE"""),"#N/A")</f>
        <v>#N/A</v>
      </c>
      <c r="Q1807" s="1"/>
      <c r="R1807" s="1"/>
      <c r="S1807" s="1"/>
      <c r="T1807" s="1"/>
      <c r="U1807" s="3">
        <f>IFERROR(__xludf.DUMMYFUNCTION("""COMPUTED_VALUE"""),0.0)</f>
        <v>0</v>
      </c>
      <c r="V1807" s="1" t="str">
        <f>IFERROR(__xludf.DUMMYFUNCTION("""COMPUTED_VALUE"""),"#N/A")</f>
        <v>#N/A</v>
      </c>
      <c r="W1807" s="1" t="str">
        <f>IFERROR(__xludf.DUMMYFUNCTION("""COMPUTED_VALUE"""),"#N/A")</f>
        <v>#N/A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IFERROR(__xludf.DUMMYFUNCTION("""COMPUTED_VALUE"""),"#VALUE!")</f>
        <v>#VALUE!</v>
      </c>
      <c r="P1808" s="1" t="str">
        <f>IFERROR(__xludf.DUMMYFUNCTION("""COMPUTED_VALUE"""),"#N/A")</f>
        <v>#N/A</v>
      </c>
      <c r="Q1808" s="1"/>
      <c r="R1808" s="1"/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IFERROR(__xludf.DUMMYFUNCTION("""COMPUTED_VALUE"""),"#N/A")</f>
        <v>#N/A</v>
      </c>
      <c r="W1808" s="1" t="str">
        <f>IFERROR(__xludf.DUMMYFUNCTION("""COMPUTED_VALUE"""),"#N/A")</f>
        <v>#N/A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IFERROR(__xludf.DUMMYFUNCTION("""COMPUTED_VALUE"""),"#VALUE!")</f>
        <v>#VALUE!</v>
      </c>
      <c r="P1809" s="1" t="str">
        <f>IFERROR(__xludf.DUMMYFUNCTION("""COMPUTED_VALUE"""),"#N/A")</f>
        <v>#N/A</v>
      </c>
      <c r="Q1809" s="1"/>
      <c r="R1809" s="1"/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IFERROR(__xludf.DUMMYFUNCTION("""COMPUTED_VALUE"""),"#N/A")</f>
        <v>#N/A</v>
      </c>
      <c r="W1809" s="1" t="str">
        <f>IFERROR(__xludf.DUMMYFUNCTION("""COMPUTED_VALUE"""),"#N/A")</f>
        <v>#N/A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IFERROR(__xludf.DUMMYFUNCTION("""COMPUTED_VALUE"""),"#VALUE!")</f>
        <v>#VALUE!</v>
      </c>
      <c r="P1810" s="1" t="str">
        <f>IFERROR(__xludf.DUMMYFUNCTION("""COMPUTED_VALUE"""),"#N/A")</f>
        <v>#N/A</v>
      </c>
      <c r="Q1810" s="1"/>
      <c r="R1810" s="1"/>
      <c r="S1810" s="1"/>
      <c r="T1810" s="1"/>
      <c r="U1810" s="3">
        <f>IFERROR(__xludf.DUMMYFUNCTION("""COMPUTED_VALUE"""),0.0)</f>
        <v>0</v>
      </c>
      <c r="V1810" s="1" t="str">
        <f>IFERROR(__xludf.DUMMYFUNCTION("""COMPUTED_VALUE"""),"#N/A")</f>
        <v>#N/A</v>
      </c>
      <c r="W1810" s="1" t="str">
        <f>IFERROR(__xludf.DUMMYFUNCTION("""COMPUTED_VALUE"""),"#N/A")</f>
        <v>#N/A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IFERROR(__xludf.DUMMYFUNCTION("""COMPUTED_VALUE"""),"#VALUE!")</f>
        <v>#VALUE!</v>
      </c>
      <c r="P1811" s="1" t="str">
        <f>IFERROR(__xludf.DUMMYFUNCTION("""COMPUTED_VALUE"""),"#N/A")</f>
        <v>#N/A</v>
      </c>
      <c r="Q1811" s="1"/>
      <c r="R1811" s="1"/>
      <c r="S1811" s="1"/>
      <c r="T1811" s="1"/>
      <c r="U1811" s="3">
        <f>IFERROR(__xludf.DUMMYFUNCTION("""COMPUTED_VALUE"""),0.0)</f>
        <v>0</v>
      </c>
      <c r="V1811" s="1" t="str">
        <f>IFERROR(__xludf.DUMMYFUNCTION("""COMPUTED_VALUE"""),"#N/A")</f>
        <v>#N/A</v>
      </c>
      <c r="W1811" s="1" t="str">
        <f>IFERROR(__xludf.DUMMYFUNCTION("""COMPUTED_VALUE"""),"#N/A")</f>
        <v>#N/A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IFERROR(__xludf.DUMMYFUNCTION("""COMPUTED_VALUE"""),"#VALUE!")</f>
        <v>#VALUE!</v>
      </c>
      <c r="P1812" s="1" t="str">
        <f>IFERROR(__xludf.DUMMYFUNCTION("""COMPUTED_VALUE"""),"#N/A")</f>
        <v>#N/A</v>
      </c>
      <c r="Q1812" s="1"/>
      <c r="R1812" s="1"/>
      <c r="S1812" s="1"/>
      <c r="T1812" s="1"/>
      <c r="U1812" s="3">
        <f>IFERROR(__xludf.DUMMYFUNCTION("""COMPUTED_VALUE"""),0.0)</f>
        <v>0</v>
      </c>
      <c r="V1812" s="1" t="str">
        <f>IFERROR(__xludf.DUMMYFUNCTION("""COMPUTED_VALUE"""),"#N/A")</f>
        <v>#N/A</v>
      </c>
      <c r="W1812" s="1" t="str">
        <f>IFERROR(__xludf.DUMMYFUNCTION("""COMPUTED_VALUE"""),"#N/A")</f>
        <v>#N/A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IFERROR(__xludf.DUMMYFUNCTION("""COMPUTED_VALUE"""),"#VALUE!")</f>
        <v>#VALUE!</v>
      </c>
      <c r="P1813" s="1" t="str">
        <f>IFERROR(__xludf.DUMMYFUNCTION("""COMPUTED_VALUE"""),"#N/A")</f>
        <v>#N/A</v>
      </c>
      <c r="Q1813" s="1"/>
      <c r="R1813" s="1"/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IFERROR(__xludf.DUMMYFUNCTION("""COMPUTED_VALUE"""),"#N/A")</f>
        <v>#N/A</v>
      </c>
      <c r="W1813" s="1" t="str">
        <f>IFERROR(__xludf.DUMMYFUNCTION("""COMPUTED_VALUE"""),"#N/A")</f>
        <v>#N/A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IFERROR(__xludf.DUMMYFUNCTION("""COMPUTED_VALUE"""),"#VALUE!")</f>
        <v>#VALUE!</v>
      </c>
      <c r="P1814" s="1" t="str">
        <f>IFERROR(__xludf.DUMMYFUNCTION("""COMPUTED_VALUE"""),"#N/A")</f>
        <v>#N/A</v>
      </c>
      <c r="Q1814" s="1"/>
      <c r="R1814" s="1"/>
      <c r="S1814" s="1"/>
      <c r="T1814" s="1"/>
      <c r="U1814" s="3">
        <f>IFERROR(__xludf.DUMMYFUNCTION("""COMPUTED_VALUE"""),0.0)</f>
        <v>0</v>
      </c>
      <c r="V1814" s="1" t="str">
        <f>IFERROR(__xludf.DUMMYFUNCTION("""COMPUTED_VALUE"""),"#N/A")</f>
        <v>#N/A</v>
      </c>
      <c r="W1814" s="1" t="str">
        <f>IFERROR(__xludf.DUMMYFUNCTION("""COMPUTED_VALUE"""),"#N/A")</f>
        <v>#N/A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IFERROR(__xludf.DUMMYFUNCTION("""COMPUTED_VALUE"""),"#VALUE!")</f>
        <v>#VALUE!</v>
      </c>
      <c r="P1815" s="1" t="str">
        <f>IFERROR(__xludf.DUMMYFUNCTION("""COMPUTED_VALUE"""),"#N/A")</f>
        <v>#N/A</v>
      </c>
      <c r="Q1815" s="1"/>
      <c r="R1815" s="1"/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IFERROR(__xludf.DUMMYFUNCTION("""COMPUTED_VALUE"""),"#N/A")</f>
        <v>#N/A</v>
      </c>
      <c r="W1815" s="1" t="str">
        <f>IFERROR(__xludf.DUMMYFUNCTION("""COMPUTED_VALUE"""),"#N/A")</f>
        <v>#N/A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IFERROR(__xludf.DUMMYFUNCTION("""COMPUTED_VALUE"""),"#VALUE!")</f>
        <v>#VALUE!</v>
      </c>
      <c r="P1816" s="1" t="str">
        <f>IFERROR(__xludf.DUMMYFUNCTION("""COMPUTED_VALUE"""),"#N/A")</f>
        <v>#N/A</v>
      </c>
      <c r="Q1816" s="1"/>
      <c r="R1816" s="1"/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IFERROR(__xludf.DUMMYFUNCTION("""COMPUTED_VALUE"""),"#N/A")</f>
        <v>#N/A</v>
      </c>
      <c r="W1816" s="1" t="str">
        <f>IFERROR(__xludf.DUMMYFUNCTION("""COMPUTED_VALUE"""),"#N/A")</f>
        <v>#N/A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IFERROR(__xludf.DUMMYFUNCTION("""COMPUTED_VALUE"""),"#VALUE!")</f>
        <v>#VALUE!</v>
      </c>
      <c r="P1817" s="1" t="str">
        <f>IFERROR(__xludf.DUMMYFUNCTION("""COMPUTED_VALUE"""),"#N/A")</f>
        <v>#N/A</v>
      </c>
      <c r="Q1817" s="1"/>
      <c r="R1817" s="1"/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IFERROR(__xludf.DUMMYFUNCTION("""COMPUTED_VALUE"""),"#N/A")</f>
        <v>#N/A</v>
      </c>
      <c r="W1817" s="1" t="str">
        <f>IFERROR(__xludf.DUMMYFUNCTION("""COMPUTED_VALUE"""),"#N/A")</f>
        <v>#N/A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IFERROR(__xludf.DUMMYFUNCTION("""COMPUTED_VALUE"""),"Belle Bentazal")</f>
        <v>Belle Bentazal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IFERROR(__xludf.DUMMYFUNCTION("""COMPUTED_VALUE"""),"#VALUE!")</f>
        <v>#VALUE!</v>
      </c>
      <c r="P1818" s="1" t="str">
        <f>IFERROR(__xludf.DUMMYFUNCTION("""COMPUTED_VALUE"""),"#N/A")</f>
        <v>#N/A</v>
      </c>
      <c r="Q1818" s="1"/>
      <c r="R1818" s="1"/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IFERROR(__xludf.DUMMYFUNCTION("""COMPUTED_VALUE"""),"#N/A")</f>
        <v>#N/A</v>
      </c>
      <c r="W1818" s="1" t="str">
        <f>IFERROR(__xludf.DUMMYFUNCTION("""COMPUTED_VALUE"""),"#N/A")</f>
        <v>#N/A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IFERROR(__xludf.DUMMYFUNCTION("""COMPUTED_VALUE"""),"#VALUE!")</f>
        <v>#VALUE!</v>
      </c>
      <c r="P1819" s="1" t="str">
        <f>IFERROR(__xludf.DUMMYFUNCTION("""COMPUTED_VALUE"""),"#N/A")</f>
        <v>#N/A</v>
      </c>
      <c r="Q1819" s="1"/>
      <c r="R1819" s="1"/>
      <c r="S1819" s="1"/>
      <c r="T1819" s="1"/>
      <c r="U1819" s="3">
        <f>IFERROR(__xludf.DUMMYFUNCTION("""COMPUTED_VALUE"""),0.0)</f>
        <v>0</v>
      </c>
      <c r="V1819" s="1" t="str">
        <f>IFERROR(__xludf.DUMMYFUNCTION("""COMPUTED_VALUE"""),"#N/A")</f>
        <v>#N/A</v>
      </c>
      <c r="W1819" s="1" t="str">
        <f>IFERROR(__xludf.DUMMYFUNCTION("""COMPUTED_VALUE"""),"#N/A")</f>
        <v>#N/A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IFERROR(__xludf.DUMMYFUNCTION("""COMPUTED_VALUE"""),"#VALUE!")</f>
        <v>#VALUE!</v>
      </c>
      <c r="P1820" s="1" t="str">
        <f>IFERROR(__xludf.DUMMYFUNCTION("""COMPUTED_VALUE"""),"#N/A")</f>
        <v>#N/A</v>
      </c>
      <c r="Q1820" s="1"/>
      <c r="R1820" s="1"/>
      <c r="S1820" s="1"/>
      <c r="T1820" s="1"/>
      <c r="U1820" s="3">
        <f>IFERROR(__xludf.DUMMYFUNCTION("""COMPUTED_VALUE"""),0.0)</f>
        <v>0</v>
      </c>
      <c r="V1820" s="1" t="str">
        <f>IFERROR(__xludf.DUMMYFUNCTION("""COMPUTED_VALUE"""),"#N/A")</f>
        <v>#N/A</v>
      </c>
      <c r="W1820" s="1" t="str">
        <f>IFERROR(__xludf.DUMMYFUNCTION("""COMPUTED_VALUE"""),"#N/A")</f>
        <v>#N/A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IFERROR(__xludf.DUMMYFUNCTION("""COMPUTED_VALUE"""),"#VALUE!")</f>
        <v>#VALUE!</v>
      </c>
      <c r="P1821" s="1" t="str">
        <f>IFERROR(__xludf.DUMMYFUNCTION("""COMPUTED_VALUE"""),"#N/A")</f>
        <v>#N/A</v>
      </c>
      <c r="Q1821" s="1"/>
      <c r="R1821" s="1"/>
      <c r="S1821" s="1"/>
      <c r="T1821" s="1"/>
      <c r="U1821" s="3">
        <f>IFERROR(__xludf.DUMMYFUNCTION("""COMPUTED_VALUE"""),0.0)</f>
        <v>0</v>
      </c>
      <c r="V1821" s="1" t="str">
        <f>IFERROR(__xludf.DUMMYFUNCTION("""COMPUTED_VALUE"""),"#N/A")</f>
        <v>#N/A</v>
      </c>
      <c r="W1821" s="1" t="str">
        <f>IFERROR(__xludf.DUMMYFUNCTION("""COMPUTED_VALUE"""),"#N/A")</f>
        <v>#N/A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IFERROR(__xludf.DUMMYFUNCTION("""COMPUTED_VALUE"""),"#VALUE!")</f>
        <v>#VALUE!</v>
      </c>
      <c r="P1822" s="1" t="str">
        <f>IFERROR(__xludf.DUMMYFUNCTION("""COMPUTED_VALUE"""),"#N/A")</f>
        <v>#N/A</v>
      </c>
      <c r="Q1822" s="1"/>
      <c r="R1822" s="1"/>
      <c r="S1822" s="1"/>
      <c r="T1822" s="1"/>
      <c r="U1822" s="3">
        <f>IFERROR(__xludf.DUMMYFUNCTION("""COMPUTED_VALUE"""),0.0)</f>
        <v>0</v>
      </c>
      <c r="V1822" s="1" t="str">
        <f>IFERROR(__xludf.DUMMYFUNCTION("""COMPUTED_VALUE"""),"#N/A")</f>
        <v>#N/A</v>
      </c>
      <c r="W1822" s="1" t="str">
        <f>IFERROR(__xludf.DUMMYFUNCTION("""COMPUTED_VALUE"""),"#N/A")</f>
        <v>#N/A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IFERROR(__xludf.DUMMYFUNCTION("""COMPUTED_VALUE"""),"#VALUE!")</f>
        <v>#VALUE!</v>
      </c>
      <c r="P1823" s="1" t="str">
        <f>IFERROR(__xludf.DUMMYFUNCTION("""COMPUTED_VALUE"""),"#N/A")</f>
        <v>#N/A</v>
      </c>
      <c r="Q1823" s="1"/>
      <c r="R1823" s="1"/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IFERROR(__xludf.DUMMYFUNCTION("""COMPUTED_VALUE"""),"#N/A")</f>
        <v>#N/A</v>
      </c>
      <c r="W1823" s="1" t="str">
        <f>IFERROR(__xludf.DUMMYFUNCTION("""COMPUTED_VALUE"""),"#N/A")</f>
        <v>#N/A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IFERROR(__xludf.DUMMYFUNCTION("""COMPUTED_VALUE"""),"#VALUE!")</f>
        <v>#VALUE!</v>
      </c>
      <c r="P1824" s="1" t="str">
        <f>IFERROR(__xludf.DUMMYFUNCTION("""COMPUTED_VALUE"""),"#N/A")</f>
        <v>#N/A</v>
      </c>
      <c r="Q1824" s="1"/>
      <c r="R1824" s="1"/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IFERROR(__xludf.DUMMYFUNCTION("""COMPUTED_VALUE"""),"#N/A")</f>
        <v>#N/A</v>
      </c>
      <c r="W1824" s="1" t="str">
        <f>IFERROR(__xludf.DUMMYFUNCTION("""COMPUTED_VALUE"""),"#N/A")</f>
        <v>#N/A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IFERROR(__xludf.DUMMYFUNCTION("""COMPUTED_VALUE"""),"#VALUE!")</f>
        <v>#VALUE!</v>
      </c>
      <c r="P1825" s="1" t="str">
        <f>IFERROR(__xludf.DUMMYFUNCTION("""COMPUTED_VALUE"""),"#N/A")</f>
        <v>#N/A</v>
      </c>
      <c r="Q1825" s="1"/>
      <c r="R1825" s="1"/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IFERROR(__xludf.DUMMYFUNCTION("""COMPUTED_VALUE"""),"#N/A")</f>
        <v>#N/A</v>
      </c>
      <c r="W1825" s="1" t="str">
        <f>IFERROR(__xludf.DUMMYFUNCTION("""COMPUTED_VALUE"""),"#N/A")</f>
        <v>#N/A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IFERROR(__xludf.DUMMYFUNCTION("""COMPUTED_VALUE"""),"#VALUE!")</f>
        <v>#VALUE!</v>
      </c>
      <c r="P1826" s="1" t="str">
        <f>IFERROR(__xludf.DUMMYFUNCTION("""COMPUTED_VALUE"""),"#N/A")</f>
        <v>#N/A</v>
      </c>
      <c r="Q1826" s="1"/>
      <c r="R1826" s="1"/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IFERROR(__xludf.DUMMYFUNCTION("""COMPUTED_VALUE"""),"#N/A")</f>
        <v>#N/A</v>
      </c>
      <c r="W1826" s="1" t="str">
        <f>IFERROR(__xludf.DUMMYFUNCTION("""COMPUTED_VALUE"""),"#N/A")</f>
        <v>#N/A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IFERROR(__xludf.DUMMYFUNCTION("""COMPUTED_VALUE"""),"#VALUE!")</f>
        <v>#VALUE!</v>
      </c>
      <c r="P1827" s="1" t="str">
        <f>IFERROR(__xludf.DUMMYFUNCTION("""COMPUTED_VALUE"""),"#N/A")</f>
        <v>#N/A</v>
      </c>
      <c r="Q1827" s="1"/>
      <c r="R1827" s="1"/>
      <c r="S1827" s="1"/>
      <c r="T1827" s="1"/>
      <c r="U1827" s="3">
        <f>IFERROR(__xludf.DUMMYFUNCTION("""COMPUTED_VALUE"""),0.0)</f>
        <v>0</v>
      </c>
      <c r="V1827" s="1" t="str">
        <f>IFERROR(__xludf.DUMMYFUNCTION("""COMPUTED_VALUE"""),"#N/A")</f>
        <v>#N/A</v>
      </c>
      <c r="W1827" s="1" t="str">
        <f>IFERROR(__xludf.DUMMYFUNCTION("""COMPUTED_VALUE"""),"#N/A")</f>
        <v>#N/A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IFERROR(__xludf.DUMMYFUNCTION("""COMPUTED_VALUE"""),"#VALUE!")</f>
        <v>#VALUE!</v>
      </c>
      <c r="P1828" s="1" t="str">
        <f>IFERROR(__xludf.DUMMYFUNCTION("""COMPUTED_VALUE"""),"#N/A")</f>
        <v>#N/A</v>
      </c>
      <c r="Q1828" s="1"/>
      <c r="R1828" s="1"/>
      <c r="S1828" s="1"/>
      <c r="T1828" s="1"/>
      <c r="U1828" s="3">
        <f>IFERROR(__xludf.DUMMYFUNCTION("""COMPUTED_VALUE"""),0.0)</f>
        <v>0</v>
      </c>
      <c r="V1828" s="1" t="str">
        <f>IFERROR(__xludf.DUMMYFUNCTION("""COMPUTED_VALUE"""),"#N/A")</f>
        <v>#N/A</v>
      </c>
      <c r="W1828" s="1" t="str">
        <f>IFERROR(__xludf.DUMMYFUNCTION("""COMPUTED_VALUE"""),"#N/A")</f>
        <v>#N/A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IFERROR(__xludf.DUMMYFUNCTION("""COMPUTED_VALUE"""),"#VALUE!")</f>
        <v>#VALUE!</v>
      </c>
      <c r="P1829" s="1" t="str">
        <f>IFERROR(__xludf.DUMMYFUNCTION("""COMPUTED_VALUE"""),"#N/A")</f>
        <v>#N/A</v>
      </c>
      <c r="Q1829" s="1"/>
      <c r="R1829" s="1"/>
      <c r="S1829" s="1"/>
      <c r="T1829" s="1"/>
      <c r="U1829" s="3">
        <f>IFERROR(__xludf.DUMMYFUNCTION("""COMPUTED_VALUE"""),0.0)</f>
        <v>0</v>
      </c>
      <c r="V1829" s="1" t="str">
        <f>IFERROR(__xludf.DUMMYFUNCTION("""COMPUTED_VALUE"""),"#N/A")</f>
        <v>#N/A</v>
      </c>
      <c r="W1829" s="1" t="str">
        <f>IFERROR(__xludf.DUMMYFUNCTION("""COMPUTED_VALUE"""),"#N/A")</f>
        <v>#N/A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IFERROR(__xludf.DUMMYFUNCTION("""COMPUTED_VALUE"""),"#VALUE!")</f>
        <v>#VALUE!</v>
      </c>
      <c r="P1830" s="1" t="str">
        <f>IFERROR(__xludf.DUMMYFUNCTION("""COMPUTED_VALUE"""),"#N/A")</f>
        <v>#N/A</v>
      </c>
      <c r="Q1830" s="1"/>
      <c r="R1830" s="1"/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IFERROR(__xludf.DUMMYFUNCTION("""COMPUTED_VALUE"""),"#N/A")</f>
        <v>#N/A</v>
      </c>
      <c r="W1830" s="1" t="str">
        <f>IFERROR(__xludf.DUMMYFUNCTION("""COMPUTED_VALUE"""),"#N/A")</f>
        <v>#N/A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IFERROR(__xludf.DUMMYFUNCTION("""COMPUTED_VALUE"""),"#VALUE!")</f>
        <v>#VALUE!</v>
      </c>
      <c r="P1831" s="1" t="str">
        <f>IFERROR(__xludf.DUMMYFUNCTION("""COMPUTED_VALUE"""),"#N/A")</f>
        <v>#N/A</v>
      </c>
      <c r="Q1831" s="1"/>
      <c r="R1831" s="1"/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IFERROR(__xludf.DUMMYFUNCTION("""COMPUTED_VALUE"""),"#N/A")</f>
        <v>#N/A</v>
      </c>
      <c r="W1831" s="1" t="str">
        <f>IFERROR(__xludf.DUMMYFUNCTION("""COMPUTED_VALUE"""),"#N/A")</f>
        <v>#N/A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IFERROR(__xludf.DUMMYFUNCTION("""COMPUTED_VALUE"""),"#VALUE!")</f>
        <v>#VALUE!</v>
      </c>
      <c r="P1832" s="1" t="str">
        <f>IFERROR(__xludf.DUMMYFUNCTION("""COMPUTED_VALUE"""),"#N/A")</f>
        <v>#N/A</v>
      </c>
      <c r="Q1832" s="1"/>
      <c r="R1832" s="1"/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IFERROR(__xludf.DUMMYFUNCTION("""COMPUTED_VALUE"""),"#N/A")</f>
        <v>#N/A</v>
      </c>
      <c r="W1832" s="1" t="str">
        <f>IFERROR(__xludf.DUMMYFUNCTION("""COMPUTED_VALUE"""),"#N/A")</f>
        <v>#N/A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IFERROR(__xludf.DUMMYFUNCTION("""COMPUTED_VALUE"""),"#VALUE!")</f>
        <v>#VALUE!</v>
      </c>
      <c r="P1833" s="1" t="str">
        <f>IFERROR(__xludf.DUMMYFUNCTION("""COMPUTED_VALUE"""),"#N/A")</f>
        <v>#N/A</v>
      </c>
      <c r="Q1833" s="1"/>
      <c r="R1833" s="1"/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IFERROR(__xludf.DUMMYFUNCTION("""COMPUTED_VALUE"""),"#N/A")</f>
        <v>#N/A</v>
      </c>
      <c r="W1833" s="1" t="str">
        <f>IFERROR(__xludf.DUMMYFUNCTION("""COMPUTED_VALUE"""),"#N/A")</f>
        <v>#N/A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IFERROR(__xludf.DUMMYFUNCTION("""COMPUTED_VALUE"""),"#VALUE!")</f>
        <v>#VALUE!</v>
      </c>
      <c r="P1834" s="1" t="str">
        <f>IFERROR(__xludf.DUMMYFUNCTION("""COMPUTED_VALUE"""),"#N/A")</f>
        <v>#N/A</v>
      </c>
      <c r="Q1834" s="1"/>
      <c r="R1834" s="1"/>
      <c r="S1834" s="1"/>
      <c r="T1834" s="1"/>
      <c r="U1834" s="3">
        <f>IFERROR(__xludf.DUMMYFUNCTION("""COMPUTED_VALUE"""),0.0)</f>
        <v>0</v>
      </c>
      <c r="V1834" s="1" t="str">
        <f>IFERROR(__xludf.DUMMYFUNCTION("""COMPUTED_VALUE"""),"#N/A")</f>
        <v>#N/A</v>
      </c>
      <c r="W1834" s="1" t="str">
        <f>IFERROR(__xludf.DUMMYFUNCTION("""COMPUTED_VALUE"""),"#N/A")</f>
        <v>#N/A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IFERROR(__xludf.DUMMYFUNCTION("""COMPUTED_VALUE"""),"#VALUE!")</f>
        <v>#VALUE!</v>
      </c>
      <c r="P1835" s="1" t="str">
        <f>IFERROR(__xludf.DUMMYFUNCTION("""COMPUTED_VALUE"""),"#N/A")</f>
        <v>#N/A</v>
      </c>
      <c r="Q1835" s="1"/>
      <c r="R1835" s="1"/>
      <c r="S1835" s="1"/>
      <c r="T1835" s="1"/>
      <c r="U1835" s="3">
        <f>IFERROR(__xludf.DUMMYFUNCTION("""COMPUTED_VALUE"""),0.0)</f>
        <v>0</v>
      </c>
      <c r="V1835" s="1" t="str">
        <f>IFERROR(__xludf.DUMMYFUNCTION("""COMPUTED_VALUE"""),"#N/A")</f>
        <v>#N/A</v>
      </c>
      <c r="W1835" s="1" t="str">
        <f>IFERROR(__xludf.DUMMYFUNCTION("""COMPUTED_VALUE"""),"#N/A")</f>
        <v>#N/A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IFERROR(__xludf.DUMMYFUNCTION("""COMPUTED_VALUE"""),"#VALUE!")</f>
        <v>#VALUE!</v>
      </c>
      <c r="P1836" s="1" t="str">
        <f>IFERROR(__xludf.DUMMYFUNCTION("""COMPUTED_VALUE"""),"#N/A")</f>
        <v>#N/A</v>
      </c>
      <c r="Q1836" s="1"/>
      <c r="R1836" s="1"/>
      <c r="S1836" s="1"/>
      <c r="T1836" s="1"/>
      <c r="U1836" s="3">
        <f>IFERROR(__xludf.DUMMYFUNCTION("""COMPUTED_VALUE"""),0.0)</f>
        <v>0</v>
      </c>
      <c r="V1836" s="1" t="str">
        <f>IFERROR(__xludf.DUMMYFUNCTION("""COMPUTED_VALUE"""),"#N/A")</f>
        <v>#N/A</v>
      </c>
      <c r="W1836" s="1" t="str">
        <f>IFERROR(__xludf.DUMMYFUNCTION("""COMPUTED_VALUE"""),"#N/A")</f>
        <v>#N/A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IFERROR(__xludf.DUMMYFUNCTION("""COMPUTED_VALUE"""),"Back of House Operations")</f>
        <v>Back of House Operations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IFERROR(__xludf.DUMMYFUNCTION("""COMPUTED_VALUE"""),"Jonathan Dimaculangan")</f>
        <v>Jonathan Dimaculangan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IFERROR(__xludf.DUMMYFUNCTION("""COMPUTED_VALUE"""),"#VALUE!")</f>
        <v>#VALUE!</v>
      </c>
      <c r="P1837" s="1" t="str">
        <f>IFERROR(__xludf.DUMMYFUNCTION("""COMPUTED_VALUE"""),"#N/A")</f>
        <v>#N/A</v>
      </c>
      <c r="Q1837" s="1"/>
      <c r="R1837" s="1"/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IFERROR(__xludf.DUMMYFUNCTION("""COMPUTED_VALUE"""),"#N/A")</f>
        <v>#N/A</v>
      </c>
      <c r="W1837" s="1" t="str">
        <f>IFERROR(__xludf.DUMMYFUNCTION("""COMPUTED_VALUE"""),"#N/A")</f>
        <v>#N/A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IFERROR(__xludf.DUMMYFUNCTION("""COMPUTED_VALUE"""),"#VALUE!")</f>
        <v>#VALUE!</v>
      </c>
      <c r="P1838" s="1" t="str">
        <f>IFERROR(__xludf.DUMMYFUNCTION("""COMPUTED_VALUE"""),"#N/A")</f>
        <v>#N/A</v>
      </c>
      <c r="Q1838" s="1"/>
      <c r="R1838" s="1"/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IFERROR(__xludf.DUMMYFUNCTION("""COMPUTED_VALUE"""),"#N/A")</f>
        <v>#N/A</v>
      </c>
      <c r="W1838" s="1" t="str">
        <f>IFERROR(__xludf.DUMMYFUNCTION("""COMPUTED_VALUE"""),"#N/A")</f>
        <v>#N/A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IFERROR(__xludf.DUMMYFUNCTION("""COMPUTED_VALUE"""),"#VALUE!")</f>
        <v>#VALUE!</v>
      </c>
      <c r="P1839" s="1" t="str">
        <f>IFERROR(__xludf.DUMMYFUNCTION("""COMPUTED_VALUE"""),"#N/A")</f>
        <v>#N/A</v>
      </c>
      <c r="Q1839" s="1"/>
      <c r="R1839" s="1"/>
      <c r="S1839" s="1"/>
      <c r="T1839" s="1"/>
      <c r="U1839" s="3">
        <f>IFERROR(__xludf.DUMMYFUNCTION("""COMPUTED_VALUE"""),0.0)</f>
        <v>0</v>
      </c>
      <c r="V1839" s="1" t="str">
        <f>IFERROR(__xludf.DUMMYFUNCTION("""COMPUTED_VALUE"""),"#N/A")</f>
        <v>#N/A</v>
      </c>
      <c r="W1839" s="1" t="str">
        <f>IFERROR(__xludf.DUMMYFUNCTION("""COMPUTED_VALUE"""),"#N/A")</f>
        <v>#N/A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IFERROR(__xludf.DUMMYFUNCTION("""COMPUTED_VALUE"""),"#VALUE!")</f>
        <v>#VALUE!</v>
      </c>
      <c r="P1840" s="1" t="str">
        <f>IFERROR(__xludf.DUMMYFUNCTION("""COMPUTED_VALUE"""),"#N/A")</f>
        <v>#N/A</v>
      </c>
      <c r="Q1840" s="1"/>
      <c r="R1840" s="1"/>
      <c r="S1840" s="1"/>
      <c r="T1840" s="1"/>
      <c r="U1840" s="3">
        <f>IFERROR(__xludf.DUMMYFUNCTION("""COMPUTED_VALUE"""),0.0)</f>
        <v>0</v>
      </c>
      <c r="V1840" s="1" t="str">
        <f>IFERROR(__xludf.DUMMYFUNCTION("""COMPUTED_VALUE"""),"#N/A")</f>
        <v>#N/A</v>
      </c>
      <c r="W1840" s="1" t="str">
        <f>IFERROR(__xludf.DUMMYFUNCTION("""COMPUTED_VALUE"""),"#N/A")</f>
        <v>#N/A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IFERROR(__xludf.DUMMYFUNCTION("""COMPUTED_VALUE"""),"#VALUE!")</f>
        <v>#VALUE!</v>
      </c>
      <c r="P1841" s="1" t="str">
        <f>IFERROR(__xludf.DUMMYFUNCTION("""COMPUTED_VALUE"""),"#N/A")</f>
        <v>#N/A</v>
      </c>
      <c r="Q1841" s="1"/>
      <c r="R1841" s="1"/>
      <c r="S1841" s="1"/>
      <c r="T1841" s="1"/>
      <c r="U1841" s="3">
        <f>IFERROR(__xludf.DUMMYFUNCTION("""COMPUTED_VALUE"""),0.0)</f>
        <v>0</v>
      </c>
      <c r="V1841" s="1" t="str">
        <f>IFERROR(__xludf.DUMMYFUNCTION("""COMPUTED_VALUE"""),"#N/A")</f>
        <v>#N/A</v>
      </c>
      <c r="W1841" s="1" t="str">
        <f>IFERROR(__xludf.DUMMYFUNCTION("""COMPUTED_VALUE"""),"#N/A")</f>
        <v>#N/A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IFERROR(__xludf.DUMMYFUNCTION("""COMPUTED_VALUE"""),"#VALUE!")</f>
        <v>#VALUE!</v>
      </c>
      <c r="P1842" s="1" t="str">
        <f>IFERROR(__xludf.DUMMYFUNCTION("""COMPUTED_VALUE"""),"#N/A")</f>
        <v>#N/A</v>
      </c>
      <c r="Q1842" s="1"/>
      <c r="R1842" s="1"/>
      <c r="S1842" s="1"/>
      <c r="T1842" s="1"/>
      <c r="U1842" s="3">
        <f>IFERROR(__xludf.DUMMYFUNCTION("""COMPUTED_VALUE"""),0.0)</f>
        <v>0</v>
      </c>
      <c r="V1842" s="1" t="str">
        <f>IFERROR(__xludf.DUMMYFUNCTION("""COMPUTED_VALUE"""),"#N/A")</f>
        <v>#N/A</v>
      </c>
      <c r="W1842" s="1" t="str">
        <f>IFERROR(__xludf.DUMMYFUNCTION("""COMPUTED_VALUE"""),"#N/A")</f>
        <v>#N/A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IFERROR(__xludf.DUMMYFUNCTION("""COMPUTED_VALUE"""),"#VALUE!")</f>
        <v>#VALUE!</v>
      </c>
      <c r="P1843" s="1" t="str">
        <f>IFERROR(__xludf.DUMMYFUNCTION("""COMPUTED_VALUE"""),"#N/A")</f>
        <v>#N/A</v>
      </c>
      <c r="Q1843" s="1"/>
      <c r="R1843" s="1"/>
      <c r="S1843" s="1"/>
      <c r="T1843" s="1"/>
      <c r="U1843" s="3">
        <f>IFERROR(__xludf.DUMMYFUNCTION("""COMPUTED_VALUE"""),0.0)</f>
        <v>0</v>
      </c>
      <c r="V1843" s="1" t="str">
        <f>IFERROR(__xludf.DUMMYFUNCTION("""COMPUTED_VALUE"""),"#N/A")</f>
        <v>#N/A</v>
      </c>
      <c r="W1843" s="1" t="str">
        <f>IFERROR(__xludf.DUMMYFUNCTION("""COMPUTED_VALUE"""),"#N/A")</f>
        <v>#N/A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IFERROR(__xludf.DUMMYFUNCTION("""COMPUTED_VALUE"""),"#VALUE!")</f>
        <v>#VALUE!</v>
      </c>
      <c r="P1844" s="1" t="str">
        <f>IFERROR(__xludf.DUMMYFUNCTION("""COMPUTED_VALUE"""),"#N/A")</f>
        <v>#N/A</v>
      </c>
      <c r="Q1844" s="1"/>
      <c r="R1844" s="1"/>
      <c r="S1844" s="1"/>
      <c r="T1844" s="1"/>
      <c r="U1844" s="3">
        <f>IFERROR(__xludf.DUMMYFUNCTION("""COMPUTED_VALUE"""),0.0)</f>
        <v>0</v>
      </c>
      <c r="V1844" s="1" t="str">
        <f>IFERROR(__xludf.DUMMYFUNCTION("""COMPUTED_VALUE"""),"#N/A")</f>
        <v>#N/A</v>
      </c>
      <c r="W1844" s="1" t="str">
        <f>IFERROR(__xludf.DUMMYFUNCTION("""COMPUTED_VALUE"""),"#N/A")</f>
        <v>#N/A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IFERROR(__xludf.DUMMYFUNCTION("""COMPUTED_VALUE"""),"#VALUE!")</f>
        <v>#VALUE!</v>
      </c>
      <c r="P1845" s="1" t="str">
        <f>IFERROR(__xludf.DUMMYFUNCTION("""COMPUTED_VALUE"""),"#N/A")</f>
        <v>#N/A</v>
      </c>
      <c r="Q1845" s="1"/>
      <c r="R1845" s="1"/>
      <c r="S1845" s="1"/>
      <c r="T1845" s="1"/>
      <c r="U1845" s="3">
        <f>IFERROR(__xludf.DUMMYFUNCTION("""COMPUTED_VALUE"""),0.0)</f>
        <v>0</v>
      </c>
      <c r="V1845" s="1" t="str">
        <f>IFERROR(__xludf.DUMMYFUNCTION("""COMPUTED_VALUE"""),"#N/A")</f>
        <v>#N/A</v>
      </c>
      <c r="W1845" s="1" t="str">
        <f>IFERROR(__xludf.DUMMYFUNCTION("""COMPUTED_VALUE"""),"#N/A")</f>
        <v>#N/A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IFERROR(__xludf.DUMMYFUNCTION("""COMPUTED_VALUE"""),"#VALUE!")</f>
        <v>#VALUE!</v>
      </c>
      <c r="P1846" s="1" t="str">
        <f>IFERROR(__xludf.DUMMYFUNCTION("""COMPUTED_VALUE"""),"#N/A")</f>
        <v>#N/A</v>
      </c>
      <c r="Q1846" s="1"/>
      <c r="R1846" s="1"/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IFERROR(__xludf.DUMMYFUNCTION("""COMPUTED_VALUE"""),"#N/A")</f>
        <v>#N/A</v>
      </c>
      <c r="W1846" s="1" t="str">
        <f>IFERROR(__xludf.DUMMYFUNCTION("""COMPUTED_VALUE"""),"#N/A")</f>
        <v>#N/A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IFERROR(__xludf.DUMMYFUNCTION("""COMPUTED_VALUE"""),"#VALUE!")</f>
        <v>#VALUE!</v>
      </c>
      <c r="P1847" s="1" t="str">
        <f>IFERROR(__xludf.DUMMYFUNCTION("""COMPUTED_VALUE"""),"#N/A")</f>
        <v>#N/A</v>
      </c>
      <c r="Q1847" s="1"/>
      <c r="R1847" s="1"/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IFERROR(__xludf.DUMMYFUNCTION("""COMPUTED_VALUE"""),"#N/A")</f>
        <v>#N/A</v>
      </c>
      <c r="W1847" s="1" t="str">
        <f>IFERROR(__xludf.DUMMYFUNCTION("""COMPUTED_VALUE"""),"#N/A")</f>
        <v>#N/A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IFERROR(__xludf.DUMMYFUNCTION("""COMPUTED_VALUE"""),"#VALUE!")</f>
        <v>#VALUE!</v>
      </c>
      <c r="P1848" s="1" t="str">
        <f>IFERROR(__xludf.DUMMYFUNCTION("""COMPUTED_VALUE"""),"#N/A")</f>
        <v>#N/A</v>
      </c>
      <c r="Q1848" s="1"/>
      <c r="R1848" s="1"/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IFERROR(__xludf.DUMMYFUNCTION("""COMPUTED_VALUE"""),"#N/A")</f>
        <v>#N/A</v>
      </c>
      <c r="W1848" s="1" t="str">
        <f>IFERROR(__xludf.DUMMYFUNCTION("""COMPUTED_VALUE"""),"#N/A")</f>
        <v>#N/A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IFERROR(__xludf.DUMMYFUNCTION("""COMPUTED_VALUE"""),"#VALUE!")</f>
        <v>#VALUE!</v>
      </c>
      <c r="P1849" s="1" t="str">
        <f>IFERROR(__xludf.DUMMYFUNCTION("""COMPUTED_VALUE"""),"#N/A")</f>
        <v>#N/A</v>
      </c>
      <c r="Q1849" s="1"/>
      <c r="R1849" s="1"/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IFERROR(__xludf.DUMMYFUNCTION("""COMPUTED_VALUE"""),"#N/A")</f>
        <v>#N/A</v>
      </c>
      <c r="W1849" s="1" t="str">
        <f>IFERROR(__xludf.DUMMYFUNCTION("""COMPUTED_VALUE"""),"#N/A")</f>
        <v>#N/A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IFERROR(__xludf.DUMMYFUNCTION("""COMPUTED_VALUE"""),"#VALUE!")</f>
        <v>#VALUE!</v>
      </c>
      <c r="P1850" s="1" t="str">
        <f>IFERROR(__xludf.DUMMYFUNCTION("""COMPUTED_VALUE"""),"#N/A")</f>
        <v>#N/A</v>
      </c>
      <c r="Q1850" s="1"/>
      <c r="R1850" s="1"/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IFERROR(__xludf.DUMMYFUNCTION("""COMPUTED_VALUE"""),"#N/A")</f>
        <v>#N/A</v>
      </c>
      <c r="W1850" s="1" t="str">
        <f>IFERROR(__xludf.DUMMYFUNCTION("""COMPUTED_VALUE"""),"#N/A")</f>
        <v>#N/A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IFERROR(__xludf.DUMMYFUNCTION("""COMPUTED_VALUE"""),"#VALUE!")</f>
        <v>#VALUE!</v>
      </c>
      <c r="P1851" s="1" t="str">
        <f>IFERROR(__xludf.DUMMYFUNCTION("""COMPUTED_VALUE"""),"#N/A")</f>
        <v>#N/A</v>
      </c>
      <c r="Q1851" s="1"/>
      <c r="R1851" s="1"/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IFERROR(__xludf.DUMMYFUNCTION("""COMPUTED_VALUE"""),"#N/A")</f>
        <v>#N/A</v>
      </c>
      <c r="W1851" s="1" t="str">
        <f>IFERROR(__xludf.DUMMYFUNCTION("""COMPUTED_VALUE"""),"#N/A")</f>
        <v>#N/A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IFERROR(__xludf.DUMMYFUNCTION("""COMPUTED_VALUE"""),"#VALUE!")</f>
        <v>#VALUE!</v>
      </c>
      <c r="P1852" s="1" t="str">
        <f>IFERROR(__xludf.DUMMYFUNCTION("""COMPUTED_VALUE"""),"#N/A")</f>
        <v>#N/A</v>
      </c>
      <c r="Q1852" s="1"/>
      <c r="R1852" s="1"/>
      <c r="S1852" s="1"/>
      <c r="T1852" s="1"/>
      <c r="U1852" s="3">
        <f>IFERROR(__xludf.DUMMYFUNCTION("""COMPUTED_VALUE"""),0.0)</f>
        <v>0</v>
      </c>
      <c r="V1852" s="1" t="str">
        <f>IFERROR(__xludf.DUMMYFUNCTION("""COMPUTED_VALUE"""),"#N/A")</f>
        <v>#N/A</v>
      </c>
      <c r="W1852" s="1" t="str">
        <f>IFERROR(__xludf.DUMMYFUNCTION("""COMPUTED_VALUE"""),"#N/A")</f>
        <v>#N/A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IFERROR(__xludf.DUMMYFUNCTION("""COMPUTED_VALUE"""),"#VALUE!")</f>
        <v>#VALUE!</v>
      </c>
      <c r="P1853" s="1" t="str">
        <f>IFERROR(__xludf.DUMMYFUNCTION("""COMPUTED_VALUE"""),"#N/A")</f>
        <v>#N/A</v>
      </c>
      <c r="Q1853" s="1"/>
      <c r="R1853" s="1"/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IFERROR(__xludf.DUMMYFUNCTION("""COMPUTED_VALUE"""),"#N/A")</f>
        <v>#N/A</v>
      </c>
      <c r="W1853" s="1" t="str">
        <f>IFERROR(__xludf.DUMMYFUNCTION("""COMPUTED_VALUE"""),"#N/A")</f>
        <v>#N/A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IFERROR(__xludf.DUMMYFUNCTION("""COMPUTED_VALUE"""),"#VALUE!")</f>
        <v>#VALUE!</v>
      </c>
      <c r="P1854" s="1" t="str">
        <f>IFERROR(__xludf.DUMMYFUNCTION("""COMPUTED_VALUE"""),"#N/A")</f>
        <v>#N/A</v>
      </c>
      <c r="Q1854" s="1"/>
      <c r="R1854" s="1"/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IFERROR(__xludf.DUMMYFUNCTION("""COMPUTED_VALUE"""),"#N/A")</f>
        <v>#N/A</v>
      </c>
      <c r="W1854" s="1" t="str">
        <f>IFERROR(__xludf.DUMMYFUNCTION("""COMPUTED_VALUE"""),"#N/A")</f>
        <v>#N/A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IFERROR(__xludf.DUMMYFUNCTION("""COMPUTED_VALUE"""),"#VALUE!")</f>
        <v>#VALUE!</v>
      </c>
      <c r="P1855" s="1" t="str">
        <f>IFERROR(__xludf.DUMMYFUNCTION("""COMPUTED_VALUE"""),"#N/A")</f>
        <v>#N/A</v>
      </c>
      <c r="Q1855" s="1"/>
      <c r="R1855" s="1"/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IFERROR(__xludf.DUMMYFUNCTION("""COMPUTED_VALUE"""),"#N/A")</f>
        <v>#N/A</v>
      </c>
      <c r="W1855" s="1" t="str">
        <f>IFERROR(__xludf.DUMMYFUNCTION("""COMPUTED_VALUE"""),"#N/A")</f>
        <v>#N/A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IFERROR(__xludf.DUMMYFUNCTION("""COMPUTED_VALUE"""),"Back of House Operations")</f>
        <v>Back of House Operations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IFERROR(__xludf.DUMMYFUNCTION("""COMPUTED_VALUE"""),"Jonathan Dimaculangan")</f>
        <v>Jonathan Dimaculangan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IFERROR(__xludf.DUMMYFUNCTION("""COMPUTED_VALUE"""),"#VALUE!")</f>
        <v>#VALUE!</v>
      </c>
      <c r="P1856" s="1" t="str">
        <f>IFERROR(__xludf.DUMMYFUNCTION("""COMPUTED_VALUE"""),"#N/A")</f>
        <v>#N/A</v>
      </c>
      <c r="Q1856" s="1"/>
      <c r="R1856" s="1"/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IFERROR(__xludf.DUMMYFUNCTION("""COMPUTED_VALUE"""),"#N/A")</f>
        <v>#N/A</v>
      </c>
      <c r="W1856" s="1" t="str">
        <f>IFERROR(__xludf.DUMMYFUNCTION("""COMPUTED_VALUE"""),"#N/A")</f>
        <v>#N/A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IFERROR(__xludf.DUMMYFUNCTION("""COMPUTED_VALUE"""),"#VALUE!")</f>
        <v>#VALUE!</v>
      </c>
      <c r="P1857" s="1" t="str">
        <f>IFERROR(__xludf.DUMMYFUNCTION("""COMPUTED_VALUE"""),"#N/A")</f>
        <v>#N/A</v>
      </c>
      <c r="Q1857" s="1"/>
      <c r="R1857" s="1"/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IFERROR(__xludf.DUMMYFUNCTION("""COMPUTED_VALUE"""),"#N/A")</f>
        <v>#N/A</v>
      </c>
      <c r="W1857" s="1" t="str">
        <f>IFERROR(__xludf.DUMMYFUNCTION("""COMPUTED_VALUE"""),"#N/A")</f>
        <v>#N/A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IFERROR(__xludf.DUMMYFUNCTION("""COMPUTED_VALUE"""),"#VALUE!")</f>
        <v>#VALUE!</v>
      </c>
      <c r="P1858" s="1" t="str">
        <f>IFERROR(__xludf.DUMMYFUNCTION("""COMPUTED_VALUE"""),"#N/A")</f>
        <v>#N/A</v>
      </c>
      <c r="Q1858" s="1"/>
      <c r="R1858" s="1"/>
      <c r="S1858" s="1"/>
      <c r="T1858" s="1"/>
      <c r="U1858" s="3">
        <f>IFERROR(__xludf.DUMMYFUNCTION("""COMPUTED_VALUE"""),0.0)</f>
        <v>0</v>
      </c>
      <c r="V1858" s="1" t="str">
        <f>IFERROR(__xludf.DUMMYFUNCTION("""COMPUTED_VALUE"""),"#N/A")</f>
        <v>#N/A</v>
      </c>
      <c r="W1858" s="1" t="str">
        <f>IFERROR(__xludf.DUMMYFUNCTION("""COMPUTED_VALUE"""),"#N/A")</f>
        <v>#N/A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IFERROR(__xludf.DUMMYFUNCTION("""COMPUTED_VALUE"""),"#VALUE!")</f>
        <v>#VALUE!</v>
      </c>
      <c r="P1859" s="1" t="str">
        <f>IFERROR(__xludf.DUMMYFUNCTION("""COMPUTED_VALUE"""),"#N/A")</f>
        <v>#N/A</v>
      </c>
      <c r="Q1859" s="1"/>
      <c r="R1859" s="1"/>
      <c r="S1859" s="1"/>
      <c r="T1859" s="1"/>
      <c r="U1859" s="3">
        <f>IFERROR(__xludf.DUMMYFUNCTION("""COMPUTED_VALUE"""),0.0)</f>
        <v>0</v>
      </c>
      <c r="V1859" s="1" t="str">
        <f>IFERROR(__xludf.DUMMYFUNCTION("""COMPUTED_VALUE"""),"#N/A")</f>
        <v>#N/A</v>
      </c>
      <c r="W1859" s="1" t="str">
        <f>IFERROR(__xludf.DUMMYFUNCTION("""COMPUTED_VALUE"""),"#N/A")</f>
        <v>#N/A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IFERROR(__xludf.DUMMYFUNCTION("""COMPUTED_VALUE"""),"#VALUE!")</f>
        <v>#VALUE!</v>
      </c>
      <c r="P1860" s="1" t="str">
        <f>IFERROR(__xludf.DUMMYFUNCTION("""COMPUTED_VALUE"""),"#N/A")</f>
        <v>#N/A</v>
      </c>
      <c r="Q1860" s="1"/>
      <c r="R1860" s="1"/>
      <c r="S1860" s="1"/>
      <c r="T1860" s="1"/>
      <c r="U1860" s="3">
        <f>IFERROR(__xludf.DUMMYFUNCTION("""COMPUTED_VALUE"""),0.0)</f>
        <v>0</v>
      </c>
      <c r="V1860" s="1" t="str">
        <f>IFERROR(__xludf.DUMMYFUNCTION("""COMPUTED_VALUE"""),"#N/A")</f>
        <v>#N/A</v>
      </c>
      <c r="W1860" s="1" t="str">
        <f>IFERROR(__xludf.DUMMYFUNCTION("""COMPUTED_VALUE"""),"#N/A")</f>
        <v>#N/A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IFERROR(__xludf.DUMMYFUNCTION("""COMPUTED_VALUE"""),"#VALUE!")</f>
        <v>#VALUE!</v>
      </c>
      <c r="P1861" s="1" t="str">
        <f>IFERROR(__xludf.DUMMYFUNCTION("""COMPUTED_VALUE"""),"#N/A")</f>
        <v>#N/A</v>
      </c>
      <c r="Q1861" s="1"/>
      <c r="R1861" s="1"/>
      <c r="S1861" s="1"/>
      <c r="T1861" s="1"/>
      <c r="U1861" s="3">
        <f>IFERROR(__xludf.DUMMYFUNCTION("""COMPUTED_VALUE"""),0.0)</f>
        <v>0</v>
      </c>
      <c r="V1861" s="1" t="str">
        <f>IFERROR(__xludf.DUMMYFUNCTION("""COMPUTED_VALUE"""),"#N/A")</f>
        <v>#N/A</v>
      </c>
      <c r="W1861" s="1" t="str">
        <f>IFERROR(__xludf.DUMMYFUNCTION("""COMPUTED_VALUE"""),"#N/A")</f>
        <v>#N/A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IFERROR(__xludf.DUMMYFUNCTION("""COMPUTED_VALUE"""),"#VALUE!")</f>
        <v>#VALUE!</v>
      </c>
      <c r="P1862" s="1" t="str">
        <f>IFERROR(__xludf.DUMMYFUNCTION("""COMPUTED_VALUE"""),"#N/A")</f>
        <v>#N/A</v>
      </c>
      <c r="Q1862" s="1"/>
      <c r="R1862" s="1"/>
      <c r="S1862" s="1"/>
      <c r="T1862" s="1"/>
      <c r="U1862" s="3">
        <f>IFERROR(__xludf.DUMMYFUNCTION("""COMPUTED_VALUE"""),0.0)</f>
        <v>0</v>
      </c>
      <c r="V1862" s="1" t="str">
        <f>IFERROR(__xludf.DUMMYFUNCTION("""COMPUTED_VALUE"""),"#N/A")</f>
        <v>#N/A</v>
      </c>
      <c r="W1862" s="1" t="str">
        <f>IFERROR(__xludf.DUMMYFUNCTION("""COMPUTED_VALUE"""),"#N/A")</f>
        <v>#N/A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IFERROR(__xludf.DUMMYFUNCTION("""COMPUTED_VALUE"""),"#VALUE!")</f>
        <v>#VALUE!</v>
      </c>
      <c r="P1863" s="1" t="str">
        <f>IFERROR(__xludf.DUMMYFUNCTION("""COMPUTED_VALUE"""),"#N/A")</f>
        <v>#N/A</v>
      </c>
      <c r="Q1863" s="1"/>
      <c r="R1863" s="1"/>
      <c r="S1863" s="1"/>
      <c r="T1863" s="1"/>
      <c r="U1863" s="3">
        <f>IFERROR(__xludf.DUMMYFUNCTION("""COMPUTED_VALUE"""),0.0)</f>
        <v>0</v>
      </c>
      <c r="V1863" s="1" t="str">
        <f>IFERROR(__xludf.DUMMYFUNCTION("""COMPUTED_VALUE"""),"#N/A")</f>
        <v>#N/A</v>
      </c>
      <c r="W1863" s="1" t="str">
        <f>IFERROR(__xludf.DUMMYFUNCTION("""COMPUTED_VALUE"""),"#N/A")</f>
        <v>#N/A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IFERROR(__xludf.DUMMYFUNCTION("""COMPUTED_VALUE"""),"#VALUE!")</f>
        <v>#VALUE!</v>
      </c>
      <c r="P1864" s="1" t="str">
        <f>IFERROR(__xludf.DUMMYFUNCTION("""COMPUTED_VALUE"""),"#N/A")</f>
        <v>#N/A</v>
      </c>
      <c r="Q1864" s="1"/>
      <c r="R1864" s="1"/>
      <c r="S1864" s="1"/>
      <c r="T1864" s="1"/>
      <c r="U1864" s="3">
        <f>IFERROR(__xludf.DUMMYFUNCTION("""COMPUTED_VALUE"""),0.0)</f>
        <v>0</v>
      </c>
      <c r="V1864" s="1" t="str">
        <f>IFERROR(__xludf.DUMMYFUNCTION("""COMPUTED_VALUE"""),"#N/A")</f>
        <v>#N/A</v>
      </c>
      <c r="W1864" s="1" t="str">
        <f>IFERROR(__xludf.DUMMYFUNCTION("""COMPUTED_VALUE"""),"#N/A")</f>
        <v>#N/A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IFERROR(__xludf.DUMMYFUNCTION("""COMPUTED_VALUE"""),"#VALUE!")</f>
        <v>#VALUE!</v>
      </c>
      <c r="P1865" s="1" t="str">
        <f>IFERROR(__xludf.DUMMYFUNCTION("""COMPUTED_VALUE"""),"#N/A")</f>
        <v>#N/A</v>
      </c>
      <c r="Q1865" s="1"/>
      <c r="R1865" s="1"/>
      <c r="S1865" s="1"/>
      <c r="T1865" s="1"/>
      <c r="U1865" s="3">
        <f>IFERROR(__xludf.DUMMYFUNCTION("""COMPUTED_VALUE"""),0.0)</f>
        <v>0</v>
      </c>
      <c r="V1865" s="1" t="str">
        <f>IFERROR(__xludf.DUMMYFUNCTION("""COMPUTED_VALUE"""),"#N/A")</f>
        <v>#N/A</v>
      </c>
      <c r="W1865" s="1" t="str">
        <f>IFERROR(__xludf.DUMMYFUNCTION("""COMPUTED_VALUE"""),"#N/A")</f>
        <v>#N/A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IFERROR(__xludf.DUMMYFUNCTION("""COMPUTED_VALUE"""),"#VALUE!")</f>
        <v>#VALUE!</v>
      </c>
      <c r="P1866" s="1" t="str">
        <f>IFERROR(__xludf.DUMMYFUNCTION("""COMPUTED_VALUE"""),"#N/A")</f>
        <v>#N/A</v>
      </c>
      <c r="Q1866" s="1"/>
      <c r="R1866" s="1"/>
      <c r="S1866" s="1"/>
      <c r="T1866" s="1"/>
      <c r="U1866" s="3">
        <f>IFERROR(__xludf.DUMMYFUNCTION("""COMPUTED_VALUE"""),0.0)</f>
        <v>0</v>
      </c>
      <c r="V1866" s="1" t="str">
        <f>IFERROR(__xludf.DUMMYFUNCTION("""COMPUTED_VALUE"""),"#N/A")</f>
        <v>#N/A</v>
      </c>
      <c r="W1866" s="1" t="str">
        <f>IFERROR(__xludf.DUMMYFUNCTION("""COMPUTED_VALUE"""),"#N/A")</f>
        <v>#N/A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IFERROR(__xludf.DUMMYFUNCTION("""COMPUTED_VALUE"""),"#VALUE!")</f>
        <v>#VALUE!</v>
      </c>
      <c r="P1867" s="1" t="str">
        <f>IFERROR(__xludf.DUMMYFUNCTION("""COMPUTED_VALUE"""),"#N/A")</f>
        <v>#N/A</v>
      </c>
      <c r="Q1867" s="1"/>
      <c r="R1867" s="1"/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IFERROR(__xludf.DUMMYFUNCTION("""COMPUTED_VALUE"""),"#N/A")</f>
        <v>#N/A</v>
      </c>
      <c r="W1867" s="1" t="str">
        <f>IFERROR(__xludf.DUMMYFUNCTION("""COMPUTED_VALUE"""),"#N/A")</f>
        <v>#N/A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IFERROR(__xludf.DUMMYFUNCTION("""COMPUTED_VALUE"""),"#VALUE!")</f>
        <v>#VALUE!</v>
      </c>
      <c r="P1868" s="1" t="str">
        <f>IFERROR(__xludf.DUMMYFUNCTION("""COMPUTED_VALUE"""),"#N/A")</f>
        <v>#N/A</v>
      </c>
      <c r="Q1868" s="1"/>
      <c r="R1868" s="1"/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IFERROR(__xludf.DUMMYFUNCTION("""COMPUTED_VALUE"""),"#N/A")</f>
        <v>#N/A</v>
      </c>
      <c r="W1868" s="1" t="str">
        <f>IFERROR(__xludf.DUMMYFUNCTION("""COMPUTED_VALUE"""),"#N/A")</f>
        <v>#N/A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IFERROR(__xludf.DUMMYFUNCTION("""COMPUTED_VALUE"""),"#VALUE!")</f>
        <v>#VALUE!</v>
      </c>
      <c r="P1869" s="1" t="str">
        <f>IFERROR(__xludf.DUMMYFUNCTION("""COMPUTED_VALUE"""),"#N/A")</f>
        <v>#N/A</v>
      </c>
      <c r="Q1869" s="1"/>
      <c r="R1869" s="1"/>
      <c r="S1869" s="1"/>
      <c r="T1869" s="1"/>
      <c r="U1869" s="3">
        <f>IFERROR(__xludf.DUMMYFUNCTION("""COMPUTED_VALUE"""),0.0)</f>
        <v>0</v>
      </c>
      <c r="V1869" s="1" t="str">
        <f>IFERROR(__xludf.DUMMYFUNCTION("""COMPUTED_VALUE"""),"#N/A")</f>
        <v>#N/A</v>
      </c>
      <c r="W1869" s="1" t="str">
        <f>IFERROR(__xludf.DUMMYFUNCTION("""COMPUTED_VALUE"""),"#N/A")</f>
        <v>#N/A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IFERROR(__xludf.DUMMYFUNCTION("""COMPUTED_VALUE"""),"#VALUE!")</f>
        <v>#VALUE!</v>
      </c>
      <c r="P1870" s="1" t="str">
        <f>IFERROR(__xludf.DUMMYFUNCTION("""COMPUTED_VALUE"""),"#N/A")</f>
        <v>#N/A</v>
      </c>
      <c r="Q1870" s="1"/>
      <c r="R1870" s="1"/>
      <c r="S1870" s="1"/>
      <c r="T1870" s="1"/>
      <c r="U1870" s="3">
        <f>IFERROR(__xludf.DUMMYFUNCTION("""COMPUTED_VALUE"""),0.0)</f>
        <v>0</v>
      </c>
      <c r="V1870" s="1" t="str">
        <f>IFERROR(__xludf.DUMMYFUNCTION("""COMPUTED_VALUE"""),"#N/A")</f>
        <v>#N/A</v>
      </c>
      <c r="W1870" s="1" t="str">
        <f>IFERROR(__xludf.DUMMYFUNCTION("""COMPUTED_VALUE"""),"#N/A")</f>
        <v>#N/A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IFERROR(__xludf.DUMMYFUNCTION("""COMPUTED_VALUE"""),"#VALUE!")</f>
        <v>#VALUE!</v>
      </c>
      <c r="P1871" s="1" t="str">
        <f>IFERROR(__xludf.DUMMYFUNCTION("""COMPUTED_VALUE"""),"#N/A")</f>
        <v>#N/A</v>
      </c>
      <c r="Q1871" s="1"/>
      <c r="R1871" s="1"/>
      <c r="S1871" s="1"/>
      <c r="T1871" s="1"/>
      <c r="U1871" s="3">
        <f>IFERROR(__xludf.DUMMYFUNCTION("""COMPUTED_VALUE"""),0.0)</f>
        <v>0</v>
      </c>
      <c r="V1871" s="1" t="str">
        <f>IFERROR(__xludf.DUMMYFUNCTION("""COMPUTED_VALUE"""),"#N/A")</f>
        <v>#N/A</v>
      </c>
      <c r="W1871" s="1" t="str">
        <f>IFERROR(__xludf.DUMMYFUNCTION("""COMPUTED_VALUE"""),"#N/A")</f>
        <v>#N/A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IFERROR(__xludf.DUMMYFUNCTION("""COMPUTED_VALUE"""),"#VALUE!")</f>
        <v>#VALUE!</v>
      </c>
      <c r="P1872" s="1" t="str">
        <f>IFERROR(__xludf.DUMMYFUNCTION("""COMPUTED_VALUE"""),"#N/A")</f>
        <v>#N/A</v>
      </c>
      <c r="Q1872" s="1"/>
      <c r="R1872" s="1"/>
      <c r="S1872" s="1"/>
      <c r="T1872" s="1"/>
      <c r="U1872" s="3">
        <f>IFERROR(__xludf.DUMMYFUNCTION("""COMPUTED_VALUE"""),0.0)</f>
        <v>0</v>
      </c>
      <c r="V1872" s="1" t="str">
        <f>IFERROR(__xludf.DUMMYFUNCTION("""COMPUTED_VALUE"""),"#N/A")</f>
        <v>#N/A</v>
      </c>
      <c r="W1872" s="1" t="str">
        <f>IFERROR(__xludf.DUMMYFUNCTION("""COMPUTED_VALUE"""),"#N/A")</f>
        <v>#N/A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IFERROR(__xludf.DUMMYFUNCTION("""COMPUTED_VALUE"""),"#VALUE!")</f>
        <v>#VALUE!</v>
      </c>
      <c r="P1873" s="1" t="str">
        <f>IFERROR(__xludf.DUMMYFUNCTION("""COMPUTED_VALUE"""),"#N/A")</f>
        <v>#N/A</v>
      </c>
      <c r="Q1873" s="1"/>
      <c r="R1873" s="1"/>
      <c r="S1873" s="1"/>
      <c r="T1873" s="1"/>
      <c r="U1873" s="3">
        <f>IFERROR(__xludf.DUMMYFUNCTION("""COMPUTED_VALUE"""),0.0)</f>
        <v>0</v>
      </c>
      <c r="V1873" s="1" t="str">
        <f>IFERROR(__xludf.DUMMYFUNCTION("""COMPUTED_VALUE"""),"#N/A")</f>
        <v>#N/A</v>
      </c>
      <c r="W1873" s="1" t="str">
        <f>IFERROR(__xludf.DUMMYFUNCTION("""COMPUTED_VALUE"""),"#N/A")</f>
        <v>#N/A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IFERROR(__xludf.DUMMYFUNCTION("""COMPUTED_VALUE"""),"#VALUE!")</f>
        <v>#VALUE!</v>
      </c>
      <c r="P1874" s="1" t="str">
        <f>IFERROR(__xludf.DUMMYFUNCTION("""COMPUTED_VALUE"""),"#N/A")</f>
        <v>#N/A</v>
      </c>
      <c r="Q1874" s="1"/>
      <c r="R1874" s="1"/>
      <c r="S1874" s="1"/>
      <c r="T1874" s="1"/>
      <c r="U1874" s="3">
        <f>IFERROR(__xludf.DUMMYFUNCTION("""COMPUTED_VALUE"""),0.0)</f>
        <v>0</v>
      </c>
      <c r="V1874" s="1" t="str">
        <f>IFERROR(__xludf.DUMMYFUNCTION("""COMPUTED_VALUE"""),"#N/A")</f>
        <v>#N/A</v>
      </c>
      <c r="W1874" s="1" t="str">
        <f>IFERROR(__xludf.DUMMYFUNCTION("""COMPUTED_VALUE"""),"#N/A")</f>
        <v>#N/A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IFERROR(__xludf.DUMMYFUNCTION("""COMPUTED_VALUE"""),"#VALUE!")</f>
        <v>#VALUE!</v>
      </c>
      <c r="P1875" s="1" t="str">
        <f>IFERROR(__xludf.DUMMYFUNCTION("""COMPUTED_VALUE"""),"#N/A")</f>
        <v>#N/A</v>
      </c>
      <c r="Q1875" s="1"/>
      <c r="R1875" s="1"/>
      <c r="S1875" s="1"/>
      <c r="T1875" s="1"/>
      <c r="U1875" s="3">
        <f>IFERROR(__xludf.DUMMYFUNCTION("""COMPUTED_VALUE"""),0.0)</f>
        <v>0</v>
      </c>
      <c r="V1875" s="1" t="str">
        <f>IFERROR(__xludf.DUMMYFUNCTION("""COMPUTED_VALUE"""),"#N/A")</f>
        <v>#N/A</v>
      </c>
      <c r="W1875" s="1" t="str">
        <f>IFERROR(__xludf.DUMMYFUNCTION("""COMPUTED_VALUE"""),"#N/A")</f>
        <v>#N/A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IFERROR(__xludf.DUMMYFUNCTION("""COMPUTED_VALUE"""),"#VALUE!")</f>
        <v>#VALUE!</v>
      </c>
      <c r="P1876" s="1" t="str">
        <f>IFERROR(__xludf.DUMMYFUNCTION("""COMPUTED_VALUE"""),"#N/A")</f>
        <v>#N/A</v>
      </c>
      <c r="Q1876" s="1"/>
      <c r="R1876" s="1"/>
      <c r="S1876" s="1"/>
      <c r="T1876" s="1"/>
      <c r="U1876" s="3">
        <f>IFERROR(__xludf.DUMMYFUNCTION("""COMPUTED_VALUE"""),0.0)</f>
        <v>0</v>
      </c>
      <c r="V1876" s="1" t="str">
        <f>IFERROR(__xludf.DUMMYFUNCTION("""COMPUTED_VALUE"""),"#N/A")</f>
        <v>#N/A</v>
      </c>
      <c r="W1876" s="1" t="str">
        <f>IFERROR(__xludf.DUMMYFUNCTION("""COMPUTED_VALUE"""),"#N/A")</f>
        <v>#N/A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IFERROR(__xludf.DUMMYFUNCTION("""COMPUTED_VALUE"""),"#VALUE!")</f>
        <v>#VALUE!</v>
      </c>
      <c r="P1877" s="1" t="str">
        <f>IFERROR(__xludf.DUMMYFUNCTION("""COMPUTED_VALUE"""),"#N/A")</f>
        <v>#N/A</v>
      </c>
      <c r="Q1877" s="1"/>
      <c r="R1877" s="1"/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IFERROR(__xludf.DUMMYFUNCTION("""COMPUTED_VALUE"""),"#N/A")</f>
        <v>#N/A</v>
      </c>
      <c r="W1877" s="1" t="str">
        <f>IFERROR(__xludf.DUMMYFUNCTION("""COMPUTED_VALUE"""),"#N/A")</f>
        <v>#N/A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IFERROR(__xludf.DUMMYFUNCTION("""COMPUTED_VALUE"""),"#VALUE!")</f>
        <v>#VALUE!</v>
      </c>
      <c r="P1878" s="1" t="str">
        <f>IFERROR(__xludf.DUMMYFUNCTION("""COMPUTED_VALUE"""),"#N/A")</f>
        <v>#N/A</v>
      </c>
      <c r="Q1878" s="1"/>
      <c r="R1878" s="1"/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IFERROR(__xludf.DUMMYFUNCTION("""COMPUTED_VALUE"""),"#N/A")</f>
        <v>#N/A</v>
      </c>
      <c r="W1878" s="1" t="str">
        <f>IFERROR(__xludf.DUMMYFUNCTION("""COMPUTED_VALUE"""),"#N/A")</f>
        <v>#N/A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IFERROR(__xludf.DUMMYFUNCTION("""COMPUTED_VALUE"""),"#VALUE!")</f>
        <v>#VALUE!</v>
      </c>
      <c r="P1879" s="1" t="str">
        <f>IFERROR(__xludf.DUMMYFUNCTION("""COMPUTED_VALUE"""),"#N/A")</f>
        <v>#N/A</v>
      </c>
      <c r="Q1879" s="1"/>
      <c r="R1879" s="1"/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IFERROR(__xludf.DUMMYFUNCTION("""COMPUTED_VALUE"""),"#N/A")</f>
        <v>#N/A</v>
      </c>
      <c r="W1879" s="1" t="str">
        <f>IFERROR(__xludf.DUMMYFUNCTION("""COMPUTED_VALUE"""),"#N/A")</f>
        <v>#N/A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IFERROR(__xludf.DUMMYFUNCTION("""COMPUTED_VALUE"""),"#VALUE!")</f>
        <v>#VALUE!</v>
      </c>
      <c r="P1880" s="1" t="str">
        <f>IFERROR(__xludf.DUMMYFUNCTION("""COMPUTED_VALUE"""),"#N/A")</f>
        <v>#N/A</v>
      </c>
      <c r="Q1880" s="1"/>
      <c r="R1880" s="1"/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IFERROR(__xludf.DUMMYFUNCTION("""COMPUTED_VALUE"""),"#N/A")</f>
        <v>#N/A</v>
      </c>
      <c r="W1880" s="1" t="str">
        <f>IFERROR(__xludf.DUMMYFUNCTION("""COMPUTED_VALUE"""),"#N/A")</f>
        <v>#N/A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IFERROR(__xludf.DUMMYFUNCTION("""COMPUTED_VALUE"""),"#VALUE!")</f>
        <v>#VALUE!</v>
      </c>
      <c r="P1881" s="1" t="str">
        <f>IFERROR(__xludf.DUMMYFUNCTION("""COMPUTED_VALUE"""),"#N/A")</f>
        <v>#N/A</v>
      </c>
      <c r="Q1881" s="1"/>
      <c r="R1881" s="1"/>
      <c r="S1881" s="1"/>
      <c r="T1881" s="1"/>
      <c r="U1881" s="3">
        <f>IFERROR(__xludf.DUMMYFUNCTION("""COMPUTED_VALUE"""),0.0)</f>
        <v>0</v>
      </c>
      <c r="V1881" s="1" t="str">
        <f>IFERROR(__xludf.DUMMYFUNCTION("""COMPUTED_VALUE"""),"#N/A")</f>
        <v>#N/A</v>
      </c>
      <c r="W1881" s="1" t="str">
        <f>IFERROR(__xludf.DUMMYFUNCTION("""COMPUTED_VALUE"""),"#N/A")</f>
        <v>#N/A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IFERROR(__xludf.DUMMYFUNCTION("""COMPUTED_VALUE"""),"#VALUE!")</f>
        <v>#VALUE!</v>
      </c>
      <c r="P1882" s="1" t="str">
        <f>IFERROR(__xludf.DUMMYFUNCTION("""COMPUTED_VALUE"""),"#N/A")</f>
        <v>#N/A</v>
      </c>
      <c r="Q1882" s="1"/>
      <c r="R1882" s="1"/>
      <c r="S1882" s="1"/>
      <c r="T1882" s="1"/>
      <c r="U1882" s="3">
        <f>IFERROR(__xludf.DUMMYFUNCTION("""COMPUTED_VALUE"""),0.0)</f>
        <v>0</v>
      </c>
      <c r="V1882" s="1" t="str">
        <f>IFERROR(__xludf.DUMMYFUNCTION("""COMPUTED_VALUE"""),"#N/A")</f>
        <v>#N/A</v>
      </c>
      <c r="W1882" s="1" t="str">
        <f>IFERROR(__xludf.DUMMYFUNCTION("""COMPUTED_VALUE"""),"#N/A")</f>
        <v>#N/A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IFERROR(__xludf.DUMMYFUNCTION("""COMPUTED_VALUE"""),"#VALUE!")</f>
        <v>#VALUE!</v>
      </c>
      <c r="P1883" s="1" t="str">
        <f>IFERROR(__xludf.DUMMYFUNCTION("""COMPUTED_VALUE"""),"#N/A")</f>
        <v>#N/A</v>
      </c>
      <c r="Q1883" s="1"/>
      <c r="R1883" s="1"/>
      <c r="S1883" s="1"/>
      <c r="T1883" s="1"/>
      <c r="U1883" s="3">
        <f>IFERROR(__xludf.DUMMYFUNCTION("""COMPUTED_VALUE"""),0.0)</f>
        <v>0</v>
      </c>
      <c r="V1883" s="1" t="str">
        <f>IFERROR(__xludf.DUMMYFUNCTION("""COMPUTED_VALUE"""),"#N/A")</f>
        <v>#N/A</v>
      </c>
      <c r="W1883" s="1" t="str">
        <f>IFERROR(__xludf.DUMMYFUNCTION("""COMPUTED_VALUE"""),"#N/A")</f>
        <v>#N/A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IFERROR(__xludf.DUMMYFUNCTION("""COMPUTED_VALUE"""),"#VALUE!")</f>
        <v>#VALUE!</v>
      </c>
      <c r="P1884" s="1" t="str">
        <f>IFERROR(__xludf.DUMMYFUNCTION("""COMPUTED_VALUE"""),"#N/A")</f>
        <v>#N/A</v>
      </c>
      <c r="Q1884" s="1"/>
      <c r="R1884" s="1"/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IFERROR(__xludf.DUMMYFUNCTION("""COMPUTED_VALUE"""),"#N/A")</f>
        <v>#N/A</v>
      </c>
      <c r="W1884" s="1" t="str">
        <f>IFERROR(__xludf.DUMMYFUNCTION("""COMPUTED_VALUE"""),"#N/A")</f>
        <v>#N/A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IFERROR(__xludf.DUMMYFUNCTION("""COMPUTED_VALUE"""),"#VALUE!")</f>
        <v>#VALUE!</v>
      </c>
      <c r="P1885" s="1" t="str">
        <f>IFERROR(__xludf.DUMMYFUNCTION("""COMPUTED_VALUE"""),"#N/A")</f>
        <v>#N/A</v>
      </c>
      <c r="Q1885" s="1"/>
      <c r="R1885" s="1"/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IFERROR(__xludf.DUMMYFUNCTION("""COMPUTED_VALUE"""),"#N/A")</f>
        <v>#N/A</v>
      </c>
      <c r="W1885" s="1" t="str">
        <f>IFERROR(__xludf.DUMMYFUNCTION("""COMPUTED_VALUE"""),"#N/A")</f>
        <v>#N/A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IFERROR(__xludf.DUMMYFUNCTION("""COMPUTED_VALUE"""),"#VALUE!")</f>
        <v>#VALUE!</v>
      </c>
      <c r="P1886" s="1" t="str">
        <f>IFERROR(__xludf.DUMMYFUNCTION("""COMPUTED_VALUE"""),"#N/A")</f>
        <v>#N/A</v>
      </c>
      <c r="Q1886" s="1"/>
      <c r="R1886" s="1"/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IFERROR(__xludf.DUMMYFUNCTION("""COMPUTED_VALUE"""),"#N/A")</f>
        <v>#N/A</v>
      </c>
      <c r="W1886" s="1" t="str">
        <f>IFERROR(__xludf.DUMMYFUNCTION("""COMPUTED_VALUE"""),"#N/A")</f>
        <v>#N/A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IFERROR(__xludf.DUMMYFUNCTION("""COMPUTED_VALUE"""),"#VALUE!")</f>
        <v>#VALUE!</v>
      </c>
      <c r="P1887" s="1" t="str">
        <f>IFERROR(__xludf.DUMMYFUNCTION("""COMPUTED_VALUE"""),"#N/A")</f>
        <v>#N/A</v>
      </c>
      <c r="Q1887" s="1"/>
      <c r="R1887" s="1"/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IFERROR(__xludf.DUMMYFUNCTION("""COMPUTED_VALUE"""),"#N/A")</f>
        <v>#N/A</v>
      </c>
      <c r="W1887" s="1" t="str">
        <f>IFERROR(__xludf.DUMMYFUNCTION("""COMPUTED_VALUE"""),"#N/A")</f>
        <v>#N/A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IFERROR(__xludf.DUMMYFUNCTION("""COMPUTED_VALUE"""),"#VALUE!")</f>
        <v>#VALUE!</v>
      </c>
      <c r="P1888" s="1" t="str">
        <f>IFERROR(__xludf.DUMMYFUNCTION("""COMPUTED_VALUE"""),"#N/A")</f>
        <v>#N/A</v>
      </c>
      <c r="Q1888" s="1"/>
      <c r="R1888" s="1"/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IFERROR(__xludf.DUMMYFUNCTION("""COMPUTED_VALUE"""),"#N/A")</f>
        <v>#N/A</v>
      </c>
      <c r="W1888" s="1" t="str">
        <f>IFERROR(__xludf.DUMMYFUNCTION("""COMPUTED_VALUE"""),"#N/A")</f>
        <v>#N/A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IFERROR(__xludf.DUMMYFUNCTION("""COMPUTED_VALUE"""),"#VALUE!")</f>
        <v>#VALUE!</v>
      </c>
      <c r="P1889" s="1" t="str">
        <f>IFERROR(__xludf.DUMMYFUNCTION("""COMPUTED_VALUE"""),"#N/A")</f>
        <v>#N/A</v>
      </c>
      <c r="Q1889" s="1"/>
      <c r="R1889" s="1"/>
      <c r="S1889" s="1"/>
      <c r="T1889" s="1"/>
      <c r="U1889" s="3">
        <f>IFERROR(__xludf.DUMMYFUNCTION("""COMPUTED_VALUE"""),0.0)</f>
        <v>0</v>
      </c>
      <c r="V1889" s="1" t="str">
        <f>IFERROR(__xludf.DUMMYFUNCTION("""COMPUTED_VALUE"""),"#N/A")</f>
        <v>#N/A</v>
      </c>
      <c r="W1889" s="1" t="str">
        <f>IFERROR(__xludf.DUMMYFUNCTION("""COMPUTED_VALUE"""),"#N/A")</f>
        <v>#N/A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IFERROR(__xludf.DUMMYFUNCTION("""COMPUTED_VALUE"""),"#VALUE!")</f>
        <v>#VALUE!</v>
      </c>
      <c r="P1890" s="1" t="str">
        <f>IFERROR(__xludf.DUMMYFUNCTION("""COMPUTED_VALUE"""),"#N/A")</f>
        <v>#N/A</v>
      </c>
      <c r="Q1890" s="1"/>
      <c r="R1890" s="1"/>
      <c r="S1890" s="1"/>
      <c r="T1890" s="1"/>
      <c r="U1890" s="3">
        <f>IFERROR(__xludf.DUMMYFUNCTION("""COMPUTED_VALUE"""),0.0)</f>
        <v>0</v>
      </c>
      <c r="V1890" s="1" t="str">
        <f>IFERROR(__xludf.DUMMYFUNCTION("""COMPUTED_VALUE"""),"#N/A")</f>
        <v>#N/A</v>
      </c>
      <c r="W1890" s="1" t="str">
        <f>IFERROR(__xludf.DUMMYFUNCTION("""COMPUTED_VALUE"""),"#N/A")</f>
        <v>#N/A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IFERROR(__xludf.DUMMYFUNCTION("""COMPUTED_VALUE"""),"Nate Vela")</f>
        <v>Nate Vela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IFERROR(__xludf.DUMMYFUNCTION("""COMPUTED_VALUE"""),"#VALUE!")</f>
        <v>#VALUE!</v>
      </c>
      <c r="P1891" s="1" t="str">
        <f>IFERROR(__xludf.DUMMYFUNCTION("""COMPUTED_VALUE"""),"#N/A")</f>
        <v>#N/A</v>
      </c>
      <c r="Q1891" s="1"/>
      <c r="R1891" s="1"/>
      <c r="S1891" s="1"/>
      <c r="T1891" s="1"/>
      <c r="U1891" s="3">
        <f>IFERROR(__xludf.DUMMYFUNCTION("""COMPUTED_VALUE"""),0.0)</f>
        <v>0</v>
      </c>
      <c r="V1891" s="1" t="str">
        <f>IFERROR(__xludf.DUMMYFUNCTION("""COMPUTED_VALUE"""),"#N/A")</f>
        <v>#N/A</v>
      </c>
      <c r="W1891" s="1" t="str">
        <f>IFERROR(__xludf.DUMMYFUNCTION("""COMPUTED_VALUE"""),"#N/A")</f>
        <v>#N/A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IFERROR(__xludf.DUMMYFUNCTION("""COMPUTED_VALUE"""),"#VALUE!")</f>
        <v>#VALUE!</v>
      </c>
      <c r="P1892" s="1" t="str">
        <f>IFERROR(__xludf.DUMMYFUNCTION("""COMPUTED_VALUE"""),"#N/A")</f>
        <v>#N/A</v>
      </c>
      <c r="Q1892" s="1"/>
      <c r="R1892" s="1"/>
      <c r="S1892" s="1"/>
      <c r="T1892" s="1"/>
      <c r="U1892" s="3">
        <f>IFERROR(__xludf.DUMMYFUNCTION("""COMPUTED_VALUE"""),0.0)</f>
        <v>0</v>
      </c>
      <c r="V1892" s="1" t="str">
        <f>IFERROR(__xludf.DUMMYFUNCTION("""COMPUTED_VALUE"""),"#N/A")</f>
        <v>#N/A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IFERROR(__xludf.DUMMYFUNCTION("""COMPUTED_VALUE"""),"#VALUE!")</f>
        <v>#VALUE!</v>
      </c>
      <c r="P1893" s="1" t="str">
        <f>IFERROR(__xludf.DUMMYFUNCTION("""COMPUTED_VALUE"""),"#N/A")</f>
        <v>#N/A</v>
      </c>
      <c r="Q1893" s="1"/>
      <c r="R1893" s="1"/>
      <c r="S1893" s="1"/>
      <c r="T1893" s="1"/>
      <c r="U1893" s="3">
        <f>IFERROR(__xludf.DUMMYFUNCTION("""COMPUTED_VALUE"""),0.0)</f>
        <v>0</v>
      </c>
      <c r="V1893" s="1" t="str">
        <f>IFERROR(__xludf.DUMMYFUNCTION("""COMPUTED_VALUE"""),"#N/A")</f>
        <v>#N/A</v>
      </c>
      <c r="W1893" s="1" t="str">
        <f>IFERROR(__xludf.DUMMYFUNCTION("""COMPUTED_VALUE"""),"#N/A")</f>
        <v>#N/A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IFERROR(__xludf.DUMMYFUNCTION("""COMPUTED_VALUE"""),"#VALUE!")</f>
        <v>#VALUE!</v>
      </c>
      <c r="P1894" s="1" t="str">
        <f>IFERROR(__xludf.DUMMYFUNCTION("""COMPUTED_VALUE"""),"#N/A")</f>
        <v>#N/A</v>
      </c>
      <c r="Q1894" s="1"/>
      <c r="R1894" s="1"/>
      <c r="S1894" s="1"/>
      <c r="T1894" s="1"/>
      <c r="U1894" s="3">
        <f>IFERROR(__xludf.DUMMYFUNCTION("""COMPUTED_VALUE"""),0.0)</f>
        <v>0</v>
      </c>
      <c r="V1894" s="1" t="str">
        <f>IFERROR(__xludf.DUMMYFUNCTION("""COMPUTED_VALUE"""),"#N/A")</f>
        <v>#N/A</v>
      </c>
      <c r="W1894" s="1" t="str">
        <f>IFERROR(__xludf.DUMMYFUNCTION("""COMPUTED_VALUE"""),"#N/A")</f>
        <v>#N/A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IFERROR(__xludf.DUMMYFUNCTION("""COMPUTED_VALUE"""),"#VALUE!")</f>
        <v>#VALUE!</v>
      </c>
      <c r="P1895" s="1" t="str">
        <f>IFERROR(__xludf.DUMMYFUNCTION("""COMPUTED_VALUE"""),"#N/A")</f>
        <v>#N/A</v>
      </c>
      <c r="Q1895" s="1"/>
      <c r="R1895" s="1"/>
      <c r="S1895" s="1"/>
      <c r="T1895" s="1"/>
      <c r="U1895" s="3">
        <f>IFERROR(__xludf.DUMMYFUNCTION("""COMPUTED_VALUE"""),0.0)</f>
        <v>0</v>
      </c>
      <c r="V1895" s="1" t="str">
        <f>IFERROR(__xludf.DUMMYFUNCTION("""COMPUTED_VALUE"""),"#N/A")</f>
        <v>#N/A</v>
      </c>
      <c r="W1895" s="1" t="str">
        <f>IFERROR(__xludf.DUMMYFUNCTION("""COMPUTED_VALUE"""),"#N/A")</f>
        <v>#N/A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IFERROR(__xludf.DUMMYFUNCTION("""COMPUTED_VALUE"""),"#VALUE!")</f>
        <v>#VALUE!</v>
      </c>
      <c r="P1896" s="1" t="str">
        <f>IFERROR(__xludf.DUMMYFUNCTION("""COMPUTED_VALUE"""),"#N/A")</f>
        <v>#N/A</v>
      </c>
      <c r="Q1896" s="1"/>
      <c r="R1896" s="1"/>
      <c r="S1896" s="1"/>
      <c r="T1896" s="1"/>
      <c r="U1896" s="3">
        <f>IFERROR(__xludf.DUMMYFUNCTION("""COMPUTED_VALUE"""),0.0)</f>
        <v>0</v>
      </c>
      <c r="V1896" s="1" t="str">
        <f>IFERROR(__xludf.DUMMYFUNCTION("""COMPUTED_VALUE"""),"#N/A")</f>
        <v>#N/A</v>
      </c>
      <c r="W1896" s="1" t="str">
        <f>IFERROR(__xludf.DUMMYFUNCTION("""COMPUTED_VALUE"""),"#N/A")</f>
        <v>#N/A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IFERROR(__xludf.DUMMYFUNCTION("""COMPUTED_VALUE"""),"#VALUE!")</f>
        <v>#VALUE!</v>
      </c>
      <c r="P1897" s="1" t="str">
        <f>IFERROR(__xludf.DUMMYFUNCTION("""COMPUTED_VALUE"""),"#N/A")</f>
        <v>#N/A</v>
      </c>
      <c r="Q1897" s="1"/>
      <c r="R1897" s="1"/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IFERROR(__xludf.DUMMYFUNCTION("""COMPUTED_VALUE"""),"#N/A")</f>
        <v>#N/A</v>
      </c>
      <c r="W1897" s="1" t="str">
        <f>IFERROR(__xludf.DUMMYFUNCTION("""COMPUTED_VALUE"""),"#N/A")</f>
        <v>#N/A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IFERROR(__xludf.DUMMYFUNCTION("""COMPUTED_VALUE"""),"#VALUE!")</f>
        <v>#VALUE!</v>
      </c>
      <c r="P1898" s="1" t="str">
        <f>IFERROR(__xludf.DUMMYFUNCTION("""COMPUTED_VALUE"""),"#N/A")</f>
        <v>#N/A</v>
      </c>
      <c r="Q1898" s="1"/>
      <c r="R1898" s="1"/>
      <c r="S1898" s="1"/>
      <c r="T1898" s="1"/>
      <c r="U1898" s="3">
        <f>IFERROR(__xludf.DUMMYFUNCTION("""COMPUTED_VALUE"""),0.0)</f>
        <v>0</v>
      </c>
      <c r="V1898" s="1" t="str">
        <f>IFERROR(__xludf.DUMMYFUNCTION("""COMPUTED_VALUE"""),"#N/A")</f>
        <v>#N/A</v>
      </c>
      <c r="W1898" s="1" t="str">
        <f>IFERROR(__xludf.DUMMYFUNCTION("""COMPUTED_VALUE"""),"#N/A")</f>
        <v>#N/A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IFERROR(__xludf.DUMMYFUNCTION("""COMPUTED_VALUE"""),"#VALUE!")</f>
        <v>#VALUE!</v>
      </c>
      <c r="P1899" s="1" t="str">
        <f>IFERROR(__xludf.DUMMYFUNCTION("""COMPUTED_VALUE"""),"#N/A")</f>
        <v>#N/A</v>
      </c>
      <c r="Q1899" s="1"/>
      <c r="R1899" s="1"/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IFERROR(__xludf.DUMMYFUNCTION("""COMPUTED_VALUE"""),"#N/A")</f>
        <v>#N/A</v>
      </c>
      <c r="W1899" s="1" t="str">
        <f>IFERROR(__xludf.DUMMYFUNCTION("""COMPUTED_VALUE"""),"#N/A")</f>
        <v>#N/A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IFERROR(__xludf.DUMMYFUNCTION("""COMPUTED_VALUE"""),"#VALUE!")</f>
        <v>#VALUE!</v>
      </c>
      <c r="P1900" s="1" t="str">
        <f>IFERROR(__xludf.DUMMYFUNCTION("""COMPUTED_VALUE"""),"#N/A")</f>
        <v>#N/A</v>
      </c>
      <c r="Q1900" s="1"/>
      <c r="R1900" s="1"/>
      <c r="S1900" s="1"/>
      <c r="T1900" s="1"/>
      <c r="U1900" s="3">
        <f>IFERROR(__xludf.DUMMYFUNCTION("""COMPUTED_VALUE"""),0.0)</f>
        <v>0</v>
      </c>
      <c r="V1900" s="1" t="str">
        <f>IFERROR(__xludf.DUMMYFUNCTION("""COMPUTED_VALUE"""),"#N/A")</f>
        <v>#N/A</v>
      </c>
      <c r="W1900" s="1" t="str">
        <f>IFERROR(__xludf.DUMMYFUNCTION("""COMPUTED_VALUE"""),"#N/A")</f>
        <v>#N/A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IFERROR(__xludf.DUMMYFUNCTION("""COMPUTED_VALUE"""),"#VALUE!")</f>
        <v>#VALUE!</v>
      </c>
      <c r="P1901" s="1" t="str">
        <f>IFERROR(__xludf.DUMMYFUNCTION("""COMPUTED_VALUE"""),"#N/A")</f>
        <v>#N/A</v>
      </c>
      <c r="Q1901" s="1"/>
      <c r="R1901" s="1"/>
      <c r="S1901" s="1"/>
      <c r="T1901" s="1"/>
      <c r="U1901" s="3">
        <f>IFERROR(__xludf.DUMMYFUNCTION("""COMPUTED_VALUE"""),0.0)</f>
        <v>0</v>
      </c>
      <c r="V1901" s="1" t="str">
        <f>IFERROR(__xludf.DUMMYFUNCTION("""COMPUTED_VALUE"""),"#N/A")</f>
        <v>#N/A</v>
      </c>
      <c r="W1901" s="1" t="str">
        <f>IFERROR(__xludf.DUMMYFUNCTION("""COMPUTED_VALUE"""),"#N/A")</f>
        <v>#N/A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IFERROR(__xludf.DUMMYFUNCTION("""COMPUTED_VALUE"""),"#VALUE!")</f>
        <v>#VALUE!</v>
      </c>
      <c r="P1902" s="1" t="str">
        <f>IFERROR(__xludf.DUMMYFUNCTION("""COMPUTED_VALUE"""),"#N/A")</f>
        <v>#N/A</v>
      </c>
      <c r="Q1902" s="1"/>
      <c r="R1902" s="1"/>
      <c r="S1902" s="1"/>
      <c r="T1902" s="1"/>
      <c r="U1902" s="3">
        <f>IFERROR(__xludf.DUMMYFUNCTION("""COMPUTED_VALUE"""),0.0)</f>
        <v>0</v>
      </c>
      <c r="V1902" s="1" t="str">
        <f>IFERROR(__xludf.DUMMYFUNCTION("""COMPUTED_VALUE"""),"#N/A")</f>
        <v>#N/A</v>
      </c>
      <c r="W1902" s="1" t="str">
        <f>IFERROR(__xludf.DUMMYFUNCTION("""COMPUTED_VALUE"""),"#N/A")</f>
        <v>#N/A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IFERROR(__xludf.DUMMYFUNCTION("""COMPUTED_VALUE"""),"#VALUE!")</f>
        <v>#VALUE!</v>
      </c>
      <c r="P1903" s="1" t="str">
        <f>IFERROR(__xludf.DUMMYFUNCTION("""COMPUTED_VALUE"""),"#N/A")</f>
        <v>#N/A</v>
      </c>
      <c r="Q1903" s="1"/>
      <c r="R1903" s="1"/>
      <c r="S1903" s="1"/>
      <c r="T1903" s="1"/>
      <c r="U1903" s="3">
        <f>IFERROR(__xludf.DUMMYFUNCTION("""COMPUTED_VALUE"""),0.0)</f>
        <v>0</v>
      </c>
      <c r="V1903" s="1" t="str">
        <f>IFERROR(__xludf.DUMMYFUNCTION("""COMPUTED_VALUE"""),"#N/A")</f>
        <v>#N/A</v>
      </c>
      <c r="W1903" s="1" t="str">
        <f>IFERROR(__xludf.DUMMYFUNCTION("""COMPUTED_VALUE"""),"#N/A")</f>
        <v>#N/A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IFERROR(__xludf.DUMMYFUNCTION("""COMPUTED_VALUE"""),"#VALUE!")</f>
        <v>#VALUE!</v>
      </c>
      <c r="P1904" s="1" t="str">
        <f>IFERROR(__xludf.DUMMYFUNCTION("""COMPUTED_VALUE"""),"#N/A")</f>
        <v>#N/A</v>
      </c>
      <c r="Q1904" s="1"/>
      <c r="R1904" s="1"/>
      <c r="S1904" s="1"/>
      <c r="T1904" s="1"/>
      <c r="U1904" s="3">
        <f>IFERROR(__xludf.DUMMYFUNCTION("""COMPUTED_VALUE"""),0.0)</f>
        <v>0</v>
      </c>
      <c r="V1904" s="1" t="str">
        <f>IFERROR(__xludf.DUMMYFUNCTION("""COMPUTED_VALUE"""),"#N/A")</f>
        <v>#N/A</v>
      </c>
      <c r="W1904" s="1" t="str">
        <f>IFERROR(__xludf.DUMMYFUNCTION("""COMPUTED_VALUE"""),"#N/A")</f>
        <v>#N/A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IFERROR(__xludf.DUMMYFUNCTION("""COMPUTED_VALUE"""),"#VALUE!")</f>
        <v>#VALUE!</v>
      </c>
      <c r="P1905" s="1" t="str">
        <f>IFERROR(__xludf.DUMMYFUNCTION("""COMPUTED_VALUE"""),"#N/A")</f>
        <v>#N/A</v>
      </c>
      <c r="Q1905" s="1"/>
      <c r="R1905" s="1"/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IFERROR(__xludf.DUMMYFUNCTION("""COMPUTED_VALUE"""),"#N/A")</f>
        <v>#N/A</v>
      </c>
      <c r="W1905" s="1" t="str">
        <f>IFERROR(__xludf.DUMMYFUNCTION("""COMPUTED_VALUE"""),"#N/A")</f>
        <v>#N/A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IFERROR(__xludf.DUMMYFUNCTION("""COMPUTED_VALUE"""),"#VALUE!")</f>
        <v>#VALUE!</v>
      </c>
      <c r="P1906" s="1" t="str">
        <f>IFERROR(__xludf.DUMMYFUNCTION("""COMPUTED_VALUE"""),"#N/A")</f>
        <v>#N/A</v>
      </c>
      <c r="Q1906" s="1"/>
      <c r="R1906" s="1"/>
      <c r="S1906" s="1"/>
      <c r="T1906" s="1"/>
      <c r="U1906" s="3">
        <f>IFERROR(__xludf.DUMMYFUNCTION("""COMPUTED_VALUE"""),0.0)</f>
        <v>0</v>
      </c>
      <c r="V1906" s="1" t="str">
        <f>IFERROR(__xludf.DUMMYFUNCTION("""COMPUTED_VALUE"""),"#N/A")</f>
        <v>#N/A</v>
      </c>
      <c r="W1906" s="1" t="str">
        <f>IFERROR(__xludf.DUMMYFUNCTION("""COMPUTED_VALUE"""),"#N/A")</f>
        <v>#N/A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IFERROR(__xludf.DUMMYFUNCTION("""COMPUTED_VALUE"""),"#VALUE!")</f>
        <v>#VALUE!</v>
      </c>
      <c r="P1907" s="1" t="str">
        <f>IFERROR(__xludf.DUMMYFUNCTION("""COMPUTED_VALUE"""),"#N/A")</f>
        <v>#N/A</v>
      </c>
      <c r="Q1907" s="1"/>
      <c r="R1907" s="1"/>
      <c r="S1907" s="1"/>
      <c r="T1907" s="1"/>
      <c r="U1907" s="3">
        <f>IFERROR(__xludf.DUMMYFUNCTION("""COMPUTED_VALUE"""),0.0)</f>
        <v>0</v>
      </c>
      <c r="V1907" s="1" t="str">
        <f>IFERROR(__xludf.DUMMYFUNCTION("""COMPUTED_VALUE"""),"#N/A")</f>
        <v>#N/A</v>
      </c>
      <c r="W1907" s="1" t="str">
        <f>IFERROR(__xludf.DUMMYFUNCTION("""COMPUTED_VALUE"""),"#N/A")</f>
        <v>#N/A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IFERROR(__xludf.DUMMYFUNCTION("""COMPUTED_VALUE"""),"#VALUE!")</f>
        <v>#VALUE!</v>
      </c>
      <c r="P1908" s="1" t="str">
        <f>IFERROR(__xludf.DUMMYFUNCTION("""COMPUTED_VALUE"""),"#N/A")</f>
        <v>#N/A</v>
      </c>
      <c r="Q1908" s="1"/>
      <c r="R1908" s="1"/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IFERROR(__xludf.DUMMYFUNCTION("""COMPUTED_VALUE"""),"#N/A")</f>
        <v>#N/A</v>
      </c>
      <c r="W1908" s="1" t="str">
        <f>IFERROR(__xludf.DUMMYFUNCTION("""COMPUTED_VALUE"""),"#N/A")</f>
        <v>#N/A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IFERROR(__xludf.DUMMYFUNCTION("""COMPUTED_VALUE"""),"#VALUE!")</f>
        <v>#VALUE!</v>
      </c>
      <c r="P1909" s="1" t="str">
        <f>IFERROR(__xludf.DUMMYFUNCTION("""COMPUTED_VALUE"""),"#N/A")</f>
        <v>#N/A</v>
      </c>
      <c r="Q1909" s="1"/>
      <c r="R1909" s="1"/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IFERROR(__xludf.DUMMYFUNCTION("""COMPUTED_VALUE"""),"#N/A")</f>
        <v>#N/A</v>
      </c>
      <c r="W1909" s="1" t="str">
        <f>IFERROR(__xludf.DUMMYFUNCTION("""COMPUTED_VALUE"""),"#N/A")</f>
        <v>#N/A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IFERROR(__xludf.DUMMYFUNCTION("""COMPUTED_VALUE"""),"#VALUE!")</f>
        <v>#VALUE!</v>
      </c>
      <c r="P1910" s="1" t="str">
        <f>IFERROR(__xludf.DUMMYFUNCTION("""COMPUTED_VALUE"""),"#N/A")</f>
        <v>#N/A</v>
      </c>
      <c r="Q1910" s="1"/>
      <c r="R1910" s="1"/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IFERROR(__xludf.DUMMYFUNCTION("""COMPUTED_VALUE"""),"#N/A")</f>
        <v>#N/A</v>
      </c>
      <c r="W1910" s="1" t="str">
        <f>IFERROR(__xludf.DUMMYFUNCTION("""COMPUTED_VALUE"""),"#N/A")</f>
        <v>#N/A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IFERROR(__xludf.DUMMYFUNCTION("""COMPUTED_VALUE"""),"#VALUE!")</f>
        <v>#VALUE!</v>
      </c>
      <c r="P1911" s="1" t="str">
        <f>IFERROR(__xludf.DUMMYFUNCTION("""COMPUTED_VALUE"""),"#N/A")</f>
        <v>#N/A</v>
      </c>
      <c r="Q1911" s="1"/>
      <c r="R1911" s="1"/>
      <c r="S1911" s="1"/>
      <c r="T1911" s="1"/>
      <c r="U1911" s="3">
        <f>IFERROR(__xludf.DUMMYFUNCTION("""COMPUTED_VALUE"""),0.0)</f>
        <v>0</v>
      </c>
      <c r="V1911" s="1" t="str">
        <f>IFERROR(__xludf.DUMMYFUNCTION("""COMPUTED_VALUE"""),"#N/A")</f>
        <v>#N/A</v>
      </c>
      <c r="W1911" s="1" t="str">
        <f>IFERROR(__xludf.DUMMYFUNCTION("""COMPUTED_VALUE"""),"#N/A")</f>
        <v>#N/A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IFERROR(__xludf.DUMMYFUNCTION("""COMPUTED_VALUE"""),"#VALUE!")</f>
        <v>#VALUE!</v>
      </c>
      <c r="P1912" s="1" t="str">
        <f>IFERROR(__xludf.DUMMYFUNCTION("""COMPUTED_VALUE"""),"#N/A")</f>
        <v>#N/A</v>
      </c>
      <c r="Q1912" s="1"/>
      <c r="R1912" s="1"/>
      <c r="S1912" s="1"/>
      <c r="T1912" s="1"/>
      <c r="U1912" s="3">
        <f>IFERROR(__xludf.DUMMYFUNCTION("""COMPUTED_VALUE"""),0.0)</f>
        <v>0</v>
      </c>
      <c r="V1912" s="1" t="str">
        <f>IFERROR(__xludf.DUMMYFUNCTION("""COMPUTED_VALUE"""),"#N/A")</f>
        <v>#N/A</v>
      </c>
      <c r="W1912" s="1" t="str">
        <f>IFERROR(__xludf.DUMMYFUNCTION("""COMPUTED_VALUE"""),"#N/A")</f>
        <v>#N/A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IFERROR(__xludf.DUMMYFUNCTION("""COMPUTED_VALUE"""),"#VALUE!")</f>
        <v>#VALUE!</v>
      </c>
      <c r="P1913" s="1" t="str">
        <f>IFERROR(__xludf.DUMMYFUNCTION("""COMPUTED_VALUE"""),"#N/A")</f>
        <v>#N/A</v>
      </c>
      <c r="Q1913" s="1"/>
      <c r="R1913" s="1"/>
      <c r="S1913" s="1"/>
      <c r="T1913" s="1"/>
      <c r="U1913" s="3">
        <f>IFERROR(__xludf.DUMMYFUNCTION("""COMPUTED_VALUE"""),0.0)</f>
        <v>0</v>
      </c>
      <c r="V1913" s="1" t="str">
        <f>IFERROR(__xludf.DUMMYFUNCTION("""COMPUTED_VALUE"""),"#N/A")</f>
        <v>#N/A</v>
      </c>
      <c r="W1913" s="1" t="str">
        <f>IFERROR(__xludf.DUMMYFUNCTION("""COMPUTED_VALUE"""),"#N/A")</f>
        <v>#N/A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IFERROR(__xludf.DUMMYFUNCTION("""COMPUTED_VALUE"""),"#VALUE!")</f>
        <v>#VALUE!</v>
      </c>
      <c r="P1914" s="1" t="str">
        <f>IFERROR(__xludf.DUMMYFUNCTION("""COMPUTED_VALUE"""),"#N/A")</f>
        <v>#N/A</v>
      </c>
      <c r="Q1914" s="1"/>
      <c r="R1914" s="1"/>
      <c r="S1914" s="1"/>
      <c r="T1914" s="1"/>
      <c r="U1914" s="3">
        <f>IFERROR(__xludf.DUMMYFUNCTION("""COMPUTED_VALUE"""),0.0)</f>
        <v>0</v>
      </c>
      <c r="V1914" s="1" t="str">
        <f>IFERROR(__xludf.DUMMYFUNCTION("""COMPUTED_VALUE"""),"#N/A")</f>
        <v>#N/A</v>
      </c>
      <c r="W1914" s="1" t="str">
        <f>IFERROR(__xludf.DUMMYFUNCTION("""COMPUTED_VALUE"""),"#N/A")</f>
        <v>#N/A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IFERROR(__xludf.DUMMYFUNCTION("""COMPUTED_VALUE"""),"Rose Gabilan")</f>
        <v>Rose Gabilan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IFERROR(__xludf.DUMMYFUNCTION("""COMPUTED_VALUE"""),"#VALUE!")</f>
        <v>#VALUE!</v>
      </c>
      <c r="P1915" s="1" t="str">
        <f>IFERROR(__xludf.DUMMYFUNCTION("""COMPUTED_VALUE"""),"#N/A")</f>
        <v>#N/A</v>
      </c>
      <c r="Q1915" s="1"/>
      <c r="R1915" s="1"/>
      <c r="S1915" s="1"/>
      <c r="T1915" s="1"/>
      <c r="U1915" s="3">
        <f>IFERROR(__xludf.DUMMYFUNCTION("""COMPUTED_VALUE"""),0.0)</f>
        <v>0</v>
      </c>
      <c r="V1915" s="1" t="str">
        <f>IFERROR(__xludf.DUMMYFUNCTION("""COMPUTED_VALUE"""),"#N/A")</f>
        <v>#N/A</v>
      </c>
      <c r="W1915" s="1" t="str">
        <f>IFERROR(__xludf.DUMMYFUNCTION("""COMPUTED_VALUE"""),"#N/A")</f>
        <v>#N/A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IFERROR(__xludf.DUMMYFUNCTION("""COMPUTED_VALUE"""),"#VALUE!")</f>
        <v>#VALUE!</v>
      </c>
      <c r="P1916" s="1" t="str">
        <f>IFERROR(__xludf.DUMMYFUNCTION("""COMPUTED_VALUE"""),"#N/A")</f>
        <v>#N/A</v>
      </c>
      <c r="Q1916" s="1"/>
      <c r="R1916" s="1"/>
      <c r="S1916" s="1"/>
      <c r="T1916" s="1"/>
      <c r="U1916" s="3">
        <f>IFERROR(__xludf.DUMMYFUNCTION("""COMPUTED_VALUE"""),0.0)</f>
        <v>0</v>
      </c>
      <c r="V1916" s="1" t="str">
        <f>IFERROR(__xludf.DUMMYFUNCTION("""COMPUTED_VALUE"""),"#N/A")</f>
        <v>#N/A</v>
      </c>
      <c r="W1916" s="1" t="str">
        <f>IFERROR(__xludf.DUMMYFUNCTION("""COMPUTED_VALUE"""),"#N/A")</f>
        <v>#N/A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IFERROR(__xludf.DUMMYFUNCTION("""COMPUTED_VALUE"""),"#VALUE!")</f>
        <v>#VALUE!</v>
      </c>
      <c r="P1917" s="1" t="str">
        <f>IFERROR(__xludf.DUMMYFUNCTION("""COMPUTED_VALUE"""),"#N/A")</f>
        <v>#N/A</v>
      </c>
      <c r="Q1917" s="1"/>
      <c r="R1917" s="1"/>
      <c r="S1917" s="1"/>
      <c r="T1917" s="1"/>
      <c r="U1917" s="3">
        <f>IFERROR(__xludf.DUMMYFUNCTION("""COMPUTED_VALUE"""),0.0)</f>
        <v>0</v>
      </c>
      <c r="V1917" s="1" t="str">
        <f>IFERROR(__xludf.DUMMYFUNCTION("""COMPUTED_VALUE"""),"#N/A")</f>
        <v>#N/A</v>
      </c>
      <c r="W1917" s="1" t="str">
        <f>IFERROR(__xludf.DUMMYFUNCTION("""COMPUTED_VALUE"""),"#N/A")</f>
        <v>#N/A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IFERROR(__xludf.DUMMYFUNCTION("""COMPUTED_VALUE"""),"#VALUE!")</f>
        <v>#VALUE!</v>
      </c>
      <c r="P1918" s="1" t="str">
        <f>IFERROR(__xludf.DUMMYFUNCTION("""COMPUTED_VALUE"""),"#N/A")</f>
        <v>#N/A</v>
      </c>
      <c r="Q1918" s="1"/>
      <c r="R1918" s="1"/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IFERROR(__xludf.DUMMYFUNCTION("""COMPUTED_VALUE"""),"#N/A")</f>
        <v>#N/A</v>
      </c>
      <c r="W1918" s="1" t="str">
        <f>IFERROR(__xludf.DUMMYFUNCTION("""COMPUTED_VALUE"""),"#N/A")</f>
        <v>#N/A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IFERROR(__xludf.DUMMYFUNCTION("""COMPUTED_VALUE"""),"#VALUE!")</f>
        <v>#VALUE!</v>
      </c>
      <c r="P1919" s="1" t="str">
        <f>IFERROR(__xludf.DUMMYFUNCTION("""COMPUTED_VALUE"""),"#N/A")</f>
        <v>#N/A</v>
      </c>
      <c r="Q1919" s="1"/>
      <c r="R1919" s="1"/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IFERROR(__xludf.DUMMYFUNCTION("""COMPUTED_VALUE"""),"#N/A")</f>
        <v>#N/A</v>
      </c>
      <c r="W1919" s="1" t="str">
        <f>IFERROR(__xludf.DUMMYFUNCTION("""COMPUTED_VALUE"""),"#N/A")</f>
        <v>#N/A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IFERROR(__xludf.DUMMYFUNCTION("""COMPUTED_VALUE"""),"#VALUE!")</f>
        <v>#VALUE!</v>
      </c>
      <c r="P1920" s="1" t="str">
        <f>IFERROR(__xludf.DUMMYFUNCTION("""COMPUTED_VALUE"""),"#N/A")</f>
        <v>#N/A</v>
      </c>
      <c r="Q1920" s="1"/>
      <c r="R1920" s="1"/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IFERROR(__xludf.DUMMYFUNCTION("""COMPUTED_VALUE"""),"#N/A")</f>
        <v>#N/A</v>
      </c>
      <c r="W1920" s="1" t="str">
        <f>IFERROR(__xludf.DUMMYFUNCTION("""COMPUTED_VALUE"""),"#N/A")</f>
        <v>#N/A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IFERROR(__xludf.DUMMYFUNCTION("""COMPUTED_VALUE"""),"#VALUE!")</f>
        <v>#VALUE!</v>
      </c>
      <c r="P1921" s="1" t="str">
        <f>IFERROR(__xludf.DUMMYFUNCTION("""COMPUTED_VALUE"""),"#N/A")</f>
        <v>#N/A</v>
      </c>
      <c r="Q1921" s="1"/>
      <c r="R1921" s="1"/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IFERROR(__xludf.DUMMYFUNCTION("""COMPUTED_VALUE"""),"#N/A")</f>
        <v>#N/A</v>
      </c>
      <c r="W1921" s="1" t="str">
        <f>IFERROR(__xludf.DUMMYFUNCTION("""COMPUTED_VALUE"""),"#N/A")</f>
        <v>#N/A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IFERROR(__xludf.DUMMYFUNCTION("""COMPUTED_VALUE"""),"#VALUE!")</f>
        <v>#VALUE!</v>
      </c>
      <c r="P1922" s="1" t="str">
        <f>IFERROR(__xludf.DUMMYFUNCTION("""COMPUTED_VALUE"""),"#N/A")</f>
        <v>#N/A</v>
      </c>
      <c r="Q1922" s="1"/>
      <c r="R1922" s="1"/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IFERROR(__xludf.DUMMYFUNCTION("""COMPUTED_VALUE"""),"#N/A")</f>
        <v>#N/A</v>
      </c>
      <c r="W1922" s="1" t="str">
        <f>IFERROR(__xludf.DUMMYFUNCTION("""COMPUTED_VALUE"""),"#N/A")</f>
        <v>#N/A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IFERROR(__xludf.DUMMYFUNCTION("""COMPUTED_VALUE"""),"#VALUE!")</f>
        <v>#VALUE!</v>
      </c>
      <c r="P1923" s="1" t="str">
        <f>IFERROR(__xludf.DUMMYFUNCTION("""COMPUTED_VALUE"""),"#N/A")</f>
        <v>#N/A</v>
      </c>
      <c r="Q1923" s="1"/>
      <c r="R1923" s="1"/>
      <c r="S1923" s="1"/>
      <c r="T1923" s="1"/>
      <c r="U1923" s="3">
        <f>IFERROR(__xludf.DUMMYFUNCTION("""COMPUTED_VALUE"""),0.0)</f>
        <v>0</v>
      </c>
      <c r="V1923" s="1" t="str">
        <f>IFERROR(__xludf.DUMMYFUNCTION("""COMPUTED_VALUE"""),"#N/A")</f>
        <v>#N/A</v>
      </c>
      <c r="W1923" s="1" t="str">
        <f>IFERROR(__xludf.DUMMYFUNCTION("""COMPUTED_VALUE"""),"#N/A")</f>
        <v>#N/A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IFERROR(__xludf.DUMMYFUNCTION("""COMPUTED_VALUE"""),"#VALUE!")</f>
        <v>#VALUE!</v>
      </c>
      <c r="P1924" s="1" t="str">
        <f>IFERROR(__xludf.DUMMYFUNCTION("""COMPUTED_VALUE"""),"#N/A")</f>
        <v>#N/A</v>
      </c>
      <c r="Q1924" s="1"/>
      <c r="R1924" s="1"/>
      <c r="S1924" s="1"/>
      <c r="T1924" s="1"/>
      <c r="U1924" s="3">
        <f>IFERROR(__xludf.DUMMYFUNCTION("""COMPUTED_VALUE"""),0.0)</f>
        <v>0</v>
      </c>
      <c r="V1924" s="1" t="str">
        <f>IFERROR(__xludf.DUMMYFUNCTION("""COMPUTED_VALUE"""),"#N/A")</f>
        <v>#N/A</v>
      </c>
      <c r="W1924" s="1" t="str">
        <f>IFERROR(__xludf.DUMMYFUNCTION("""COMPUTED_VALUE"""),"#N/A")</f>
        <v>#N/A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IFERROR(__xludf.DUMMYFUNCTION("""COMPUTED_VALUE"""),"#VALUE!")</f>
        <v>#VALUE!</v>
      </c>
      <c r="P1925" s="1" t="str">
        <f>IFERROR(__xludf.DUMMYFUNCTION("""COMPUTED_VALUE"""),"#N/A")</f>
        <v>#N/A</v>
      </c>
      <c r="Q1925" s="1"/>
      <c r="R1925" s="1"/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IFERROR(__xludf.DUMMYFUNCTION("""COMPUTED_VALUE"""),"#N/A")</f>
        <v>#N/A</v>
      </c>
      <c r="W1925" s="1" t="str">
        <f>IFERROR(__xludf.DUMMYFUNCTION("""COMPUTED_VALUE"""),"#N/A")</f>
        <v>#N/A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IFERROR(__xludf.DUMMYFUNCTION("""COMPUTED_VALUE"""),"#VALUE!")</f>
        <v>#VALUE!</v>
      </c>
      <c r="P1926" s="1" t="str">
        <f>IFERROR(__xludf.DUMMYFUNCTION("""COMPUTED_VALUE"""),"#N/A")</f>
        <v>#N/A</v>
      </c>
      <c r="Q1926" s="1"/>
      <c r="R1926" s="1"/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IFERROR(__xludf.DUMMYFUNCTION("""COMPUTED_VALUE"""),"#N/A")</f>
        <v>#N/A</v>
      </c>
      <c r="W1926" s="1" t="str">
        <f>IFERROR(__xludf.DUMMYFUNCTION("""COMPUTED_VALUE"""),"#N/A")</f>
        <v>#N/A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IFERROR(__xludf.DUMMYFUNCTION("""COMPUTED_VALUE"""),"#VALUE!")</f>
        <v>#VALUE!</v>
      </c>
      <c r="P1927" s="1" t="str">
        <f>IFERROR(__xludf.DUMMYFUNCTION("""COMPUTED_VALUE"""),"#N/A")</f>
        <v>#N/A</v>
      </c>
      <c r="Q1927" s="1"/>
      <c r="R1927" s="1"/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IFERROR(__xludf.DUMMYFUNCTION("""COMPUTED_VALUE"""),"#N/A")</f>
        <v>#N/A</v>
      </c>
      <c r="W1927" s="1" t="str">
        <f>IFERROR(__xludf.DUMMYFUNCTION("""COMPUTED_VALUE"""),"#N/A")</f>
        <v>#N/A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IFERROR(__xludf.DUMMYFUNCTION("""COMPUTED_VALUE"""),"#VALUE!")</f>
        <v>#VALUE!</v>
      </c>
      <c r="P1928" s="1" t="str">
        <f>IFERROR(__xludf.DUMMYFUNCTION("""COMPUTED_VALUE"""),"#N/A")</f>
        <v>#N/A</v>
      </c>
      <c r="Q1928" s="1"/>
      <c r="R1928" s="1"/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IFERROR(__xludf.DUMMYFUNCTION("""COMPUTED_VALUE"""),"#N/A")</f>
        <v>#N/A</v>
      </c>
      <c r="W1928" s="1" t="str">
        <f>IFERROR(__xludf.DUMMYFUNCTION("""COMPUTED_VALUE"""),"#N/A")</f>
        <v>#N/A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IFERROR(__xludf.DUMMYFUNCTION("""COMPUTED_VALUE"""),"#VALUE!")</f>
        <v>#VALUE!</v>
      </c>
      <c r="P1929" s="1" t="str">
        <f>IFERROR(__xludf.DUMMYFUNCTION("""COMPUTED_VALUE"""),"#N/A")</f>
        <v>#N/A</v>
      </c>
      <c r="Q1929" s="1"/>
      <c r="R1929" s="1"/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IFERROR(__xludf.DUMMYFUNCTION("""COMPUTED_VALUE"""),"#N/A")</f>
        <v>#N/A</v>
      </c>
      <c r="W1929" s="1" t="str">
        <f>IFERROR(__xludf.DUMMYFUNCTION("""COMPUTED_VALUE"""),"#N/A")</f>
        <v>#N/A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IFERROR(__xludf.DUMMYFUNCTION("""COMPUTED_VALUE"""),"#VALUE!")</f>
        <v>#VALUE!</v>
      </c>
      <c r="P1930" s="1" t="str">
        <f>IFERROR(__xludf.DUMMYFUNCTION("""COMPUTED_VALUE"""),"#N/A")</f>
        <v>#N/A</v>
      </c>
      <c r="Q1930" s="1"/>
      <c r="R1930" s="1"/>
      <c r="S1930" s="1"/>
      <c r="T1930" s="1"/>
      <c r="U1930" s="3">
        <f>IFERROR(__xludf.DUMMYFUNCTION("""COMPUTED_VALUE"""),0.0)</f>
        <v>0</v>
      </c>
      <c r="V1930" s="1" t="str">
        <f>IFERROR(__xludf.DUMMYFUNCTION("""COMPUTED_VALUE"""),"#N/A")</f>
        <v>#N/A</v>
      </c>
      <c r="W1930" s="1" t="str">
        <f>IFERROR(__xludf.DUMMYFUNCTION("""COMPUTED_VALUE"""),"#N/A")</f>
        <v>#N/A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IFERROR(__xludf.DUMMYFUNCTION("""COMPUTED_VALUE"""),"#VALUE!")</f>
        <v>#VALUE!</v>
      </c>
      <c r="P1931" s="1" t="str">
        <f>IFERROR(__xludf.DUMMYFUNCTION("""COMPUTED_VALUE"""),"#N/A")</f>
        <v>#N/A</v>
      </c>
      <c r="Q1931" s="1"/>
      <c r="R1931" s="1"/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IFERROR(__xludf.DUMMYFUNCTION("""COMPUTED_VALUE"""),"#N/A")</f>
        <v>#N/A</v>
      </c>
      <c r="W1931" s="1" t="str">
        <f>IFERROR(__xludf.DUMMYFUNCTION("""COMPUTED_VALUE"""),"#N/A")</f>
        <v>#N/A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IFERROR(__xludf.DUMMYFUNCTION("""COMPUTED_VALUE"""),"#VALUE!")</f>
        <v>#VALUE!</v>
      </c>
      <c r="P1932" s="1" t="str">
        <f>IFERROR(__xludf.DUMMYFUNCTION("""COMPUTED_VALUE"""),"#N/A")</f>
        <v>#N/A</v>
      </c>
      <c r="Q1932" s="1"/>
      <c r="R1932" s="1"/>
      <c r="S1932" s="1"/>
      <c r="T1932" s="1"/>
      <c r="U1932" s="3">
        <f>IFERROR(__xludf.DUMMYFUNCTION("""COMPUTED_VALUE"""),0.0)</f>
        <v>0</v>
      </c>
      <c r="V1932" s="1" t="str">
        <f>IFERROR(__xludf.DUMMYFUNCTION("""COMPUTED_VALUE"""),"#N/A")</f>
        <v>#N/A</v>
      </c>
      <c r="W1932" s="1" t="str">
        <f>IFERROR(__xludf.DUMMYFUNCTION("""COMPUTED_VALUE"""),"#N/A")</f>
        <v>#N/A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IFERROR(__xludf.DUMMYFUNCTION("""COMPUTED_VALUE"""),"#VALUE!")</f>
        <v>#VALUE!</v>
      </c>
      <c r="P1933" s="1" t="str">
        <f>IFERROR(__xludf.DUMMYFUNCTION("""COMPUTED_VALUE"""),"#N/A")</f>
        <v>#N/A</v>
      </c>
      <c r="Q1933" s="1"/>
      <c r="R1933" s="1"/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IFERROR(__xludf.DUMMYFUNCTION("""COMPUTED_VALUE"""),"#N/A")</f>
        <v>#N/A</v>
      </c>
      <c r="W1933" s="1" t="str">
        <f>IFERROR(__xludf.DUMMYFUNCTION("""COMPUTED_VALUE"""),"#N/A")</f>
        <v>#N/A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IFERROR(__xludf.DUMMYFUNCTION("""COMPUTED_VALUE"""),"#VALUE!")</f>
        <v>#VALUE!</v>
      </c>
      <c r="P1934" s="1" t="str">
        <f>IFERROR(__xludf.DUMMYFUNCTION("""COMPUTED_VALUE"""),"#N/A")</f>
        <v>#N/A</v>
      </c>
      <c r="Q1934" s="1"/>
      <c r="R1934" s="1"/>
      <c r="S1934" s="1"/>
      <c r="T1934" s="1"/>
      <c r="U1934" s="3">
        <f>IFERROR(__xludf.DUMMYFUNCTION("""COMPUTED_VALUE"""),0.0)</f>
        <v>0</v>
      </c>
      <c r="V1934" s="1" t="str">
        <f>IFERROR(__xludf.DUMMYFUNCTION("""COMPUTED_VALUE"""),"#N/A")</f>
        <v>#N/A</v>
      </c>
      <c r="W1934" s="1" t="str">
        <f>IFERROR(__xludf.DUMMYFUNCTION("""COMPUTED_VALUE"""),"#N/A")</f>
        <v>#N/A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IFERROR(__xludf.DUMMYFUNCTION("""COMPUTED_VALUE"""),"Segment-specific Support")</f>
        <v>Segment-specific Support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IFERROR(__xludf.DUMMYFUNCTION("""COMPUTED_VALUE"""),"Tash Kelly")</f>
        <v>Tash Kelly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IFERROR(__xludf.DUMMYFUNCTION("""COMPUTED_VALUE"""),"#VALUE!")</f>
        <v>#VALUE!</v>
      </c>
      <c r="P1935" s="1" t="str">
        <f>IFERROR(__xludf.DUMMYFUNCTION("""COMPUTED_VALUE"""),"#N/A")</f>
        <v>#N/A</v>
      </c>
      <c r="Q1935" s="1"/>
      <c r="R1935" s="1"/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IFERROR(__xludf.DUMMYFUNCTION("""COMPUTED_VALUE"""),"#N/A")</f>
        <v>#N/A</v>
      </c>
      <c r="W1935" s="1" t="str">
        <f>IFERROR(__xludf.DUMMYFUNCTION("""COMPUTED_VALUE"""),"#N/A")</f>
        <v>#N/A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IFERROR(__xludf.DUMMYFUNCTION("""COMPUTED_VALUE"""),"#VALUE!")</f>
        <v>#VALUE!</v>
      </c>
      <c r="P1936" s="1" t="str">
        <f>IFERROR(__xludf.DUMMYFUNCTION("""COMPUTED_VALUE"""),"#N/A")</f>
        <v>#N/A</v>
      </c>
      <c r="Q1936" s="1"/>
      <c r="R1936" s="1"/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IFERROR(__xludf.DUMMYFUNCTION("""COMPUTED_VALUE"""),"#N/A")</f>
        <v>#N/A</v>
      </c>
      <c r="W1936" s="1" t="str">
        <f>IFERROR(__xludf.DUMMYFUNCTION("""COMPUTED_VALUE"""),"#N/A")</f>
        <v>#N/A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IFERROR(__xludf.DUMMYFUNCTION("""COMPUTED_VALUE"""),"#VALUE!")</f>
        <v>#VALUE!</v>
      </c>
      <c r="P1937" s="1" t="str">
        <f>IFERROR(__xludf.DUMMYFUNCTION("""COMPUTED_VALUE"""),"#N/A")</f>
        <v>#N/A</v>
      </c>
      <c r="Q1937" s="1"/>
      <c r="R1937" s="1"/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IFERROR(__xludf.DUMMYFUNCTION("""COMPUTED_VALUE"""),"#N/A")</f>
        <v>#N/A</v>
      </c>
      <c r="W1937" s="1" t="str">
        <f>IFERROR(__xludf.DUMMYFUNCTION("""COMPUTED_VALUE"""),"#N/A")</f>
        <v>#N/A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IFERROR(__xludf.DUMMYFUNCTION("""COMPUTED_VALUE"""),"#VALUE!")</f>
        <v>#VALUE!</v>
      </c>
      <c r="P1938" s="1" t="str">
        <f>IFERROR(__xludf.DUMMYFUNCTION("""COMPUTED_VALUE"""),"#N/A")</f>
        <v>#N/A</v>
      </c>
      <c r="Q1938" s="1"/>
      <c r="R1938" s="1"/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IFERROR(__xludf.DUMMYFUNCTION("""COMPUTED_VALUE"""),"#N/A")</f>
        <v>#N/A</v>
      </c>
      <c r="W1938" s="1" t="str">
        <f>IFERROR(__xludf.DUMMYFUNCTION("""COMPUTED_VALUE"""),"#N/A")</f>
        <v>#N/A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IFERROR(__xludf.DUMMYFUNCTION("""COMPUTED_VALUE"""),"#VALUE!")</f>
        <v>#VALUE!</v>
      </c>
      <c r="P1939" s="1" t="str">
        <f>IFERROR(__xludf.DUMMYFUNCTION("""COMPUTED_VALUE"""),"#N/A")</f>
        <v>#N/A</v>
      </c>
      <c r="Q1939" s="1"/>
      <c r="R1939" s="1"/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IFERROR(__xludf.DUMMYFUNCTION("""COMPUTED_VALUE"""),"#N/A")</f>
        <v>#N/A</v>
      </c>
      <c r="W1939" s="1" t="str">
        <f>IFERROR(__xludf.DUMMYFUNCTION("""COMPUTED_VALUE"""),"#N/A")</f>
        <v>#N/A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IFERROR(__xludf.DUMMYFUNCTION("""COMPUTED_VALUE"""),"#VALUE!")</f>
        <v>#VALUE!</v>
      </c>
      <c r="P1940" s="1" t="str">
        <f>IFERROR(__xludf.DUMMYFUNCTION("""COMPUTED_VALUE"""),"#N/A")</f>
        <v>#N/A</v>
      </c>
      <c r="Q1940" s="1"/>
      <c r="R1940" s="1"/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IFERROR(__xludf.DUMMYFUNCTION("""COMPUTED_VALUE"""),"#N/A")</f>
        <v>#N/A</v>
      </c>
      <c r="W1940" s="1" t="str">
        <f>IFERROR(__xludf.DUMMYFUNCTION("""COMPUTED_VALUE"""),"#N/A")</f>
        <v>#N/A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IFERROR(__xludf.DUMMYFUNCTION("""COMPUTED_VALUE"""),"#VALUE!")</f>
        <v>#VALUE!</v>
      </c>
      <c r="P1941" s="1" t="str">
        <f>IFERROR(__xludf.DUMMYFUNCTION("""COMPUTED_VALUE"""),"#N/A")</f>
        <v>#N/A</v>
      </c>
      <c r="Q1941" s="1"/>
      <c r="R1941" s="1"/>
      <c r="S1941" s="1"/>
      <c r="T1941" s="1"/>
      <c r="U1941" s="3">
        <f>IFERROR(__xludf.DUMMYFUNCTION("""COMPUTED_VALUE"""),0.0)</f>
        <v>0</v>
      </c>
      <c r="V1941" s="1" t="str">
        <f>IFERROR(__xludf.DUMMYFUNCTION("""COMPUTED_VALUE"""),"#N/A")</f>
        <v>#N/A</v>
      </c>
      <c r="W1941" s="1" t="str">
        <f>IFERROR(__xludf.DUMMYFUNCTION("""COMPUTED_VALUE"""),"#N/A")</f>
        <v>#N/A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IFERROR(__xludf.DUMMYFUNCTION("""COMPUTED_VALUE"""),"Nate Vela")</f>
        <v>Nate Vela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IFERROR(__xludf.DUMMYFUNCTION("""COMPUTED_VALUE"""),"#VALUE!")</f>
        <v>#VALUE!</v>
      </c>
      <c r="P1942" s="1" t="str">
        <f>IFERROR(__xludf.DUMMYFUNCTION("""COMPUTED_VALUE"""),"#N/A")</f>
        <v>#N/A</v>
      </c>
      <c r="Q1942" s="1"/>
      <c r="R1942" s="1"/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IFERROR(__xludf.DUMMYFUNCTION("""COMPUTED_VALUE"""),"#N/A")</f>
        <v>#N/A</v>
      </c>
      <c r="W1942" s="1" t="str">
        <f>IFERROR(__xludf.DUMMYFUNCTION("""COMPUTED_VALUE"""),"#N/A")</f>
        <v>#N/A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IFERROR(__xludf.DUMMYFUNCTION("""COMPUTED_VALUE"""),"#VALUE!")</f>
        <v>#VALUE!</v>
      </c>
      <c r="P1943" s="1" t="str">
        <f>IFERROR(__xludf.DUMMYFUNCTION("""COMPUTED_VALUE"""),"#N/A")</f>
        <v>#N/A</v>
      </c>
      <c r="Q1943" s="1"/>
      <c r="R1943" s="1"/>
      <c r="S1943" s="1"/>
      <c r="T1943" s="1"/>
      <c r="U1943" s="3">
        <f>IFERROR(__xludf.DUMMYFUNCTION("""COMPUTED_VALUE"""),0.0)</f>
        <v>0</v>
      </c>
      <c r="V1943" s="1" t="str">
        <f>IFERROR(__xludf.DUMMYFUNCTION("""COMPUTED_VALUE"""),"#N/A")</f>
        <v>#N/A</v>
      </c>
      <c r="W1943" s="1" t="str">
        <f>IFERROR(__xludf.DUMMYFUNCTION("""COMPUTED_VALUE"""),"#N/A")</f>
        <v>#N/A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IFERROR(__xludf.DUMMYFUNCTION("""COMPUTED_VALUE"""),"#VALUE!")</f>
        <v>#VALUE!</v>
      </c>
      <c r="P1944" s="1" t="str">
        <f>IFERROR(__xludf.DUMMYFUNCTION("""COMPUTED_VALUE"""),"#N/A")</f>
        <v>#N/A</v>
      </c>
      <c r="Q1944" s="1"/>
      <c r="R1944" s="1"/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IFERROR(__xludf.DUMMYFUNCTION("""COMPUTED_VALUE"""),"#N/A")</f>
        <v>#N/A</v>
      </c>
      <c r="W1944" s="1" t="str">
        <f>IFERROR(__xludf.DUMMYFUNCTION("""COMPUTED_VALUE"""),"#N/A")</f>
        <v>#N/A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IFERROR(__xludf.DUMMYFUNCTION("""COMPUTED_VALUE"""),"#VALUE!")</f>
        <v>#VALUE!</v>
      </c>
      <c r="P1945" s="1" t="str">
        <f>IFERROR(__xludf.DUMMYFUNCTION("""COMPUTED_VALUE"""),"#N/A")</f>
        <v>#N/A</v>
      </c>
      <c r="Q1945" s="1"/>
      <c r="R1945" s="1"/>
      <c r="S1945" s="1"/>
      <c r="T1945" s="1"/>
      <c r="U1945" s="3">
        <f>IFERROR(__xludf.DUMMYFUNCTION("""COMPUTED_VALUE"""),0.0)</f>
        <v>0</v>
      </c>
      <c r="V1945" s="1" t="str">
        <f>IFERROR(__xludf.DUMMYFUNCTION("""COMPUTED_VALUE"""),"#N/A")</f>
        <v>#N/A</v>
      </c>
      <c r="W1945" s="1" t="str">
        <f>IFERROR(__xludf.DUMMYFUNCTION("""COMPUTED_VALUE"""),"#N/A")</f>
        <v>#N/A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IFERROR(__xludf.DUMMYFUNCTION("""COMPUTED_VALUE"""),"#VALUE!")</f>
        <v>#VALUE!</v>
      </c>
      <c r="P1946" s="1" t="str">
        <f>IFERROR(__xludf.DUMMYFUNCTION("""COMPUTED_VALUE"""),"#N/A")</f>
        <v>#N/A</v>
      </c>
      <c r="Q1946" s="1"/>
      <c r="R1946" s="1"/>
      <c r="S1946" s="1"/>
      <c r="T1946" s="1"/>
      <c r="U1946" s="3">
        <f>IFERROR(__xludf.DUMMYFUNCTION("""COMPUTED_VALUE"""),0.0)</f>
        <v>0</v>
      </c>
      <c r="V1946" s="1" t="str">
        <f>IFERROR(__xludf.DUMMYFUNCTION("""COMPUTED_VALUE"""),"#N/A")</f>
        <v>#N/A</v>
      </c>
      <c r="W1946" s="1" t="str">
        <f>IFERROR(__xludf.DUMMYFUNCTION("""COMPUTED_VALUE"""),"#N/A")</f>
        <v>#N/A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IFERROR(__xludf.DUMMYFUNCTION("""COMPUTED_VALUE"""),"Christine Anne Mabini")</f>
        <v>Christine Anne Mabini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IFERROR(__xludf.DUMMYFUNCTION("""COMPUTED_VALUE"""),"Belle Bentazal")</f>
        <v>Belle Bentazal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IFERROR(__xludf.DUMMYFUNCTION("""COMPUTED_VALUE"""),"Audrey Feliciano")</f>
        <v>Audrey Feliciano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IFERROR(__xludf.DUMMYFUNCTION("""COMPUTED_VALUE"""),"Nate Vela")</f>
        <v>Nate Vela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IFERROR(__xludf.DUMMYFUNCTION("""COMPUTED_VALUE"""),"Christine Anne Mabini")</f>
        <v>Christine Anne Mabini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IFERROR(__xludf.DUMMYFUNCTION("""COMPUTED_VALUE"""),"Christine Anne Mabini")</f>
        <v>Christine Anne Mabini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IFERROR(__xludf.DUMMYFUNCTION("""COMPUTED_VALUE"""),"Christine Anne Mabini")</f>
        <v>Christine Anne Mabini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IFERROR(__xludf.DUMMYFUNCTION("""COMPUTED_VALUE"""),"Belle Bentazal")</f>
        <v>Belle Bentazal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IFERROR(__xludf.DUMMYFUNCTION("""COMPUTED_VALUE"""),"Back of House Operations")</f>
        <v>Back of House Operations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IFERROR(__xludf.DUMMYFUNCTION("""COMPUTED_VALUE"""),"Jonathan Dimaculangan")</f>
        <v>Jonathan Dimaculangan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IFERROR(__xludf.DUMMYFUNCTION("""COMPUTED_VALUE"""),"Back of House Operations")</f>
        <v>Back of House Operations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IFERROR(__xludf.DUMMYFUNCTION("""COMPUTED_VALUE"""),"Jonathan Dimaculangan")</f>
        <v>Jonathan Dimaculangan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IFERROR(__xludf.DUMMYFUNCTION("""COMPUTED_VALUE"""),"Nate Vela")</f>
        <v>Nate Vela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IFERROR(__xludf.DUMMYFUNCTION("""COMPUTED_VALUE"""),"Rose Gabilan")</f>
        <v>Rose Gabilan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IFERROR(__xludf.DUMMYFUNCTION("""COMPUTED_VALUE"""),"Segment-specific Support")</f>
        <v>Segment-specific Support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IFERROR(__xludf.DUMMYFUNCTION("""COMPUTED_VALUE"""),"Tash Kelly")</f>
        <v>Tash Kelly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IFERROR(__xludf.DUMMYFUNCTION("""COMPUTED_VALUE"""),"Nate Vela")</f>
        <v>Nate Vela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IFERROR(__xludf.DUMMYFUNCTION("""COMPUTED_VALUE"""),"Christine Anne Mabini")</f>
        <v>Christine Anne Mabini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IFERROR(__xludf.DUMMYFUNCTION("""COMPUTED_VALUE"""),"Belle Bentazal")</f>
        <v>Belle Bentazal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IFERROR(__xludf.DUMMYFUNCTION("""COMPUTED_VALUE"""),"Audrey Feliciano")</f>
        <v>Audrey Feliciano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IFERROR(__xludf.DUMMYFUNCTION("""COMPUTED_VALUE"""),"Nate Vela")</f>
        <v>Nate Vela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IFERROR(__xludf.DUMMYFUNCTION("""COMPUTED_VALUE"""),"Christine Anne Mabini")</f>
        <v>Christine Anne Mabini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IFERROR(__xludf.DUMMYFUNCTION("""COMPUTED_VALUE"""),"Christine Anne Mabini")</f>
        <v>Christine Anne Mabini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IFERROR(__xludf.DUMMYFUNCTION("""COMPUTED_VALUE"""),"Christine Anne Mabini")</f>
        <v>Christine Anne Mabini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IFERROR(__xludf.DUMMYFUNCTION("""COMPUTED_VALUE"""),"Nate Vela")</f>
        <v>Nate Vela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IFERROR(__xludf.DUMMYFUNCTION("""COMPUTED_VALUE"""),"Belle Bentazal")</f>
        <v>Belle Bentazal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IFERROR(__xludf.DUMMYFUNCTION("""COMPUTED_VALUE"""),"Back of House Operations")</f>
        <v>Back of House Operations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IFERROR(__xludf.DUMMYFUNCTION("""COMPUTED_VALUE"""),"Jonathan Dimaculangan")</f>
        <v>Jonathan Dimaculangan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IFERROR(__xludf.DUMMYFUNCTION("""COMPUTED_VALUE"""),"Back of House Operations")</f>
        <v>Back of House Operations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IFERROR(__xludf.DUMMYFUNCTION("""COMPUTED_VALUE"""),"Jonathan Dimaculangan")</f>
        <v>Jonathan Dimaculangan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IFERROR(__xludf.DUMMYFUNCTION("""COMPUTED_VALUE"""),"Nate Vela")</f>
        <v>Nate Vela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IFERROR(__xludf.DUMMYFUNCTION("""COMPUTED_VALUE"""),"Rose Gabilan")</f>
        <v>Rose Gabilan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IFERROR(__xludf.DUMMYFUNCTION("""COMPUTED_VALUE"""),"Segment-specific Support")</f>
        <v>Segment-specific Support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IFERROR(__xludf.DUMMYFUNCTION("""COMPUTED_VALUE"""),"Tash Kelly")</f>
        <v>Tash Kelly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IFERROR(__xludf.DUMMYFUNCTION("""COMPUTED_VALUE"""),"Nate Vela")</f>
        <v>Nate Vela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IFERROR(__xludf.DUMMYFUNCTION("""COMPUTED_VALUE"""),"Christine Anne Mabini")</f>
        <v>Christine Anne Mabini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IFERROR(__xludf.DUMMYFUNCTION("""COMPUTED_VALUE"""),"Belle Bentazal")</f>
        <v>Belle Bentazal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IFERROR(__xludf.DUMMYFUNCTION("""COMPUTED_VALUE"""),"Audrey Feliciano")</f>
        <v>Audrey Feliciano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IFERROR(__xludf.DUMMYFUNCTION("""COMPUTED_VALUE"""),"Nate Vela")</f>
        <v>Nate Vela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IFERROR(__xludf.DUMMYFUNCTION("""COMPUTED_VALUE"""),"Christine Anne Mabini")</f>
        <v>Christine Anne Mabini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IFERROR(__xludf.DUMMYFUNCTION("""COMPUTED_VALUE"""),"Christine Anne Mabini")</f>
        <v>Christine Anne Mabini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IFERROR(__xludf.DUMMYFUNCTION("""COMPUTED_VALUE"""),"Christine Anne Mabini")</f>
        <v>Christine Anne Mabini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IFERROR(__xludf.DUMMYFUNCTION("""COMPUTED_VALUE"""),"Nate Vela")</f>
        <v>Nate Vela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IFERROR(__xludf.DUMMYFUNCTION("""COMPUTED_VALUE"""),"Belle Bentazal")</f>
        <v>Belle Bentazal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IFERROR(__xludf.DUMMYFUNCTION("""COMPUTED_VALUE"""),"Back of House Operations")</f>
        <v>Back of House Operations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IFERROR(__xludf.DUMMYFUNCTION("""COMPUTED_VALUE"""),"Jonathan Dimaculangan")</f>
        <v>Jonathan Dimaculangan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IFERROR(__xludf.DUMMYFUNCTION("""COMPUTED_VALUE"""),"Back of House Operations")</f>
        <v>Back of House Operations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IFERROR(__xludf.DUMMYFUNCTION("""COMPUTED_VALUE"""),"Jonathan Dimaculangan")</f>
        <v>Jonathan Dimaculangan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IFERROR(__xludf.DUMMYFUNCTION("""COMPUTED_VALUE"""),"Nate Vela")</f>
        <v>Nate Vela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IFERROR(__xludf.DUMMYFUNCTION("""COMPUTED_VALUE"""),"Rose Gabilan")</f>
        <v>Rose Gabilan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IFERROR(__xludf.DUMMYFUNCTION("""COMPUTED_VALUE"""),"Segment-specific Support")</f>
        <v>Segment-specific Support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IFERROR(__xludf.DUMMYFUNCTION("""COMPUTED_VALUE"""),"Tash Kelly")</f>
        <v>Tash Kelly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IFERROR(__xludf.DUMMYFUNCTION("""COMPUTED_VALUE"""),"Nate Vela")</f>
        <v>Nate Vela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IFERROR(__xludf.DUMMYFUNCTION("""COMPUTED_VALUE"""),"Christine Anne Mabini")</f>
        <v>Christine Anne Mabini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IFERROR(__xludf.DUMMYFUNCTION("""COMPUTED_VALUE"""),"Belle Bentazal")</f>
        <v>Belle Bentazal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IFERROR(__xludf.DUMMYFUNCTION("""COMPUTED_VALUE"""),"Audrey Feliciano")</f>
        <v>Audrey Feliciano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IFERROR(__xludf.DUMMYFUNCTION("""COMPUTED_VALUE"""),"Nate Vela")</f>
        <v>Nate Vela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IFERROR(__xludf.DUMMYFUNCTION("""COMPUTED_VALUE"""),"Christine Anne Mabini")</f>
        <v>Christine Anne Mabini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IFERROR(__xludf.DUMMYFUNCTION("""COMPUTED_VALUE"""),"Christine Anne Mabini")</f>
        <v>Christine Anne Mabini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IFERROR(__xludf.DUMMYFUNCTION("""COMPUTED_VALUE"""),"Christine Anne Mabini")</f>
        <v>Christine Anne Mabini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IFERROR(__xludf.DUMMYFUNCTION("""COMPUTED_VALUE"""),"Nate Vela")</f>
        <v>Nate Vela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IFERROR(__xludf.DUMMYFUNCTION("""COMPUTED_VALUE"""),"Belle Bentazal")</f>
        <v>Belle Bentazal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IFERROR(__xludf.DUMMYFUNCTION("""COMPUTED_VALUE"""),"Back of House Operations")</f>
        <v>Back of House Operations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IFERROR(__xludf.DUMMYFUNCTION("""COMPUTED_VALUE"""),"Jonathan Dimaculangan")</f>
        <v>Jonathan Dimaculangan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IFERROR(__xludf.DUMMYFUNCTION("""COMPUTED_VALUE"""),"Back of House Operations")</f>
        <v>Back of House Operations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IFERROR(__xludf.DUMMYFUNCTION("""COMPUTED_VALUE"""),"Jonathan Dimaculangan")</f>
        <v>Jonathan Dimaculangan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IFERROR(__xludf.DUMMYFUNCTION("""COMPUTED_VALUE"""),"Nate Vela")</f>
        <v>Nate Vela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IFERROR(__xludf.DUMMYFUNCTION("""COMPUTED_VALUE"""),"Rose Gabilan")</f>
        <v>Rose Gabilan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IFERROR(__xludf.DUMMYFUNCTION("""COMPUTED_VALUE"""),"Segment-specific Support")</f>
        <v>Segment-specific Support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IFERROR(__xludf.DUMMYFUNCTION("""COMPUTED_VALUE"""),"Tash Kelly")</f>
        <v>Tash Kelly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IFERROR(__xludf.DUMMYFUNCTION("""COMPUTED_VALUE"""),"Nate Vela")</f>
        <v>Nate Vela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IFERROR(__xludf.DUMMYFUNCTION("""COMPUTED_VALUE"""),"Christine Anne Mabini")</f>
        <v>Christine Anne Mabini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IFERROR(__xludf.DUMMYFUNCTION("""COMPUTED_VALUE"""),"Belle Bentazal")</f>
        <v>Belle Bentazal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IFERROR(__xludf.DUMMYFUNCTION("""COMPUTED_VALUE"""),"Audrey Feliciano")</f>
        <v>Audrey Feliciano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IFERROR(__xludf.DUMMYFUNCTION("""COMPUTED_VALUE"""),"Nate Vela")</f>
        <v>Nate Vela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IFERROR(__xludf.DUMMYFUNCTION("""COMPUTED_VALUE"""),"Christine Anne Mabini")</f>
        <v>Christine Anne Mabini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IFERROR(__xludf.DUMMYFUNCTION("""COMPUTED_VALUE"""),"Christine Anne Mabini")</f>
        <v>Christine Anne Mabini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IFERROR(__xludf.DUMMYFUNCTION("""COMPUTED_VALUE"""),"Christine Anne Mabini")</f>
        <v>Christine Anne Mabini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IFERROR(__xludf.DUMMYFUNCTION("""COMPUTED_VALUE"""),"Nate Vela")</f>
        <v>Nate Vela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IFERROR(__xludf.DUMMYFUNCTION("""COMPUTED_VALUE"""),"Belle Bentazal")</f>
        <v>Belle Bentazal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IFERROR(__xludf.DUMMYFUNCTION("""COMPUTED_VALUE"""),"Back of House Operations")</f>
        <v>Back of House Operations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IFERROR(__xludf.DUMMYFUNCTION("""COMPUTED_VALUE"""),"Jonathan Dimaculangan")</f>
        <v>Jonathan Dimaculangan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IFERROR(__xludf.DUMMYFUNCTION("""COMPUTED_VALUE"""),"Back of House Operations")</f>
        <v>Back of House Operations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IFERROR(__xludf.DUMMYFUNCTION("""COMPUTED_VALUE"""),"Jonathan Dimaculangan")</f>
        <v>Jonathan Dimaculangan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IFERROR(__xludf.DUMMYFUNCTION("""COMPUTED_VALUE"""),"Nate Vela")</f>
        <v>Nate Vela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IFERROR(__xludf.DUMMYFUNCTION("""COMPUTED_VALUE"""),"Rose Gabilan")</f>
        <v>Rose Gabilan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IFERROR(__xludf.DUMMYFUNCTION("""COMPUTED_VALUE"""),"Segment-specific Support")</f>
        <v>Segment-specific Support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IFERROR(__xludf.DUMMYFUNCTION("""COMPUTED_VALUE"""),"Tash Kelly")</f>
        <v>Tash Kelly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IFERROR(__xludf.DUMMYFUNCTION("""COMPUTED_VALUE"""),"Nate Vela")</f>
        <v>Nate Vela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IFERROR(__xludf.DUMMYFUNCTION("""COMPUTED_VALUE"""),"Christine Anne Mabini")</f>
        <v>Christine Anne Mabini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IFERROR(__xludf.DUMMYFUNCTION("""COMPUTED_VALUE"""),"Belle Bentazal")</f>
        <v>Belle Bentazal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IFERROR(__xludf.DUMMYFUNCTION("""COMPUTED_VALUE"""),"Audrey Feliciano")</f>
        <v>Audrey Feliciano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IFERROR(__xludf.DUMMYFUNCTION("""COMPUTED_VALUE"""),"Nate Vela")</f>
        <v>Nate Vela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IFERROR(__xludf.DUMMYFUNCTION("""COMPUTED_VALUE"""),"Christine Anne Mabini")</f>
        <v>Christine Anne Mabini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IFERROR(__xludf.DUMMYFUNCTION("""COMPUTED_VALUE"""),"Christine Anne Mabini")</f>
        <v>Christine Anne Mabini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IFERROR(__xludf.DUMMYFUNCTION("""COMPUTED_VALUE"""),"Christine Anne Mabini")</f>
        <v>Christine Anne Mabini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IFERROR(__xludf.DUMMYFUNCTION("""COMPUTED_VALUE"""),"Nate Vela")</f>
        <v>Nate Vela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IFERROR(__xludf.DUMMYFUNCTION("""COMPUTED_VALUE"""),"Belle Bentazal")</f>
        <v>Belle Bentazal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IFERROR(__xludf.DUMMYFUNCTION("""COMPUTED_VALUE"""),"Back of House Operations")</f>
        <v>Back of House Operations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IFERROR(__xludf.DUMMYFUNCTION("""COMPUTED_VALUE"""),"Jonathan Dimaculangan")</f>
        <v>Jonathan Dimaculangan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IFERROR(__xludf.DUMMYFUNCTION("""COMPUTED_VALUE"""),"Back of House Operations")</f>
        <v>Back of House Operations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IFERROR(__xludf.DUMMYFUNCTION("""COMPUTED_VALUE"""),"Jonathan Dimaculangan")</f>
        <v>Jonathan Dimaculangan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IFERROR(__xludf.DUMMYFUNCTION("""COMPUTED_VALUE"""),"Nate Vela")</f>
        <v>Nate Vela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IFERROR(__xludf.DUMMYFUNCTION("""COMPUTED_VALUE"""),"Rose Gabilan")</f>
        <v>Rose Gabilan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IFERROR(__xludf.DUMMYFUNCTION("""COMPUTED_VALUE"""),"Segment-specific Support")</f>
        <v>Segment-specific Support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IFERROR(__xludf.DUMMYFUNCTION("""COMPUTED_VALUE"""),"Tash Kelly")</f>
        <v>Tash Kelly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IFERROR(__xludf.DUMMYFUNCTION("""COMPUTED_VALUE"""),"Nate Vela")</f>
        <v>Nate Vela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IFERROR(__xludf.DUMMYFUNCTION("""COMPUTED_VALUE"""),"Christine Anne Mabini")</f>
        <v>Christine Anne Mabini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IFERROR(__xludf.DUMMYFUNCTION("""COMPUTED_VALUE"""),"Belle Bentazal")</f>
        <v>Belle Bentazal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IFERROR(__xludf.DUMMYFUNCTION("""COMPUTED_VALUE"""),"Audrey Feliciano")</f>
        <v>Audrey Feliciano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IFERROR(__xludf.DUMMYFUNCTION("""COMPUTED_VALUE"""),"Nate Vela")</f>
        <v>Nate Vela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IFERROR(__xludf.DUMMYFUNCTION("""COMPUTED_VALUE"""),"Christine Anne Mabini")</f>
        <v>Christine Anne Mabini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IFERROR(__xludf.DUMMYFUNCTION("""COMPUTED_VALUE"""),"Christine Anne Mabini")</f>
        <v>Christine Anne Mabini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IFERROR(__xludf.DUMMYFUNCTION("""COMPUTED_VALUE"""),"Christine Anne Mabini")</f>
        <v>Christine Anne Mabini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IFERROR(__xludf.DUMMYFUNCTION("""COMPUTED_VALUE"""),"Nate Vela")</f>
        <v>Nate Vela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IFERROR(__xludf.DUMMYFUNCTION("""COMPUTED_VALUE"""),"Belle Bentazal")</f>
        <v>Belle Bentazal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IFERROR(__xludf.DUMMYFUNCTION("""COMPUTED_VALUE"""),"Back of House Operations")</f>
        <v>Back of House Operations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IFERROR(__xludf.DUMMYFUNCTION("""COMPUTED_VALUE"""),"Jonathan Dimaculangan")</f>
        <v>Jonathan Dimaculangan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IFERROR(__xludf.DUMMYFUNCTION("""COMPUTED_VALUE"""),"Back of House Operations")</f>
        <v>Back of House Operations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IFERROR(__xludf.DUMMYFUNCTION("""COMPUTED_VALUE"""),"Jonathan Dimaculangan")</f>
        <v>Jonathan Dimaculangan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IFERROR(__xludf.DUMMYFUNCTION("""COMPUTED_VALUE"""),"Nate Vela")</f>
        <v>Nate Vela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IFERROR(__xludf.DUMMYFUNCTION("""COMPUTED_VALUE"""),"Rose Gabilan")</f>
        <v>Rose Gabilan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IFERROR(__xludf.DUMMYFUNCTION("""COMPUTED_VALUE"""),"Segment-specific Support")</f>
        <v>Segment-specific Support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IFERROR(__xludf.DUMMYFUNCTION("""COMPUTED_VALUE"""),"Tash Kelly")</f>
        <v>Tash Kelly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IFERROR(__xludf.DUMMYFUNCTION("""COMPUTED_VALUE"""),"Nate Vela")</f>
        <v>Nate Vela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IFERROR(__xludf.DUMMYFUNCTION("""COMPUTED_VALUE"""),"Christine Anne Mabini")</f>
        <v>Christine Anne Mabini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IFERROR(__xludf.DUMMYFUNCTION("""COMPUTED_VALUE"""),"Belle Bentazal")</f>
        <v>Belle Bentazal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IFERROR(__xludf.DUMMYFUNCTION("""COMPUTED_VALUE"""),"Audrey Feliciano")</f>
        <v>Audrey Feliciano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IFERROR(__xludf.DUMMYFUNCTION("""COMPUTED_VALUE"""),"Nate Vela")</f>
        <v>Nate Vela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IFERROR(__xludf.DUMMYFUNCTION("""COMPUTED_VALUE"""),"Christine Anne Mabini")</f>
        <v>Christine Anne Mabini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IFERROR(__xludf.DUMMYFUNCTION("""COMPUTED_VALUE"""),"Christine Anne Mabini")</f>
        <v>Christine Anne Mabini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IFERROR(__xludf.DUMMYFUNCTION("""COMPUTED_VALUE"""),"Christine Anne Mabini")</f>
        <v>Christine Anne Mabini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IFERROR(__xludf.DUMMYFUNCTION("""COMPUTED_VALUE"""),"Nate Vela")</f>
        <v>Nate Vela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IFERROR(__xludf.DUMMYFUNCTION("""COMPUTED_VALUE"""),"Belle Bentazal")</f>
        <v>Belle Bentazal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IFERROR(__xludf.DUMMYFUNCTION("""COMPUTED_VALUE"""),"Back of House Operations")</f>
        <v>Back of House Operations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IFERROR(__xludf.DUMMYFUNCTION("""COMPUTED_VALUE"""),"Jonathan Dimaculangan")</f>
        <v>Jonathan Dimaculangan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IFERROR(__xludf.DUMMYFUNCTION("""COMPUTED_VALUE"""),"Back of House Operations")</f>
        <v>Back of House Operations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IFERROR(__xludf.DUMMYFUNCTION("""COMPUTED_VALUE"""),"Jonathan Dimaculangan")</f>
        <v>Jonathan Dimaculangan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IFERROR(__xludf.DUMMYFUNCTION("""COMPUTED_VALUE"""),"Nate Vela")</f>
        <v>Nate Vela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IFERROR(__xludf.DUMMYFUNCTION("""COMPUTED_VALUE"""),"Rose Gabilan")</f>
        <v>Rose Gabilan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IFERROR(__xludf.DUMMYFUNCTION("""COMPUTED_VALUE"""),"Segment-specific Support")</f>
        <v>Segment-specific Support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IFERROR(__xludf.DUMMYFUNCTION("""COMPUTED_VALUE"""),"Tash Kelly")</f>
        <v>Tash Kelly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IFERROR(__xludf.DUMMYFUNCTION("""COMPUTED_VALUE"""),"Nate Vela")</f>
        <v>Nate Vela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IFERROR(__xludf.DUMMYFUNCTION("""COMPUTED_VALUE"""),"Christine Anne Mabini")</f>
        <v>Christine Anne Mabini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IFERROR(__xludf.DUMMYFUNCTION("""COMPUTED_VALUE"""),"Belle Bentazal")</f>
        <v>Belle Bentazal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IFERROR(__xludf.DUMMYFUNCTION("""COMPUTED_VALUE"""),"Audrey Feliciano")</f>
        <v>Audrey Feliciano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IFERROR(__xludf.DUMMYFUNCTION("""COMPUTED_VALUE"""),"Nate Vela")</f>
        <v>Nate Vela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IFERROR(__xludf.DUMMYFUNCTION("""COMPUTED_VALUE"""),"Christine Anne Mabini")</f>
        <v>Christine Anne Mabini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IFERROR(__xludf.DUMMYFUNCTION("""COMPUTED_VALUE"""),"Christine Anne Mabini")</f>
        <v>Christine Anne Mabini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IFERROR(__xludf.DUMMYFUNCTION("""COMPUTED_VALUE"""),"Christine Anne Mabini")</f>
        <v>Christine Anne Mabini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IFERROR(__xludf.DUMMYFUNCTION("""COMPUTED_VALUE"""),"Nate Vela")</f>
        <v>Nate Vela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IFERROR(__xludf.DUMMYFUNCTION("""COMPUTED_VALUE"""),"Belle Bentazal")</f>
        <v>Belle Bentazal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IFERROR(__xludf.DUMMYFUNCTION("""COMPUTED_VALUE"""),"Back of House Operations")</f>
        <v>Back of House Operations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IFERROR(__xludf.DUMMYFUNCTION("""COMPUTED_VALUE"""),"Jonathan Dimaculangan")</f>
        <v>Jonathan Dimaculangan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IFERROR(__xludf.DUMMYFUNCTION("""COMPUTED_VALUE"""),"Back of House Operations")</f>
        <v>Back of House Operations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IFERROR(__xludf.DUMMYFUNCTION("""COMPUTED_VALUE"""),"Jonathan Dimaculangan")</f>
        <v>Jonathan Dimaculangan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IFERROR(__xludf.DUMMYFUNCTION("""COMPUTED_VALUE"""),"Nate Vela")</f>
        <v>Nate Vela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IFERROR(__xludf.DUMMYFUNCTION("""COMPUTED_VALUE"""),"Rose Gabilan")</f>
        <v>Rose Gabilan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IFERROR(__xludf.DUMMYFUNCTION("""COMPUTED_VALUE"""),"Segment-specific Support")</f>
        <v>Segment-specific Support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IFERROR(__xludf.DUMMYFUNCTION("""COMPUTED_VALUE"""),"Tash Kelly")</f>
        <v>Tash Kelly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IFERROR(__xludf.DUMMYFUNCTION("""COMPUTED_VALUE"""),"Nate Vela")</f>
        <v>Nate Vela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IFERROR(__xludf.DUMMYFUNCTION("""COMPUTED_VALUE"""),"Christine Anne Mabini")</f>
        <v>Christine Anne Mabini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IFERROR(__xludf.DUMMYFUNCTION("""COMPUTED_VALUE"""),"Belle Bentazal")</f>
        <v>Belle Bentazal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IFERROR(__xludf.DUMMYFUNCTION("""COMPUTED_VALUE"""),"Audrey Feliciano")</f>
        <v>Audrey Feliciano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IFERROR(__xludf.DUMMYFUNCTION("""COMPUTED_VALUE"""),"Nate Vela")</f>
        <v>Nate Vela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IFERROR(__xludf.DUMMYFUNCTION("""COMPUTED_VALUE"""),"Christine Anne Mabini")</f>
        <v>Christine Anne Mabini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IFERROR(__xludf.DUMMYFUNCTION("""COMPUTED_VALUE"""),"Christine Anne Mabini")</f>
        <v>Christine Anne Mabini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IFERROR(__xludf.DUMMYFUNCTION("""COMPUTED_VALUE"""),"Christine Anne Mabini")</f>
        <v>Christine Anne Mabini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IFERROR(__xludf.DUMMYFUNCTION("""COMPUTED_VALUE"""),"Nate Vela")</f>
        <v>Nate Vela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IFERROR(__xludf.DUMMYFUNCTION("""COMPUTED_VALUE"""),"Belle Bentazal")</f>
        <v>Belle Bentazal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IFERROR(__xludf.DUMMYFUNCTION("""COMPUTED_VALUE"""),"Back of House Operations")</f>
        <v>Back of House Operations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IFERROR(__xludf.DUMMYFUNCTION("""COMPUTED_VALUE"""),"Jonathan Dimaculangan")</f>
        <v>Jonathan Dimaculangan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IFERROR(__xludf.DUMMYFUNCTION("""COMPUTED_VALUE"""),"Back of House Operations")</f>
        <v>Back of House Operations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IFERROR(__xludf.DUMMYFUNCTION("""COMPUTED_VALUE"""),"Jonathan Dimaculangan")</f>
        <v>Jonathan Dimaculangan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IFERROR(__xludf.DUMMYFUNCTION("""COMPUTED_VALUE"""),"Nate Vela")</f>
        <v>Nate Vela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IFERROR(__xludf.DUMMYFUNCTION("""COMPUTED_VALUE"""),"Rose Gabilan")</f>
        <v>Rose Gabilan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IFERROR(__xludf.DUMMYFUNCTION("""COMPUTED_VALUE"""),"Segment-specific Support")</f>
        <v>Segment-specific Support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IFERROR(__xludf.DUMMYFUNCTION("""COMPUTED_VALUE"""),"Tash Kelly")</f>
        <v>Tash Kelly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IFERROR(__xludf.DUMMYFUNCTION("""COMPUTED_VALUE"""),"Nate Vela")</f>
        <v>Nate Vela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IFERROR(__xludf.DUMMYFUNCTION("""COMPUTED_VALUE"""),"Christine Anne Mabini")</f>
        <v>Christine Anne Mabini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IFERROR(__xludf.DUMMYFUNCTION("""COMPUTED_VALUE"""),"Belle Bentazal")</f>
        <v>Belle Bentazal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IFERROR(__xludf.DUMMYFUNCTION("""COMPUTED_VALUE"""),"Audrey Feliciano")</f>
        <v>Audrey Feliciano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IFERROR(__xludf.DUMMYFUNCTION("""COMPUTED_VALUE"""),"Nate Vela")</f>
        <v>Nate Vela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IFERROR(__xludf.DUMMYFUNCTION("""COMPUTED_VALUE"""),"Christine Anne Mabini")</f>
        <v>Christine Anne Mabini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IFERROR(__xludf.DUMMYFUNCTION("""COMPUTED_VALUE"""),"Christine Anne Mabini")</f>
        <v>Christine Anne Mabini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IFERROR(__xludf.DUMMYFUNCTION("""COMPUTED_VALUE"""),"Christine Anne Mabini")</f>
        <v>Christine Anne Mabini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IFERROR(__xludf.DUMMYFUNCTION("""COMPUTED_VALUE"""),"Nate Vela")</f>
        <v>Nate Vela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IFERROR(__xludf.DUMMYFUNCTION("""COMPUTED_VALUE"""),"Belle Bentazal")</f>
        <v>Belle Bentazal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IFERROR(__xludf.DUMMYFUNCTION("""COMPUTED_VALUE"""),"Back of House Operations")</f>
        <v>Back of House Operations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IFERROR(__xludf.DUMMYFUNCTION("""COMPUTED_VALUE"""),"Jonathan Dimaculangan")</f>
        <v>Jonathan Dimaculangan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IFERROR(__xludf.DUMMYFUNCTION("""COMPUTED_VALUE"""),"Back of House Operations")</f>
        <v>Back of House Operations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IFERROR(__xludf.DUMMYFUNCTION("""COMPUTED_VALUE"""),"Jonathan Dimaculangan")</f>
        <v>Jonathan Dimaculangan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IFERROR(__xludf.DUMMYFUNCTION("""COMPUTED_VALUE"""),"Nate Vela")</f>
        <v>Nate Vela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IFERROR(__xludf.DUMMYFUNCTION("""COMPUTED_VALUE"""),"Rose Gabilan")</f>
        <v>Rose Gabilan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IFERROR(__xludf.DUMMYFUNCTION("""COMPUTED_VALUE"""),"Segment-specific Support")</f>
        <v>Segment-specific Support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IFERROR(__xludf.DUMMYFUNCTION("""COMPUTED_VALUE"""),"Tash Kelly")</f>
        <v>Tash Kelly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IFERROR(__xludf.DUMMYFUNCTION("""COMPUTED_VALUE"""),"Nate Vela")</f>
        <v>Nate Vela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IFERROR(__xludf.DUMMYFUNCTION("""COMPUTED_VALUE"""),"Christine Anne Mabini")</f>
        <v>Christine Anne Mabini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IFERROR(__xludf.DUMMYFUNCTION("""COMPUTED_VALUE"""),"Belle Bentazal")</f>
        <v>Belle Bentazal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IFERROR(__xludf.DUMMYFUNCTION("""COMPUTED_VALUE"""),"Audrey Feliciano")</f>
        <v>Audrey Feliciano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IFERROR(__xludf.DUMMYFUNCTION("""COMPUTED_VALUE"""),"Nate Vela")</f>
        <v>Nate Vela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IFERROR(__xludf.DUMMYFUNCTION("""COMPUTED_VALUE"""),"Christine Anne Mabini")</f>
        <v>Christine Anne Mabini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IFERROR(__xludf.DUMMYFUNCTION("""COMPUTED_VALUE"""),"Christine Anne Mabini")</f>
        <v>Christine Anne Mabini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IFERROR(__xludf.DUMMYFUNCTION("""COMPUTED_VALUE"""),"Christine Anne Mabini")</f>
        <v>Christine Anne Mabini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IFERROR(__xludf.DUMMYFUNCTION("""COMPUTED_VALUE"""),"Nate Vela")</f>
        <v>Nate Vela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IFERROR(__xludf.DUMMYFUNCTION("""COMPUTED_VALUE"""),"Belle Bentazal")</f>
        <v>Belle Bentazal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IFERROR(__xludf.DUMMYFUNCTION("""COMPUTED_VALUE"""),"Back of House Operations")</f>
        <v>Back of House Operations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IFERROR(__xludf.DUMMYFUNCTION("""COMPUTED_VALUE"""),"Jonathan Dimaculangan")</f>
        <v>Jonathan Dimaculangan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IFERROR(__xludf.DUMMYFUNCTION("""COMPUTED_VALUE"""),"Back of House Operations")</f>
        <v>Back of House Operations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IFERROR(__xludf.DUMMYFUNCTION("""COMPUTED_VALUE"""),"Jonathan Dimaculangan")</f>
        <v>Jonathan Dimaculangan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IFERROR(__xludf.DUMMYFUNCTION("""COMPUTED_VALUE"""),"Nate Vela")</f>
        <v>Nate Vela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IFERROR(__xludf.DUMMYFUNCTION("""COMPUTED_VALUE"""),"Rose Gabilan")</f>
        <v>Rose Gabilan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IFERROR(__xludf.DUMMYFUNCTION("""COMPUTED_VALUE"""),"Segment-specific Support")</f>
        <v>Segment-specific Support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IFERROR(__xludf.DUMMYFUNCTION("""COMPUTED_VALUE"""),"Tash Kelly")</f>
        <v>Tash Kelly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IFERROR(__xludf.DUMMYFUNCTION("""COMPUTED_VALUE"""),"Nate Vela")</f>
        <v>Nate Vela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IFERROR(__xludf.DUMMYFUNCTION("""COMPUTED_VALUE"""),"Christine Anne Mabini")</f>
        <v>Christine Anne Mabini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IFERROR(__xludf.DUMMYFUNCTION("""COMPUTED_VALUE"""),"Belle Bentazal")</f>
        <v>Belle Bentazal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IFERROR(__xludf.DUMMYFUNCTION("""COMPUTED_VALUE"""),"Audrey Feliciano")</f>
        <v>Audrey Feliciano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IFERROR(__xludf.DUMMYFUNCTION("""COMPUTED_VALUE"""),"Nate Vela")</f>
        <v>Nate Vela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IFERROR(__xludf.DUMMYFUNCTION("""COMPUTED_VALUE"""),"Christine Anne Mabini")</f>
        <v>Christine Anne Mabini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IFERROR(__xludf.DUMMYFUNCTION("""COMPUTED_VALUE"""),"Christine Anne Mabini")</f>
        <v>Christine Anne Mabini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IFERROR(__xludf.DUMMYFUNCTION("""COMPUTED_VALUE"""),"Christine Anne Mabini")</f>
        <v>Christine Anne Mabini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IFERROR(__xludf.DUMMYFUNCTION("""COMPUTED_VALUE"""),"Nate Vela")</f>
        <v>Nate Vela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IFERROR(__xludf.DUMMYFUNCTION("""COMPUTED_VALUE"""),"Belle Bentazal")</f>
        <v>Belle Bentazal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IFERROR(__xludf.DUMMYFUNCTION("""COMPUTED_VALUE"""),"Back of House Operations")</f>
        <v>Back of House Operations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IFERROR(__xludf.DUMMYFUNCTION("""COMPUTED_VALUE"""),"Jonathan Dimaculangan")</f>
        <v>Jonathan Dimaculangan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IFERROR(__xludf.DUMMYFUNCTION("""COMPUTED_VALUE"""),"Back of House Operations")</f>
        <v>Back of House Operations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IFERROR(__xludf.DUMMYFUNCTION("""COMPUTED_VALUE"""),"Jonathan Dimaculangan")</f>
        <v>Jonathan Dimaculangan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IFERROR(__xludf.DUMMYFUNCTION("""COMPUTED_VALUE"""),"Nate Vela")</f>
        <v>Nate Vela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IFERROR(__xludf.DUMMYFUNCTION("""COMPUTED_VALUE"""),"Rose Gabilan")</f>
        <v>Rose Gabilan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IFERROR(__xludf.DUMMYFUNCTION("""COMPUTED_VALUE"""),"Segment-specific Support")</f>
        <v>Segment-specific Support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IFERROR(__xludf.DUMMYFUNCTION("""COMPUTED_VALUE"""),"Tash Kelly")</f>
        <v>Tash Kelly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IFERROR(__xludf.DUMMYFUNCTION("""COMPUTED_VALUE"""),"Nate Vela")</f>
        <v>Nate Vela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IFERROR(__xludf.DUMMYFUNCTION("""COMPUTED_VALUE"""),"Christine Anne Mabini")</f>
        <v>Christine Anne Mabini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IFERROR(__xludf.DUMMYFUNCTION("""COMPUTED_VALUE"""),"Belle Bentazal")</f>
        <v>Belle Bentazal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IFERROR(__xludf.DUMMYFUNCTION("""COMPUTED_VALUE"""),"Audrey Feliciano")</f>
        <v>Audrey Feliciano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IFERROR(__xludf.DUMMYFUNCTION("""COMPUTED_VALUE"""),"Nate Vela")</f>
        <v>Nate Vela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IFERROR(__xludf.DUMMYFUNCTION("""COMPUTED_VALUE"""),"#VALUE!")</f>
        <v>#VALUE!</v>
      </c>
      <c r="P5632" s="1" t="str">
        <f>IFERROR(__xludf.DUMMYFUNCTION("""COMPUTED_VALUE"""),"#N/A")</f>
        <v>#N/A</v>
      </c>
      <c r="Q5632" s="1"/>
      <c r="R5632" s="1"/>
      <c r="S5632" s="1"/>
      <c r="T5632" s="1"/>
      <c r="U5632" s="3">
        <f>IFERROR(__xludf.DUMMYFUNCTION("""COMPUTED_VALUE"""),0.0)</f>
        <v>0</v>
      </c>
      <c r="V5632" s="1" t="str">
        <f>IFERROR(__xludf.DUMMYFUNCTION("""COMPUTED_VALUE"""),"#N/A")</f>
        <v>#N/A</v>
      </c>
      <c r="W5632" s="1" t="str">
        <f>IFERROR(__xludf.DUMMYFUNCTION("""COMPUTED_VALUE"""),"#N/A")</f>
        <v>#N/A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IFERROR(__xludf.DUMMYFUNCTION("""COMPUTED_VALUE"""),"#VALUE!")</f>
        <v>#VALUE!</v>
      </c>
      <c r="P5633" s="1" t="str">
        <f>IFERROR(__xludf.DUMMYFUNCTION("""COMPUTED_VALUE"""),"#N/A")</f>
        <v>#N/A</v>
      </c>
      <c r="Q5633" s="1"/>
      <c r="R5633" s="1"/>
      <c r="S5633" s="1"/>
      <c r="T5633" s="1"/>
      <c r="U5633" s="3">
        <f>IFERROR(__xludf.DUMMYFUNCTION("""COMPUTED_VALUE"""),0.0)</f>
        <v>0</v>
      </c>
      <c r="V5633" s="1" t="str">
        <f>IFERROR(__xludf.DUMMYFUNCTION("""COMPUTED_VALUE"""),"#N/A")</f>
        <v>#N/A</v>
      </c>
      <c r="W5633" s="1" t="str">
        <f>IFERROR(__xludf.DUMMYFUNCTION("""COMPUTED_VALUE"""),"#N/A")</f>
        <v>#N/A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IFERROR(__xludf.DUMMYFUNCTION("""COMPUTED_VALUE"""),"Agent Id")</f>
        <v>Agent Id</v>
      </c>
      <c r="P5634" s="1" t="str">
        <f>IFERROR(__xludf.DUMMYFUNCTION("""COMPUTED_VALUE"""),"Window End")</f>
        <v>Window End</v>
      </c>
      <c r="Q5634" s="1"/>
      <c r="R5634" s="1"/>
      <c r="S5634" s="1"/>
      <c r="T5634" s="1"/>
      <c r="U5634" s="3"/>
      <c r="V5634" s="1"/>
      <c r="W5634" s="1"/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IFERROR(__xludf.DUMMYFUNCTION("""COMPUTED_VALUE"""),"71cc12d6-81ad-4480-9557-ff6a318e3277")</f>
        <v>71cc12d6-81ad-4480-9557-ff6a318e3277</v>
      </c>
      <c r="P5635" s="1" t="str">
        <f>IFERROR(__xludf.DUMMYFUNCTION("""COMPUTED_VALUE"""),"2025-11-30T16:00:00Z")</f>
        <v>2025-11-30T16:00:00Z</v>
      </c>
      <c r="Q5635" s="1"/>
      <c r="R5635" s="1"/>
      <c r="S5635" s="1"/>
      <c r="T5635" s="1"/>
      <c r="U5635" s="3"/>
      <c r="V5635" s="1"/>
      <c r="W5635" s="1"/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  <c r="O5636" s="1" t="str">
        <f>IFERROR(__xludf.DUMMYFUNCTION("""COMPUTED_VALUE"""),"ed8e075f-7119-4833-8af3-4c353a3fdda1")</f>
        <v>ed8e075f-7119-4833-8af3-4c353a3fdda1</v>
      </c>
      <c r="P5636" s="1" t="str">
        <f>IFERROR(__xludf.DUMMYFUNCTION("""COMPUTED_VALUE"""),"2025-11-30T16:00:00Z")</f>
        <v>2025-11-30T16:00:00Z</v>
      </c>
      <c r="Q5636" s="1"/>
      <c r="R5636" s="1"/>
      <c r="S5636" s="1"/>
      <c r="T5636" s="1"/>
      <c r="U5636" s="3"/>
      <c r="V5636" s="1"/>
      <c r="W5636" s="1"/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  <c r="O5637" s="1" t="str">
        <f>IFERROR(__xludf.DUMMYFUNCTION("""COMPUTED_VALUE"""),"000279e3-fb19-4b90-a95c-080adc98c9aa")</f>
        <v>000279e3-fb19-4b90-a95c-080adc98c9aa</v>
      </c>
      <c r="P5637" s="1" t="str">
        <f>IFERROR(__xludf.DUMMYFUNCTION("""COMPUTED_VALUE"""),"2025-11-30T16:00:00Z")</f>
        <v>2025-11-30T16:00:00Z</v>
      </c>
      <c r="Q5637" s="1"/>
      <c r="R5637" s="1"/>
      <c r="S5637" s="1"/>
      <c r="T5637" s="1"/>
      <c r="U5637" s="3"/>
      <c r="V5637" s="1"/>
      <c r="W5637" s="1"/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  <c r="O5638" s="1" t="str">
        <f>IFERROR(__xludf.DUMMYFUNCTION("""COMPUTED_VALUE"""),"61035b18-fc2e-492c-ae7d-227048511bcf")</f>
        <v>61035b18-fc2e-492c-ae7d-227048511bcf</v>
      </c>
      <c r="P5638" s="1" t="str">
        <f>IFERROR(__xludf.DUMMYFUNCTION("""COMPUTED_VALUE"""),"2025-11-30T16:00:00Z")</f>
        <v>2025-11-30T16:00:00Z</v>
      </c>
      <c r="Q5638" s="1"/>
      <c r="R5638" s="1"/>
      <c r="S5638" s="1"/>
      <c r="T5638" s="1"/>
      <c r="U5638" s="3"/>
      <c r="V5638" s="1"/>
      <c r="W5638" s="1"/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  <c r="O5639" s="1" t="str">
        <f>IFERROR(__xludf.DUMMYFUNCTION("""COMPUTED_VALUE"""),"7f6e3175-f6cd-4a70-93aa-118856f83921")</f>
        <v>7f6e3175-f6cd-4a70-93aa-118856f83921</v>
      </c>
      <c r="P5639" s="1" t="str">
        <f>IFERROR(__xludf.DUMMYFUNCTION("""COMPUTED_VALUE"""),"2025-11-30T16:00:00Z")</f>
        <v>2025-11-30T16:00:00Z</v>
      </c>
      <c r="Q5639" s="1"/>
      <c r="R5639" s="1"/>
      <c r="S5639" s="1"/>
      <c r="T5639" s="1"/>
      <c r="U5639" s="3"/>
      <c r="V5639" s="1"/>
      <c r="W5639" s="1"/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  <c r="O5640" s="1" t="str">
        <f>IFERROR(__xludf.DUMMYFUNCTION("""COMPUTED_VALUE"""),"8941a42e-630f-4e32-ac1a-aa9495a2b319")</f>
        <v>8941a42e-630f-4e32-ac1a-aa9495a2b319</v>
      </c>
      <c r="P5640" s="1" t="str">
        <f>IFERROR(__xludf.DUMMYFUNCTION("""COMPUTED_VALUE"""),"2025-11-30T16:00:00Z")</f>
        <v>2025-11-30T16:00:00Z</v>
      </c>
      <c r="Q5640" s="1"/>
      <c r="R5640" s="1"/>
      <c r="S5640" s="1"/>
      <c r="T5640" s="1"/>
      <c r="U5640" s="3"/>
      <c r="V5640" s="1"/>
      <c r="W5640" s="1"/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  <c r="O5641" s="1" t="str">
        <f>IFERROR(__xludf.DUMMYFUNCTION("""COMPUTED_VALUE"""),"dfd09cbc-1248-47f6-96ff-bb4b2c38ce63")</f>
        <v>dfd09cbc-1248-47f6-96ff-bb4b2c38ce63</v>
      </c>
      <c r="P5641" s="1" t="str">
        <f>IFERROR(__xludf.DUMMYFUNCTION("""COMPUTED_VALUE"""),"2025-11-30T16:00:00Z")</f>
        <v>2025-11-30T16:00:00Z</v>
      </c>
      <c r="Q5641" s="1"/>
      <c r="R5641" s="1"/>
      <c r="S5641" s="1"/>
      <c r="T5641" s="1"/>
      <c r="U5641" s="3"/>
      <c r="V5641" s="1"/>
      <c r="W5641" s="1"/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  <c r="O5642" s="1" t="str">
        <f>IFERROR(__xludf.DUMMYFUNCTION("""COMPUTED_VALUE"""),"14ab0e6b-ba36-4083-a4df-79ae04c36179")</f>
        <v>14ab0e6b-ba36-4083-a4df-79ae04c36179</v>
      </c>
      <c r="P5642" s="1" t="str">
        <f>IFERROR(__xludf.DUMMYFUNCTION("""COMPUTED_VALUE"""),"2025-11-30T16:00:00Z")</f>
        <v>2025-11-30T16:00:00Z</v>
      </c>
      <c r="Q5642" s="1"/>
      <c r="R5642" s="1"/>
      <c r="S5642" s="1"/>
      <c r="T5642" s="1"/>
      <c r="U5642" s="3"/>
      <c r="V5642" s="1"/>
      <c r="W5642" s="1"/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  <c r="O5643" s="1" t="str">
        <f>IFERROR(__xludf.DUMMYFUNCTION("""COMPUTED_VALUE"""),"37c57b4f-487c-4c75-8926-0d22cc125dcf")</f>
        <v>37c57b4f-487c-4c75-8926-0d22cc125dcf</v>
      </c>
      <c r="P5643" s="1" t="str">
        <f>IFERROR(__xludf.DUMMYFUNCTION("""COMPUTED_VALUE"""),"2025-11-30T16:00:00Z")</f>
        <v>2025-11-30T16:00:00Z</v>
      </c>
      <c r="Q5643" s="1"/>
      <c r="R5643" s="1"/>
      <c r="S5643" s="1"/>
      <c r="T5643" s="1"/>
      <c r="U5643" s="3"/>
      <c r="V5643" s="1"/>
      <c r="W5643" s="1"/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  <c r="O5644" s="1" t="str">
        <f>IFERROR(__xludf.DUMMYFUNCTION("""COMPUTED_VALUE"""),"745adc44-2fda-43ea-bdcd-39c28e369ddc")</f>
        <v>745adc44-2fda-43ea-bdcd-39c28e369ddc</v>
      </c>
      <c r="P5644" s="1" t="str">
        <f>IFERROR(__xludf.DUMMYFUNCTION("""COMPUTED_VALUE"""),"2025-11-30T16:00:00Z")</f>
        <v>2025-11-30T16:00:00Z</v>
      </c>
      <c r="Q5644" s="1"/>
      <c r="R5644" s="1"/>
      <c r="S5644" s="1"/>
      <c r="T5644" s="1"/>
      <c r="U5644" s="3"/>
      <c r="V5644" s="1"/>
      <c r="W5644" s="1"/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  <c r="O5645" s="1" t="str">
        <f>IFERROR(__xludf.DUMMYFUNCTION("""COMPUTED_VALUE"""),"927a5402-ae70-4b86-aaa9-53819fb46700")</f>
        <v>927a5402-ae70-4b86-aaa9-53819fb46700</v>
      </c>
      <c r="P5645" s="1" t="str">
        <f>IFERROR(__xludf.DUMMYFUNCTION("""COMPUTED_VALUE"""),"2025-11-30T16:00:00Z")</f>
        <v>2025-11-30T16:00:00Z</v>
      </c>
      <c r="Q5645" s="1"/>
      <c r="R5645" s="1"/>
      <c r="S5645" s="1"/>
      <c r="T5645" s="1"/>
      <c r="U5645" s="3"/>
      <c r="V5645" s="1"/>
      <c r="W5645" s="1"/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  <c r="O5646" s="1" t="str">
        <f>IFERROR(__xludf.DUMMYFUNCTION("""COMPUTED_VALUE"""),"98326c76-87c9-4e59-a377-8cc144d863d0")</f>
        <v>98326c76-87c9-4e59-a377-8cc144d863d0</v>
      </c>
      <c r="P5646" s="1" t="str">
        <f>IFERROR(__xludf.DUMMYFUNCTION("""COMPUTED_VALUE"""),"2025-11-30T16:00:00Z")</f>
        <v>2025-11-30T16:00:00Z</v>
      </c>
      <c r="Q5646" s="1"/>
      <c r="R5646" s="1"/>
      <c r="S5646" s="1"/>
      <c r="T5646" s="1"/>
      <c r="U5646" s="3"/>
      <c r="V5646" s="1"/>
      <c r="W5646" s="1"/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  <c r="O5647" s="1" t="str">
        <f>IFERROR(__xludf.DUMMYFUNCTION("""COMPUTED_VALUE"""),"233133e3-a3d0-492d-bb55-8a7c4ffc4966")</f>
        <v>233133e3-a3d0-492d-bb55-8a7c4ffc4966</v>
      </c>
      <c r="P5647" s="1" t="str">
        <f>IFERROR(__xludf.DUMMYFUNCTION("""COMPUTED_VALUE"""),"2025-11-30T16:00:00Z")</f>
        <v>2025-11-30T16:00:00Z</v>
      </c>
      <c r="Q5647" s="1"/>
      <c r="R5647" s="1"/>
      <c r="S5647" s="1"/>
      <c r="T5647" s="1"/>
      <c r="U5647" s="3"/>
      <c r="V5647" s="1"/>
      <c r="W5647" s="1"/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  <c r="O5648" s="1" t="str">
        <f>IFERROR(__xludf.DUMMYFUNCTION("""COMPUTED_VALUE"""),"0dc0eea0-be83-425b-9b40-b42bc444972b")</f>
        <v>0dc0eea0-be83-425b-9b40-b42bc444972b</v>
      </c>
      <c r="P5648" s="1" t="str">
        <f>IFERROR(__xludf.DUMMYFUNCTION("""COMPUTED_VALUE"""),"2025-11-30T16:00:00Z")</f>
        <v>2025-11-30T16:00:00Z</v>
      </c>
      <c r="Q5648" s="1"/>
      <c r="R5648" s="1"/>
      <c r="S5648" s="1"/>
      <c r="T5648" s="1"/>
      <c r="U5648" s="3"/>
      <c r="V5648" s="1"/>
      <c r="W5648" s="1"/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  <c r="O5649" s="1" t="str">
        <f>IFERROR(__xludf.DUMMYFUNCTION("""COMPUTED_VALUE"""),"9721fddb-68a3-4642-ad70-9c123debd6c5")</f>
        <v>9721fddb-68a3-4642-ad70-9c123debd6c5</v>
      </c>
      <c r="P5649" s="1" t="str">
        <f>IFERROR(__xludf.DUMMYFUNCTION("""COMPUTED_VALUE"""),"2025-11-30T16:00:00Z")</f>
        <v>2025-11-30T16:00:00Z</v>
      </c>
      <c r="Q5649" s="1"/>
      <c r="R5649" s="1"/>
      <c r="S5649" s="1"/>
      <c r="T5649" s="1"/>
      <c r="U5649" s="3"/>
      <c r="V5649" s="1"/>
      <c r="W5649" s="1"/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IFERROR(__xludf.DUMMYFUNCTION("""COMPUTED_VALUE"""),"Christine Anne Mabini")</f>
        <v>Christine Anne Mabini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  <c r="O5650" s="1" t="str">
        <f>IFERROR(__xludf.DUMMYFUNCTION("""COMPUTED_VALUE"""),"63913765-f42c-45e4-8f9a-eb96d52c2d61")</f>
        <v>63913765-f42c-45e4-8f9a-eb96d52c2d61</v>
      </c>
      <c r="P5650" s="1" t="str">
        <f>IFERROR(__xludf.DUMMYFUNCTION("""COMPUTED_VALUE"""),"2025-11-30T16:00:00Z")</f>
        <v>2025-11-30T16:00:00Z</v>
      </c>
      <c r="Q5650" s="1"/>
      <c r="R5650" s="1"/>
      <c r="S5650" s="1"/>
      <c r="T5650" s="1"/>
      <c r="U5650" s="3"/>
      <c r="V5650" s="1"/>
      <c r="W5650" s="1"/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  <c r="O5651" s="1" t="str">
        <f>IFERROR(__xludf.DUMMYFUNCTION("""COMPUTED_VALUE"""),"ab157f99-7ffd-4d9d-9c79-c3cf66911088")</f>
        <v>ab157f99-7ffd-4d9d-9c79-c3cf66911088</v>
      </c>
      <c r="P5651" s="1" t="str">
        <f>IFERROR(__xludf.DUMMYFUNCTION("""COMPUTED_VALUE"""),"2025-11-30T16:00:00Z")</f>
        <v>2025-11-30T16:00:00Z</v>
      </c>
      <c r="Q5651" s="1"/>
      <c r="R5651" s="1"/>
      <c r="S5651" s="1"/>
      <c r="T5651" s="1"/>
      <c r="U5651" s="3"/>
      <c r="V5651" s="1"/>
      <c r="W5651" s="1"/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  <c r="O5652" s="1" t="str">
        <f>IFERROR(__xludf.DUMMYFUNCTION("""COMPUTED_VALUE"""),"eb8376ed-4cf6-4826-b5fb-2b6844150189")</f>
        <v>eb8376ed-4cf6-4826-b5fb-2b6844150189</v>
      </c>
      <c r="P5652" s="1" t="str">
        <f>IFERROR(__xludf.DUMMYFUNCTION("""COMPUTED_VALUE"""),"2025-11-30T16:00:00Z")</f>
        <v>2025-11-30T16:00:00Z</v>
      </c>
      <c r="Q5652" s="1"/>
      <c r="R5652" s="1"/>
      <c r="S5652" s="1"/>
      <c r="T5652" s="1"/>
      <c r="U5652" s="3"/>
      <c r="V5652" s="1"/>
      <c r="W5652" s="1"/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  <c r="O5653" s="1" t="str">
        <f>IFERROR(__xludf.DUMMYFUNCTION("""COMPUTED_VALUE"""),"5f0cce5a-c29c-416c-a9e9-e7e3fa282c8a")</f>
        <v>5f0cce5a-c29c-416c-a9e9-e7e3fa282c8a</v>
      </c>
      <c r="P5653" s="1" t="str">
        <f>IFERROR(__xludf.DUMMYFUNCTION("""COMPUTED_VALUE"""),"2025-11-30T16:00:00Z")</f>
        <v>2025-11-30T16:00:00Z</v>
      </c>
      <c r="Q5653" s="1"/>
      <c r="R5653" s="1"/>
      <c r="S5653" s="1"/>
      <c r="T5653" s="1"/>
      <c r="U5653" s="3"/>
      <c r="V5653" s="1"/>
      <c r="W5653" s="1"/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  <c r="O5654" s="1" t="str">
        <f>IFERROR(__xludf.DUMMYFUNCTION("""COMPUTED_VALUE"""),"618f1bf8-5458-45df-85f7-93c4f29332f8")</f>
        <v>618f1bf8-5458-45df-85f7-93c4f29332f8</v>
      </c>
      <c r="P5654" s="1" t="str">
        <f>IFERROR(__xludf.DUMMYFUNCTION("""COMPUTED_VALUE"""),"2025-11-30T16:00:00Z")</f>
        <v>2025-11-30T16:00:00Z</v>
      </c>
      <c r="Q5654" s="1"/>
      <c r="R5654" s="1"/>
      <c r="S5654" s="1"/>
      <c r="T5654" s="1"/>
      <c r="U5654" s="3"/>
      <c r="V5654" s="1"/>
      <c r="W5654" s="1"/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  <c r="O5655" s="1" t="str">
        <f>IFERROR(__xludf.DUMMYFUNCTION("""COMPUTED_VALUE"""),"9e452879-93e7-461c-b1a1-1bd079930eb2")</f>
        <v>9e452879-93e7-461c-b1a1-1bd079930eb2</v>
      </c>
      <c r="P5655" s="1" t="str">
        <f>IFERROR(__xludf.DUMMYFUNCTION("""COMPUTED_VALUE"""),"2025-11-30T16:00:00Z")</f>
        <v>2025-11-30T16:00:00Z</v>
      </c>
      <c r="Q5655" s="1"/>
      <c r="R5655" s="1"/>
      <c r="S5655" s="1"/>
      <c r="T5655" s="1"/>
      <c r="U5655" s="3"/>
      <c r="V5655" s="1"/>
      <c r="W5655" s="1"/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  <c r="O5656" s="1" t="str">
        <f>IFERROR(__xludf.DUMMYFUNCTION("""COMPUTED_VALUE"""),"2a3cbb81-c61e-4e7d-8a9e-ed241403cd4d")</f>
        <v>2a3cbb81-c61e-4e7d-8a9e-ed241403cd4d</v>
      </c>
      <c r="P5656" s="1" t="str">
        <f>IFERROR(__xludf.DUMMYFUNCTION("""COMPUTED_VALUE"""),"2025-11-30T16:00:00Z")</f>
        <v>2025-11-30T16:00:00Z</v>
      </c>
      <c r="Q5656" s="1"/>
      <c r="R5656" s="1"/>
      <c r="S5656" s="1"/>
      <c r="T5656" s="1"/>
      <c r="U5656" s="3"/>
      <c r="V5656" s="1"/>
      <c r="W5656" s="1"/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  <c r="O5657" s="1" t="str">
        <f>IFERROR(__xludf.DUMMYFUNCTION("""COMPUTED_VALUE"""),"b9ec9518-1035-4039-9e89-56312867ff3e")</f>
        <v>b9ec9518-1035-4039-9e89-56312867ff3e</v>
      </c>
      <c r="P5657" s="1" t="str">
        <f>IFERROR(__xludf.DUMMYFUNCTION("""COMPUTED_VALUE"""),"2025-11-30T16:00:00Z")</f>
        <v>2025-11-30T16:00:00Z</v>
      </c>
      <c r="Q5657" s="1"/>
      <c r="R5657" s="1"/>
      <c r="S5657" s="1"/>
      <c r="T5657" s="1"/>
      <c r="U5657" s="3"/>
      <c r="V5657" s="1"/>
      <c r="W5657" s="1"/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IFERROR(__xludf.DUMMYFUNCTION("""COMPUTED_VALUE"""),"Christine Anne Mabini")</f>
        <v>Christine Anne Mabini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  <c r="O5658" s="1" t="str">
        <f>IFERROR(__xludf.DUMMYFUNCTION("""COMPUTED_VALUE"""),"b80ae9d0-5920-40ea-8338-5b197b10c2ea")</f>
        <v>b80ae9d0-5920-40ea-8338-5b197b10c2ea</v>
      </c>
      <c r="P5658" s="1" t="str">
        <f>IFERROR(__xludf.DUMMYFUNCTION("""COMPUTED_VALUE"""),"2025-11-30T16:00:00Z")</f>
        <v>2025-11-30T16:00:00Z</v>
      </c>
      <c r="Q5658" s="1"/>
      <c r="R5658" s="1"/>
      <c r="S5658" s="1"/>
      <c r="T5658" s="1"/>
      <c r="U5658" s="3"/>
      <c r="V5658" s="1"/>
      <c r="W5658" s="1"/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  <c r="O5659" s="1" t="str">
        <f>IFERROR(__xludf.DUMMYFUNCTION("""COMPUTED_VALUE"""),"96960398-b413-404a-acdf-c9c07c7a947d")</f>
        <v>96960398-b413-404a-acdf-c9c07c7a947d</v>
      </c>
      <c r="P5659" s="1" t="str">
        <f>IFERROR(__xludf.DUMMYFUNCTION("""COMPUTED_VALUE"""),"2025-11-30T16:00:00Z")</f>
        <v>2025-11-30T16:00:00Z</v>
      </c>
      <c r="Q5659" s="1"/>
      <c r="R5659" s="1"/>
      <c r="S5659" s="1"/>
      <c r="T5659" s="1"/>
      <c r="U5659" s="3"/>
      <c r="V5659" s="1"/>
      <c r="W5659" s="1"/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  <c r="O5660" s="1" t="str">
        <f>IFERROR(__xludf.DUMMYFUNCTION("""COMPUTED_VALUE"""),"b85e88a5-e05e-4b99-8314-1a4152e7f993")</f>
        <v>b85e88a5-e05e-4b99-8314-1a4152e7f993</v>
      </c>
      <c r="P5660" s="1" t="str">
        <f>IFERROR(__xludf.DUMMYFUNCTION("""COMPUTED_VALUE"""),"2025-11-30T16:00:00Z")</f>
        <v>2025-11-30T16:00:00Z</v>
      </c>
      <c r="Q5660" s="1"/>
      <c r="R5660" s="1"/>
      <c r="S5660" s="1"/>
      <c r="T5660" s="1"/>
      <c r="U5660" s="3"/>
      <c r="V5660" s="1"/>
      <c r="W5660" s="1"/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  <c r="O5661" s="1" t="str">
        <f>IFERROR(__xludf.DUMMYFUNCTION("""COMPUTED_VALUE"""),"f734e8ae-d81c-444b-8238-0989a571ddfc")</f>
        <v>f734e8ae-d81c-444b-8238-0989a571ddfc</v>
      </c>
      <c r="P5661" s="1" t="str">
        <f>IFERROR(__xludf.DUMMYFUNCTION("""COMPUTED_VALUE"""),"2025-11-30T16:00:00Z")</f>
        <v>2025-11-30T16:00:00Z</v>
      </c>
      <c r="Q5661" s="1"/>
      <c r="R5661" s="1"/>
      <c r="S5661" s="1"/>
      <c r="T5661" s="1"/>
      <c r="U5661" s="3"/>
      <c r="V5661" s="1"/>
      <c r="W5661" s="1"/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  <c r="O5662" s="1" t="str">
        <f>IFERROR(__xludf.DUMMYFUNCTION("""COMPUTED_VALUE"""),"325d8c4b-104e-45b5-8c24-46aee9a25b01")</f>
        <v>325d8c4b-104e-45b5-8c24-46aee9a25b01</v>
      </c>
      <c r="P5662" s="1" t="str">
        <f>IFERROR(__xludf.DUMMYFUNCTION("""COMPUTED_VALUE"""),"2025-11-30T16:00:00Z")</f>
        <v>2025-11-30T16:00:00Z</v>
      </c>
      <c r="Q5662" s="1"/>
      <c r="R5662" s="1"/>
      <c r="S5662" s="1"/>
      <c r="T5662" s="1"/>
      <c r="U5662" s="3"/>
      <c r="V5662" s="1"/>
      <c r="W5662" s="1"/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  <c r="O5663" s="1" t="str">
        <f>IFERROR(__xludf.DUMMYFUNCTION("""COMPUTED_VALUE"""),"fb99a0f5-9812-4401-a668-2a1e7f339b55")</f>
        <v>fb99a0f5-9812-4401-a668-2a1e7f339b55</v>
      </c>
      <c r="P5663" s="1" t="str">
        <f>IFERROR(__xludf.DUMMYFUNCTION("""COMPUTED_VALUE"""),"2025-11-30T16:00:00Z")</f>
        <v>2025-11-30T16:00:00Z</v>
      </c>
      <c r="Q5663" s="1"/>
      <c r="R5663" s="1"/>
      <c r="S5663" s="1"/>
      <c r="T5663" s="1"/>
      <c r="U5663" s="3"/>
      <c r="V5663" s="1"/>
      <c r="W5663" s="1"/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  <c r="O5664" s="1" t="str">
        <f>IFERROR(__xludf.DUMMYFUNCTION("""COMPUTED_VALUE"""),"04f92121-45c6-497f-b19a-2be8f0398769")</f>
        <v>04f92121-45c6-497f-b19a-2be8f0398769</v>
      </c>
      <c r="P5664" s="1" t="str">
        <f>IFERROR(__xludf.DUMMYFUNCTION("""COMPUTED_VALUE"""),"2025-11-30T16:00:00Z")</f>
        <v>2025-11-30T16:00:00Z</v>
      </c>
      <c r="Q5664" s="1"/>
      <c r="R5664" s="1"/>
      <c r="S5664" s="1"/>
      <c r="T5664" s="1"/>
      <c r="U5664" s="3"/>
      <c r="V5664" s="1"/>
      <c r="W5664" s="1"/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  <c r="O5665" s="1" t="str">
        <f>IFERROR(__xludf.DUMMYFUNCTION("""COMPUTED_VALUE"""),"e17b2445-0df5-45ff-92fc-2f25188c336c")</f>
        <v>e17b2445-0df5-45ff-92fc-2f25188c336c</v>
      </c>
      <c r="P5665" s="1" t="str">
        <f>IFERROR(__xludf.DUMMYFUNCTION("""COMPUTED_VALUE"""),"2025-11-30T16:00:00Z")</f>
        <v>2025-11-30T16:00:00Z</v>
      </c>
      <c r="Q5665" s="1"/>
      <c r="R5665" s="1"/>
      <c r="S5665" s="1"/>
      <c r="T5665" s="1"/>
      <c r="U5665" s="3"/>
      <c r="V5665" s="1"/>
      <c r="W5665" s="1"/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  <c r="O5666" s="1" t="str">
        <f>IFERROR(__xludf.DUMMYFUNCTION("""COMPUTED_VALUE"""),"afe991ce-72f0-4a1b-ae15-865b9a416d53")</f>
        <v>afe991ce-72f0-4a1b-ae15-865b9a416d53</v>
      </c>
      <c r="P5666" s="1" t="str">
        <f>IFERROR(__xludf.DUMMYFUNCTION("""COMPUTED_VALUE"""),"2025-11-30T16:00:00Z")</f>
        <v>2025-11-30T16:00:00Z</v>
      </c>
      <c r="Q5666" s="1"/>
      <c r="R5666" s="1"/>
      <c r="S5666" s="1"/>
      <c r="T5666" s="1"/>
      <c r="U5666" s="3"/>
      <c r="V5666" s="1"/>
      <c r="W5666" s="1"/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  <c r="O5667" s="1" t="str">
        <f>IFERROR(__xludf.DUMMYFUNCTION("""COMPUTED_VALUE"""),"b0701057-db2b-4208-bb14-e0c4e8b8f1ee")</f>
        <v>b0701057-db2b-4208-bb14-e0c4e8b8f1ee</v>
      </c>
      <c r="P5667" s="1" t="str">
        <f>IFERROR(__xludf.DUMMYFUNCTION("""COMPUTED_VALUE"""),"2025-11-30T16:00:00Z")</f>
        <v>2025-11-30T16:00:00Z</v>
      </c>
      <c r="Q5667" s="1"/>
      <c r="R5667" s="1"/>
      <c r="S5667" s="1"/>
      <c r="T5667" s="1"/>
      <c r="U5667" s="3"/>
      <c r="V5667" s="1"/>
      <c r="W5667" s="1"/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  <c r="O5668" s="1" t="str">
        <f>IFERROR(__xludf.DUMMYFUNCTION("""COMPUTED_VALUE"""),"e49eb420-7bd7-4503-a1d0-35028e015e43")</f>
        <v>e49eb420-7bd7-4503-a1d0-35028e015e43</v>
      </c>
      <c r="P5668" s="1" t="str">
        <f>IFERROR(__xludf.DUMMYFUNCTION("""COMPUTED_VALUE"""),"2025-11-30T16:00:00Z")</f>
        <v>2025-11-30T16:00:00Z</v>
      </c>
      <c r="Q5668" s="1"/>
      <c r="R5668" s="1"/>
      <c r="S5668" s="1"/>
      <c r="T5668" s="1"/>
      <c r="U5668" s="3"/>
      <c r="V5668" s="1"/>
      <c r="W5668" s="1"/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  <c r="O5669" s="1" t="str">
        <f>IFERROR(__xludf.DUMMYFUNCTION("""COMPUTED_VALUE"""),"03a2ac9e-65a5-409e-851b-a4c93a003187")</f>
        <v>03a2ac9e-65a5-409e-851b-a4c93a003187</v>
      </c>
      <c r="P5669" s="1" t="str">
        <f>IFERROR(__xludf.DUMMYFUNCTION("""COMPUTED_VALUE"""),"2025-11-30T16:00:00Z")</f>
        <v>2025-11-30T16:00:00Z</v>
      </c>
      <c r="Q5669" s="1"/>
      <c r="R5669" s="1"/>
      <c r="S5669" s="1"/>
      <c r="T5669" s="1"/>
      <c r="U5669" s="3"/>
      <c r="V5669" s="1"/>
      <c r="W5669" s="1"/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  <c r="O5670" s="1" t="str">
        <f>IFERROR(__xludf.DUMMYFUNCTION("""COMPUTED_VALUE"""),"f7d8f8dd-7764-471d-8254-300956d0e1c6")</f>
        <v>f7d8f8dd-7764-471d-8254-300956d0e1c6</v>
      </c>
      <c r="P5670" s="1" t="str">
        <f>IFERROR(__xludf.DUMMYFUNCTION("""COMPUTED_VALUE"""),"2025-11-30T16:00:00Z")</f>
        <v>2025-11-30T16:00:00Z</v>
      </c>
      <c r="Q5670" s="1"/>
      <c r="R5670" s="1"/>
      <c r="S5670" s="1"/>
      <c r="T5670" s="1"/>
      <c r="U5670" s="3"/>
      <c r="V5670" s="1"/>
      <c r="W5670" s="1"/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  <c r="O5671" s="1" t="str">
        <f>IFERROR(__xludf.DUMMYFUNCTION("""COMPUTED_VALUE"""),"1309ddc0-c081-4df4-b17d-ed2c31b14169")</f>
        <v>1309ddc0-c081-4df4-b17d-ed2c31b14169</v>
      </c>
      <c r="P5671" s="1" t="str">
        <f>IFERROR(__xludf.DUMMYFUNCTION("""COMPUTED_VALUE"""),"2025-11-30T16:00:00Z")</f>
        <v>2025-11-30T16:00:00Z</v>
      </c>
      <c r="Q5671" s="1"/>
      <c r="R5671" s="1"/>
      <c r="S5671" s="1"/>
      <c r="T5671" s="1"/>
      <c r="U5671" s="3"/>
      <c r="V5671" s="1"/>
      <c r="W5671" s="1"/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  <c r="O5672" s="1" t="str">
        <f>IFERROR(__xludf.DUMMYFUNCTION("""COMPUTED_VALUE"""),"7cdd4051-dd81-4e04-a905-67a7a6826826")</f>
        <v>7cdd4051-dd81-4e04-a905-67a7a6826826</v>
      </c>
      <c r="P5672" s="1" t="str">
        <f>IFERROR(__xludf.DUMMYFUNCTION("""COMPUTED_VALUE"""),"2025-11-30T16:00:00Z")</f>
        <v>2025-11-30T16:00:00Z</v>
      </c>
      <c r="Q5672" s="1"/>
      <c r="R5672" s="1"/>
      <c r="S5672" s="1"/>
      <c r="T5672" s="1"/>
      <c r="U5672" s="3"/>
      <c r="V5672" s="1"/>
      <c r="W5672" s="1"/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  <c r="O5673" s="1" t="str">
        <f>IFERROR(__xludf.DUMMYFUNCTION("""COMPUTED_VALUE"""),"4829712e-df33-4828-83e5-b005d53d0ece")</f>
        <v>4829712e-df33-4828-83e5-b005d53d0ece</v>
      </c>
      <c r="P5673" s="1" t="str">
        <f>IFERROR(__xludf.DUMMYFUNCTION("""COMPUTED_VALUE"""),"2025-11-30T16:00:00Z")</f>
        <v>2025-11-30T16:00:00Z</v>
      </c>
      <c r="Q5673" s="1"/>
      <c r="R5673" s="1"/>
      <c r="S5673" s="1"/>
      <c r="T5673" s="1"/>
      <c r="U5673" s="3"/>
      <c r="V5673" s="1"/>
      <c r="W5673" s="1"/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  <c r="O5674" s="1" t="str">
        <f>IFERROR(__xludf.DUMMYFUNCTION("""COMPUTED_VALUE"""),"4bb09346-5fba-40f0-ac06-0b644e9a6f20")</f>
        <v>4bb09346-5fba-40f0-ac06-0b644e9a6f20</v>
      </c>
      <c r="P5674" s="1" t="str">
        <f>IFERROR(__xludf.DUMMYFUNCTION("""COMPUTED_VALUE"""),"2025-11-30T16:00:00Z")</f>
        <v>2025-11-30T16:00:00Z</v>
      </c>
      <c r="Q5674" s="1"/>
      <c r="R5674" s="1"/>
      <c r="S5674" s="1"/>
      <c r="T5674" s="1"/>
      <c r="U5674" s="3"/>
      <c r="V5674" s="1"/>
      <c r="W5674" s="1"/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  <c r="O5675" s="1" t="str">
        <f>IFERROR(__xludf.DUMMYFUNCTION("""COMPUTED_VALUE"""),"1eb2b14b-89e0-4d0c-8dba-b1677f4e689a")</f>
        <v>1eb2b14b-89e0-4d0c-8dba-b1677f4e689a</v>
      </c>
      <c r="P5675" s="1" t="str">
        <f>IFERROR(__xludf.DUMMYFUNCTION("""COMPUTED_VALUE"""),"2025-11-30T16:00:00Z")</f>
        <v>2025-11-30T16:00:00Z</v>
      </c>
      <c r="Q5675" s="1"/>
      <c r="R5675" s="1"/>
      <c r="S5675" s="1"/>
      <c r="T5675" s="1"/>
      <c r="U5675" s="3"/>
      <c r="V5675" s="1"/>
      <c r="W5675" s="1"/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  <c r="O5676" s="1" t="str">
        <f>IFERROR(__xludf.DUMMYFUNCTION("""COMPUTED_VALUE"""),"02cee4cb-14b3-4217-8b7d-887c2209a7df")</f>
        <v>02cee4cb-14b3-4217-8b7d-887c2209a7df</v>
      </c>
      <c r="P5676" s="1" t="str">
        <f>IFERROR(__xludf.DUMMYFUNCTION("""COMPUTED_VALUE"""),"2025-11-30T16:00:00Z")</f>
        <v>2025-11-30T16:00:00Z</v>
      </c>
      <c r="Q5676" s="1"/>
      <c r="R5676" s="1"/>
      <c r="S5676" s="1"/>
      <c r="T5676" s="1"/>
      <c r="U5676" s="3"/>
      <c r="V5676" s="1"/>
      <c r="W5676" s="1"/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  <c r="O5677" s="1" t="str">
        <f>IFERROR(__xludf.DUMMYFUNCTION("""COMPUTED_VALUE"""),"7b0ced0a-55fc-49e4-b47c-ffbf2567dce1")</f>
        <v>7b0ced0a-55fc-49e4-b47c-ffbf2567dce1</v>
      </c>
      <c r="P5677" s="1" t="str">
        <f>IFERROR(__xludf.DUMMYFUNCTION("""COMPUTED_VALUE"""),"2025-11-30T16:00:00Z")</f>
        <v>2025-11-30T16:00:00Z</v>
      </c>
      <c r="Q5677" s="1"/>
      <c r="R5677" s="1"/>
      <c r="S5677" s="1"/>
      <c r="T5677" s="1"/>
      <c r="U5677" s="3"/>
      <c r="V5677" s="1"/>
      <c r="W5677" s="1"/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  <c r="O5678" s="1" t="str">
        <f>IFERROR(__xludf.DUMMYFUNCTION("""COMPUTED_VALUE"""),"3d997536-cb7f-49c5-af3e-e19fdf30bffc")</f>
        <v>3d997536-cb7f-49c5-af3e-e19fdf30bffc</v>
      </c>
      <c r="P5678" s="1" t="str">
        <f>IFERROR(__xludf.DUMMYFUNCTION("""COMPUTED_VALUE"""),"2025-11-30T16:00:00Z")</f>
        <v>2025-11-30T16:00:00Z</v>
      </c>
      <c r="Q5678" s="1"/>
      <c r="R5678" s="1"/>
      <c r="S5678" s="1"/>
      <c r="T5678" s="1"/>
      <c r="U5678" s="3"/>
      <c r="V5678" s="1"/>
      <c r="W5678" s="1"/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  <c r="O5679" s="1" t="str">
        <f>IFERROR(__xludf.DUMMYFUNCTION("""COMPUTED_VALUE"""),"c7dd845d-4621-4bea-affd-b79e038f7157")</f>
        <v>c7dd845d-4621-4bea-affd-b79e038f7157</v>
      </c>
      <c r="P5679" s="1" t="str">
        <f>IFERROR(__xludf.DUMMYFUNCTION("""COMPUTED_VALUE"""),"2025-11-30T16:00:00Z")</f>
        <v>2025-11-30T16:00:00Z</v>
      </c>
      <c r="Q5679" s="1"/>
      <c r="R5679" s="1"/>
      <c r="S5679" s="1"/>
      <c r="T5679" s="1"/>
      <c r="U5679" s="3"/>
      <c r="V5679" s="1"/>
      <c r="W5679" s="1"/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  <c r="O5680" s="1" t="str">
        <f>IFERROR(__xludf.DUMMYFUNCTION("""COMPUTED_VALUE"""),"2f47c76e-714d-4a76-a0f8-309c2f542347")</f>
        <v>2f47c76e-714d-4a76-a0f8-309c2f542347</v>
      </c>
      <c r="P5680" s="1" t="str">
        <f>IFERROR(__xludf.DUMMYFUNCTION("""COMPUTED_VALUE"""),"2025-11-30T16:00:00Z")</f>
        <v>2025-11-30T16:00:00Z</v>
      </c>
      <c r="Q5680" s="1"/>
      <c r="R5680" s="1"/>
      <c r="S5680" s="1"/>
      <c r="T5680" s="1"/>
      <c r="U5680" s="3"/>
      <c r="V5680" s="1"/>
      <c r="W5680" s="1"/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  <c r="O5681" s="1" t="str">
        <f>IFERROR(__xludf.DUMMYFUNCTION("""COMPUTED_VALUE"""),"7e09e164-9198-4707-9738-44a04cc51b7c")</f>
        <v>7e09e164-9198-4707-9738-44a04cc51b7c</v>
      </c>
      <c r="P5681" s="1" t="str">
        <f>IFERROR(__xludf.DUMMYFUNCTION("""COMPUTED_VALUE"""),"2025-11-30T16:00:00Z")</f>
        <v>2025-11-30T16:00:00Z</v>
      </c>
      <c r="Q5681" s="1"/>
      <c r="R5681" s="1"/>
      <c r="S5681" s="1"/>
      <c r="T5681" s="1"/>
      <c r="U5681" s="3"/>
      <c r="V5681" s="1"/>
      <c r="W5681" s="1"/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  <c r="O5682" s="1" t="str">
        <f>IFERROR(__xludf.DUMMYFUNCTION("""COMPUTED_VALUE"""),"a75c3ed6-de83-40cb-ad3d-ac0eaa323ceb")</f>
        <v>a75c3ed6-de83-40cb-ad3d-ac0eaa323ceb</v>
      </c>
      <c r="P5682" s="1" t="str">
        <f>IFERROR(__xludf.DUMMYFUNCTION("""COMPUTED_VALUE"""),"2025-11-30T16:00:00Z")</f>
        <v>2025-11-30T16:00:00Z</v>
      </c>
      <c r="Q5682" s="1"/>
      <c r="R5682" s="1"/>
      <c r="S5682" s="1"/>
      <c r="T5682" s="1"/>
      <c r="U5682" s="3"/>
      <c r="V5682" s="1"/>
      <c r="W5682" s="1"/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  <c r="O5683" s="1" t="str">
        <f>IFERROR(__xludf.DUMMYFUNCTION("""COMPUTED_VALUE"""),"5edc36fa-9df2-47e0-bbda-2c0b5a323efc")</f>
        <v>5edc36fa-9df2-47e0-bbda-2c0b5a323efc</v>
      </c>
      <c r="P5683" s="1" t="str">
        <f>IFERROR(__xludf.DUMMYFUNCTION("""COMPUTED_VALUE"""),"2025-11-30T16:00:00Z")</f>
        <v>2025-11-30T16:00:00Z</v>
      </c>
      <c r="Q5683" s="1"/>
      <c r="R5683" s="1"/>
      <c r="S5683" s="1"/>
      <c r="T5683" s="1"/>
      <c r="U5683" s="3"/>
      <c r="V5683" s="1"/>
      <c r="W5683" s="1"/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  <c r="O5684" s="1" t="str">
        <f>IFERROR(__xludf.DUMMYFUNCTION("""COMPUTED_VALUE"""),"19c32062-e149-4a3e-82ea-708be4d86c06")</f>
        <v>19c32062-e149-4a3e-82ea-708be4d86c06</v>
      </c>
      <c r="P5684" s="1" t="str">
        <f>IFERROR(__xludf.DUMMYFUNCTION("""COMPUTED_VALUE"""),"2025-11-30T16:00:00Z")</f>
        <v>2025-11-30T16:00:00Z</v>
      </c>
      <c r="Q5684" s="1"/>
      <c r="R5684" s="1"/>
      <c r="S5684" s="1"/>
      <c r="T5684" s="1"/>
      <c r="U5684" s="3"/>
      <c r="V5684" s="1"/>
      <c r="W5684" s="1"/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  <c r="O5685" s="1" t="str">
        <f>IFERROR(__xludf.DUMMYFUNCTION("""COMPUTED_VALUE"""),"5efa61d3-4fd2-4d01-a492-e08cab6832f9")</f>
        <v>5efa61d3-4fd2-4d01-a492-e08cab6832f9</v>
      </c>
      <c r="P5685" s="1" t="str">
        <f>IFERROR(__xludf.DUMMYFUNCTION("""COMPUTED_VALUE"""),"2025-11-30T16:00:00Z")</f>
        <v>2025-11-30T16:00:00Z</v>
      </c>
      <c r="Q5685" s="1"/>
      <c r="R5685" s="1"/>
      <c r="S5685" s="1"/>
      <c r="T5685" s="1"/>
      <c r="U5685" s="3"/>
      <c r="V5685" s="1"/>
      <c r="W5685" s="1"/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  <c r="O5686" s="1" t="str">
        <f>IFERROR(__xludf.DUMMYFUNCTION("""COMPUTED_VALUE"""),"1990c5cb-0154-48ce-9bac-f303f8b99ef1")</f>
        <v>1990c5cb-0154-48ce-9bac-f303f8b99ef1</v>
      </c>
      <c r="P5686" s="1" t="str">
        <f>IFERROR(__xludf.DUMMYFUNCTION("""COMPUTED_VALUE"""),"2025-11-30T16:00:00Z")</f>
        <v>2025-11-30T16:00:00Z</v>
      </c>
      <c r="Q5686" s="1"/>
      <c r="R5686" s="1"/>
      <c r="S5686" s="1"/>
      <c r="T5686" s="1"/>
      <c r="U5686" s="3"/>
      <c r="V5686" s="1"/>
      <c r="W5686" s="1"/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IFERROR(__xludf.DUMMYFUNCTION("""COMPUTED_VALUE"""),"Christine Anne Mabini")</f>
        <v>Christine Anne Mabini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  <c r="O5687" s="1" t="str">
        <f>IFERROR(__xludf.DUMMYFUNCTION("""COMPUTED_VALUE"""),"1ee13beb-f5ac-4c80-bcfb-9f0dc190fe68")</f>
        <v>1ee13beb-f5ac-4c80-bcfb-9f0dc190fe68</v>
      </c>
      <c r="P5687" s="1" t="str">
        <f>IFERROR(__xludf.DUMMYFUNCTION("""COMPUTED_VALUE"""),"2025-11-30T16:00:00Z")</f>
        <v>2025-11-30T16:00:00Z</v>
      </c>
      <c r="Q5687" s="1"/>
      <c r="R5687" s="1"/>
      <c r="S5687" s="1"/>
      <c r="T5687" s="1"/>
      <c r="U5687" s="3"/>
      <c r="V5687" s="1"/>
      <c r="W5687" s="1"/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  <c r="O5688" s="1" t="str">
        <f>IFERROR(__xludf.DUMMYFUNCTION("""COMPUTED_VALUE"""),"d625e596-8198-45f9-94ea-d04d6f6a8b27")</f>
        <v>d625e596-8198-45f9-94ea-d04d6f6a8b27</v>
      </c>
      <c r="P5688" s="1" t="str">
        <f>IFERROR(__xludf.DUMMYFUNCTION("""COMPUTED_VALUE"""),"2025-11-30T16:00:00Z")</f>
        <v>2025-11-30T16:00:00Z</v>
      </c>
      <c r="Q5688" s="1"/>
      <c r="R5688" s="1"/>
      <c r="S5688" s="1"/>
      <c r="T5688" s="1"/>
      <c r="U5688" s="3"/>
      <c r="V5688" s="1"/>
      <c r="W5688" s="1"/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  <c r="O5689" s="1" t="str">
        <f>IFERROR(__xludf.DUMMYFUNCTION("""COMPUTED_VALUE"""),"c9fa58e5-ccb3-4c72-a2e7-5a6fc2210b69")</f>
        <v>c9fa58e5-ccb3-4c72-a2e7-5a6fc2210b69</v>
      </c>
      <c r="P5689" s="1" t="str">
        <f>IFERROR(__xludf.DUMMYFUNCTION("""COMPUTED_VALUE"""),"2025-11-30T16:00:00Z")</f>
        <v>2025-11-30T16:00:00Z</v>
      </c>
      <c r="Q5689" s="1"/>
      <c r="R5689" s="1"/>
      <c r="S5689" s="1"/>
      <c r="T5689" s="1"/>
      <c r="U5689" s="3"/>
      <c r="V5689" s="1"/>
      <c r="W5689" s="1"/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  <c r="O5690" s="1" t="str">
        <f>IFERROR(__xludf.DUMMYFUNCTION("""COMPUTED_VALUE"""),"6695b35c-7a53-4eb2-bcfc-9808f8e07dd8")</f>
        <v>6695b35c-7a53-4eb2-bcfc-9808f8e07dd8</v>
      </c>
      <c r="P5690" s="1" t="str">
        <f>IFERROR(__xludf.DUMMYFUNCTION("""COMPUTED_VALUE"""),"2025-11-30T16:00:00Z")</f>
        <v>2025-11-30T16:00:00Z</v>
      </c>
      <c r="Q5690" s="1"/>
      <c r="R5690" s="1"/>
      <c r="S5690" s="1"/>
      <c r="T5690" s="1"/>
      <c r="U5690" s="3"/>
      <c r="V5690" s="1"/>
      <c r="W5690" s="1"/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  <c r="O5691" s="1" t="str">
        <f>IFERROR(__xludf.DUMMYFUNCTION("""COMPUTED_VALUE"""),"a460fd1a-1ef6-4034-a4ca-14a4c4765f42")</f>
        <v>a460fd1a-1ef6-4034-a4ca-14a4c4765f42</v>
      </c>
      <c r="P5691" s="1" t="str">
        <f>IFERROR(__xludf.DUMMYFUNCTION("""COMPUTED_VALUE"""),"2025-11-30T16:00:00Z")</f>
        <v>2025-11-30T16:00:00Z</v>
      </c>
      <c r="Q5691" s="1"/>
      <c r="R5691" s="1"/>
      <c r="S5691" s="1"/>
      <c r="T5691" s="1"/>
      <c r="U5691" s="3"/>
      <c r="V5691" s="1"/>
      <c r="W5691" s="1"/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  <c r="O5692" s="1" t="str">
        <f>IFERROR(__xludf.DUMMYFUNCTION("""COMPUTED_VALUE"""),"2ffdab50-ba8e-4ff1-a8d9-e609f47d6cbd")</f>
        <v>2ffdab50-ba8e-4ff1-a8d9-e609f47d6cbd</v>
      </c>
      <c r="P5692" s="1" t="str">
        <f>IFERROR(__xludf.DUMMYFUNCTION("""COMPUTED_VALUE"""),"2025-11-30T16:00:00Z")</f>
        <v>2025-11-30T16:00:00Z</v>
      </c>
      <c r="Q5692" s="1"/>
      <c r="R5692" s="1"/>
      <c r="S5692" s="1"/>
      <c r="T5692" s="1"/>
      <c r="U5692" s="3"/>
      <c r="V5692" s="1"/>
      <c r="W5692" s="1"/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  <c r="O5693" s="1" t="str">
        <f>IFERROR(__xludf.DUMMYFUNCTION("""COMPUTED_VALUE"""),"53c72618-3bf9-4bcf-adf4-39677fd20e1f")</f>
        <v>53c72618-3bf9-4bcf-adf4-39677fd20e1f</v>
      </c>
      <c r="P5693" s="1" t="str">
        <f>IFERROR(__xludf.DUMMYFUNCTION("""COMPUTED_VALUE"""),"2025-11-30T16:00:00Z")</f>
        <v>2025-11-30T16:00:00Z</v>
      </c>
      <c r="Q5693" s="1"/>
      <c r="R5693" s="1"/>
      <c r="S5693" s="1"/>
      <c r="T5693" s="1"/>
      <c r="U5693" s="3"/>
      <c r="V5693" s="1"/>
      <c r="W5693" s="1"/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  <c r="O5694" s="1" t="str">
        <f>IFERROR(__xludf.DUMMYFUNCTION("""COMPUTED_VALUE"""),"08e80e21-5eab-4b4f-bd2a-c3d833caa4fc")</f>
        <v>08e80e21-5eab-4b4f-bd2a-c3d833caa4fc</v>
      </c>
      <c r="P5694" s="1" t="str">
        <f>IFERROR(__xludf.DUMMYFUNCTION("""COMPUTED_VALUE"""),"2025-11-30T16:00:00Z")</f>
        <v>2025-11-30T16:00:00Z</v>
      </c>
      <c r="Q5694" s="1"/>
      <c r="R5694" s="1"/>
      <c r="S5694" s="1"/>
      <c r="T5694" s="1"/>
      <c r="U5694" s="3"/>
      <c r="V5694" s="1"/>
      <c r="W5694" s="1"/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  <c r="O5695" s="1" t="str">
        <f>IFERROR(__xludf.DUMMYFUNCTION("""COMPUTED_VALUE"""),"41e73ce2-bda5-4412-b2d5-381b4a0a0fdd")</f>
        <v>41e73ce2-bda5-4412-b2d5-381b4a0a0fdd</v>
      </c>
      <c r="P5695" s="1" t="str">
        <f>IFERROR(__xludf.DUMMYFUNCTION("""COMPUTED_VALUE"""),"2025-11-30T16:00:00Z")</f>
        <v>2025-11-30T16:00:00Z</v>
      </c>
      <c r="Q5695" s="1"/>
      <c r="R5695" s="1"/>
      <c r="S5695" s="1"/>
      <c r="T5695" s="1"/>
      <c r="U5695" s="3"/>
      <c r="V5695" s="1"/>
      <c r="W5695" s="1"/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  <c r="O5696" s="1" t="str">
        <f>IFERROR(__xludf.DUMMYFUNCTION("""COMPUTED_VALUE"""),"a8e62322-b2dc-4c8a-842a-2a259dac6528")</f>
        <v>a8e62322-b2dc-4c8a-842a-2a259dac6528</v>
      </c>
      <c r="P5696" s="1" t="str">
        <f>IFERROR(__xludf.DUMMYFUNCTION("""COMPUTED_VALUE"""),"2025-11-30T16:00:00Z")</f>
        <v>2025-11-30T16:00:00Z</v>
      </c>
      <c r="Q5696" s="1"/>
      <c r="R5696" s="1"/>
      <c r="S5696" s="1"/>
      <c r="T5696" s="1"/>
      <c r="U5696" s="3"/>
      <c r="V5696" s="1"/>
      <c r="W5696" s="1"/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  <c r="O5697" s="1" t="str">
        <f>IFERROR(__xludf.DUMMYFUNCTION("""COMPUTED_VALUE"""),"ab14ac10-6fdd-4acd-92a0-afc53948f957")</f>
        <v>ab14ac10-6fdd-4acd-92a0-afc53948f957</v>
      </c>
      <c r="P5697" s="1" t="str">
        <f>IFERROR(__xludf.DUMMYFUNCTION("""COMPUTED_VALUE"""),"2025-11-30T16:00:00Z")</f>
        <v>2025-11-30T16:00:00Z</v>
      </c>
      <c r="Q5697" s="1"/>
      <c r="R5697" s="1"/>
      <c r="S5697" s="1"/>
      <c r="T5697" s="1"/>
      <c r="U5697" s="3"/>
      <c r="V5697" s="1"/>
      <c r="W5697" s="1"/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IFERROR(__xludf.DUMMYFUNCTION("""COMPUTED_VALUE"""),"Nate Vela")</f>
        <v>Nate Vela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  <c r="O5698" s="1" t="str">
        <f>IFERROR(__xludf.DUMMYFUNCTION("""COMPUTED_VALUE"""),"b3a312bb-80a6-4404-a83b-85b5d7be9789")</f>
        <v>b3a312bb-80a6-4404-a83b-85b5d7be9789</v>
      </c>
      <c r="P5698" s="1" t="str">
        <f>IFERROR(__xludf.DUMMYFUNCTION("""COMPUTED_VALUE"""),"2025-11-30T16:00:00Z")</f>
        <v>2025-11-30T16:00:00Z</v>
      </c>
      <c r="Q5698" s="1"/>
      <c r="R5698" s="1"/>
      <c r="S5698" s="1"/>
      <c r="T5698" s="1"/>
      <c r="U5698" s="3"/>
      <c r="V5698" s="1"/>
      <c r="W5698" s="1"/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  <c r="O5699" s="1" t="str">
        <f>IFERROR(__xludf.DUMMYFUNCTION("""COMPUTED_VALUE"""),"c820bf34-a16a-4ab5-afca-78d6c71226e3")</f>
        <v>c820bf34-a16a-4ab5-afca-78d6c71226e3</v>
      </c>
      <c r="P5699" s="1" t="str">
        <f>IFERROR(__xludf.DUMMYFUNCTION("""COMPUTED_VALUE"""),"2025-11-30T16:00:00Z")</f>
        <v>2025-11-30T16:00:00Z</v>
      </c>
      <c r="Q5699" s="1"/>
      <c r="R5699" s="1"/>
      <c r="S5699" s="1"/>
      <c r="T5699" s="1"/>
      <c r="U5699" s="3"/>
      <c r="V5699" s="1"/>
      <c r="W5699" s="1"/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  <c r="O5700" s="1" t="str">
        <f>IFERROR(__xludf.DUMMYFUNCTION("""COMPUTED_VALUE"""),"283e2e77-f88a-4efa-b94d-fff3a66e663f")</f>
        <v>283e2e77-f88a-4efa-b94d-fff3a66e663f</v>
      </c>
      <c r="P5700" s="1" t="str">
        <f>IFERROR(__xludf.DUMMYFUNCTION("""COMPUTED_VALUE"""),"2025-11-30T16:00:00Z")</f>
        <v>2025-11-30T16:00:00Z</v>
      </c>
      <c r="Q5700" s="1"/>
      <c r="R5700" s="1"/>
      <c r="S5700" s="1"/>
      <c r="T5700" s="1"/>
      <c r="U5700" s="3"/>
      <c r="V5700" s="1"/>
      <c r="W5700" s="1"/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  <c r="O5701" s="1" t="str">
        <f>IFERROR(__xludf.DUMMYFUNCTION("""COMPUTED_VALUE"""),"759bff0c-8571-44a6-ac6a-7e74510a6a62")</f>
        <v>759bff0c-8571-44a6-ac6a-7e74510a6a62</v>
      </c>
      <c r="P5701" s="1" t="str">
        <f>IFERROR(__xludf.DUMMYFUNCTION("""COMPUTED_VALUE"""),"2025-11-30T16:00:00Z")</f>
        <v>2025-11-30T16:00:00Z</v>
      </c>
      <c r="Q5701" s="1"/>
      <c r="R5701" s="1"/>
      <c r="S5701" s="1"/>
      <c r="T5701" s="1"/>
      <c r="U5701" s="3"/>
      <c r="V5701" s="1"/>
      <c r="W5701" s="1"/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  <c r="O5702" s="1" t="str">
        <f>IFERROR(__xludf.DUMMYFUNCTION("""COMPUTED_VALUE"""),"435dbe60-cec1-4cb2-b1d3-b030b9d41646")</f>
        <v>435dbe60-cec1-4cb2-b1d3-b030b9d41646</v>
      </c>
      <c r="P5702" s="1" t="str">
        <f>IFERROR(__xludf.DUMMYFUNCTION("""COMPUTED_VALUE"""),"2025-11-30T16:00:00Z")</f>
        <v>2025-11-30T16:00:00Z</v>
      </c>
      <c r="Q5702" s="1"/>
      <c r="R5702" s="1"/>
      <c r="S5702" s="1"/>
      <c r="T5702" s="1"/>
      <c r="U5702" s="3"/>
      <c r="V5702" s="1"/>
      <c r="W5702" s="1"/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  <c r="O5703" s="1" t="str">
        <f>IFERROR(__xludf.DUMMYFUNCTION("""COMPUTED_VALUE"""),"d49e1c15-2cd1-4e35-9b3a-8acda7c42425")</f>
        <v>d49e1c15-2cd1-4e35-9b3a-8acda7c42425</v>
      </c>
      <c r="P5703" s="1" t="str">
        <f>IFERROR(__xludf.DUMMYFUNCTION("""COMPUTED_VALUE"""),"2025-11-30T16:00:00Z")</f>
        <v>2025-11-30T16:00:00Z</v>
      </c>
      <c r="Q5703" s="1"/>
      <c r="R5703" s="1"/>
      <c r="S5703" s="1"/>
      <c r="T5703" s="1"/>
      <c r="U5703" s="3"/>
      <c r="V5703" s="1"/>
      <c r="W5703" s="1"/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  <c r="O5704" s="1" t="str">
        <f>IFERROR(__xludf.DUMMYFUNCTION("""COMPUTED_VALUE"""),"273af0e8-ae9e-4171-b68c-6f2448bbd29f")</f>
        <v>273af0e8-ae9e-4171-b68c-6f2448bbd29f</v>
      </c>
      <c r="P5704" s="1" t="str">
        <f>IFERROR(__xludf.DUMMYFUNCTION("""COMPUTED_VALUE"""),"2025-11-30T16:00:00Z")</f>
        <v>2025-11-30T16:00:00Z</v>
      </c>
      <c r="Q5704" s="1"/>
      <c r="R5704" s="1"/>
      <c r="S5704" s="1"/>
      <c r="T5704" s="1"/>
      <c r="U5704" s="3"/>
      <c r="V5704" s="1"/>
      <c r="W5704" s="1"/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  <c r="O5705" s="1" t="str">
        <f>IFERROR(__xludf.DUMMYFUNCTION("""COMPUTED_VALUE"""),"d497a055-f2f2-4063-8890-6c9684355e4c")</f>
        <v>d497a055-f2f2-4063-8890-6c9684355e4c</v>
      </c>
      <c r="P5705" s="1" t="str">
        <f>IFERROR(__xludf.DUMMYFUNCTION("""COMPUTED_VALUE"""),"2025-11-30T16:00:00Z")</f>
        <v>2025-11-30T16:00:00Z</v>
      </c>
      <c r="Q5705" s="1"/>
      <c r="R5705" s="1"/>
      <c r="S5705" s="1"/>
      <c r="T5705" s="1"/>
      <c r="U5705" s="3"/>
      <c r="V5705" s="1"/>
      <c r="W5705" s="1"/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  <c r="O5706" s="1" t="str">
        <f>IFERROR(__xludf.DUMMYFUNCTION("""COMPUTED_VALUE"""),"725213c8-63bc-41f4-927e-adac2805ced0")</f>
        <v>725213c8-63bc-41f4-927e-adac2805ced0</v>
      </c>
      <c r="P5706" s="1" t="str">
        <f>IFERROR(__xludf.DUMMYFUNCTION("""COMPUTED_VALUE"""),"2025-11-30T16:00:00Z")</f>
        <v>2025-11-30T16:00:00Z</v>
      </c>
      <c r="Q5706" s="1"/>
      <c r="R5706" s="1"/>
      <c r="S5706" s="1"/>
      <c r="T5706" s="1"/>
      <c r="U5706" s="3"/>
      <c r="V5706" s="1"/>
      <c r="W5706" s="1"/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  <c r="O5707" s="1" t="str">
        <f>IFERROR(__xludf.DUMMYFUNCTION("""COMPUTED_VALUE"""),"adc14770-23af-4d9e-965d-0e955af819e0")</f>
        <v>adc14770-23af-4d9e-965d-0e955af819e0</v>
      </c>
      <c r="P5707" s="1" t="str">
        <f>IFERROR(__xludf.DUMMYFUNCTION("""COMPUTED_VALUE"""),"2025-11-30T16:00:00Z")</f>
        <v>2025-11-30T16:00:00Z</v>
      </c>
      <c r="Q5707" s="1"/>
      <c r="R5707" s="1"/>
      <c r="S5707" s="1"/>
      <c r="T5707" s="1"/>
      <c r="U5707" s="3"/>
      <c r="V5707" s="1"/>
      <c r="W5707" s="1"/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  <c r="O5708" s="1" t="str">
        <f>IFERROR(__xludf.DUMMYFUNCTION("""COMPUTED_VALUE"""),"d9cfc12e-6b04-430c-bb3b-22b9d67ee77c")</f>
        <v>d9cfc12e-6b04-430c-bb3b-22b9d67ee77c</v>
      </c>
      <c r="P5708" s="1" t="str">
        <f>IFERROR(__xludf.DUMMYFUNCTION("""COMPUTED_VALUE"""),"2025-11-30T16:00:00Z")</f>
        <v>2025-11-30T16:00:00Z</v>
      </c>
      <c r="Q5708" s="1"/>
      <c r="R5708" s="1"/>
      <c r="S5708" s="1"/>
      <c r="T5708" s="1"/>
      <c r="U5708" s="3"/>
      <c r="V5708" s="1"/>
      <c r="W5708" s="1"/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  <c r="O5709" s="1" t="str">
        <f>IFERROR(__xludf.DUMMYFUNCTION("""COMPUTED_VALUE"""),"d5b38678-ef33-449e-a4d3-7a7a69f2f5cb")</f>
        <v>d5b38678-ef33-449e-a4d3-7a7a69f2f5cb</v>
      </c>
      <c r="P5709" s="1" t="str">
        <f>IFERROR(__xludf.DUMMYFUNCTION("""COMPUTED_VALUE"""),"2025-11-30T16:00:00Z")</f>
        <v>2025-11-30T16:00:00Z</v>
      </c>
      <c r="Q5709" s="1"/>
      <c r="R5709" s="1"/>
      <c r="S5709" s="1"/>
      <c r="T5709" s="1"/>
      <c r="U5709" s="3"/>
      <c r="V5709" s="1"/>
      <c r="W5709" s="1"/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  <c r="O5710" s="1" t="str">
        <f>IFERROR(__xludf.DUMMYFUNCTION("""COMPUTED_VALUE"""),"65280774-7b68-4e6a-9312-4389148cbc01")</f>
        <v>65280774-7b68-4e6a-9312-4389148cbc01</v>
      </c>
      <c r="P5710" s="1" t="str">
        <f>IFERROR(__xludf.DUMMYFUNCTION("""COMPUTED_VALUE"""),"2025-11-30T16:00:00Z")</f>
        <v>2025-11-30T16:00:00Z</v>
      </c>
      <c r="Q5710" s="1"/>
      <c r="R5710" s="1"/>
      <c r="S5710" s="1"/>
      <c r="T5710" s="1"/>
      <c r="U5710" s="3"/>
      <c r="V5710" s="1"/>
      <c r="W5710" s="1"/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  <c r="O5711" s="1" t="str">
        <f>IFERROR(__xludf.DUMMYFUNCTION("""COMPUTED_VALUE"""),"0a5a8f36-7865-4df1-a7d1-fdbafdddd3eb")</f>
        <v>0a5a8f36-7865-4df1-a7d1-fdbafdddd3eb</v>
      </c>
      <c r="P5711" s="1" t="str">
        <f>IFERROR(__xludf.DUMMYFUNCTION("""COMPUTED_VALUE"""),"2025-11-30T16:00:00Z")</f>
        <v>2025-11-30T16:00:00Z</v>
      </c>
      <c r="Q5711" s="1"/>
      <c r="R5711" s="1"/>
      <c r="S5711" s="1"/>
      <c r="T5711" s="1"/>
      <c r="U5711" s="3"/>
      <c r="V5711" s="1"/>
      <c r="W5711" s="1"/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  <c r="O5712" s="1" t="str">
        <f>IFERROR(__xludf.DUMMYFUNCTION("""COMPUTED_VALUE"""),"626e971a-a1f2-466b-b3f0-fd32790eb440")</f>
        <v>626e971a-a1f2-466b-b3f0-fd32790eb440</v>
      </c>
      <c r="P5712" s="1" t="str">
        <f>IFERROR(__xludf.DUMMYFUNCTION("""COMPUTED_VALUE"""),"2025-11-30T16:00:00Z")</f>
        <v>2025-11-30T16:00:00Z</v>
      </c>
      <c r="Q5712" s="1"/>
      <c r="R5712" s="1"/>
      <c r="S5712" s="1"/>
      <c r="T5712" s="1"/>
      <c r="U5712" s="3"/>
      <c r="V5712" s="1"/>
      <c r="W5712" s="1"/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  <c r="O5713" s="1" t="str">
        <f>IFERROR(__xludf.DUMMYFUNCTION("""COMPUTED_VALUE"""),"238df195-1311-420b-9bfc-80204048a0d0")</f>
        <v>238df195-1311-420b-9bfc-80204048a0d0</v>
      </c>
      <c r="P5713" s="1" t="str">
        <f>IFERROR(__xludf.DUMMYFUNCTION("""COMPUTED_VALUE"""),"2025-11-30T16:00:00Z")</f>
        <v>2025-11-30T16:00:00Z</v>
      </c>
      <c r="Q5713" s="1"/>
      <c r="R5713" s="1"/>
      <c r="S5713" s="1"/>
      <c r="T5713" s="1"/>
      <c r="U5713" s="3"/>
      <c r="V5713" s="1"/>
      <c r="W5713" s="1"/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  <c r="O5714" s="1" t="str">
        <f>IFERROR(__xludf.DUMMYFUNCTION("""COMPUTED_VALUE"""),"4790af32-fa25-48b3-bdc4-76770b6ef929")</f>
        <v>4790af32-fa25-48b3-bdc4-76770b6ef929</v>
      </c>
      <c r="P5714" s="1" t="str">
        <f>IFERROR(__xludf.DUMMYFUNCTION("""COMPUTED_VALUE"""),"2025-11-30T16:00:00Z")</f>
        <v>2025-11-30T16:00:00Z</v>
      </c>
      <c r="Q5714" s="1"/>
      <c r="R5714" s="1"/>
      <c r="S5714" s="1"/>
      <c r="T5714" s="1"/>
      <c r="U5714" s="3"/>
      <c r="V5714" s="1"/>
      <c r="W5714" s="1"/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  <c r="O5715" s="1" t="str">
        <f>IFERROR(__xludf.DUMMYFUNCTION("""COMPUTED_VALUE"""),"c4abd336-8a5c-43a4-942f-2d3f5b2e85fd")</f>
        <v>c4abd336-8a5c-43a4-942f-2d3f5b2e85fd</v>
      </c>
      <c r="P5715" s="1" t="str">
        <f>IFERROR(__xludf.DUMMYFUNCTION("""COMPUTED_VALUE"""),"2025-11-30T16:00:00Z")</f>
        <v>2025-11-30T16:00:00Z</v>
      </c>
      <c r="Q5715" s="1"/>
      <c r="R5715" s="1"/>
      <c r="S5715" s="1"/>
      <c r="T5715" s="1"/>
      <c r="U5715" s="3"/>
      <c r="V5715" s="1"/>
      <c r="W5715" s="1"/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  <c r="O5716" s="1" t="str">
        <f>IFERROR(__xludf.DUMMYFUNCTION("""COMPUTED_VALUE"""),"fde5e5d2-449d-4b43-9d50-543fa050dfcf")</f>
        <v>fde5e5d2-449d-4b43-9d50-543fa050dfcf</v>
      </c>
      <c r="P5716" s="1" t="str">
        <f>IFERROR(__xludf.DUMMYFUNCTION("""COMPUTED_VALUE"""),"2025-11-30T16:00:00Z")</f>
        <v>2025-11-30T16:00:00Z</v>
      </c>
      <c r="Q5716" s="1"/>
      <c r="R5716" s="1"/>
      <c r="S5716" s="1"/>
      <c r="T5716" s="1"/>
      <c r="U5716" s="3"/>
      <c r="V5716" s="1"/>
      <c r="W5716" s="1"/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IFERROR(__xludf.DUMMYFUNCTION("""COMPUTED_VALUE"""),"Belle Bentazal")</f>
        <v>Belle Bentazal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  <c r="O5717" s="1" t="str">
        <f>IFERROR(__xludf.DUMMYFUNCTION("""COMPUTED_VALUE"""),"99085273-2cc4-4932-aad9-eac22f3b9709")</f>
        <v>99085273-2cc4-4932-aad9-eac22f3b9709</v>
      </c>
      <c r="P5717" s="1" t="str">
        <f>IFERROR(__xludf.DUMMYFUNCTION("""COMPUTED_VALUE"""),"2025-11-30T16:00:00Z")</f>
        <v>2025-11-30T16:00:00Z</v>
      </c>
      <c r="Q5717" s="1"/>
      <c r="R5717" s="1"/>
      <c r="S5717" s="1"/>
      <c r="T5717" s="1"/>
      <c r="U5717" s="3"/>
      <c r="V5717" s="1"/>
      <c r="W5717" s="1"/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  <c r="O5718" s="1" t="str">
        <f>IFERROR(__xludf.DUMMYFUNCTION("""COMPUTED_VALUE"""),"c4296942-0752-4ab1-a016-50f83ec4677d")</f>
        <v>c4296942-0752-4ab1-a016-50f83ec4677d</v>
      </c>
      <c r="P5718" s="1" t="str">
        <f>IFERROR(__xludf.DUMMYFUNCTION("""COMPUTED_VALUE"""),"2025-11-30T16:00:00Z")</f>
        <v>2025-11-30T16:00:00Z</v>
      </c>
      <c r="Q5718" s="1"/>
      <c r="R5718" s="1"/>
      <c r="S5718" s="1"/>
      <c r="T5718" s="1"/>
      <c r="U5718" s="3"/>
      <c r="V5718" s="1"/>
      <c r="W5718" s="1"/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  <c r="O5719" s="1" t="str">
        <f>IFERROR(__xludf.DUMMYFUNCTION("""COMPUTED_VALUE"""),"e612249c-8f64-415b-befe-bb7e6027b43c")</f>
        <v>e612249c-8f64-415b-befe-bb7e6027b43c</v>
      </c>
      <c r="P5719" s="1" t="str">
        <f>IFERROR(__xludf.DUMMYFUNCTION("""COMPUTED_VALUE"""),"2025-11-30T16:00:00Z")</f>
        <v>2025-11-30T16:00:00Z</v>
      </c>
      <c r="Q5719" s="1"/>
      <c r="R5719" s="1"/>
      <c r="S5719" s="1"/>
      <c r="T5719" s="1"/>
      <c r="U5719" s="3"/>
      <c r="V5719" s="1"/>
      <c r="W5719" s="1"/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  <c r="O5720" s="1" t="str">
        <f>IFERROR(__xludf.DUMMYFUNCTION("""COMPUTED_VALUE"""),"3623161b-ff5b-4aee-8826-3d6522587a06")</f>
        <v>3623161b-ff5b-4aee-8826-3d6522587a06</v>
      </c>
      <c r="P5720" s="1" t="str">
        <f>IFERROR(__xludf.DUMMYFUNCTION("""COMPUTED_VALUE"""),"2025-11-30T16:00:00Z")</f>
        <v>2025-11-30T16:00:00Z</v>
      </c>
      <c r="Q5720" s="1"/>
      <c r="R5720" s="1"/>
      <c r="S5720" s="1"/>
      <c r="T5720" s="1"/>
      <c r="U5720" s="3"/>
      <c r="V5720" s="1"/>
      <c r="W5720" s="1"/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  <c r="O5721" s="1" t="str">
        <f>IFERROR(__xludf.DUMMYFUNCTION("""COMPUTED_VALUE"""),"ae4ace4e-6cd8-4a8d-bb18-10768406ce5b")</f>
        <v>ae4ace4e-6cd8-4a8d-bb18-10768406ce5b</v>
      </c>
      <c r="P5721" s="1" t="str">
        <f>IFERROR(__xludf.DUMMYFUNCTION("""COMPUTED_VALUE"""),"2025-11-30T16:00:00Z")</f>
        <v>2025-11-30T16:00:00Z</v>
      </c>
      <c r="Q5721" s="1"/>
      <c r="R5721" s="1"/>
      <c r="S5721" s="1"/>
      <c r="T5721" s="1"/>
      <c r="U5721" s="3"/>
      <c r="V5721" s="1"/>
      <c r="W5721" s="1"/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  <c r="O5722" s="1" t="str">
        <f>IFERROR(__xludf.DUMMYFUNCTION("""COMPUTED_VALUE"""),"099dd243-b724-478e-9692-79686402a18c")</f>
        <v>099dd243-b724-478e-9692-79686402a18c</v>
      </c>
      <c r="P5722" s="1" t="str">
        <f>IFERROR(__xludf.DUMMYFUNCTION("""COMPUTED_VALUE"""),"2025-11-30T16:00:00Z")</f>
        <v>2025-11-30T16:00:00Z</v>
      </c>
      <c r="Q5722" s="1"/>
      <c r="R5722" s="1"/>
      <c r="S5722" s="1"/>
      <c r="T5722" s="1"/>
      <c r="U5722" s="3"/>
      <c r="V5722" s="1"/>
      <c r="W5722" s="1"/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  <c r="O5723" s="1" t="str">
        <f>IFERROR(__xludf.DUMMYFUNCTION("""COMPUTED_VALUE"""),"65e111e9-ab12-453f-afa3-155200027cc6")</f>
        <v>65e111e9-ab12-453f-afa3-155200027cc6</v>
      </c>
      <c r="P5723" s="1" t="str">
        <f>IFERROR(__xludf.DUMMYFUNCTION("""COMPUTED_VALUE"""),"2025-11-30T16:00:00Z")</f>
        <v>2025-11-30T16:00:00Z</v>
      </c>
      <c r="Q5723" s="1"/>
      <c r="R5723" s="1"/>
      <c r="S5723" s="1"/>
      <c r="T5723" s="1"/>
      <c r="U5723" s="3"/>
      <c r="V5723" s="1"/>
      <c r="W5723" s="1"/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  <c r="O5724" s="1" t="str">
        <f>IFERROR(__xludf.DUMMYFUNCTION("""COMPUTED_VALUE"""),"5cc46a1e-c49d-4562-acbb-742a43deb5f7")</f>
        <v>5cc46a1e-c49d-4562-acbb-742a43deb5f7</v>
      </c>
      <c r="P5724" s="1" t="str">
        <f>IFERROR(__xludf.DUMMYFUNCTION("""COMPUTED_VALUE"""),"2025-11-30T16:00:00Z")</f>
        <v>2025-11-30T16:00:00Z</v>
      </c>
      <c r="Q5724" s="1"/>
      <c r="R5724" s="1"/>
      <c r="S5724" s="1"/>
      <c r="T5724" s="1"/>
      <c r="U5724" s="3"/>
      <c r="V5724" s="1"/>
      <c r="W5724" s="1"/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  <c r="O5725" s="1" t="str">
        <f>IFERROR(__xludf.DUMMYFUNCTION("""COMPUTED_VALUE"""),"1d59ca6e-6219-4532-99a2-f499de8a1287")</f>
        <v>1d59ca6e-6219-4532-99a2-f499de8a1287</v>
      </c>
      <c r="P5725" s="1" t="str">
        <f>IFERROR(__xludf.DUMMYFUNCTION("""COMPUTED_VALUE"""),"2025-11-30T16:00:00Z")</f>
        <v>2025-11-30T16:00:00Z</v>
      </c>
      <c r="Q5725" s="1"/>
      <c r="R5725" s="1"/>
      <c r="S5725" s="1"/>
      <c r="T5725" s="1"/>
      <c r="U5725" s="3"/>
      <c r="V5725" s="1"/>
      <c r="W5725" s="1"/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  <c r="O5726" s="1" t="str">
        <f>IFERROR(__xludf.DUMMYFUNCTION("""COMPUTED_VALUE"""),"3eea6a70-1d1f-4def-93fa-d9de190c7fd7")</f>
        <v>3eea6a70-1d1f-4def-93fa-d9de190c7fd7</v>
      </c>
      <c r="P5726" s="1" t="str">
        <f>IFERROR(__xludf.DUMMYFUNCTION("""COMPUTED_VALUE"""),"2025-11-30T16:00:00Z")</f>
        <v>2025-11-30T16:00:00Z</v>
      </c>
      <c r="Q5726" s="1"/>
      <c r="R5726" s="1"/>
      <c r="S5726" s="1"/>
      <c r="T5726" s="1"/>
      <c r="U5726" s="3"/>
      <c r="V5726" s="1"/>
      <c r="W5726" s="1"/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  <c r="O5727" s="1" t="str">
        <f>IFERROR(__xludf.DUMMYFUNCTION("""COMPUTED_VALUE"""),"10c46fa3-c076-41b6-9aad-4ec7c4a07294")</f>
        <v>10c46fa3-c076-41b6-9aad-4ec7c4a07294</v>
      </c>
      <c r="P5727" s="1" t="str">
        <f>IFERROR(__xludf.DUMMYFUNCTION("""COMPUTED_VALUE"""),"2025-11-30T16:00:00Z")</f>
        <v>2025-11-30T16:00:00Z</v>
      </c>
      <c r="Q5727" s="1"/>
      <c r="R5727" s="1"/>
      <c r="S5727" s="1"/>
      <c r="T5727" s="1"/>
      <c r="U5727" s="3"/>
      <c r="V5727" s="1"/>
      <c r="W5727" s="1"/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  <c r="O5728" s="1" t="str">
        <f>IFERROR(__xludf.DUMMYFUNCTION("""COMPUTED_VALUE"""),"cf4102e5-f522-43ac-bf51-15cc96666fde")</f>
        <v>cf4102e5-f522-43ac-bf51-15cc96666fde</v>
      </c>
      <c r="P5728" s="1" t="str">
        <f>IFERROR(__xludf.DUMMYFUNCTION("""COMPUTED_VALUE"""),"2025-11-30T16:00:00Z")</f>
        <v>2025-11-30T16:00:00Z</v>
      </c>
      <c r="Q5728" s="1"/>
      <c r="R5728" s="1"/>
      <c r="S5728" s="1"/>
      <c r="T5728" s="1"/>
      <c r="U5728" s="3"/>
      <c r="V5728" s="1"/>
      <c r="W5728" s="1"/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  <c r="O5729" s="1" t="str">
        <f>IFERROR(__xludf.DUMMYFUNCTION("""COMPUTED_VALUE"""),"b0e1557c-d0d9-4265-a67b-f94aae240d24")</f>
        <v>b0e1557c-d0d9-4265-a67b-f94aae240d24</v>
      </c>
      <c r="P5729" s="1" t="str">
        <f>IFERROR(__xludf.DUMMYFUNCTION("""COMPUTED_VALUE"""),"2025-11-30T16:00:00Z")</f>
        <v>2025-11-30T16:00:00Z</v>
      </c>
      <c r="Q5729" s="1"/>
      <c r="R5729" s="1"/>
      <c r="S5729" s="1"/>
      <c r="T5729" s="1"/>
      <c r="U5729" s="3"/>
      <c r="V5729" s="1"/>
      <c r="W5729" s="1"/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  <c r="O5730" s="1" t="str">
        <f>IFERROR(__xludf.DUMMYFUNCTION("""COMPUTED_VALUE"""),"042e5ee4-7da0-42f9-92d0-d66496630cb9")</f>
        <v>042e5ee4-7da0-42f9-92d0-d66496630cb9</v>
      </c>
      <c r="P5730" s="1" t="str">
        <f>IFERROR(__xludf.DUMMYFUNCTION("""COMPUTED_VALUE"""),"2025-11-30T16:00:00Z")</f>
        <v>2025-11-30T16:00:00Z</v>
      </c>
      <c r="Q5730" s="1"/>
      <c r="R5730" s="1"/>
      <c r="S5730" s="1"/>
      <c r="T5730" s="1"/>
      <c r="U5730" s="3"/>
      <c r="V5730" s="1"/>
      <c r="W5730" s="1"/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  <c r="O5731" s="1" t="str">
        <f>IFERROR(__xludf.DUMMYFUNCTION("""COMPUTED_VALUE"""),"0cc61976-099e-4704-9248-c0d612333122")</f>
        <v>0cc61976-099e-4704-9248-c0d612333122</v>
      </c>
      <c r="P5731" s="1" t="str">
        <f>IFERROR(__xludf.DUMMYFUNCTION("""COMPUTED_VALUE"""),"2025-11-30T16:00:00Z")</f>
        <v>2025-11-30T16:00:00Z</v>
      </c>
      <c r="Q5731" s="1"/>
      <c r="R5731" s="1"/>
      <c r="S5731" s="1"/>
      <c r="T5731" s="1"/>
      <c r="U5731" s="3"/>
      <c r="V5731" s="1"/>
      <c r="W5731" s="1"/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  <c r="O5732" s="1" t="str">
        <f>IFERROR(__xludf.DUMMYFUNCTION("""COMPUTED_VALUE"""),"1eb6d900-9254-4ad7-b5e2-1f27f00e2077")</f>
        <v>1eb6d900-9254-4ad7-b5e2-1f27f00e2077</v>
      </c>
      <c r="P5732" s="1" t="str">
        <f>IFERROR(__xludf.DUMMYFUNCTION("""COMPUTED_VALUE"""),"2025-11-30T16:00:00Z")</f>
        <v>2025-11-30T16:00:00Z</v>
      </c>
      <c r="Q5732" s="1"/>
      <c r="R5732" s="1"/>
      <c r="S5732" s="1"/>
      <c r="T5732" s="1"/>
      <c r="U5732" s="3"/>
      <c r="V5732" s="1"/>
      <c r="W5732" s="1"/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  <c r="O5733" s="1" t="str">
        <f>IFERROR(__xludf.DUMMYFUNCTION("""COMPUTED_VALUE"""),"fb4299a4-0e59-4c64-8fbb-5fd3f6a3cb3e")</f>
        <v>fb4299a4-0e59-4c64-8fbb-5fd3f6a3cb3e</v>
      </c>
      <c r="P5733" s="1" t="str">
        <f>IFERROR(__xludf.DUMMYFUNCTION("""COMPUTED_VALUE"""),"2025-11-30T16:00:00Z")</f>
        <v>2025-11-30T16:00:00Z</v>
      </c>
      <c r="Q5733" s="1"/>
      <c r="R5733" s="1"/>
      <c r="S5733" s="1"/>
      <c r="T5733" s="1"/>
      <c r="U5733" s="3"/>
      <c r="V5733" s="1"/>
      <c r="W5733" s="1"/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  <c r="O5734" s="1" t="str">
        <f>IFERROR(__xludf.DUMMYFUNCTION("""COMPUTED_VALUE"""),"b9737663-79f8-4cad-a8f9-6db9a37d36bf")</f>
        <v>b9737663-79f8-4cad-a8f9-6db9a37d36bf</v>
      </c>
      <c r="P5734" s="1" t="str">
        <f>IFERROR(__xludf.DUMMYFUNCTION("""COMPUTED_VALUE"""),"2025-11-30T16:00:00Z")</f>
        <v>2025-11-30T16:00:00Z</v>
      </c>
      <c r="Q5734" s="1"/>
      <c r="R5734" s="1"/>
      <c r="S5734" s="1"/>
      <c r="T5734" s="1"/>
      <c r="U5734" s="3"/>
      <c r="V5734" s="1"/>
      <c r="W5734" s="1"/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  <c r="O5735" s="1" t="str">
        <f>IFERROR(__xludf.DUMMYFUNCTION("""COMPUTED_VALUE"""),"253d67a9-d468-454b-b17c-b16b05cc6794")</f>
        <v>253d67a9-d468-454b-b17c-b16b05cc6794</v>
      </c>
      <c r="P5735" s="1" t="str">
        <f>IFERROR(__xludf.DUMMYFUNCTION("""COMPUTED_VALUE"""),"2025-11-30T16:00:00Z")</f>
        <v>2025-11-30T16:00:00Z</v>
      </c>
      <c r="Q5735" s="1"/>
      <c r="R5735" s="1"/>
      <c r="S5735" s="1"/>
      <c r="T5735" s="1"/>
      <c r="U5735" s="3"/>
      <c r="V5735" s="1"/>
      <c r="W5735" s="1"/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IFERROR(__xludf.DUMMYFUNCTION("""COMPUTED_VALUE"""),"Back of House Operations")</f>
        <v>Back of House Operations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IFERROR(__xludf.DUMMYFUNCTION("""COMPUTED_VALUE"""),"Jonathan Dimaculangan")</f>
        <v>Jonathan Dimaculangan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  <c r="O5736" s="1" t="str">
        <f>IFERROR(__xludf.DUMMYFUNCTION("""COMPUTED_VALUE"""),"e2ffb663-8d10-4463-8bb8-3bd130fdce1c")</f>
        <v>e2ffb663-8d10-4463-8bb8-3bd130fdce1c</v>
      </c>
      <c r="P5736" s="1" t="str">
        <f>IFERROR(__xludf.DUMMYFUNCTION("""COMPUTED_VALUE"""),"2025-11-30T16:00:00Z")</f>
        <v>2025-11-30T16:00:00Z</v>
      </c>
      <c r="Q5736" s="1"/>
      <c r="R5736" s="1"/>
      <c r="S5736" s="1"/>
      <c r="T5736" s="1"/>
      <c r="U5736" s="3"/>
      <c r="V5736" s="1"/>
      <c r="W5736" s="1"/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  <c r="O5737" s="1" t="str">
        <f>IFERROR(__xludf.DUMMYFUNCTION("""COMPUTED_VALUE"""),"1a6492df-fa9a-416f-b1d1-da6edc22036f")</f>
        <v>1a6492df-fa9a-416f-b1d1-da6edc22036f</v>
      </c>
      <c r="P5737" s="1" t="str">
        <f>IFERROR(__xludf.DUMMYFUNCTION("""COMPUTED_VALUE"""),"2025-11-30T16:00:00Z")</f>
        <v>2025-11-30T16:00:00Z</v>
      </c>
      <c r="Q5737" s="1"/>
      <c r="R5737" s="1"/>
      <c r="S5737" s="1"/>
      <c r="T5737" s="1"/>
      <c r="U5737" s="3"/>
      <c r="V5737" s="1"/>
      <c r="W5737" s="1"/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  <c r="O5738" s="1" t="str">
        <f>IFERROR(__xludf.DUMMYFUNCTION("""COMPUTED_VALUE"""),"8b075f45-27b1-469e-bbc3-e97261e6934d")</f>
        <v>8b075f45-27b1-469e-bbc3-e97261e6934d</v>
      </c>
      <c r="P5738" s="1" t="str">
        <f>IFERROR(__xludf.DUMMYFUNCTION("""COMPUTED_VALUE"""),"2025-11-30T16:00:00Z")</f>
        <v>2025-11-30T16:00:00Z</v>
      </c>
      <c r="Q5738" s="1"/>
      <c r="R5738" s="1"/>
      <c r="S5738" s="1"/>
      <c r="T5738" s="1"/>
      <c r="U5738" s="3"/>
      <c r="V5738" s="1"/>
      <c r="W5738" s="1"/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  <c r="O5739" s="1" t="str">
        <f>IFERROR(__xludf.DUMMYFUNCTION("""COMPUTED_VALUE"""),"50f6ee84-cef1-4ed8-84ed-42a64211811d")</f>
        <v>50f6ee84-cef1-4ed8-84ed-42a64211811d</v>
      </c>
      <c r="P5739" s="1" t="str">
        <f>IFERROR(__xludf.DUMMYFUNCTION("""COMPUTED_VALUE"""),"2025-11-30T16:00:00Z")</f>
        <v>2025-11-30T16:00:00Z</v>
      </c>
      <c r="Q5739" s="1"/>
      <c r="R5739" s="1"/>
      <c r="S5739" s="1"/>
      <c r="T5739" s="1"/>
      <c r="U5739" s="3"/>
      <c r="V5739" s="1"/>
      <c r="W5739" s="1"/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  <c r="O5740" s="1" t="str">
        <f>IFERROR(__xludf.DUMMYFUNCTION("""COMPUTED_VALUE"""),"68027150-37ee-48bc-8dee-e459591aca37")</f>
        <v>68027150-37ee-48bc-8dee-e459591aca37</v>
      </c>
      <c r="P5740" s="1" t="str">
        <f>IFERROR(__xludf.DUMMYFUNCTION("""COMPUTED_VALUE"""),"2025-11-30T16:00:00Z")</f>
        <v>2025-11-30T16:00:00Z</v>
      </c>
      <c r="Q5740" s="1"/>
      <c r="R5740" s="1"/>
      <c r="S5740" s="1"/>
      <c r="T5740" s="1"/>
      <c r="U5740" s="3"/>
      <c r="V5740" s="1"/>
      <c r="W5740" s="1"/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  <c r="O5741" s="1" t="str">
        <f>IFERROR(__xludf.DUMMYFUNCTION("""COMPUTED_VALUE"""),"2417322d-d75a-4184-9e3c-95ae48393a05")</f>
        <v>2417322d-d75a-4184-9e3c-95ae48393a05</v>
      </c>
      <c r="P5741" s="1" t="str">
        <f>IFERROR(__xludf.DUMMYFUNCTION("""COMPUTED_VALUE"""),"2025-11-30T16:00:00Z")</f>
        <v>2025-11-30T16:00:00Z</v>
      </c>
      <c r="Q5741" s="1"/>
      <c r="R5741" s="1"/>
      <c r="S5741" s="1"/>
      <c r="T5741" s="1"/>
      <c r="U5741" s="3"/>
      <c r="V5741" s="1"/>
      <c r="W5741" s="1"/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  <c r="O5742" s="1" t="str">
        <f>IFERROR(__xludf.DUMMYFUNCTION("""COMPUTED_VALUE"""),"4cae5e1d-2159-4afc-b9cd-a826e7f3982e")</f>
        <v>4cae5e1d-2159-4afc-b9cd-a826e7f3982e</v>
      </c>
      <c r="P5742" s="1" t="str">
        <f>IFERROR(__xludf.DUMMYFUNCTION("""COMPUTED_VALUE"""),"2025-11-30T16:00:00Z")</f>
        <v>2025-11-30T16:00:00Z</v>
      </c>
      <c r="Q5742" s="1"/>
      <c r="R5742" s="1"/>
      <c r="S5742" s="1"/>
      <c r="T5742" s="1"/>
      <c r="U5742" s="3"/>
      <c r="V5742" s="1"/>
      <c r="W5742" s="1"/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  <c r="O5743" s="1" t="str">
        <f>IFERROR(__xludf.DUMMYFUNCTION("""COMPUTED_VALUE"""),"ecc3a54c-2b13-4ea5-ad1e-96b8b278e7da")</f>
        <v>ecc3a54c-2b13-4ea5-ad1e-96b8b278e7da</v>
      </c>
      <c r="P5743" s="1" t="str">
        <f>IFERROR(__xludf.DUMMYFUNCTION("""COMPUTED_VALUE"""),"2025-11-30T16:00:00Z")</f>
        <v>2025-11-30T16:00:00Z</v>
      </c>
      <c r="Q5743" s="1"/>
      <c r="R5743" s="1"/>
      <c r="S5743" s="1"/>
      <c r="T5743" s="1"/>
      <c r="U5743" s="3"/>
      <c r="V5743" s="1"/>
      <c r="W5743" s="1"/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  <c r="O5744" s="1" t="str">
        <f>IFERROR(__xludf.DUMMYFUNCTION("""COMPUTED_VALUE"""),"c6cec3c3-9fe7-48ea-b63e-7658cdee4747")</f>
        <v>c6cec3c3-9fe7-48ea-b63e-7658cdee4747</v>
      </c>
      <c r="P5744" s="1" t="str">
        <f>IFERROR(__xludf.DUMMYFUNCTION("""COMPUTED_VALUE"""),"2025-11-30T16:00:00Z")</f>
        <v>2025-11-30T16:00:00Z</v>
      </c>
      <c r="Q5744" s="1"/>
      <c r="R5744" s="1"/>
      <c r="S5744" s="1"/>
      <c r="T5744" s="1"/>
      <c r="U5744" s="3"/>
      <c r="V5744" s="1"/>
      <c r="W5744" s="1"/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  <c r="O5745" s="1" t="str">
        <f>IFERROR(__xludf.DUMMYFUNCTION("""COMPUTED_VALUE"""),"f1bbdd3e-ea42-496f-87a0-14d656a67a92")</f>
        <v>f1bbdd3e-ea42-496f-87a0-14d656a67a92</v>
      </c>
      <c r="P5745" s="1" t="str">
        <f>IFERROR(__xludf.DUMMYFUNCTION("""COMPUTED_VALUE"""),"2025-11-30T16:00:00Z")</f>
        <v>2025-11-30T16:00:00Z</v>
      </c>
      <c r="Q5745" s="1"/>
      <c r="R5745" s="1"/>
      <c r="S5745" s="1"/>
      <c r="T5745" s="1"/>
      <c r="U5745" s="3"/>
      <c r="V5745" s="1"/>
      <c r="W5745" s="1"/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  <c r="O5746" s="1" t="str">
        <f>IFERROR(__xludf.DUMMYFUNCTION("""COMPUTED_VALUE"""),"3146744a-956c-4560-bc5a-70bcebe20785")</f>
        <v>3146744a-956c-4560-bc5a-70bcebe20785</v>
      </c>
      <c r="P5746" s="1" t="str">
        <f>IFERROR(__xludf.DUMMYFUNCTION("""COMPUTED_VALUE"""),"2025-11-30T16:00:00Z")</f>
        <v>2025-11-30T16:00:00Z</v>
      </c>
      <c r="Q5746" s="1"/>
      <c r="R5746" s="1"/>
      <c r="S5746" s="1"/>
      <c r="T5746" s="1"/>
      <c r="U5746" s="3"/>
      <c r="V5746" s="1"/>
      <c r="W5746" s="1"/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  <c r="O5747" s="1" t="str">
        <f>IFERROR(__xludf.DUMMYFUNCTION("""COMPUTED_VALUE"""),"30527ca4-aa21-4ba1-bf53-3e00c15dfada")</f>
        <v>30527ca4-aa21-4ba1-bf53-3e00c15dfada</v>
      </c>
      <c r="P5747" s="1" t="str">
        <f>IFERROR(__xludf.DUMMYFUNCTION("""COMPUTED_VALUE"""),"2025-11-30T16:00:00Z")</f>
        <v>2025-11-30T16:00:00Z</v>
      </c>
      <c r="Q5747" s="1"/>
      <c r="R5747" s="1"/>
      <c r="S5747" s="1"/>
      <c r="T5747" s="1"/>
      <c r="U5747" s="3"/>
      <c r="V5747" s="1"/>
      <c r="W5747" s="1"/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  <c r="O5748" s="1" t="str">
        <f>IFERROR(__xludf.DUMMYFUNCTION("""COMPUTED_VALUE"""),"ed28aa1c-230f-414c-b415-191d703a8bac")</f>
        <v>ed28aa1c-230f-414c-b415-191d703a8bac</v>
      </c>
      <c r="P5748" s="1" t="str">
        <f>IFERROR(__xludf.DUMMYFUNCTION("""COMPUTED_VALUE"""),"2025-11-30T16:00:00Z")</f>
        <v>2025-11-30T16:00:00Z</v>
      </c>
      <c r="Q5748" s="1"/>
      <c r="R5748" s="1"/>
      <c r="S5748" s="1"/>
      <c r="T5748" s="1"/>
      <c r="U5748" s="3"/>
      <c r="V5748" s="1"/>
      <c r="W5748" s="1"/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  <c r="O5749" s="1" t="str">
        <f>IFERROR(__xludf.DUMMYFUNCTION("""COMPUTED_VALUE"""),"df9ba7dd-188f-4978-8344-eb262fcbed64")</f>
        <v>df9ba7dd-188f-4978-8344-eb262fcbed64</v>
      </c>
      <c r="P5749" s="1" t="str">
        <f>IFERROR(__xludf.DUMMYFUNCTION("""COMPUTED_VALUE"""),"2025-11-30T16:00:00Z")</f>
        <v>2025-11-30T16:00:00Z</v>
      </c>
      <c r="Q5749" s="1"/>
      <c r="R5749" s="1"/>
      <c r="S5749" s="1"/>
      <c r="T5749" s="1"/>
      <c r="U5749" s="3"/>
      <c r="V5749" s="1"/>
      <c r="W5749" s="1"/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  <c r="O5750" s="1" t="str">
        <f>IFERROR(__xludf.DUMMYFUNCTION("""COMPUTED_VALUE"""),"438e36b3-4d38-44fd-b78d-2f3e27dfd609")</f>
        <v>438e36b3-4d38-44fd-b78d-2f3e27dfd609</v>
      </c>
      <c r="P5750" s="1" t="str">
        <f>IFERROR(__xludf.DUMMYFUNCTION("""COMPUTED_VALUE"""),"2025-11-30T16:00:00Z")</f>
        <v>2025-11-30T16:00:00Z</v>
      </c>
      <c r="Q5750" s="1"/>
      <c r="R5750" s="1"/>
      <c r="S5750" s="1"/>
      <c r="T5750" s="1"/>
      <c r="U5750" s="3"/>
      <c r="V5750" s="1"/>
      <c r="W5750" s="1"/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  <c r="O5751" s="1" t="str">
        <f>IFERROR(__xludf.DUMMYFUNCTION("""COMPUTED_VALUE"""),"d7fa60f7-5345-4940-b70f-a9ee1e24882e")</f>
        <v>d7fa60f7-5345-4940-b70f-a9ee1e24882e</v>
      </c>
      <c r="P5751" s="1" t="str">
        <f>IFERROR(__xludf.DUMMYFUNCTION("""COMPUTED_VALUE"""),"2025-11-30T16:00:00Z")</f>
        <v>2025-11-30T16:00:00Z</v>
      </c>
      <c r="Q5751" s="1"/>
      <c r="R5751" s="1"/>
      <c r="S5751" s="1"/>
      <c r="T5751" s="1"/>
      <c r="U5751" s="3"/>
      <c r="V5751" s="1"/>
      <c r="W5751" s="1"/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  <c r="O5752" s="1" t="str">
        <f>IFERROR(__xludf.DUMMYFUNCTION("""COMPUTED_VALUE"""),"5a22b3ea-0755-416b-a006-f5a0d4b19aba")</f>
        <v>5a22b3ea-0755-416b-a006-f5a0d4b19aba</v>
      </c>
      <c r="P5752" s="1" t="str">
        <f>IFERROR(__xludf.DUMMYFUNCTION("""COMPUTED_VALUE"""),"2025-11-30T16:00:00Z")</f>
        <v>2025-11-30T16:00:00Z</v>
      </c>
      <c r="Q5752" s="1"/>
      <c r="R5752" s="1"/>
      <c r="S5752" s="1"/>
      <c r="T5752" s="1"/>
      <c r="U5752" s="3"/>
      <c r="V5752" s="1"/>
      <c r="W5752" s="1"/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  <c r="O5753" s="1" t="str">
        <f>IFERROR(__xludf.DUMMYFUNCTION("""COMPUTED_VALUE"""),"0ae24c9b-6172-4326-bb51-99cd5756da29")</f>
        <v>0ae24c9b-6172-4326-bb51-99cd5756da29</v>
      </c>
      <c r="P5753" s="1" t="str">
        <f>IFERROR(__xludf.DUMMYFUNCTION("""COMPUTED_VALUE"""),"2025-11-30T16:00:00Z")</f>
        <v>2025-11-30T16:00:00Z</v>
      </c>
      <c r="Q5753" s="1"/>
      <c r="R5753" s="1"/>
      <c r="S5753" s="1"/>
      <c r="T5753" s="1"/>
      <c r="U5753" s="3"/>
      <c r="V5753" s="1"/>
      <c r="W5753" s="1"/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  <c r="O5754" s="1" t="str">
        <f>IFERROR(__xludf.DUMMYFUNCTION("""COMPUTED_VALUE"""),"702a1682-65ec-47f2-b736-d60aecc92e68")</f>
        <v>702a1682-65ec-47f2-b736-d60aecc92e68</v>
      </c>
      <c r="P5754" s="1" t="str">
        <f>IFERROR(__xludf.DUMMYFUNCTION("""COMPUTED_VALUE"""),"2025-11-30T16:00:00Z")</f>
        <v>2025-11-30T16:00:00Z</v>
      </c>
      <c r="Q5754" s="1"/>
      <c r="R5754" s="1"/>
      <c r="S5754" s="1"/>
      <c r="T5754" s="1"/>
      <c r="U5754" s="3"/>
      <c r="V5754" s="1"/>
      <c r="W5754" s="1"/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IFERROR(__xludf.DUMMYFUNCTION("""COMPUTED_VALUE"""),"Back of House Operations")</f>
        <v>Back of House Operations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IFERROR(__xludf.DUMMYFUNCTION("""COMPUTED_VALUE"""),"Jonathan Dimaculangan")</f>
        <v>Jonathan Dimaculangan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  <c r="O5755" s="1" t="str">
        <f>IFERROR(__xludf.DUMMYFUNCTION("""COMPUTED_VALUE"""),"5b9a60b0-b877-48e1-8013-eb7cdd15bd64")</f>
        <v>5b9a60b0-b877-48e1-8013-eb7cdd15bd64</v>
      </c>
      <c r="P5755" s="1" t="str">
        <f>IFERROR(__xludf.DUMMYFUNCTION("""COMPUTED_VALUE"""),"2025-11-30T16:00:00Z")</f>
        <v>2025-11-30T16:00:00Z</v>
      </c>
      <c r="Q5755" s="1"/>
      <c r="R5755" s="1"/>
      <c r="S5755" s="1"/>
      <c r="T5755" s="1"/>
      <c r="U5755" s="3"/>
      <c r="V5755" s="1"/>
      <c r="W5755" s="1"/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  <c r="O5756" s="1" t="str">
        <f>IFERROR(__xludf.DUMMYFUNCTION("""COMPUTED_VALUE"""),"582c23f3-af21-4402-83b6-920f8fd6fe88")</f>
        <v>582c23f3-af21-4402-83b6-920f8fd6fe88</v>
      </c>
      <c r="P5756" s="1" t="str">
        <f>IFERROR(__xludf.DUMMYFUNCTION("""COMPUTED_VALUE"""),"2025-11-30T16:00:00Z")</f>
        <v>2025-11-30T16:00:00Z</v>
      </c>
      <c r="Q5756" s="1"/>
      <c r="R5756" s="1"/>
      <c r="S5756" s="1"/>
      <c r="T5756" s="1"/>
      <c r="U5756" s="3"/>
      <c r="V5756" s="1"/>
      <c r="W5756" s="1"/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  <c r="O5757" s="1" t="str">
        <f>IFERROR(__xludf.DUMMYFUNCTION("""COMPUTED_VALUE"""),"a08e6c23-8f56-4eb2-a86d-ff398e709601")</f>
        <v>a08e6c23-8f56-4eb2-a86d-ff398e709601</v>
      </c>
      <c r="P5757" s="1" t="str">
        <f>IFERROR(__xludf.DUMMYFUNCTION("""COMPUTED_VALUE"""),"2025-11-30T16:00:00Z")</f>
        <v>2025-11-30T16:00:00Z</v>
      </c>
      <c r="Q5757" s="1"/>
      <c r="R5757" s="1"/>
      <c r="S5757" s="1"/>
      <c r="T5757" s="1"/>
      <c r="U5757" s="3"/>
      <c r="V5757" s="1"/>
      <c r="W5757" s="1"/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  <c r="O5758" s="1" t="str">
        <f>IFERROR(__xludf.DUMMYFUNCTION("""COMPUTED_VALUE"""),"9160bc84-9174-4736-bd46-926c52c66223")</f>
        <v>9160bc84-9174-4736-bd46-926c52c66223</v>
      </c>
      <c r="P5758" s="1" t="str">
        <f>IFERROR(__xludf.DUMMYFUNCTION("""COMPUTED_VALUE"""),"2025-11-30T16:00:00Z")</f>
        <v>2025-11-30T16:00:00Z</v>
      </c>
      <c r="Q5758" s="1"/>
      <c r="R5758" s="1"/>
      <c r="S5758" s="1"/>
      <c r="T5758" s="1"/>
      <c r="U5758" s="3"/>
      <c r="V5758" s="1"/>
      <c r="W5758" s="1"/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  <c r="O5759" s="1" t="str">
        <f>IFERROR(__xludf.DUMMYFUNCTION("""COMPUTED_VALUE"""),"4db6d8c1-797e-4f39-9494-3babf0366bc0")</f>
        <v>4db6d8c1-797e-4f39-9494-3babf0366bc0</v>
      </c>
      <c r="P5759" s="1" t="str">
        <f>IFERROR(__xludf.DUMMYFUNCTION("""COMPUTED_VALUE"""),"2025-11-30T16:00:00Z")</f>
        <v>2025-11-30T16:00:00Z</v>
      </c>
      <c r="Q5759" s="1"/>
      <c r="R5759" s="1"/>
      <c r="S5759" s="1"/>
      <c r="T5759" s="1"/>
      <c r="U5759" s="3"/>
      <c r="V5759" s="1"/>
      <c r="W5759" s="1"/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  <c r="O5760" s="1" t="str">
        <f>IFERROR(__xludf.DUMMYFUNCTION("""COMPUTED_VALUE"""),"961e0a53-62a6-4087-8811-6449381daa52")</f>
        <v>961e0a53-62a6-4087-8811-6449381daa52</v>
      </c>
      <c r="P5760" s="1" t="str">
        <f>IFERROR(__xludf.DUMMYFUNCTION("""COMPUTED_VALUE"""),"2025-11-30T16:00:00Z")</f>
        <v>2025-11-30T16:00:00Z</v>
      </c>
      <c r="Q5760" s="1"/>
      <c r="R5760" s="1"/>
      <c r="S5760" s="1"/>
      <c r="T5760" s="1"/>
      <c r="U5760" s="3"/>
      <c r="V5760" s="1"/>
      <c r="W5760" s="1"/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  <c r="O5761" s="1" t="str">
        <f>IFERROR(__xludf.DUMMYFUNCTION("""COMPUTED_VALUE"""),"50f4f34a-5f46-4ee9-a2ab-686901231801")</f>
        <v>50f4f34a-5f46-4ee9-a2ab-686901231801</v>
      </c>
      <c r="P5761" s="1" t="str">
        <f>IFERROR(__xludf.DUMMYFUNCTION("""COMPUTED_VALUE"""),"2025-11-30T16:00:00Z")</f>
        <v>2025-11-30T16:00:00Z</v>
      </c>
      <c r="Q5761" s="1"/>
      <c r="R5761" s="1"/>
      <c r="S5761" s="1"/>
      <c r="T5761" s="1"/>
      <c r="U5761" s="3"/>
      <c r="V5761" s="1"/>
      <c r="W5761" s="1"/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  <c r="O5762" s="1" t="str">
        <f>IFERROR(__xludf.DUMMYFUNCTION("""COMPUTED_VALUE"""),"4b906fe3-66c8-454a-a7d0-1f50f4b6cdf4")</f>
        <v>4b906fe3-66c8-454a-a7d0-1f50f4b6cdf4</v>
      </c>
      <c r="P5762" s="1" t="str">
        <f>IFERROR(__xludf.DUMMYFUNCTION("""COMPUTED_VALUE"""),"2025-11-30T16:00:00Z")</f>
        <v>2025-11-30T16:00:00Z</v>
      </c>
      <c r="Q5762" s="1"/>
      <c r="R5762" s="1"/>
      <c r="S5762" s="1"/>
      <c r="T5762" s="1"/>
      <c r="U5762" s="3"/>
      <c r="V5762" s="1"/>
      <c r="W5762" s="1"/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  <c r="O5763" s="1" t="str">
        <f>IFERROR(__xludf.DUMMYFUNCTION("""COMPUTED_VALUE"""),"7f8ea57d-3bc6-435c-ac89-36216f416d2b")</f>
        <v>7f8ea57d-3bc6-435c-ac89-36216f416d2b</v>
      </c>
      <c r="P5763" s="1" t="str">
        <f>IFERROR(__xludf.DUMMYFUNCTION("""COMPUTED_VALUE"""),"2025-11-30T16:00:00Z")</f>
        <v>2025-11-30T16:00:00Z</v>
      </c>
      <c r="Q5763" s="1"/>
      <c r="R5763" s="1"/>
      <c r="S5763" s="1"/>
      <c r="T5763" s="1"/>
      <c r="U5763" s="3"/>
      <c r="V5763" s="1"/>
      <c r="W5763" s="1"/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  <c r="O5764" s="1" t="str">
        <f>IFERROR(__xludf.DUMMYFUNCTION("""COMPUTED_VALUE"""),"5aed746e-cb5c-469a-8821-9e6506c7b9e6")</f>
        <v>5aed746e-cb5c-469a-8821-9e6506c7b9e6</v>
      </c>
      <c r="P5764" s="1" t="str">
        <f>IFERROR(__xludf.DUMMYFUNCTION("""COMPUTED_VALUE"""),"2025-11-30T16:00:00Z")</f>
        <v>2025-11-30T16:00:00Z</v>
      </c>
      <c r="Q5764" s="1"/>
      <c r="R5764" s="1"/>
      <c r="S5764" s="1"/>
      <c r="T5764" s="1"/>
      <c r="U5764" s="3"/>
      <c r="V5764" s="1"/>
      <c r="W5764" s="1"/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  <c r="O5765" s="1" t="str">
        <f>IFERROR(__xludf.DUMMYFUNCTION("""COMPUTED_VALUE"""),"a5566f0b-0c7b-4dd5-a5bf-cc571ed45f36")</f>
        <v>a5566f0b-0c7b-4dd5-a5bf-cc571ed45f36</v>
      </c>
      <c r="P5765" s="1" t="str">
        <f>IFERROR(__xludf.DUMMYFUNCTION("""COMPUTED_VALUE"""),"2025-11-30T16:00:00Z")</f>
        <v>2025-11-30T16:00:00Z</v>
      </c>
      <c r="Q5765" s="1"/>
      <c r="R5765" s="1"/>
      <c r="S5765" s="1"/>
      <c r="T5765" s="1"/>
      <c r="U5765" s="3"/>
      <c r="V5765" s="1"/>
      <c r="W5765" s="1"/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  <c r="O5766" s="1" t="str">
        <f>IFERROR(__xludf.DUMMYFUNCTION("""COMPUTED_VALUE"""),"98f36067-d801-431b-ba9a-fcb9a6ae433a")</f>
        <v>98f36067-d801-431b-ba9a-fcb9a6ae433a</v>
      </c>
      <c r="P5766" s="1" t="str">
        <f>IFERROR(__xludf.DUMMYFUNCTION("""COMPUTED_VALUE"""),"2025-11-30T16:00:00Z")</f>
        <v>2025-11-30T16:00:00Z</v>
      </c>
      <c r="Q5766" s="1"/>
      <c r="R5766" s="1"/>
      <c r="S5766" s="1"/>
      <c r="T5766" s="1"/>
      <c r="U5766" s="3"/>
      <c r="V5766" s="1"/>
      <c r="W5766" s="1"/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  <c r="O5767" s="1" t="str">
        <f>IFERROR(__xludf.DUMMYFUNCTION("""COMPUTED_VALUE"""),"7d586eb5-1b74-4e56-b56f-6c2807700cb7")</f>
        <v>7d586eb5-1b74-4e56-b56f-6c2807700cb7</v>
      </c>
      <c r="P5767" s="1" t="str">
        <f>IFERROR(__xludf.DUMMYFUNCTION("""COMPUTED_VALUE"""),"2025-11-30T16:00:00Z")</f>
        <v>2025-11-30T16:00:00Z</v>
      </c>
      <c r="Q5767" s="1"/>
      <c r="R5767" s="1"/>
      <c r="S5767" s="1"/>
      <c r="T5767" s="1"/>
      <c r="U5767" s="3"/>
      <c r="V5767" s="1"/>
      <c r="W5767" s="1"/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  <c r="O5768" s="1" t="str">
        <f>IFERROR(__xludf.DUMMYFUNCTION("""COMPUTED_VALUE"""),"c7d7e66b-4dfe-47b9-a47f-66af76d8fb19")</f>
        <v>c7d7e66b-4dfe-47b9-a47f-66af76d8fb19</v>
      </c>
      <c r="P5768" s="1" t="str">
        <f>IFERROR(__xludf.DUMMYFUNCTION("""COMPUTED_VALUE"""),"2025-11-30T16:00:00Z")</f>
        <v>2025-11-30T16:00:00Z</v>
      </c>
      <c r="Q5768" s="1"/>
      <c r="R5768" s="1"/>
      <c r="S5768" s="1"/>
      <c r="T5768" s="1"/>
      <c r="U5768" s="3"/>
      <c r="V5768" s="1"/>
      <c r="W5768" s="1"/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  <c r="O5769" s="1" t="str">
        <f>IFERROR(__xludf.DUMMYFUNCTION("""COMPUTED_VALUE"""),"10b96ef4-077e-4868-9c27-17d96d8b4f68")</f>
        <v>10b96ef4-077e-4868-9c27-17d96d8b4f68</v>
      </c>
      <c r="P5769" s="1" t="str">
        <f>IFERROR(__xludf.DUMMYFUNCTION("""COMPUTED_VALUE"""),"2025-11-30T16:00:00Z")</f>
        <v>2025-11-30T16:00:00Z</v>
      </c>
      <c r="Q5769" s="1"/>
      <c r="R5769" s="1"/>
      <c r="S5769" s="1"/>
      <c r="T5769" s="1"/>
      <c r="U5769" s="3"/>
      <c r="V5769" s="1"/>
      <c r="W5769" s="1"/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  <c r="O5770" s="1" t="str">
        <f>IFERROR(__xludf.DUMMYFUNCTION("""COMPUTED_VALUE"""),"12eca747-9244-47cb-894e-d3c873c08566")</f>
        <v>12eca747-9244-47cb-894e-d3c873c08566</v>
      </c>
      <c r="P5770" s="1" t="str">
        <f>IFERROR(__xludf.DUMMYFUNCTION("""COMPUTED_VALUE"""),"2025-11-30T16:00:00Z")</f>
        <v>2025-11-30T16:00:00Z</v>
      </c>
      <c r="Q5770" s="1"/>
      <c r="R5770" s="1"/>
      <c r="S5770" s="1"/>
      <c r="T5770" s="1"/>
      <c r="U5770" s="3"/>
      <c r="V5770" s="1"/>
      <c r="W5770" s="1"/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  <c r="O5771" s="1" t="str">
        <f>IFERROR(__xludf.DUMMYFUNCTION("""COMPUTED_VALUE"""),"757d9757-27bf-49d1-a07c-15a426289b02")</f>
        <v>757d9757-27bf-49d1-a07c-15a426289b02</v>
      </c>
      <c r="P5771" s="1" t="str">
        <f>IFERROR(__xludf.DUMMYFUNCTION("""COMPUTED_VALUE"""),"2025-11-30T16:00:00Z")</f>
        <v>2025-11-30T16:00:00Z</v>
      </c>
      <c r="Q5771" s="1"/>
      <c r="R5771" s="1"/>
      <c r="S5771" s="1"/>
      <c r="T5771" s="1"/>
      <c r="U5771" s="3"/>
      <c r="V5771" s="1"/>
      <c r="W5771" s="1"/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  <c r="O5772" s="1" t="str">
        <f>IFERROR(__xludf.DUMMYFUNCTION("""COMPUTED_VALUE"""),"a3fade96-9131-4bb4-90c2-f54d385ec4bf")</f>
        <v>a3fade96-9131-4bb4-90c2-f54d385ec4bf</v>
      </c>
      <c r="P5772" s="1" t="str">
        <f>IFERROR(__xludf.DUMMYFUNCTION("""COMPUTED_VALUE"""),"2025-11-30T16:00:00Z")</f>
        <v>2025-11-30T16:00:00Z</v>
      </c>
      <c r="Q5772" s="1"/>
      <c r="R5772" s="1"/>
      <c r="S5772" s="1"/>
      <c r="T5772" s="1"/>
      <c r="U5772" s="3"/>
      <c r="V5772" s="1"/>
      <c r="W5772" s="1"/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  <c r="O5773" s="1" t="str">
        <f>IFERROR(__xludf.DUMMYFUNCTION("""COMPUTED_VALUE"""),"09d87fc9-bd97-4b66-b6e5-fc2d50b135a4")</f>
        <v>09d87fc9-bd97-4b66-b6e5-fc2d50b135a4</v>
      </c>
      <c r="P5773" s="1" t="str">
        <f>IFERROR(__xludf.DUMMYFUNCTION("""COMPUTED_VALUE"""),"2025-11-30T16:00:00Z")</f>
        <v>2025-11-30T16:00:00Z</v>
      </c>
      <c r="Q5773" s="1"/>
      <c r="R5773" s="1"/>
      <c r="S5773" s="1"/>
      <c r="T5773" s="1"/>
      <c r="U5773" s="3"/>
      <c r="V5773" s="1"/>
      <c r="W5773" s="1"/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  <c r="O5774" s="1" t="str">
        <f>IFERROR(__xludf.DUMMYFUNCTION("""COMPUTED_VALUE"""),"f955e205-68df-47fa-8f47-3ee8758dc76e")</f>
        <v>f955e205-68df-47fa-8f47-3ee8758dc76e</v>
      </c>
      <c r="P5774" s="1" t="str">
        <f>IFERROR(__xludf.DUMMYFUNCTION("""COMPUTED_VALUE"""),"2025-11-30T16:00:00Z")</f>
        <v>2025-11-30T16:00:00Z</v>
      </c>
      <c r="Q5774" s="1"/>
      <c r="R5774" s="1"/>
      <c r="S5774" s="1"/>
      <c r="T5774" s="1"/>
      <c r="U5774" s="3"/>
      <c r="V5774" s="1"/>
      <c r="W5774" s="1"/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  <c r="O5775" s="1" t="str">
        <f>IFERROR(__xludf.DUMMYFUNCTION("""COMPUTED_VALUE"""),"00be8036-de23-4dcc-a683-b039df965fa3")</f>
        <v>00be8036-de23-4dcc-a683-b039df965fa3</v>
      </c>
      <c r="P5775" s="1" t="str">
        <f>IFERROR(__xludf.DUMMYFUNCTION("""COMPUTED_VALUE"""),"2025-11-30T16:00:00Z")</f>
        <v>2025-11-30T16:00:00Z</v>
      </c>
      <c r="Q5775" s="1"/>
      <c r="R5775" s="1"/>
      <c r="S5775" s="1"/>
      <c r="T5775" s="1"/>
      <c r="U5775" s="3"/>
      <c r="V5775" s="1"/>
      <c r="W5775" s="1"/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  <c r="O5776" s="1" t="str">
        <f>IFERROR(__xludf.DUMMYFUNCTION("""COMPUTED_VALUE"""),"5f0096f6-f7a7-4fe8-ac45-0435aaacdfb4")</f>
        <v>5f0096f6-f7a7-4fe8-ac45-0435aaacdfb4</v>
      </c>
      <c r="P5776" s="1" t="str">
        <f>IFERROR(__xludf.DUMMYFUNCTION("""COMPUTED_VALUE"""),"2025-11-30T16:00:00Z")</f>
        <v>2025-11-30T16:00:00Z</v>
      </c>
      <c r="Q5776" s="1"/>
      <c r="R5776" s="1"/>
      <c r="S5776" s="1"/>
      <c r="T5776" s="1"/>
      <c r="U5776" s="3"/>
      <c r="V5776" s="1"/>
      <c r="W5776" s="1"/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  <c r="O5777" s="1" t="str">
        <f>IFERROR(__xludf.DUMMYFUNCTION("""COMPUTED_VALUE"""),"a5b6f808-7e87-4668-a7a6-2faa138923c8")</f>
        <v>a5b6f808-7e87-4668-a7a6-2faa138923c8</v>
      </c>
      <c r="P5777" s="1" t="str">
        <f>IFERROR(__xludf.DUMMYFUNCTION("""COMPUTED_VALUE"""),"2025-11-30T16:00:00Z")</f>
        <v>2025-11-30T16:00:00Z</v>
      </c>
      <c r="Q5777" s="1"/>
      <c r="R5777" s="1"/>
      <c r="S5777" s="1"/>
      <c r="T5777" s="1"/>
      <c r="U5777" s="3"/>
      <c r="V5777" s="1"/>
      <c r="W5777" s="1"/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  <c r="O5778" s="1" t="str">
        <f>IFERROR(__xludf.DUMMYFUNCTION("""COMPUTED_VALUE"""),"e930b948-a2f3-4c3f-8b54-7ddcb5c13c7b")</f>
        <v>e930b948-a2f3-4c3f-8b54-7ddcb5c13c7b</v>
      </c>
      <c r="P5778" s="1" t="str">
        <f>IFERROR(__xludf.DUMMYFUNCTION("""COMPUTED_VALUE"""),"2025-11-30T16:00:00Z")</f>
        <v>2025-11-30T16:00:00Z</v>
      </c>
      <c r="Q5778" s="1"/>
      <c r="R5778" s="1"/>
      <c r="S5778" s="1"/>
      <c r="T5778" s="1"/>
      <c r="U5778" s="3"/>
      <c r="V5778" s="1"/>
      <c r="W5778" s="1"/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  <c r="O5779" s="1" t="str">
        <f>IFERROR(__xludf.DUMMYFUNCTION("""COMPUTED_VALUE"""),"b5bf3764-4c76-47b7-b10d-b1f8e9a0087e")</f>
        <v>b5bf3764-4c76-47b7-b10d-b1f8e9a0087e</v>
      </c>
      <c r="P5779" s="1" t="str">
        <f>IFERROR(__xludf.DUMMYFUNCTION("""COMPUTED_VALUE"""),"2025-11-30T16:00:00Z")</f>
        <v>2025-11-30T16:00:00Z</v>
      </c>
      <c r="Q5779" s="1"/>
      <c r="R5779" s="1"/>
      <c r="S5779" s="1"/>
      <c r="T5779" s="1"/>
      <c r="U5779" s="3"/>
      <c r="V5779" s="1"/>
      <c r="W5779" s="1"/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  <c r="O5780" s="1" t="str">
        <f>IFERROR(__xludf.DUMMYFUNCTION("""COMPUTED_VALUE"""),"d50b210b-01b8-4681-be11-0604b6046af3")</f>
        <v>d50b210b-01b8-4681-be11-0604b6046af3</v>
      </c>
      <c r="P5780" s="1" t="str">
        <f>IFERROR(__xludf.DUMMYFUNCTION("""COMPUTED_VALUE"""),"2025-11-30T16:00:00Z")</f>
        <v>2025-11-30T16:00:00Z</v>
      </c>
      <c r="Q5780" s="1"/>
      <c r="R5780" s="1"/>
      <c r="S5780" s="1"/>
      <c r="T5780" s="1"/>
      <c r="U5780" s="3"/>
      <c r="V5780" s="1"/>
      <c r="W5780" s="1"/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  <c r="O5781" s="1" t="str">
        <f>IFERROR(__xludf.DUMMYFUNCTION("""COMPUTED_VALUE"""),"bdf574f0-069d-4493-a93e-73eb74edd906")</f>
        <v>bdf574f0-069d-4493-a93e-73eb74edd906</v>
      </c>
      <c r="P5781" s="1" t="str">
        <f>IFERROR(__xludf.DUMMYFUNCTION("""COMPUTED_VALUE"""),"2025-11-30T16:00:00Z")</f>
        <v>2025-11-30T16:00:00Z</v>
      </c>
      <c r="Q5781" s="1"/>
      <c r="R5781" s="1"/>
      <c r="S5781" s="1"/>
      <c r="T5781" s="1"/>
      <c r="U5781" s="3"/>
      <c r="V5781" s="1"/>
      <c r="W5781" s="1"/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  <c r="O5782" s="1" t="str">
        <f>IFERROR(__xludf.DUMMYFUNCTION("""COMPUTED_VALUE"""),"1f5a4168-ecb9-42df-a403-8c86095beba7")</f>
        <v>1f5a4168-ecb9-42df-a403-8c86095beba7</v>
      </c>
      <c r="P5782" s="1" t="str">
        <f>IFERROR(__xludf.DUMMYFUNCTION("""COMPUTED_VALUE"""),"2025-11-30T16:00:00Z")</f>
        <v>2025-11-30T16:00:00Z</v>
      </c>
      <c r="Q5782" s="1"/>
      <c r="R5782" s="1"/>
      <c r="S5782" s="1"/>
      <c r="T5782" s="1"/>
      <c r="U5782" s="3"/>
      <c r="V5782" s="1"/>
      <c r="W5782" s="1"/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  <c r="O5783" s="1" t="str">
        <f>IFERROR(__xludf.DUMMYFUNCTION("""COMPUTED_VALUE"""),"a404c935-ed2c-453c-a3d5-0af18b23cb55")</f>
        <v>a404c935-ed2c-453c-a3d5-0af18b23cb55</v>
      </c>
      <c r="P5783" s="1" t="str">
        <f>IFERROR(__xludf.DUMMYFUNCTION("""COMPUTED_VALUE"""),"2025-11-30T16:00:00Z")</f>
        <v>2025-11-30T16:00:00Z</v>
      </c>
      <c r="Q5783" s="1"/>
      <c r="R5783" s="1"/>
      <c r="S5783" s="1"/>
      <c r="T5783" s="1"/>
      <c r="U5783" s="3"/>
      <c r="V5783" s="1"/>
      <c r="W5783" s="1"/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  <c r="O5784" s="1" t="str">
        <f>IFERROR(__xludf.DUMMYFUNCTION("""COMPUTED_VALUE"""),"d34aba25-1e55-4f8e-b85b-ef3d3928a2d3")</f>
        <v>d34aba25-1e55-4f8e-b85b-ef3d3928a2d3</v>
      </c>
      <c r="P5784" s="1" t="str">
        <f>IFERROR(__xludf.DUMMYFUNCTION("""COMPUTED_VALUE"""),"2025-11-30T16:00:00Z")</f>
        <v>2025-11-30T16:00:00Z</v>
      </c>
      <c r="Q5784" s="1"/>
      <c r="R5784" s="1"/>
      <c r="S5784" s="1"/>
      <c r="T5784" s="1"/>
      <c r="U5784" s="3"/>
      <c r="V5784" s="1"/>
      <c r="W5784" s="1"/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  <c r="O5785" s="1" t="str">
        <f>IFERROR(__xludf.DUMMYFUNCTION("""COMPUTED_VALUE"""),"c5ba42b5-b56e-4880-adbe-57292f722509")</f>
        <v>c5ba42b5-b56e-4880-adbe-57292f722509</v>
      </c>
      <c r="P5785" s="1" t="str">
        <f>IFERROR(__xludf.DUMMYFUNCTION("""COMPUTED_VALUE"""),"2025-11-30T16:00:00Z")</f>
        <v>2025-11-30T16:00:00Z</v>
      </c>
      <c r="Q5785" s="1"/>
      <c r="R5785" s="1"/>
      <c r="S5785" s="1"/>
      <c r="T5785" s="1"/>
      <c r="U5785" s="3"/>
      <c r="V5785" s="1"/>
      <c r="W5785" s="1"/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  <c r="O5786" s="1" t="str">
        <f>IFERROR(__xludf.DUMMYFUNCTION("""COMPUTED_VALUE"""),"f154e992-ffb0-484a-b731-9da1092e886a")</f>
        <v>f154e992-ffb0-484a-b731-9da1092e886a</v>
      </c>
      <c r="P5786" s="1" t="str">
        <f>IFERROR(__xludf.DUMMYFUNCTION("""COMPUTED_VALUE"""),"2025-11-30T16:00:00Z")</f>
        <v>2025-11-30T16:00:00Z</v>
      </c>
      <c r="Q5786" s="1"/>
      <c r="R5786" s="1"/>
      <c r="S5786" s="1"/>
      <c r="T5786" s="1"/>
      <c r="U5786" s="3"/>
      <c r="V5786" s="1"/>
      <c r="W5786" s="1"/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IFERROR(__xludf.DUMMYFUNCTION("""COMPUTED_VALUE"""),"Nate Vela")</f>
        <v>Nate Vela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  <c r="O5787" s="1" t="str">
        <f>IFERROR(__xludf.DUMMYFUNCTION("""COMPUTED_VALUE"""),"123e8c80-f84d-46ba-8ddf-e514a808d270")</f>
        <v>123e8c80-f84d-46ba-8ddf-e514a808d270</v>
      </c>
      <c r="P5787" s="1" t="str">
        <f>IFERROR(__xludf.DUMMYFUNCTION("""COMPUTED_VALUE"""),"2025-11-30T16:00:00Z")</f>
        <v>2025-11-30T16:00:00Z</v>
      </c>
      <c r="Q5787" s="1"/>
      <c r="R5787" s="1"/>
      <c r="S5787" s="1"/>
      <c r="T5787" s="1"/>
      <c r="U5787" s="3"/>
      <c r="V5787" s="1"/>
      <c r="W5787" s="1"/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  <c r="O5788" s="1" t="str">
        <f>IFERROR(__xludf.DUMMYFUNCTION("""COMPUTED_VALUE"""),"12813a5b-5274-49dd-9f6b-59da40c97ee7")</f>
        <v>12813a5b-5274-49dd-9f6b-59da40c97ee7</v>
      </c>
      <c r="P5788" s="1" t="str">
        <f>IFERROR(__xludf.DUMMYFUNCTION("""COMPUTED_VALUE"""),"2025-11-30T16:00:00Z")</f>
        <v>2025-11-30T16:00:00Z</v>
      </c>
      <c r="Q5788" s="1"/>
      <c r="R5788" s="1"/>
      <c r="S5788" s="1"/>
      <c r="T5788" s="1"/>
      <c r="U5788" s="3"/>
      <c r="V5788" s="1"/>
      <c r="W5788" s="1"/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  <c r="O5789" s="1" t="str">
        <f>IFERROR(__xludf.DUMMYFUNCTION("""COMPUTED_VALUE"""),"3a47626d-5d83-4eb3-99f0-da594375a7a4")</f>
        <v>3a47626d-5d83-4eb3-99f0-da594375a7a4</v>
      </c>
      <c r="P5789" s="1" t="str">
        <f>IFERROR(__xludf.DUMMYFUNCTION("""COMPUTED_VALUE"""),"2025-11-30T16:00:00Z")</f>
        <v>2025-11-30T16:00:00Z</v>
      </c>
      <c r="Q5789" s="1"/>
      <c r="R5789" s="1"/>
      <c r="S5789" s="1"/>
      <c r="T5789" s="1"/>
      <c r="U5789" s="3"/>
      <c r="V5789" s="1"/>
      <c r="W5789" s="1"/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  <c r="O5790" s="1" t="str">
        <f>IFERROR(__xludf.DUMMYFUNCTION("""COMPUTED_VALUE"""),"4ab45a4c-a376-4058-a184-5b3f466a5947")</f>
        <v>4ab45a4c-a376-4058-a184-5b3f466a5947</v>
      </c>
      <c r="P5790" s="1" t="str">
        <f>IFERROR(__xludf.DUMMYFUNCTION("""COMPUTED_VALUE"""),"2025-11-30T16:00:00Z")</f>
        <v>2025-11-30T16:00:00Z</v>
      </c>
      <c r="Q5790" s="1"/>
      <c r="R5790" s="1"/>
      <c r="S5790" s="1"/>
      <c r="T5790" s="1"/>
      <c r="U5790" s="3"/>
      <c r="V5790" s="1"/>
      <c r="W5790" s="1"/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  <c r="O5791" s="1" t="str">
        <f>IFERROR(__xludf.DUMMYFUNCTION("""COMPUTED_VALUE"""),"73b91882-25ef-4c9c-8b6f-9152a825d832")</f>
        <v>73b91882-25ef-4c9c-8b6f-9152a825d832</v>
      </c>
      <c r="P5791" s="1" t="str">
        <f>IFERROR(__xludf.DUMMYFUNCTION("""COMPUTED_VALUE"""),"2025-11-30T16:00:00Z")</f>
        <v>2025-11-30T16:00:00Z</v>
      </c>
      <c r="Q5791" s="1"/>
      <c r="R5791" s="1"/>
      <c r="S5791" s="1"/>
      <c r="T5791" s="1"/>
      <c r="U5791" s="3"/>
      <c r="V5791" s="1"/>
      <c r="W5791" s="1"/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  <c r="O5792" s="1" t="str">
        <f>IFERROR(__xludf.DUMMYFUNCTION("""COMPUTED_VALUE"""),"75169e9a-969f-480f-aae4-eff49591cf56")</f>
        <v>75169e9a-969f-480f-aae4-eff49591cf56</v>
      </c>
      <c r="P5792" s="1" t="str">
        <f>IFERROR(__xludf.DUMMYFUNCTION("""COMPUTED_VALUE"""),"2025-11-30T16:00:00Z")</f>
        <v>2025-11-30T16:00:00Z</v>
      </c>
      <c r="Q5792" s="1"/>
      <c r="R5792" s="1"/>
      <c r="S5792" s="1"/>
      <c r="T5792" s="1"/>
      <c r="U5792" s="3"/>
      <c r="V5792" s="1"/>
      <c r="W5792" s="1"/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  <c r="O5793" s="1" t="str">
        <f>IFERROR(__xludf.DUMMYFUNCTION("""COMPUTED_VALUE"""),"d235389b-3321-47e0-9816-c2275d682304")</f>
        <v>d235389b-3321-47e0-9816-c2275d682304</v>
      </c>
      <c r="P5793" s="1" t="str">
        <f>IFERROR(__xludf.DUMMYFUNCTION("""COMPUTED_VALUE"""),"2025-11-30T16:00:00Z")</f>
        <v>2025-11-30T16:00:00Z</v>
      </c>
      <c r="Q5793" s="1"/>
      <c r="R5793" s="1"/>
      <c r="S5793" s="1"/>
      <c r="T5793" s="1"/>
      <c r="U5793" s="3"/>
      <c r="V5793" s="1"/>
      <c r="W5793" s="1"/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  <c r="O5794" s="1" t="str">
        <f>IFERROR(__xludf.DUMMYFUNCTION("""COMPUTED_VALUE"""),"e5eebde5-1bdf-4fc4-a4e5-e5f13689363d")</f>
        <v>e5eebde5-1bdf-4fc4-a4e5-e5f13689363d</v>
      </c>
      <c r="P5794" s="1" t="str">
        <f>IFERROR(__xludf.DUMMYFUNCTION("""COMPUTED_VALUE"""),"2025-11-30T16:00:00Z")</f>
        <v>2025-11-30T16:00:00Z</v>
      </c>
      <c r="Q5794" s="1"/>
      <c r="R5794" s="1"/>
      <c r="S5794" s="1"/>
      <c r="T5794" s="1"/>
      <c r="U5794" s="3"/>
      <c r="V5794" s="1"/>
      <c r="W5794" s="1"/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  <c r="O5795" s="1" t="str">
        <f>IFERROR(__xludf.DUMMYFUNCTION("""COMPUTED_VALUE"""),"298d5f55-b7f6-4164-b84e-face9b3cbecb")</f>
        <v>298d5f55-b7f6-4164-b84e-face9b3cbecb</v>
      </c>
      <c r="P5795" s="1" t="str">
        <f>IFERROR(__xludf.DUMMYFUNCTION("""COMPUTED_VALUE"""),"2025-11-30T16:00:00Z")</f>
        <v>2025-11-30T16:00:00Z</v>
      </c>
      <c r="Q5795" s="1"/>
      <c r="R5795" s="1"/>
      <c r="S5795" s="1"/>
      <c r="T5795" s="1"/>
      <c r="U5795" s="3"/>
      <c r="V5795" s="1"/>
      <c r="W5795" s="1"/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  <c r="O5796" s="1" t="str">
        <f>IFERROR(__xludf.DUMMYFUNCTION("""COMPUTED_VALUE"""),"bb9992e4-86b4-4be4-9177-e09f03299559")</f>
        <v>bb9992e4-86b4-4be4-9177-e09f03299559</v>
      </c>
      <c r="P5796" s="1" t="str">
        <f>IFERROR(__xludf.DUMMYFUNCTION("""COMPUTED_VALUE"""),"2025-11-30T16:00:00Z")</f>
        <v>2025-11-30T16:00:00Z</v>
      </c>
      <c r="Q5796" s="1"/>
      <c r="R5796" s="1"/>
      <c r="S5796" s="1"/>
      <c r="T5796" s="1"/>
      <c r="U5796" s="3"/>
      <c r="V5796" s="1"/>
      <c r="W5796" s="1"/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  <c r="O5797" s="1" t="str">
        <f>IFERROR(__xludf.DUMMYFUNCTION("""COMPUTED_VALUE"""),"1fa942bd-1815-4054-9636-810d3c7d937c")</f>
        <v>1fa942bd-1815-4054-9636-810d3c7d937c</v>
      </c>
      <c r="P5797" s="1" t="str">
        <f>IFERROR(__xludf.DUMMYFUNCTION("""COMPUTED_VALUE"""),"2025-11-30T16:00:00Z")</f>
        <v>2025-11-30T16:00:00Z</v>
      </c>
      <c r="Q5797" s="1"/>
      <c r="R5797" s="1"/>
      <c r="S5797" s="1"/>
      <c r="T5797" s="1"/>
      <c r="U5797" s="3"/>
      <c r="V5797" s="1"/>
      <c r="W5797" s="1"/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  <c r="O5798" s="1" t="str">
        <f>IFERROR(__xludf.DUMMYFUNCTION("""COMPUTED_VALUE"""),"b366931c-0597-40c7-babb-0a89ffc75e01")</f>
        <v>b366931c-0597-40c7-babb-0a89ffc75e01</v>
      </c>
      <c r="P5798" s="1" t="str">
        <f>IFERROR(__xludf.DUMMYFUNCTION("""COMPUTED_VALUE"""),"2025-11-30T16:00:00Z")</f>
        <v>2025-11-30T16:00:00Z</v>
      </c>
      <c r="Q5798" s="1"/>
      <c r="R5798" s="1"/>
      <c r="S5798" s="1"/>
      <c r="T5798" s="1"/>
      <c r="U5798" s="3"/>
      <c r="V5798" s="1"/>
      <c r="W5798" s="1"/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  <c r="O5799" s="1" t="str">
        <f>IFERROR(__xludf.DUMMYFUNCTION("""COMPUTED_VALUE"""),"d8cafb49-0513-4066-8298-8198c1c303c8")</f>
        <v>d8cafb49-0513-4066-8298-8198c1c303c8</v>
      </c>
      <c r="P5799" s="1" t="str">
        <f>IFERROR(__xludf.DUMMYFUNCTION("""COMPUTED_VALUE"""),"2025-11-30T16:00:00Z")</f>
        <v>2025-11-30T16:00:00Z</v>
      </c>
      <c r="Q5799" s="1"/>
      <c r="R5799" s="1"/>
      <c r="S5799" s="1"/>
      <c r="T5799" s="1"/>
      <c r="U5799" s="3"/>
      <c r="V5799" s="1"/>
      <c r="W5799" s="1"/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  <c r="O5800" s="1" t="str">
        <f>IFERROR(__xludf.DUMMYFUNCTION("""COMPUTED_VALUE"""),"b38dd32d-e840-4454-9bff-9270032e26ec")</f>
        <v>b38dd32d-e840-4454-9bff-9270032e26ec</v>
      </c>
      <c r="P5800" s="1" t="str">
        <f>IFERROR(__xludf.DUMMYFUNCTION("""COMPUTED_VALUE"""),"2025-11-30T16:00:00Z")</f>
        <v>2025-11-30T16:00:00Z</v>
      </c>
      <c r="Q5800" s="1"/>
      <c r="R5800" s="1"/>
      <c r="S5800" s="1"/>
      <c r="T5800" s="1"/>
      <c r="U5800" s="3"/>
      <c r="V5800" s="1"/>
      <c r="W5800" s="1"/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  <c r="O5801" s="1" t="str">
        <f>IFERROR(__xludf.DUMMYFUNCTION("""COMPUTED_VALUE"""),"f6ab909a-8fae-4139-af23-d06c28a32b8c")</f>
        <v>f6ab909a-8fae-4139-af23-d06c28a32b8c</v>
      </c>
      <c r="P5801" s="1" t="str">
        <f>IFERROR(__xludf.DUMMYFUNCTION("""COMPUTED_VALUE"""),"2025-11-30T16:00:00Z")</f>
        <v>2025-11-30T16:00:00Z</v>
      </c>
      <c r="Q5801" s="1"/>
      <c r="R5801" s="1"/>
      <c r="S5801" s="1"/>
      <c r="T5801" s="1"/>
      <c r="U5801" s="3"/>
      <c r="V5801" s="1"/>
      <c r="W5801" s="1"/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  <c r="O5802" s="1" t="str">
        <f>IFERROR(__xludf.DUMMYFUNCTION("""COMPUTED_VALUE"""),"2440a395-2ee9-49c8-95dd-ec980955ac7b")</f>
        <v>2440a395-2ee9-49c8-95dd-ec980955ac7b</v>
      </c>
      <c r="P5802" s="1" t="str">
        <f>IFERROR(__xludf.DUMMYFUNCTION("""COMPUTED_VALUE"""),"2025-11-30T16:00:00Z")</f>
        <v>2025-11-30T16:00:00Z</v>
      </c>
      <c r="Q5802" s="1"/>
      <c r="R5802" s="1"/>
      <c r="S5802" s="1"/>
      <c r="T5802" s="1"/>
      <c r="U5802" s="3"/>
      <c r="V5802" s="1"/>
      <c r="W5802" s="1"/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  <c r="O5803" s="1" t="str">
        <f>IFERROR(__xludf.DUMMYFUNCTION("""COMPUTED_VALUE"""),"0bb396c0-8b48-4382-addc-66818b7167ec")</f>
        <v>0bb396c0-8b48-4382-addc-66818b7167ec</v>
      </c>
      <c r="P5803" s="1" t="str">
        <f>IFERROR(__xludf.DUMMYFUNCTION("""COMPUTED_VALUE"""),"2025-11-30T16:00:00Z")</f>
        <v>2025-11-30T16:00:00Z</v>
      </c>
      <c r="Q5803" s="1"/>
      <c r="R5803" s="1"/>
      <c r="S5803" s="1"/>
      <c r="T5803" s="1"/>
      <c r="U5803" s="3"/>
      <c r="V5803" s="1"/>
      <c r="W5803" s="1"/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  <c r="O5804" s="1" t="str">
        <f>IFERROR(__xludf.DUMMYFUNCTION("""COMPUTED_VALUE"""),"bfafe2d2-bab4-4d76-87e0-5b42d5285805")</f>
        <v>bfafe2d2-bab4-4d76-87e0-5b42d5285805</v>
      </c>
      <c r="P5804" s="1" t="str">
        <f>IFERROR(__xludf.DUMMYFUNCTION("""COMPUTED_VALUE"""),"2025-11-30T16:00:00Z")</f>
        <v>2025-11-30T16:00:00Z</v>
      </c>
      <c r="Q5804" s="1"/>
      <c r="R5804" s="1"/>
      <c r="S5804" s="1"/>
      <c r="T5804" s="1"/>
      <c r="U5804" s="3"/>
      <c r="V5804" s="1"/>
      <c r="W5804" s="1"/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  <c r="O5805" s="1" t="str">
        <f>IFERROR(__xludf.DUMMYFUNCTION("""COMPUTED_VALUE"""),"c0f3492c-b6e0-4663-88e9-07ef49890f6a")</f>
        <v>c0f3492c-b6e0-4663-88e9-07ef49890f6a</v>
      </c>
      <c r="P5805" s="1" t="str">
        <f>IFERROR(__xludf.DUMMYFUNCTION("""COMPUTED_VALUE"""),"2025-11-30T16:00:00Z")</f>
        <v>2025-11-30T16:00:00Z</v>
      </c>
      <c r="Q5805" s="1"/>
      <c r="R5805" s="1"/>
      <c r="S5805" s="1"/>
      <c r="T5805" s="1"/>
      <c r="U5805" s="3"/>
      <c r="V5805" s="1"/>
      <c r="W5805" s="1"/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  <c r="O5806" s="1" t="str">
        <f>IFERROR(__xludf.DUMMYFUNCTION("""COMPUTED_VALUE"""),"3335501a-b303-4b1b-b874-e502875b9c00")</f>
        <v>3335501a-b303-4b1b-b874-e502875b9c00</v>
      </c>
      <c r="P5806" s="1" t="str">
        <f>IFERROR(__xludf.DUMMYFUNCTION("""COMPUTED_VALUE"""),"2025-11-30T16:00:00Z")</f>
        <v>2025-11-30T16:00:00Z</v>
      </c>
      <c r="Q5806" s="1"/>
      <c r="R5806" s="1"/>
      <c r="S5806" s="1"/>
      <c r="T5806" s="1"/>
      <c r="U5806" s="3"/>
      <c r="V5806" s="1"/>
      <c r="W5806" s="1"/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  <c r="O5807" s="1" t="str">
        <f>IFERROR(__xludf.DUMMYFUNCTION("""COMPUTED_VALUE"""),"81f19830-f845-4879-96ee-0654dc8f6f68")</f>
        <v>81f19830-f845-4879-96ee-0654dc8f6f68</v>
      </c>
      <c r="P5807" s="1" t="str">
        <f>IFERROR(__xludf.DUMMYFUNCTION("""COMPUTED_VALUE"""),"2025-11-30T16:00:00Z")</f>
        <v>2025-11-30T16:00:00Z</v>
      </c>
      <c r="Q5807" s="1"/>
      <c r="R5807" s="1"/>
      <c r="S5807" s="1"/>
      <c r="T5807" s="1"/>
      <c r="U5807" s="3"/>
      <c r="V5807" s="1"/>
      <c r="W5807" s="1"/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  <c r="O5808" s="1" t="str">
        <f>IFERROR(__xludf.DUMMYFUNCTION("""COMPUTED_VALUE"""),"2e981db7-61ee-4b53-aef6-4c4cc65464d7")</f>
        <v>2e981db7-61ee-4b53-aef6-4c4cc65464d7</v>
      </c>
      <c r="P5808" s="1" t="str">
        <f>IFERROR(__xludf.DUMMYFUNCTION("""COMPUTED_VALUE"""),"2025-11-30T16:00:00Z")</f>
        <v>2025-11-30T16:00:00Z</v>
      </c>
      <c r="Q5808" s="1"/>
      <c r="R5808" s="1"/>
      <c r="S5808" s="1"/>
      <c r="T5808" s="1"/>
      <c r="U5808" s="3"/>
      <c r="V5808" s="1"/>
      <c r="W5808" s="1"/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IFERROR(__xludf.DUMMYFUNCTION("""COMPUTED_VALUE"""),"Rose Gabilan")</f>
        <v>Rose Gabilan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  <c r="O5809" s="1" t="str">
        <f>IFERROR(__xludf.DUMMYFUNCTION("""COMPUTED_VALUE"""),"a9175f4e-c2a3-4f80-bd6c-76adc2cfcef8")</f>
        <v>a9175f4e-c2a3-4f80-bd6c-76adc2cfcef8</v>
      </c>
      <c r="P5809" s="1" t="str">
        <f>IFERROR(__xludf.DUMMYFUNCTION("""COMPUTED_VALUE"""),"2025-11-30T16:00:00Z")</f>
        <v>2025-11-30T16:00:00Z</v>
      </c>
      <c r="Q5809" s="1"/>
      <c r="R5809" s="1"/>
      <c r="S5809" s="1"/>
      <c r="T5809" s="1"/>
      <c r="U5809" s="3"/>
      <c r="V5809" s="1"/>
      <c r="W5809" s="1"/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  <c r="O5810" s="1" t="str">
        <f>IFERROR(__xludf.DUMMYFUNCTION("""COMPUTED_VALUE"""),"c099fecd-f2e4-4b33-8ba3-1c6779033d42")</f>
        <v>c099fecd-f2e4-4b33-8ba3-1c6779033d42</v>
      </c>
      <c r="P5810" s="1" t="str">
        <f>IFERROR(__xludf.DUMMYFUNCTION("""COMPUTED_VALUE"""),"2025-11-30T16:00:00Z")</f>
        <v>2025-11-30T16:00:00Z</v>
      </c>
      <c r="Q5810" s="1"/>
      <c r="R5810" s="1"/>
      <c r="S5810" s="1"/>
      <c r="T5810" s="1"/>
      <c r="U5810" s="3"/>
      <c r="V5810" s="1"/>
      <c r="W5810" s="1"/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  <c r="O5811" s="1" t="str">
        <f>IFERROR(__xludf.DUMMYFUNCTION("""COMPUTED_VALUE"""),"f49619b0-d053-442f-946d-b652dbfb2703")</f>
        <v>f49619b0-d053-442f-946d-b652dbfb2703</v>
      </c>
      <c r="P5811" s="1" t="str">
        <f>IFERROR(__xludf.DUMMYFUNCTION("""COMPUTED_VALUE"""),"2025-11-30T16:00:00Z")</f>
        <v>2025-11-30T16:00:00Z</v>
      </c>
      <c r="Q5811" s="1"/>
      <c r="R5811" s="1"/>
      <c r="S5811" s="1"/>
      <c r="T5811" s="1"/>
      <c r="U5811" s="3"/>
      <c r="V5811" s="1"/>
      <c r="W5811" s="1"/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  <c r="O5812" s="1" t="str">
        <f>IFERROR(__xludf.DUMMYFUNCTION("""COMPUTED_VALUE"""),"34b01611-0778-4238-845c-71a5fb4b19f1")</f>
        <v>34b01611-0778-4238-845c-71a5fb4b19f1</v>
      </c>
      <c r="P5812" s="1" t="str">
        <f>IFERROR(__xludf.DUMMYFUNCTION("""COMPUTED_VALUE"""),"2025-11-30T16:00:00Z")</f>
        <v>2025-11-30T16:00:00Z</v>
      </c>
      <c r="Q5812" s="1"/>
      <c r="R5812" s="1"/>
      <c r="S5812" s="1"/>
      <c r="T5812" s="1"/>
      <c r="U5812" s="3"/>
      <c r="V5812" s="1"/>
      <c r="W5812" s="1"/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  <c r="O5813" s="1" t="str">
        <f>IFERROR(__xludf.DUMMYFUNCTION("""COMPUTED_VALUE"""),"29f1cfbb-326c-4f39-b32d-9350f380b21a")</f>
        <v>29f1cfbb-326c-4f39-b32d-9350f380b21a</v>
      </c>
      <c r="P5813" s="1" t="str">
        <f>IFERROR(__xludf.DUMMYFUNCTION("""COMPUTED_VALUE"""),"2025-11-30T16:00:00Z")</f>
        <v>2025-11-30T16:00:00Z</v>
      </c>
      <c r="Q5813" s="1"/>
      <c r="R5813" s="1"/>
      <c r="S5813" s="1"/>
      <c r="T5813" s="1"/>
      <c r="U5813" s="3"/>
      <c r="V5813" s="1"/>
      <c r="W5813" s="1"/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  <c r="O5814" s="1" t="str">
        <f>IFERROR(__xludf.DUMMYFUNCTION("""COMPUTED_VALUE"""),"e7288a86-def8-455e-9571-0e09ee52eb10")</f>
        <v>e7288a86-def8-455e-9571-0e09ee52eb10</v>
      </c>
      <c r="P5814" s="1" t="str">
        <f>IFERROR(__xludf.DUMMYFUNCTION("""COMPUTED_VALUE"""),"2025-11-30T16:00:00Z")</f>
        <v>2025-11-30T16:00:00Z</v>
      </c>
      <c r="Q5814" s="1"/>
      <c r="R5814" s="1"/>
      <c r="S5814" s="1"/>
      <c r="T5814" s="1"/>
      <c r="U5814" s="3"/>
      <c r="V5814" s="1"/>
      <c r="W5814" s="1"/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  <c r="O5815" s="1" t="str">
        <f>IFERROR(__xludf.DUMMYFUNCTION("""COMPUTED_VALUE"""),"c771ba05-3c70-40d0-afa5-186bade746f2")</f>
        <v>c771ba05-3c70-40d0-afa5-186bade746f2</v>
      </c>
      <c r="P5815" s="1" t="str">
        <f>IFERROR(__xludf.DUMMYFUNCTION("""COMPUTED_VALUE"""),"2025-11-30T16:00:00Z")</f>
        <v>2025-11-30T16:00:00Z</v>
      </c>
      <c r="Q5815" s="1"/>
      <c r="R5815" s="1"/>
      <c r="S5815" s="1"/>
      <c r="T5815" s="1"/>
      <c r="U5815" s="3"/>
      <c r="V5815" s="1"/>
      <c r="W5815" s="1"/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  <c r="O5816" s="1" t="str">
        <f>IFERROR(__xludf.DUMMYFUNCTION("""COMPUTED_VALUE"""),"5e57a2c8-fe7b-40fb-b179-0090e8e3060b")</f>
        <v>5e57a2c8-fe7b-40fb-b179-0090e8e3060b</v>
      </c>
      <c r="P5816" s="1" t="str">
        <f>IFERROR(__xludf.DUMMYFUNCTION("""COMPUTED_VALUE"""),"2025-11-30T16:00:00Z")</f>
        <v>2025-11-30T16:00:00Z</v>
      </c>
      <c r="Q5816" s="1"/>
      <c r="R5816" s="1"/>
      <c r="S5816" s="1"/>
      <c r="T5816" s="1"/>
      <c r="U5816" s="3"/>
      <c r="V5816" s="1"/>
      <c r="W5816" s="1"/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  <c r="O5817" s="1" t="str">
        <f>IFERROR(__xludf.DUMMYFUNCTION("""COMPUTED_VALUE"""),"b7fd1097-c419-4ccc-9d67-4b66f71021a1")</f>
        <v>b7fd1097-c419-4ccc-9d67-4b66f71021a1</v>
      </c>
      <c r="P5817" s="1" t="str">
        <f>IFERROR(__xludf.DUMMYFUNCTION("""COMPUTED_VALUE"""),"2025-11-30T16:00:00Z")</f>
        <v>2025-11-30T16:00:00Z</v>
      </c>
      <c r="Q5817" s="1"/>
      <c r="R5817" s="1"/>
      <c r="S5817" s="1"/>
      <c r="T5817" s="1"/>
      <c r="U5817" s="3"/>
      <c r="V5817" s="1"/>
      <c r="W5817" s="1"/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  <c r="O5818" s="1" t="str">
        <f>IFERROR(__xludf.DUMMYFUNCTION("""COMPUTED_VALUE"""),"20080360-d6b6-487a-ad2b-4d92f14a3e3a")</f>
        <v>20080360-d6b6-487a-ad2b-4d92f14a3e3a</v>
      </c>
      <c r="P5818" s="1" t="str">
        <f>IFERROR(__xludf.DUMMYFUNCTION("""COMPUTED_VALUE"""),"2025-11-30T16:00:00Z")</f>
        <v>2025-11-30T16:00:00Z</v>
      </c>
      <c r="Q5818" s="1"/>
      <c r="R5818" s="1"/>
      <c r="S5818" s="1"/>
      <c r="T5818" s="1"/>
      <c r="U5818" s="3"/>
      <c r="V5818" s="1"/>
      <c r="W5818" s="1"/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  <c r="O5819" s="1" t="str">
        <f>IFERROR(__xludf.DUMMYFUNCTION("""COMPUTED_VALUE"""),"27bbaf2c-6971-4b55-91a0-193260eb00dd")</f>
        <v>27bbaf2c-6971-4b55-91a0-193260eb00dd</v>
      </c>
      <c r="P5819" s="1" t="str">
        <f>IFERROR(__xludf.DUMMYFUNCTION("""COMPUTED_VALUE"""),"2025-11-30T16:00:00Z")</f>
        <v>2025-11-30T16:00:00Z</v>
      </c>
      <c r="Q5819" s="1"/>
      <c r="R5819" s="1"/>
      <c r="S5819" s="1"/>
      <c r="T5819" s="1"/>
      <c r="U5819" s="3"/>
      <c r="V5819" s="1"/>
      <c r="W5819" s="1"/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  <c r="O5820" s="1" t="str">
        <f>IFERROR(__xludf.DUMMYFUNCTION("""COMPUTED_VALUE"""),"426201d1-0b5d-4900-95cc-7a8b0c35e471")</f>
        <v>426201d1-0b5d-4900-95cc-7a8b0c35e471</v>
      </c>
      <c r="P5820" s="1" t="str">
        <f>IFERROR(__xludf.DUMMYFUNCTION("""COMPUTED_VALUE"""),"2025-11-30T16:00:00Z")</f>
        <v>2025-11-30T16:00:00Z</v>
      </c>
      <c r="Q5820" s="1"/>
      <c r="R5820" s="1"/>
      <c r="S5820" s="1"/>
      <c r="T5820" s="1"/>
      <c r="U5820" s="3"/>
      <c r="V5820" s="1"/>
      <c r="W5820" s="1"/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  <c r="O5821" s="1" t="str">
        <f>IFERROR(__xludf.DUMMYFUNCTION("""COMPUTED_VALUE"""),"ae33c457-9730-4b61-af51-a03edb80253a")</f>
        <v>ae33c457-9730-4b61-af51-a03edb80253a</v>
      </c>
      <c r="P5821" s="1" t="str">
        <f>IFERROR(__xludf.DUMMYFUNCTION("""COMPUTED_VALUE"""),"2025-11-30T16:00:00Z")</f>
        <v>2025-11-30T16:00:00Z</v>
      </c>
      <c r="Q5821" s="1"/>
      <c r="R5821" s="1"/>
      <c r="S5821" s="1"/>
      <c r="T5821" s="1"/>
      <c r="U5821" s="3"/>
      <c r="V5821" s="1"/>
      <c r="W5821" s="1"/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  <c r="O5822" s="1" t="str">
        <f>IFERROR(__xludf.DUMMYFUNCTION("""COMPUTED_VALUE"""),"2436b15f-d23f-4ea2-bd46-0852b5df957c")</f>
        <v>2436b15f-d23f-4ea2-bd46-0852b5df957c</v>
      </c>
      <c r="P5822" s="1" t="str">
        <f>IFERROR(__xludf.DUMMYFUNCTION("""COMPUTED_VALUE"""),"2025-11-30T16:00:00Z")</f>
        <v>2025-11-30T16:00:00Z</v>
      </c>
      <c r="Q5822" s="1"/>
      <c r="R5822" s="1"/>
      <c r="S5822" s="1"/>
      <c r="T5822" s="1"/>
      <c r="U5822" s="3"/>
      <c r="V5822" s="1"/>
      <c r="W5822" s="1"/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  <c r="O5823" s="1" t="str">
        <f>IFERROR(__xludf.DUMMYFUNCTION("""COMPUTED_VALUE"""),"3a5a6ab5-8abf-422b-9670-8975c03a0818")</f>
        <v>3a5a6ab5-8abf-422b-9670-8975c03a0818</v>
      </c>
      <c r="P5823" s="1" t="str">
        <f>IFERROR(__xludf.DUMMYFUNCTION("""COMPUTED_VALUE"""),"2025-11-30T16:00:00Z")</f>
        <v>2025-11-30T16:00:00Z</v>
      </c>
      <c r="Q5823" s="1"/>
      <c r="R5823" s="1"/>
      <c r="S5823" s="1"/>
      <c r="T5823" s="1"/>
      <c r="U5823" s="3"/>
      <c r="V5823" s="1"/>
      <c r="W5823" s="1"/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  <c r="O5824" s="1" t="str">
        <f>IFERROR(__xludf.DUMMYFUNCTION("""COMPUTED_VALUE"""),"ec2c53f2-66fa-462e-9ac9-b9e626e485b4")</f>
        <v>ec2c53f2-66fa-462e-9ac9-b9e626e485b4</v>
      </c>
      <c r="P5824" s="1" t="str">
        <f>IFERROR(__xludf.DUMMYFUNCTION("""COMPUTED_VALUE"""),"2025-11-30T16:00:00Z")</f>
        <v>2025-11-30T16:00:00Z</v>
      </c>
      <c r="Q5824" s="1"/>
      <c r="R5824" s="1"/>
      <c r="S5824" s="1"/>
      <c r="T5824" s="1"/>
      <c r="U5824" s="3"/>
      <c r="V5824" s="1"/>
      <c r="W5824" s="1"/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  <c r="O5825" s="1" t="str">
        <f>IFERROR(__xludf.DUMMYFUNCTION("""COMPUTED_VALUE"""),"ac409d1d-146f-4f2e-97cf-ac668184be31")</f>
        <v>ac409d1d-146f-4f2e-97cf-ac668184be31</v>
      </c>
      <c r="P5825" s="1" t="str">
        <f>IFERROR(__xludf.DUMMYFUNCTION("""COMPUTED_VALUE"""),"2025-11-30T16:00:00Z")</f>
        <v>2025-11-30T16:00:00Z</v>
      </c>
      <c r="Q5825" s="1"/>
      <c r="R5825" s="1"/>
      <c r="S5825" s="1"/>
      <c r="T5825" s="1"/>
      <c r="U5825" s="3"/>
      <c r="V5825" s="1"/>
      <c r="W5825" s="1"/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  <c r="O5826" s="1" t="str">
        <f>IFERROR(__xludf.DUMMYFUNCTION("""COMPUTED_VALUE"""),"390ace33-d7f9-4dda-8f95-3d06e72320ce")</f>
        <v>390ace33-d7f9-4dda-8f95-3d06e72320ce</v>
      </c>
      <c r="P5826" s="1" t="str">
        <f>IFERROR(__xludf.DUMMYFUNCTION("""COMPUTED_VALUE"""),"2025-11-30T16:00:00Z")</f>
        <v>2025-11-30T16:00:00Z</v>
      </c>
      <c r="Q5826" s="1"/>
      <c r="R5826" s="1"/>
      <c r="S5826" s="1"/>
      <c r="T5826" s="1"/>
      <c r="U5826" s="3"/>
      <c r="V5826" s="1"/>
      <c r="W5826" s="1"/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  <c r="O5827" s="1" t="str">
        <f>IFERROR(__xludf.DUMMYFUNCTION("""COMPUTED_VALUE"""),"4213e169-349c-47c9-b613-f4356c986a3d")</f>
        <v>4213e169-349c-47c9-b613-f4356c986a3d</v>
      </c>
      <c r="P5827" s="1" t="str">
        <f>IFERROR(__xludf.DUMMYFUNCTION("""COMPUTED_VALUE"""),"2025-11-30T16:00:00Z")</f>
        <v>2025-11-30T16:00:00Z</v>
      </c>
      <c r="Q5827" s="1"/>
      <c r="R5827" s="1"/>
      <c r="S5827" s="1"/>
      <c r="T5827" s="1"/>
      <c r="U5827" s="3"/>
      <c r="V5827" s="1"/>
      <c r="W5827" s="1"/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IFERROR(__xludf.DUMMYFUNCTION("""COMPUTED_VALUE"""),"Segment-specific Support")</f>
        <v>Segment-specific Support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IFERROR(__xludf.DUMMYFUNCTION("""COMPUTED_VALUE"""),"Tash Kelly")</f>
        <v>Tash Kelly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  <c r="O5828" s="1" t="str">
        <f>IFERROR(__xludf.DUMMYFUNCTION("""COMPUTED_VALUE"""),"3d49537c-dbf0-4f04-896b-1d3cc141a183")</f>
        <v>3d49537c-dbf0-4f04-896b-1d3cc141a183</v>
      </c>
      <c r="P5828" s="1" t="str">
        <f>IFERROR(__xludf.DUMMYFUNCTION("""COMPUTED_VALUE"""),"2025-11-30T16:00:00Z")</f>
        <v>2025-11-30T16:00:00Z</v>
      </c>
      <c r="Q5828" s="1"/>
      <c r="R5828" s="1"/>
      <c r="S5828" s="1"/>
      <c r="T5828" s="1"/>
      <c r="U5828" s="3"/>
      <c r="V5828" s="1"/>
      <c r="W5828" s="1"/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  <c r="O5829" s="1" t="str">
        <f>IFERROR(__xludf.DUMMYFUNCTION("""COMPUTED_VALUE"""),"b5f49a72-6ea0-44a0-8325-970c0e83dea7")</f>
        <v>b5f49a72-6ea0-44a0-8325-970c0e83dea7</v>
      </c>
      <c r="P5829" s="1" t="str">
        <f>IFERROR(__xludf.DUMMYFUNCTION("""COMPUTED_VALUE"""),"2025-11-30T16:00:00Z")</f>
        <v>2025-11-30T16:00:00Z</v>
      </c>
      <c r="Q5829" s="1"/>
      <c r="R5829" s="1"/>
      <c r="S5829" s="1"/>
      <c r="T5829" s="1"/>
      <c r="U5829" s="3"/>
      <c r="V5829" s="1"/>
      <c r="W5829" s="1"/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  <c r="O5830" s="1" t="str">
        <f>IFERROR(__xludf.DUMMYFUNCTION("""COMPUTED_VALUE"""),"3960812e-748b-47a3-8dea-3a0c6b21aee1")</f>
        <v>3960812e-748b-47a3-8dea-3a0c6b21aee1</v>
      </c>
      <c r="P5830" s="1" t="str">
        <f>IFERROR(__xludf.DUMMYFUNCTION("""COMPUTED_VALUE"""),"2025-11-30T16:00:00Z")</f>
        <v>2025-11-30T16:00:00Z</v>
      </c>
      <c r="Q5830" s="1"/>
      <c r="R5830" s="1"/>
      <c r="S5830" s="1"/>
      <c r="T5830" s="1"/>
      <c r="U5830" s="3"/>
      <c r="V5830" s="1"/>
      <c r="W5830" s="1"/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  <c r="O5831" s="1" t="str">
        <f>IFERROR(__xludf.DUMMYFUNCTION("""COMPUTED_VALUE"""),"0519f8dd-38e2-4c44-b925-77b43587196d")</f>
        <v>0519f8dd-38e2-4c44-b925-77b43587196d</v>
      </c>
      <c r="P5831" s="1" t="str">
        <f>IFERROR(__xludf.DUMMYFUNCTION("""COMPUTED_VALUE"""),"2025-11-30T16:00:00Z")</f>
        <v>2025-11-30T16:00:00Z</v>
      </c>
      <c r="Q5831" s="1"/>
      <c r="R5831" s="1"/>
      <c r="S5831" s="1"/>
      <c r="T5831" s="1"/>
      <c r="U5831" s="3"/>
      <c r="V5831" s="1"/>
      <c r="W5831" s="1"/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  <c r="O5832" s="1" t="str">
        <f>IFERROR(__xludf.DUMMYFUNCTION("""COMPUTED_VALUE"""),"3ea48634-b6a2-4b3f-b17e-bc63a77dd069")</f>
        <v>3ea48634-b6a2-4b3f-b17e-bc63a77dd069</v>
      </c>
      <c r="P5832" s="1" t="str">
        <f>IFERROR(__xludf.DUMMYFUNCTION("""COMPUTED_VALUE"""),"2025-11-30T16:00:00Z")</f>
        <v>2025-11-30T16:00:00Z</v>
      </c>
      <c r="Q5832" s="1"/>
      <c r="R5832" s="1"/>
      <c r="S5832" s="1"/>
      <c r="T5832" s="1"/>
      <c r="U5832" s="3"/>
      <c r="V5832" s="1"/>
      <c r="W5832" s="1"/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  <c r="O5833" s="1" t="str">
        <f>IFERROR(__xludf.DUMMYFUNCTION("""COMPUTED_VALUE"""),"5957e659-d004-4b50-a833-96d89b506744")</f>
        <v>5957e659-d004-4b50-a833-96d89b506744</v>
      </c>
      <c r="P5833" s="1" t="str">
        <f>IFERROR(__xludf.DUMMYFUNCTION("""COMPUTED_VALUE"""),"2025-11-30T16:00:00Z")</f>
        <v>2025-11-30T16:00:00Z</v>
      </c>
      <c r="Q5833" s="1"/>
      <c r="R5833" s="1"/>
      <c r="S5833" s="1"/>
      <c r="T5833" s="1"/>
      <c r="U5833" s="3"/>
      <c r="V5833" s="1"/>
      <c r="W5833" s="1"/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  <c r="O5834" s="1" t="str">
        <f>IFERROR(__xludf.DUMMYFUNCTION("""COMPUTED_VALUE"""),"aba1b506-4ed6-4f4a-abad-f264703b1937")</f>
        <v>aba1b506-4ed6-4f4a-abad-f264703b1937</v>
      </c>
      <c r="P5834" s="1" t="str">
        <f>IFERROR(__xludf.DUMMYFUNCTION("""COMPUTED_VALUE"""),"2025-11-30T16:00:00Z")</f>
        <v>2025-11-30T16:00:00Z</v>
      </c>
      <c r="Q5834" s="1"/>
      <c r="R5834" s="1"/>
      <c r="S5834" s="1"/>
      <c r="T5834" s="1"/>
      <c r="U5834" s="3"/>
      <c r="V5834" s="1"/>
      <c r="W5834" s="1"/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IFERROR(__xludf.DUMMYFUNCTION("""COMPUTED_VALUE"""),"Nate Vela")</f>
        <v>Nate Vela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  <c r="O5835" s="1" t="str">
        <f>IFERROR(__xludf.DUMMYFUNCTION("""COMPUTED_VALUE"""),"1b0e8a89-47b2-4607-8a32-61610d221409")</f>
        <v>1b0e8a89-47b2-4607-8a32-61610d221409</v>
      </c>
      <c r="P5835" s="1" t="str">
        <f>IFERROR(__xludf.DUMMYFUNCTION("""COMPUTED_VALUE"""),"2025-11-30T16:00:00Z")</f>
        <v>2025-11-30T16:00:00Z</v>
      </c>
      <c r="Q5835" s="1"/>
      <c r="R5835" s="1"/>
      <c r="S5835" s="1"/>
      <c r="T5835" s="1"/>
      <c r="U5835" s="3"/>
      <c r="V5835" s="1"/>
      <c r="W5835" s="1"/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  <c r="O5836" s="1" t="str">
        <f>IFERROR(__xludf.DUMMYFUNCTION("""COMPUTED_VALUE"""),"34f2d71e-2948-4046-b11a-6ec3d91fb2f7")</f>
        <v>34f2d71e-2948-4046-b11a-6ec3d91fb2f7</v>
      </c>
      <c r="P5836" s="1" t="str">
        <f>IFERROR(__xludf.DUMMYFUNCTION("""COMPUTED_VALUE"""),"2025-11-30T16:00:00Z")</f>
        <v>2025-11-30T16:00:00Z</v>
      </c>
      <c r="Q5836" s="1"/>
      <c r="R5836" s="1"/>
      <c r="S5836" s="1"/>
      <c r="T5836" s="1"/>
      <c r="U5836" s="3"/>
      <c r="V5836" s="1"/>
      <c r="W5836" s="1"/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  <c r="O5837" s="1" t="str">
        <f>IFERROR(__xludf.DUMMYFUNCTION("""COMPUTED_VALUE"""),"d0bf168c-4c21-43be-abef-2d821133980c")</f>
        <v>d0bf168c-4c21-43be-abef-2d821133980c</v>
      </c>
      <c r="P5837" s="1" t="str">
        <f>IFERROR(__xludf.DUMMYFUNCTION("""COMPUTED_VALUE"""),"2025-11-30T16:00:00Z")</f>
        <v>2025-11-30T16:00:00Z</v>
      </c>
      <c r="Q5837" s="1"/>
      <c r="R5837" s="1"/>
      <c r="S5837" s="1"/>
      <c r="T5837" s="1"/>
      <c r="U5837" s="3"/>
      <c r="V5837" s="1"/>
      <c r="W5837" s="1"/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  <c r="O5838" s="1" t="str">
        <f>IFERROR(__xludf.DUMMYFUNCTION("""COMPUTED_VALUE"""),"f56a1f10-27ad-435d-9c50-8e847d04dbcf")</f>
        <v>f56a1f10-27ad-435d-9c50-8e847d04dbcf</v>
      </c>
      <c r="P5838" s="1" t="str">
        <f>IFERROR(__xludf.DUMMYFUNCTION("""COMPUTED_VALUE"""),"2025-11-30T16:00:00Z")</f>
        <v>2025-11-30T16:00:00Z</v>
      </c>
      <c r="Q5838" s="1"/>
      <c r="R5838" s="1"/>
      <c r="S5838" s="1"/>
      <c r="T5838" s="1"/>
      <c r="U5838" s="3"/>
      <c r="V5838" s="1"/>
      <c r="W5838" s="1"/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  <c r="O5839" s="1" t="str">
        <f>IFERROR(__xludf.DUMMYFUNCTION("""COMPUTED_VALUE"""),"298f0d76-bd7a-4274-ba39-7bf5fff1a6f0")</f>
        <v>298f0d76-bd7a-4274-ba39-7bf5fff1a6f0</v>
      </c>
      <c r="P5839" s="1" t="str">
        <f>IFERROR(__xludf.DUMMYFUNCTION("""COMPUTED_VALUE"""),"2025-11-30T16:00:00Z")</f>
        <v>2025-11-30T16:00:00Z</v>
      </c>
      <c r="Q5839" s="1"/>
      <c r="R5839" s="1"/>
      <c r="S5839" s="1"/>
      <c r="T5839" s="1"/>
      <c r="U5839" s="3"/>
      <c r="V5839" s="1"/>
      <c r="W5839" s="1"/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  <c r="O5840" s="1" t="str">
        <f>IFERROR(__xludf.DUMMYFUNCTION("""COMPUTED_VALUE"""),"6a7b954c-b6c3-49ee-b531-c1516331ca46")</f>
        <v>6a7b954c-b6c3-49ee-b531-c1516331ca46</v>
      </c>
      <c r="P5840" s="1" t="str">
        <f>IFERROR(__xludf.DUMMYFUNCTION("""COMPUTED_VALUE"""),"2025-11-30T16:00:00Z")</f>
        <v>2025-11-30T16:00:00Z</v>
      </c>
      <c r="Q5840" s="1"/>
      <c r="R5840" s="1"/>
      <c r="S5840" s="1"/>
      <c r="T5840" s="1"/>
      <c r="U5840" s="3"/>
      <c r="V5840" s="1"/>
      <c r="W5840" s="1"/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  <c r="O5841" s="1" t="str">
        <f>IFERROR(__xludf.DUMMYFUNCTION("""COMPUTED_VALUE"""),"795981ce-4d10-4d82-8c86-abfaee5aa819")</f>
        <v>795981ce-4d10-4d82-8c86-abfaee5aa819</v>
      </c>
      <c r="P5841" s="1" t="str">
        <f>IFERROR(__xludf.DUMMYFUNCTION("""COMPUTED_VALUE"""),"2025-11-30T16:00:00Z")</f>
        <v>2025-11-30T16:00:00Z</v>
      </c>
      <c r="Q5841" s="1"/>
      <c r="R5841" s="1"/>
      <c r="S5841" s="1"/>
      <c r="T5841" s="1"/>
      <c r="U5841" s="3"/>
      <c r="V5841" s="1"/>
      <c r="W5841" s="1"/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  <c r="O5842" s="1" t="str">
        <f>IFERROR(__xludf.DUMMYFUNCTION("""COMPUTED_VALUE"""),"c3188fb3-23e5-43d8-86c2-072029c768d3")</f>
        <v>c3188fb3-23e5-43d8-86c2-072029c768d3</v>
      </c>
      <c r="P5842" s="1" t="str">
        <f>IFERROR(__xludf.DUMMYFUNCTION("""COMPUTED_VALUE"""),"2025-11-30T16:00:00Z")</f>
        <v>2025-11-30T16:00:00Z</v>
      </c>
      <c r="Q5842" s="1"/>
      <c r="R5842" s="1"/>
      <c r="S5842" s="1"/>
      <c r="T5842" s="1"/>
      <c r="U5842" s="3"/>
      <c r="V5842" s="1"/>
      <c r="W5842" s="1"/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  <c r="O5843" s="1" t="str">
        <f>IFERROR(__xludf.DUMMYFUNCTION("""COMPUTED_VALUE"""),"484a67d0-5e69-4c98-848a-5ffa0b23046e")</f>
        <v>484a67d0-5e69-4c98-848a-5ffa0b23046e</v>
      </c>
      <c r="P5843" s="1" t="str">
        <f>IFERROR(__xludf.DUMMYFUNCTION("""COMPUTED_VALUE"""),"2025-11-30T16:00:00Z")</f>
        <v>2025-11-30T16:00:00Z</v>
      </c>
      <c r="Q5843" s="1"/>
      <c r="R5843" s="1"/>
      <c r="S5843" s="1"/>
      <c r="T5843" s="1"/>
      <c r="U5843" s="3"/>
      <c r="V5843" s="1"/>
      <c r="W5843" s="1"/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  <c r="O5844" s="1" t="str">
        <f>IFERROR(__xludf.DUMMYFUNCTION("""COMPUTED_VALUE"""),"64aee857-09bd-4a17-90d8-7b6e2d71c216")</f>
        <v>64aee857-09bd-4a17-90d8-7b6e2d71c216</v>
      </c>
      <c r="P5844" s="1" t="str">
        <f>IFERROR(__xludf.DUMMYFUNCTION("""COMPUTED_VALUE"""),"2025-11-30T16:00:00Z")</f>
        <v>2025-11-30T16:00:00Z</v>
      </c>
      <c r="Q5844" s="1"/>
      <c r="R5844" s="1"/>
      <c r="S5844" s="1"/>
      <c r="T5844" s="1"/>
      <c r="U5844" s="3"/>
      <c r="V5844" s="1"/>
      <c r="W5844" s="1"/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  <c r="O5845" s="1" t="str">
        <f>IFERROR(__xludf.DUMMYFUNCTION("""COMPUTED_VALUE"""),"1b08e244-a5e3-48ac-9d85-880d42b6e733")</f>
        <v>1b08e244-a5e3-48ac-9d85-880d42b6e733</v>
      </c>
      <c r="P5845" s="1" t="str">
        <f>IFERROR(__xludf.DUMMYFUNCTION("""COMPUTED_VALUE"""),"2025-11-30T16:00:00Z")</f>
        <v>2025-11-30T16:00:00Z</v>
      </c>
      <c r="Q5845" s="1"/>
      <c r="R5845" s="1"/>
      <c r="S5845" s="1"/>
      <c r="T5845" s="1"/>
      <c r="U5845" s="3"/>
      <c r="V5845" s="1"/>
      <c r="W5845" s="1"/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  <c r="O5846" s="1" t="str">
        <f>IFERROR(__xludf.DUMMYFUNCTION("""COMPUTED_VALUE"""),"fc9b38e6-bcda-447e-bc09-efbb10174ad9")</f>
        <v>fc9b38e6-bcda-447e-bc09-efbb10174ad9</v>
      </c>
      <c r="P5846" s="1" t="str">
        <f>IFERROR(__xludf.DUMMYFUNCTION("""COMPUTED_VALUE"""),"2025-11-30T16:00:00Z")</f>
        <v>2025-11-30T16:00:00Z</v>
      </c>
      <c r="Q5846" s="1"/>
      <c r="R5846" s="1"/>
      <c r="S5846" s="1"/>
      <c r="T5846" s="1"/>
      <c r="U5846" s="3"/>
      <c r="V5846" s="1"/>
      <c r="W5846" s="1"/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  <c r="O5847" s="1" t="str">
        <f>IFERROR(__xludf.DUMMYFUNCTION("""COMPUTED_VALUE"""),"42147b58-e8e5-4766-a41a-8d98cf8a5872")</f>
        <v>42147b58-e8e5-4766-a41a-8d98cf8a5872</v>
      </c>
      <c r="P5847" s="1" t="str">
        <f>IFERROR(__xludf.DUMMYFUNCTION("""COMPUTED_VALUE"""),"2025-11-30T16:00:00Z")</f>
        <v>2025-11-30T16:00:00Z</v>
      </c>
      <c r="Q5847" s="1"/>
      <c r="R5847" s="1"/>
      <c r="S5847" s="1"/>
      <c r="T5847" s="1"/>
      <c r="U5847" s="3"/>
      <c r="V5847" s="1"/>
      <c r="W5847" s="1"/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  <c r="O5848" s="1" t="str">
        <f>IFERROR(__xludf.DUMMYFUNCTION("""COMPUTED_VALUE"""),"b70eebc6-c7c9-48bc-a876-82736f994fb9")</f>
        <v>b70eebc6-c7c9-48bc-a876-82736f994fb9</v>
      </c>
      <c r="P5848" s="1" t="str">
        <f>IFERROR(__xludf.DUMMYFUNCTION("""COMPUTED_VALUE"""),"2025-11-30T16:00:00Z")</f>
        <v>2025-11-30T16:00:00Z</v>
      </c>
      <c r="Q5848" s="1"/>
      <c r="R5848" s="1"/>
      <c r="S5848" s="1"/>
      <c r="T5848" s="1"/>
      <c r="U5848" s="3"/>
      <c r="V5848" s="1"/>
      <c r="W5848" s="1"/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  <c r="O5849" s="1" t="str">
        <f>IFERROR(__xludf.DUMMYFUNCTION("""COMPUTED_VALUE"""),"9d825d2e-3519-4559-9782-f32e81d2d824")</f>
        <v>9d825d2e-3519-4559-9782-f32e81d2d824</v>
      </c>
      <c r="P5849" s="1" t="str">
        <f>IFERROR(__xludf.DUMMYFUNCTION("""COMPUTED_VALUE"""),"2025-11-30T16:00:00Z")</f>
        <v>2025-11-30T16:00:00Z</v>
      </c>
      <c r="Q5849" s="1"/>
      <c r="R5849" s="1"/>
      <c r="S5849" s="1"/>
      <c r="T5849" s="1"/>
      <c r="U5849" s="3"/>
      <c r="V5849" s="1"/>
      <c r="W5849" s="1"/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  <c r="O5850" s="1" t="str">
        <f>IFERROR(__xludf.DUMMYFUNCTION("""COMPUTED_VALUE"""),"f05426fa-d3ef-48ef-9506-1b0d003468b9")</f>
        <v>f05426fa-d3ef-48ef-9506-1b0d003468b9</v>
      </c>
      <c r="P5850" s="1" t="str">
        <f>IFERROR(__xludf.DUMMYFUNCTION("""COMPUTED_VALUE"""),"2025-11-30T16:00:00Z")</f>
        <v>2025-11-30T16:00:00Z</v>
      </c>
      <c r="Q5850" s="1"/>
      <c r="R5850" s="1"/>
      <c r="S5850" s="1"/>
      <c r="T5850" s="1"/>
      <c r="U5850" s="3"/>
      <c r="V5850" s="1"/>
      <c r="W5850" s="1"/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  <c r="O5851" s="1" t="str">
        <f>IFERROR(__xludf.DUMMYFUNCTION("""COMPUTED_VALUE"""),"ddff770a-8bbb-4a78-9bec-f5c563c6b901")</f>
        <v>ddff770a-8bbb-4a78-9bec-f5c563c6b901</v>
      </c>
      <c r="P5851" s="1" t="str">
        <f>IFERROR(__xludf.DUMMYFUNCTION("""COMPUTED_VALUE"""),"2025-11-30T16:00:00Z")</f>
        <v>2025-11-30T16:00:00Z</v>
      </c>
      <c r="Q5851" s="1"/>
      <c r="R5851" s="1"/>
      <c r="S5851" s="1"/>
      <c r="T5851" s="1"/>
      <c r="U5851" s="3"/>
      <c r="V5851" s="1"/>
      <c r="W5851" s="1"/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  <c r="O5852" s="1" t="str">
        <f>IFERROR(__xludf.DUMMYFUNCTION("""COMPUTED_VALUE"""),"50370a17-1382-4a9f-8e42-5d34af042f22")</f>
        <v>50370a17-1382-4a9f-8e42-5d34af042f22</v>
      </c>
      <c r="P5852" s="1" t="str">
        <f>IFERROR(__xludf.DUMMYFUNCTION("""COMPUTED_VALUE"""),"2025-11-30T16:00:00Z")</f>
        <v>2025-11-30T16:00:00Z</v>
      </c>
      <c r="Q5852" s="1"/>
      <c r="R5852" s="1"/>
      <c r="S5852" s="1"/>
      <c r="T5852" s="1"/>
      <c r="U5852" s="3"/>
      <c r="V5852" s="1"/>
      <c r="W5852" s="1"/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IFERROR(__xludf.DUMMYFUNCTION("""COMPUTED_VALUE"""),"Christine Anne Mabini")</f>
        <v>Christine Anne Mabini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  <c r="O5853" s="1" t="str">
        <f>IFERROR(__xludf.DUMMYFUNCTION("""COMPUTED_VALUE"""),"6472d23f-e427-46f0-a9cb-1e9b17ddfd44")</f>
        <v>6472d23f-e427-46f0-a9cb-1e9b17ddfd44</v>
      </c>
      <c r="P5853" s="1" t="str">
        <f>IFERROR(__xludf.DUMMYFUNCTION("""COMPUTED_VALUE"""),"2025-11-30T16:00:00Z")</f>
        <v>2025-11-30T16:00:00Z</v>
      </c>
      <c r="Q5853" s="1"/>
      <c r="R5853" s="1"/>
      <c r="S5853" s="1"/>
      <c r="T5853" s="1"/>
      <c r="U5853" s="3"/>
      <c r="V5853" s="1"/>
      <c r="W5853" s="1"/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  <c r="O5854" s="1" t="str">
        <f>IFERROR(__xludf.DUMMYFUNCTION("""COMPUTED_VALUE"""),"03428ca1-a361-4015-9a9f-9609cb3ad0fe")</f>
        <v>03428ca1-a361-4015-9a9f-9609cb3ad0fe</v>
      </c>
      <c r="P5854" s="1" t="str">
        <f>IFERROR(__xludf.DUMMYFUNCTION("""COMPUTED_VALUE"""),"2025-11-30T16:00:00Z")</f>
        <v>2025-11-30T16:00:00Z</v>
      </c>
      <c r="Q5854" s="1"/>
      <c r="R5854" s="1"/>
      <c r="S5854" s="1"/>
      <c r="T5854" s="1"/>
      <c r="U5854" s="3"/>
      <c r="V5854" s="1"/>
      <c r="W5854" s="1"/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  <c r="O5855" s="1" t="str">
        <f>IFERROR(__xludf.DUMMYFUNCTION("""COMPUTED_VALUE"""),"eb75942b-e616-42a5-bbc5-1d6cc92843bb")</f>
        <v>eb75942b-e616-42a5-bbc5-1d6cc92843bb</v>
      </c>
      <c r="P5855" s="1" t="str">
        <f>IFERROR(__xludf.DUMMYFUNCTION("""COMPUTED_VALUE"""),"2025-11-30T16:00:00Z")</f>
        <v>2025-11-30T16:00:00Z</v>
      </c>
      <c r="Q5855" s="1"/>
      <c r="R5855" s="1"/>
      <c r="S5855" s="1"/>
      <c r="T5855" s="1"/>
      <c r="U5855" s="3"/>
      <c r="V5855" s="1"/>
      <c r="W5855" s="1"/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  <c r="O5856" s="1" t="str">
        <f>IFERROR(__xludf.DUMMYFUNCTION("""COMPUTED_VALUE"""),"3f58d026-d7af-4464-8ba2-17fb4976b8ac")</f>
        <v>3f58d026-d7af-4464-8ba2-17fb4976b8ac</v>
      </c>
      <c r="P5856" s="1" t="str">
        <f>IFERROR(__xludf.DUMMYFUNCTION("""COMPUTED_VALUE"""),"2025-11-30T16:00:00Z")</f>
        <v>2025-11-30T16:00:00Z</v>
      </c>
      <c r="Q5856" s="1"/>
      <c r="R5856" s="1"/>
      <c r="S5856" s="1"/>
      <c r="T5856" s="1"/>
      <c r="U5856" s="3"/>
      <c r="V5856" s="1"/>
      <c r="W5856" s="1"/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  <c r="O5857" s="1" t="str">
        <f>IFERROR(__xludf.DUMMYFUNCTION("""COMPUTED_VALUE"""),"021b74ea-5511-4b56-9f2a-6ea9d6443caa")</f>
        <v>021b74ea-5511-4b56-9f2a-6ea9d6443caa</v>
      </c>
      <c r="P5857" s="1" t="str">
        <f>IFERROR(__xludf.DUMMYFUNCTION("""COMPUTED_VALUE"""),"2025-11-30T16:00:00Z")</f>
        <v>2025-11-30T16:00:00Z</v>
      </c>
      <c r="Q5857" s="1"/>
      <c r="R5857" s="1"/>
      <c r="S5857" s="1"/>
      <c r="T5857" s="1"/>
      <c r="U5857" s="3"/>
      <c r="V5857" s="1"/>
      <c r="W5857" s="1"/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  <c r="O5858" s="1" t="str">
        <f>IFERROR(__xludf.DUMMYFUNCTION("""COMPUTED_VALUE"""),"328935f7-c639-4b8f-8512-a9641b2cf808")</f>
        <v>328935f7-c639-4b8f-8512-a9641b2cf808</v>
      </c>
      <c r="P5858" s="1" t="str">
        <f>IFERROR(__xludf.DUMMYFUNCTION("""COMPUTED_VALUE"""),"2025-11-30T16:00:00Z")</f>
        <v>2025-11-30T16:00:00Z</v>
      </c>
      <c r="Q5858" s="1"/>
      <c r="R5858" s="1"/>
      <c r="S5858" s="1"/>
      <c r="T5858" s="1"/>
      <c r="U5858" s="3"/>
      <c r="V5858" s="1"/>
      <c r="W5858" s="1"/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  <c r="O5859" s="1" t="str">
        <f>IFERROR(__xludf.DUMMYFUNCTION("""COMPUTED_VALUE"""),"157b66db-b9f4-4a3d-a00a-5cf3eefe9b58")</f>
        <v>157b66db-b9f4-4a3d-a00a-5cf3eefe9b58</v>
      </c>
      <c r="P5859" s="1" t="str">
        <f>IFERROR(__xludf.DUMMYFUNCTION("""COMPUTED_VALUE"""),"2025-11-30T16:00:00Z")</f>
        <v>2025-11-30T16:00:00Z</v>
      </c>
      <c r="Q5859" s="1"/>
      <c r="R5859" s="1"/>
      <c r="S5859" s="1"/>
      <c r="T5859" s="1"/>
      <c r="U5859" s="3"/>
      <c r="V5859" s="1"/>
      <c r="W5859" s="1"/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  <c r="O5860" s="1" t="str">
        <f>IFERROR(__xludf.DUMMYFUNCTION("""COMPUTED_VALUE"""),"9f2b3750-482b-4498-a201-4e32c8fad021")</f>
        <v>9f2b3750-482b-4498-a201-4e32c8fad021</v>
      </c>
      <c r="P5860" s="1" t="str">
        <f>IFERROR(__xludf.DUMMYFUNCTION("""COMPUTED_VALUE"""),"2025-11-30T16:00:00Z")</f>
        <v>2025-11-30T16:00:00Z</v>
      </c>
      <c r="Q5860" s="1"/>
      <c r="R5860" s="1"/>
      <c r="S5860" s="1"/>
      <c r="T5860" s="1"/>
      <c r="U5860" s="3"/>
      <c r="V5860" s="1"/>
      <c r="W5860" s="1"/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  <c r="O5861" s="1" t="str">
        <f>IFERROR(__xludf.DUMMYFUNCTION("""COMPUTED_VALUE"""),"572f7cc4-e4a6-4132-92cf-6f6ba75ee4d7")</f>
        <v>572f7cc4-e4a6-4132-92cf-6f6ba75ee4d7</v>
      </c>
      <c r="P5861" s="1" t="str">
        <f>IFERROR(__xludf.DUMMYFUNCTION("""COMPUTED_VALUE"""),"2025-11-30T16:00:00Z")</f>
        <v>2025-11-30T16:00:00Z</v>
      </c>
      <c r="Q5861" s="1"/>
      <c r="R5861" s="1"/>
      <c r="S5861" s="1"/>
      <c r="T5861" s="1"/>
      <c r="U5861" s="3"/>
      <c r="V5861" s="1"/>
      <c r="W5861" s="1"/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  <c r="O5862" s="1" t="str">
        <f>IFERROR(__xludf.DUMMYFUNCTION("""COMPUTED_VALUE"""),"78d3efd2-2d00-4986-b5cc-7ca6a1d3542d")</f>
        <v>78d3efd2-2d00-4986-b5cc-7ca6a1d3542d</v>
      </c>
      <c r="P5862" s="1" t="str">
        <f>IFERROR(__xludf.DUMMYFUNCTION("""COMPUTED_VALUE"""),"2025-11-30T16:00:00Z")</f>
        <v>2025-11-30T16:00:00Z</v>
      </c>
      <c r="Q5862" s="1"/>
      <c r="R5862" s="1"/>
      <c r="S5862" s="1"/>
      <c r="T5862" s="1"/>
      <c r="U5862" s="3"/>
      <c r="V5862" s="1"/>
      <c r="W5862" s="1"/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  <c r="O5863" s="1" t="str">
        <f>IFERROR(__xludf.DUMMYFUNCTION("""COMPUTED_VALUE"""),"03738c45-2c9f-44bf-bb4b-58a2fe9fdf5d")</f>
        <v>03738c45-2c9f-44bf-bb4b-58a2fe9fdf5d</v>
      </c>
      <c r="P5863" s="1" t="str">
        <f>IFERROR(__xludf.DUMMYFUNCTION("""COMPUTED_VALUE"""),"2025-11-30T16:00:00Z")</f>
        <v>2025-11-30T16:00:00Z</v>
      </c>
      <c r="Q5863" s="1"/>
      <c r="R5863" s="1"/>
      <c r="S5863" s="1"/>
      <c r="T5863" s="1"/>
      <c r="U5863" s="3"/>
      <c r="V5863" s="1"/>
      <c r="W5863" s="1"/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  <c r="O5864" s="1" t="str">
        <f>IFERROR(__xludf.DUMMYFUNCTION("""COMPUTED_VALUE"""),"9c934de8-6199-4bb2-bcc9-bd8b70ec7a9c")</f>
        <v>9c934de8-6199-4bb2-bcc9-bd8b70ec7a9c</v>
      </c>
      <c r="P5864" s="1" t="str">
        <f>IFERROR(__xludf.DUMMYFUNCTION("""COMPUTED_VALUE"""),"2025-11-30T16:00:00Z")</f>
        <v>2025-11-30T16:00:00Z</v>
      </c>
      <c r="Q5864" s="1"/>
      <c r="R5864" s="1"/>
      <c r="S5864" s="1"/>
      <c r="T5864" s="1"/>
      <c r="U5864" s="3"/>
      <c r="V5864" s="1"/>
      <c r="W5864" s="1"/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  <c r="O5865" s="1" t="str">
        <f>IFERROR(__xludf.DUMMYFUNCTION("""COMPUTED_VALUE"""),"0f8d8927-aad1-40c2-82ac-95b7b823eec0")</f>
        <v>0f8d8927-aad1-40c2-82ac-95b7b823eec0</v>
      </c>
      <c r="P5865" s="1" t="str">
        <f>IFERROR(__xludf.DUMMYFUNCTION("""COMPUTED_VALUE"""),"2025-11-30T16:00:00Z")</f>
        <v>2025-11-30T16:00:00Z</v>
      </c>
      <c r="Q5865" s="1"/>
      <c r="R5865" s="1"/>
      <c r="S5865" s="1"/>
      <c r="T5865" s="1"/>
      <c r="U5865" s="3"/>
      <c r="V5865" s="1"/>
      <c r="W5865" s="1"/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  <c r="O5866" s="1" t="str">
        <f>IFERROR(__xludf.DUMMYFUNCTION("""COMPUTED_VALUE"""),"e33e46e4-d59d-4c5b-9834-288e99d79b63")</f>
        <v>e33e46e4-d59d-4c5b-9834-288e99d79b63</v>
      </c>
      <c r="P5866" s="1" t="str">
        <f>IFERROR(__xludf.DUMMYFUNCTION("""COMPUTED_VALUE"""),"2025-11-30T16:00:00Z")</f>
        <v>2025-11-30T16:00:00Z</v>
      </c>
      <c r="Q5866" s="1"/>
      <c r="R5866" s="1"/>
      <c r="S5866" s="1"/>
      <c r="T5866" s="1"/>
      <c r="U5866" s="3"/>
      <c r="V5866" s="1"/>
      <c r="W5866" s="1"/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  <c r="O5867" s="1" t="str">
        <f>IFERROR(__xludf.DUMMYFUNCTION("""COMPUTED_VALUE"""),"748f7375-5497-4286-b6df-38229b609d09")</f>
        <v>748f7375-5497-4286-b6df-38229b609d09</v>
      </c>
      <c r="P5867" s="1" t="str">
        <f>IFERROR(__xludf.DUMMYFUNCTION("""COMPUTED_VALUE"""),"2025-11-30T16:00:00Z")</f>
        <v>2025-11-30T16:00:00Z</v>
      </c>
      <c r="Q5867" s="1"/>
      <c r="R5867" s="1"/>
      <c r="S5867" s="1"/>
      <c r="T5867" s="1"/>
      <c r="U5867" s="3"/>
      <c r="V5867" s="1"/>
      <c r="W5867" s="1"/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  <c r="O5868" s="1" t="str">
        <f>IFERROR(__xludf.DUMMYFUNCTION("""COMPUTED_VALUE"""),"8d05170b-44c2-4973-963a-14bb293f18ab")</f>
        <v>8d05170b-44c2-4973-963a-14bb293f18ab</v>
      </c>
      <c r="P5868" s="1" t="str">
        <f>IFERROR(__xludf.DUMMYFUNCTION("""COMPUTED_VALUE"""),"2025-11-30T16:00:00Z")</f>
        <v>2025-11-30T16:00:00Z</v>
      </c>
      <c r="Q5868" s="1"/>
      <c r="R5868" s="1"/>
      <c r="S5868" s="1"/>
      <c r="T5868" s="1"/>
      <c r="U5868" s="3"/>
      <c r="V5868" s="1"/>
      <c r="W5868" s="1"/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  <c r="O5869" s="1" t="str">
        <f>IFERROR(__xludf.DUMMYFUNCTION("""COMPUTED_VALUE"""),"c51116f5-04d9-48df-a12a-dbf63eaf9c18")</f>
        <v>c51116f5-04d9-48df-a12a-dbf63eaf9c18</v>
      </c>
      <c r="P5869" s="1" t="str">
        <f>IFERROR(__xludf.DUMMYFUNCTION("""COMPUTED_VALUE"""),"2025-11-30T16:00:00Z")</f>
        <v>2025-11-30T16:00:00Z</v>
      </c>
      <c r="Q5869" s="1"/>
      <c r="R5869" s="1"/>
      <c r="S5869" s="1"/>
      <c r="T5869" s="1"/>
      <c r="U5869" s="3"/>
      <c r="V5869" s="1"/>
      <c r="W5869" s="1"/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IFERROR(__xludf.DUMMYFUNCTION("""COMPUTED_VALUE"""),"Belle Bentazal")</f>
        <v>Belle Bentazal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  <c r="O5870" s="1" t="str">
        <f>IFERROR(__xludf.DUMMYFUNCTION("""COMPUTED_VALUE"""),"ee26274a-f5bb-4f8f-aa29-94921d6e67a9")</f>
        <v>ee26274a-f5bb-4f8f-aa29-94921d6e67a9</v>
      </c>
      <c r="P5870" s="1" t="str">
        <f>IFERROR(__xludf.DUMMYFUNCTION("""COMPUTED_VALUE"""),"2025-11-30T16:00:00Z")</f>
        <v>2025-11-30T16:00:00Z</v>
      </c>
      <c r="Q5870" s="1"/>
      <c r="R5870" s="1"/>
      <c r="S5870" s="1"/>
      <c r="T5870" s="1"/>
      <c r="U5870" s="3"/>
      <c r="V5870" s="1"/>
      <c r="W5870" s="1"/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  <c r="O5871" s="1" t="str">
        <f>IFERROR(__xludf.DUMMYFUNCTION("""COMPUTED_VALUE"""),"9ec42277-802e-4dea-b288-c3f190cff1eb")</f>
        <v>9ec42277-802e-4dea-b288-c3f190cff1eb</v>
      </c>
      <c r="P5871" s="1" t="str">
        <f>IFERROR(__xludf.DUMMYFUNCTION("""COMPUTED_VALUE"""),"2025-11-30T16:00:00Z")</f>
        <v>2025-11-30T16:00:00Z</v>
      </c>
      <c r="Q5871" s="1"/>
      <c r="R5871" s="1"/>
      <c r="S5871" s="1"/>
      <c r="T5871" s="1"/>
      <c r="U5871" s="3"/>
      <c r="V5871" s="1"/>
      <c r="W5871" s="1"/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  <c r="O5872" s="1" t="str">
        <f>IFERROR(__xludf.DUMMYFUNCTION("""COMPUTED_VALUE"""),"9e3b5d29-0e29-4565-a70a-6e7ee3c7be84")</f>
        <v>9e3b5d29-0e29-4565-a70a-6e7ee3c7be84</v>
      </c>
      <c r="P5872" s="1" t="str">
        <f>IFERROR(__xludf.DUMMYFUNCTION("""COMPUTED_VALUE"""),"2025-11-30T16:00:00Z")</f>
        <v>2025-11-30T16:00:00Z</v>
      </c>
      <c r="Q5872" s="1"/>
      <c r="R5872" s="1"/>
      <c r="S5872" s="1"/>
      <c r="T5872" s="1"/>
      <c r="U5872" s="3"/>
      <c r="V5872" s="1"/>
      <c r="W5872" s="1"/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IFERROR(__xludf.DUMMYFUNCTION("""COMPUTED_VALUE"""),"Audrey Feliciano")</f>
        <v>Audrey Feliciano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  <c r="O5873" s="1" t="str">
        <f>IFERROR(__xludf.DUMMYFUNCTION("""COMPUTED_VALUE"""),"eda8dc46-d638-4955-b85e-554ac98c41d8")</f>
        <v>eda8dc46-d638-4955-b85e-554ac98c41d8</v>
      </c>
      <c r="P5873" s="1" t="str">
        <f>IFERROR(__xludf.DUMMYFUNCTION("""COMPUTED_VALUE"""),"2025-11-30T16:00:00Z")</f>
        <v>2025-11-30T16:00:00Z</v>
      </c>
      <c r="Q5873" s="1"/>
      <c r="R5873" s="1"/>
      <c r="S5873" s="1"/>
      <c r="T5873" s="1"/>
      <c r="U5873" s="3"/>
      <c r="V5873" s="1"/>
      <c r="W5873" s="1"/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  <c r="O5874" s="1" t="str">
        <f>IFERROR(__xludf.DUMMYFUNCTION("""COMPUTED_VALUE"""),"1135d838-4518-48e7-a5b8-f1738f44245c")</f>
        <v>1135d838-4518-48e7-a5b8-f1738f44245c</v>
      </c>
      <c r="P5874" s="1" t="str">
        <f>IFERROR(__xludf.DUMMYFUNCTION("""COMPUTED_VALUE"""),"2025-11-30T16:00:00Z")</f>
        <v>2025-11-30T16:00:00Z</v>
      </c>
      <c r="Q5874" s="1"/>
      <c r="R5874" s="1"/>
      <c r="S5874" s="1"/>
      <c r="T5874" s="1"/>
      <c r="U5874" s="3"/>
      <c r="V5874" s="1"/>
      <c r="W5874" s="1"/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  <c r="O5875" s="1" t="str">
        <f>IFERROR(__xludf.DUMMYFUNCTION("""COMPUTED_VALUE"""),"415a5e08-54f0-4280-b179-b938b4a67267")</f>
        <v>415a5e08-54f0-4280-b179-b938b4a67267</v>
      </c>
      <c r="P5875" s="1" t="str">
        <f>IFERROR(__xludf.DUMMYFUNCTION("""COMPUTED_VALUE"""),"2025-11-30T16:00:00Z")</f>
        <v>2025-11-30T16:00:00Z</v>
      </c>
      <c r="Q5875" s="1"/>
      <c r="R5875" s="1"/>
      <c r="S5875" s="1"/>
      <c r="T5875" s="1"/>
      <c r="U5875" s="3"/>
      <c r="V5875" s="1"/>
      <c r="W5875" s="1"/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  <c r="O5876" s="1" t="str">
        <f>IFERROR(__xludf.DUMMYFUNCTION("""COMPUTED_VALUE"""),"a3bbe934-01ae-4e93-9369-021e3581998d")</f>
        <v>a3bbe934-01ae-4e93-9369-021e3581998d</v>
      </c>
      <c r="P5876" s="1" t="str">
        <f>IFERROR(__xludf.DUMMYFUNCTION("""COMPUTED_VALUE"""),"2025-11-30T16:00:00Z")</f>
        <v>2025-11-30T16:00:00Z</v>
      </c>
      <c r="Q5876" s="1"/>
      <c r="R5876" s="1"/>
      <c r="S5876" s="1"/>
      <c r="T5876" s="1"/>
      <c r="U5876" s="3"/>
      <c r="V5876" s="1"/>
      <c r="W5876" s="1"/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  <c r="O5877" s="1" t="str">
        <f>IFERROR(__xludf.DUMMYFUNCTION("""COMPUTED_VALUE"""),"3160ea91-bbe8-47f3-b356-db1889bfb947")</f>
        <v>3160ea91-bbe8-47f3-b356-db1889bfb947</v>
      </c>
      <c r="P5877" s="1" t="str">
        <f>IFERROR(__xludf.DUMMYFUNCTION("""COMPUTED_VALUE"""),"2025-11-30T16:00:00Z")</f>
        <v>2025-11-30T16:00:00Z</v>
      </c>
      <c r="Q5877" s="1"/>
      <c r="R5877" s="1"/>
      <c r="S5877" s="1"/>
      <c r="T5877" s="1"/>
      <c r="U5877" s="3"/>
      <c r="V5877" s="1"/>
      <c r="W5877" s="1"/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  <c r="O5878" s="1" t="str">
        <f>IFERROR(__xludf.DUMMYFUNCTION("""COMPUTED_VALUE"""),"0c4907ba-7b85-4f42-8afb-a62cdeb8fbd3")</f>
        <v>0c4907ba-7b85-4f42-8afb-a62cdeb8fbd3</v>
      </c>
      <c r="P5878" s="1" t="str">
        <f>IFERROR(__xludf.DUMMYFUNCTION("""COMPUTED_VALUE"""),"2025-11-30T16:00:00Z")</f>
        <v>2025-11-30T16:00:00Z</v>
      </c>
      <c r="Q5878" s="1"/>
      <c r="R5878" s="1"/>
      <c r="S5878" s="1"/>
      <c r="T5878" s="1"/>
      <c r="U5878" s="3"/>
      <c r="V5878" s="1"/>
      <c r="W5878" s="1"/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  <c r="O5879" s="1" t="str">
        <f>IFERROR(__xludf.DUMMYFUNCTION("""COMPUTED_VALUE"""),"f3e01c36-ae47-4587-bb42-c4f8b42102e5")</f>
        <v>f3e01c36-ae47-4587-bb42-c4f8b42102e5</v>
      </c>
      <c r="P5879" s="1" t="str">
        <f>IFERROR(__xludf.DUMMYFUNCTION("""COMPUTED_VALUE"""),"2025-11-30T16:00:00Z")</f>
        <v>2025-11-30T16:00:00Z</v>
      </c>
      <c r="Q5879" s="1"/>
      <c r="R5879" s="1"/>
      <c r="S5879" s="1"/>
      <c r="T5879" s="1"/>
      <c r="U5879" s="3"/>
      <c r="V5879" s="1"/>
      <c r="W5879" s="1"/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  <c r="O5880" s="1" t="str">
        <f>IFERROR(__xludf.DUMMYFUNCTION("""COMPUTED_VALUE"""),"0a760e6d-f69c-4cfc-a59a-917274456550")</f>
        <v>0a760e6d-f69c-4cfc-a59a-917274456550</v>
      </c>
      <c r="P5880" s="1" t="str">
        <f>IFERROR(__xludf.DUMMYFUNCTION("""COMPUTED_VALUE"""),"2025-11-30T16:00:00Z")</f>
        <v>2025-11-30T16:00:00Z</v>
      </c>
      <c r="Q5880" s="1"/>
      <c r="R5880" s="1"/>
      <c r="S5880" s="1"/>
      <c r="T5880" s="1"/>
      <c r="U5880" s="3"/>
      <c r="V5880" s="1"/>
      <c r="W5880" s="1"/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  <c r="O5881" s="1" t="str">
        <f>IFERROR(__xludf.DUMMYFUNCTION("""COMPUTED_VALUE"""),"97756389-1733-4bfe-bf0b-b3fe225fe510")</f>
        <v>97756389-1733-4bfe-bf0b-b3fe225fe510</v>
      </c>
      <c r="P5881" s="1" t="str">
        <f>IFERROR(__xludf.DUMMYFUNCTION("""COMPUTED_VALUE"""),"2025-11-30T16:00:00Z")</f>
        <v>2025-11-30T16:00:00Z</v>
      </c>
      <c r="Q5881" s="1"/>
      <c r="R5881" s="1"/>
      <c r="S5881" s="1"/>
      <c r="T5881" s="1"/>
      <c r="U5881" s="3"/>
      <c r="V5881" s="1"/>
      <c r="W5881" s="1"/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IFERROR(__xludf.DUMMYFUNCTION("""COMPUTED_VALUE"""),"Nate Vela")</f>
        <v>Nate Vela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  <c r="O5882" s="1" t="str">
        <f>IFERROR(__xludf.DUMMYFUNCTION("""COMPUTED_VALUE"""),"b8e64047-ce95-4bd1-ba70-97209dbdd968")</f>
        <v>b8e64047-ce95-4bd1-ba70-97209dbdd968</v>
      </c>
      <c r="P5882" s="1" t="str">
        <f>IFERROR(__xludf.DUMMYFUNCTION("""COMPUTED_VALUE"""),"2025-11-30T16:00:00Z")</f>
        <v>2025-11-30T16:00:00Z</v>
      </c>
      <c r="Q5882" s="1"/>
      <c r="R5882" s="1"/>
      <c r="S5882" s="1"/>
      <c r="T5882" s="1"/>
      <c r="U5882" s="3"/>
      <c r="V5882" s="1"/>
      <c r="W5882" s="1"/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  <c r="O5883" s="1" t="str">
        <f>IFERROR(__xludf.DUMMYFUNCTION("""COMPUTED_VALUE"""),"0a8eade5-f55e-4b55-9dca-c83c736a8818")</f>
        <v>0a8eade5-f55e-4b55-9dca-c83c736a8818</v>
      </c>
      <c r="P5883" s="1" t="str">
        <f>IFERROR(__xludf.DUMMYFUNCTION("""COMPUTED_VALUE"""),"2025-11-30T16:00:00Z")</f>
        <v>2025-11-30T16:00:00Z</v>
      </c>
      <c r="Q5883" s="1"/>
      <c r="R5883" s="1"/>
      <c r="S5883" s="1"/>
      <c r="T5883" s="1"/>
      <c r="U5883" s="3"/>
      <c r="V5883" s="1"/>
      <c r="W5883" s="1"/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  <c r="O5884" s="1" t="str">
        <f>IFERROR(__xludf.DUMMYFUNCTION("""COMPUTED_VALUE"""),"7938e720-2f23-4ae8-a8bc-a1aeb68883d0")</f>
        <v>7938e720-2f23-4ae8-a8bc-a1aeb68883d0</v>
      </c>
      <c r="P5884" s="1" t="str">
        <f>IFERROR(__xludf.DUMMYFUNCTION("""COMPUTED_VALUE"""),"2025-11-30T16:00:00Z")</f>
        <v>2025-11-30T16:00:00Z</v>
      </c>
      <c r="Q5884" s="1"/>
      <c r="R5884" s="1"/>
      <c r="S5884" s="1"/>
      <c r="T5884" s="1"/>
      <c r="U5884" s="3"/>
      <c r="V5884" s="1"/>
      <c r="W5884" s="1"/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  <c r="O5885" s="1" t="str">
        <f>IFERROR(__xludf.DUMMYFUNCTION("""COMPUTED_VALUE"""),"7bf5cef1-9473-43c3-9aff-115283ed0e7a")</f>
        <v>7bf5cef1-9473-43c3-9aff-115283ed0e7a</v>
      </c>
      <c r="P5885" s="1" t="str">
        <f>IFERROR(__xludf.DUMMYFUNCTION("""COMPUTED_VALUE"""),"2025-11-30T16:00:00Z")</f>
        <v>2025-11-30T16:00:00Z</v>
      </c>
      <c r="Q5885" s="1"/>
      <c r="R5885" s="1"/>
      <c r="S5885" s="1"/>
      <c r="T5885" s="1"/>
      <c r="U5885" s="3"/>
      <c r="V5885" s="1"/>
      <c r="W5885" s="1"/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  <c r="O5886" s="1" t="str">
        <f>IFERROR(__xludf.DUMMYFUNCTION("""COMPUTED_VALUE"""),"ea5d3075-1c56-458e-abc7-f25ded5a9d76")</f>
        <v>ea5d3075-1c56-458e-abc7-f25ded5a9d76</v>
      </c>
      <c r="P5886" s="1" t="str">
        <f>IFERROR(__xludf.DUMMYFUNCTION("""COMPUTED_VALUE"""),"2025-11-30T16:00:00Z")</f>
        <v>2025-11-30T16:00:00Z</v>
      </c>
      <c r="Q5886" s="1"/>
      <c r="R5886" s="1"/>
      <c r="S5886" s="1"/>
      <c r="T5886" s="1"/>
      <c r="U5886" s="3"/>
      <c r="V5886" s="1"/>
      <c r="W5886" s="1"/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  <c r="O5887" s="1" t="str">
        <f>IFERROR(__xludf.DUMMYFUNCTION("""COMPUTED_VALUE"""),"ac612821-c478-4ed1-8b21-3e20fb1b17d4")</f>
        <v>ac612821-c478-4ed1-8b21-3e20fb1b17d4</v>
      </c>
      <c r="P5887" s="1" t="str">
        <f>IFERROR(__xludf.DUMMYFUNCTION("""COMPUTED_VALUE"""),"2025-11-30T16:00:00Z")</f>
        <v>2025-11-30T16:00:00Z</v>
      </c>
      <c r="Q5887" s="1"/>
      <c r="R5887" s="1"/>
      <c r="S5887" s="1"/>
      <c r="T5887" s="1"/>
      <c r="U5887" s="3"/>
      <c r="V5887" s="1"/>
      <c r="W5887" s="1"/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  <c r="O5888" s="1" t="str">
        <f>IFERROR(__xludf.DUMMYFUNCTION("""COMPUTED_VALUE"""),"c643f4d3-31ef-4155-ba4e-a552baeb6f23")</f>
        <v>c643f4d3-31ef-4155-ba4e-a552baeb6f23</v>
      </c>
      <c r="P5888" s="1" t="str">
        <f>IFERROR(__xludf.DUMMYFUNCTION("""COMPUTED_VALUE"""),"2025-11-30T16:00:00Z")</f>
        <v>2025-11-30T16:00:00Z</v>
      </c>
      <c r="Q5888" s="1"/>
      <c r="R5888" s="1"/>
      <c r="S5888" s="1"/>
      <c r="T5888" s="1"/>
      <c r="U5888" s="3"/>
      <c r="V5888" s="1"/>
      <c r="W5888" s="1"/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  <c r="O5889" s="1" t="str">
        <f>IFERROR(__xludf.DUMMYFUNCTION("""COMPUTED_VALUE"""),"19ca9753-f76b-4593-ad5b-20f0e6bda57d")</f>
        <v>19ca9753-f76b-4593-ad5b-20f0e6bda57d</v>
      </c>
      <c r="P5889" s="1" t="str">
        <f>IFERROR(__xludf.DUMMYFUNCTION("""COMPUTED_VALUE"""),"2025-11-30T16:00:00Z")</f>
        <v>2025-11-30T16:00:00Z</v>
      </c>
      <c r="Q5889" s="1"/>
      <c r="R5889" s="1"/>
      <c r="S5889" s="1"/>
      <c r="T5889" s="1"/>
      <c r="U5889" s="3"/>
      <c r="V5889" s="1"/>
      <c r="W5889" s="1"/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  <c r="O5890" s="1" t="str">
        <f>IFERROR(__xludf.DUMMYFUNCTION("""COMPUTED_VALUE"""),"9ade6020-1c9b-4fab-b5d6-fa3b2ae1a212")</f>
        <v>9ade6020-1c9b-4fab-b5d6-fa3b2ae1a212</v>
      </c>
      <c r="P5890" s="1" t="str">
        <f>IFERROR(__xludf.DUMMYFUNCTION("""COMPUTED_VALUE"""),"2025-11-30T16:00:00Z")</f>
        <v>2025-11-30T16:00:00Z</v>
      </c>
      <c r="Q5890" s="1"/>
      <c r="R5890" s="1"/>
      <c r="S5890" s="1"/>
      <c r="T5890" s="1"/>
      <c r="U5890" s="3"/>
      <c r="V5890" s="1"/>
      <c r="W5890" s="1"/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  <c r="O5891" s="1" t="str">
        <f>IFERROR(__xludf.DUMMYFUNCTION("""COMPUTED_VALUE"""),"05869263-0d01-4309-8f73-ab6deb080e16")</f>
        <v>05869263-0d01-4309-8f73-ab6deb080e16</v>
      </c>
      <c r="P5891" s="1" t="str">
        <f>IFERROR(__xludf.DUMMYFUNCTION("""COMPUTED_VALUE"""),"2025-11-30T16:00:00Z")</f>
        <v>2025-11-30T16:00:00Z</v>
      </c>
      <c r="Q5891" s="1"/>
      <c r="R5891" s="1"/>
      <c r="S5891" s="1"/>
      <c r="T5891" s="1"/>
      <c r="U5891" s="3"/>
      <c r="V5891" s="1"/>
      <c r="W5891" s="1"/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  <c r="O5892" s="1" t="str">
        <f>IFERROR(__xludf.DUMMYFUNCTION("""COMPUTED_VALUE"""),"5fe68c01-0359-40ab-9a6d-78a5cd050024")</f>
        <v>5fe68c01-0359-40ab-9a6d-78a5cd050024</v>
      </c>
      <c r="P5892" s="1" t="str">
        <f>IFERROR(__xludf.DUMMYFUNCTION("""COMPUTED_VALUE"""),"2025-11-30T16:00:00Z")</f>
        <v>2025-11-30T16:00:00Z</v>
      </c>
      <c r="Q5892" s="1"/>
      <c r="R5892" s="1"/>
      <c r="S5892" s="1"/>
      <c r="T5892" s="1"/>
      <c r="U5892" s="3"/>
      <c r="V5892" s="1"/>
      <c r="W5892" s="1"/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  <c r="O5893" s="1" t="str">
        <f>IFERROR(__xludf.DUMMYFUNCTION("""COMPUTED_VALUE"""),"50551296-1c12-4ee1-842f-b3c74e1d0706")</f>
        <v>50551296-1c12-4ee1-842f-b3c74e1d0706</v>
      </c>
      <c r="P5893" s="1" t="str">
        <f>IFERROR(__xludf.DUMMYFUNCTION("""COMPUTED_VALUE"""),"2025-11-30T16:00:00Z")</f>
        <v>2025-11-30T16:00:00Z</v>
      </c>
      <c r="Q5893" s="1"/>
      <c r="R5893" s="1"/>
      <c r="S5893" s="1"/>
      <c r="T5893" s="1"/>
      <c r="U5893" s="3"/>
      <c r="V5893" s="1"/>
      <c r="W5893" s="1"/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  <c r="O5894" s="1" t="str">
        <f>IFERROR(__xludf.DUMMYFUNCTION("""COMPUTED_VALUE"""),"4dbfa916-5ac6-473d-aa13-5812e02f0be2")</f>
        <v>4dbfa916-5ac6-473d-aa13-5812e02f0be2</v>
      </c>
      <c r="P5894" s="1" t="str">
        <f>IFERROR(__xludf.DUMMYFUNCTION("""COMPUTED_VALUE"""),"2025-11-30T16:00:00Z")</f>
        <v>2025-11-30T16:00:00Z</v>
      </c>
      <c r="Q5894" s="1"/>
      <c r="R5894" s="1"/>
      <c r="S5894" s="1"/>
      <c r="T5894" s="1"/>
      <c r="U5894" s="3"/>
      <c r="V5894" s="1"/>
      <c r="W5894" s="1"/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  <c r="O5895" s="1" t="str">
        <f>IFERROR(__xludf.DUMMYFUNCTION("""COMPUTED_VALUE"""),"9c6c901c-ce92-460f-9d6d-5ee12b03a1ec")</f>
        <v>9c6c901c-ce92-460f-9d6d-5ee12b03a1ec</v>
      </c>
      <c r="P5895" s="1" t="str">
        <f>IFERROR(__xludf.DUMMYFUNCTION("""COMPUTED_VALUE"""),"2025-11-30T16:00:00Z")</f>
        <v>2025-11-30T16:00:00Z</v>
      </c>
      <c r="Q5895" s="1"/>
      <c r="R5895" s="1"/>
      <c r="S5895" s="1"/>
      <c r="T5895" s="1"/>
      <c r="U5895" s="3"/>
      <c r="V5895" s="1"/>
      <c r="W5895" s="1"/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  <c r="O5896" s="1" t="str">
        <f>IFERROR(__xludf.DUMMYFUNCTION("""COMPUTED_VALUE"""),"cc817a63-c749-4aa1-ad3c-e3d33f5e04ff")</f>
        <v>cc817a63-c749-4aa1-ad3c-e3d33f5e04ff</v>
      </c>
      <c r="P5896" s="1" t="str">
        <f>IFERROR(__xludf.DUMMYFUNCTION("""COMPUTED_VALUE"""),"2025-11-30T16:00:00Z")</f>
        <v>2025-11-30T16:00:00Z</v>
      </c>
      <c r="Q5896" s="1"/>
      <c r="R5896" s="1"/>
      <c r="S5896" s="1"/>
      <c r="T5896" s="1"/>
      <c r="U5896" s="3"/>
      <c r="V5896" s="1"/>
      <c r="W5896" s="1"/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  <c r="O5897" s="1" t="str">
        <f>IFERROR(__xludf.DUMMYFUNCTION("""COMPUTED_VALUE"""),"6f52f807-9641-4f21-b34f-312ae3e9b3c9")</f>
        <v>6f52f807-9641-4f21-b34f-312ae3e9b3c9</v>
      </c>
      <c r="P5897" s="1" t="str">
        <f>IFERROR(__xludf.DUMMYFUNCTION("""COMPUTED_VALUE"""),"2025-11-30T16:00:00Z")</f>
        <v>2025-11-30T16:00:00Z</v>
      </c>
      <c r="Q5897" s="1"/>
      <c r="R5897" s="1"/>
      <c r="S5897" s="1"/>
      <c r="T5897" s="1"/>
      <c r="U5897" s="3"/>
      <c r="V5897" s="1"/>
      <c r="W5897" s="1"/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  <c r="O5898" s="1" t="str">
        <f>IFERROR(__xludf.DUMMYFUNCTION("""COMPUTED_VALUE"""),"e9348ef0-6be7-4d18-8f01-bbb3181a2030")</f>
        <v>e9348ef0-6be7-4d18-8f01-bbb3181a2030</v>
      </c>
      <c r="P5898" s="1" t="str">
        <f>IFERROR(__xludf.DUMMYFUNCTION("""COMPUTED_VALUE"""),"2025-11-30T16:00:00Z")</f>
        <v>2025-11-30T16:00:00Z</v>
      </c>
      <c r="Q5898" s="1"/>
      <c r="R5898" s="1"/>
      <c r="S5898" s="1"/>
      <c r="T5898" s="1"/>
      <c r="U5898" s="3"/>
      <c r="V5898" s="1"/>
      <c r="W5898" s="1"/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  <c r="O5899" s="1" t="str">
        <f>IFERROR(__xludf.DUMMYFUNCTION("""COMPUTED_VALUE"""),"5917755d-94e1-4bcf-b3d5-736f4efd635f")</f>
        <v>5917755d-94e1-4bcf-b3d5-736f4efd635f</v>
      </c>
      <c r="P5899" s="1" t="str">
        <f>IFERROR(__xludf.DUMMYFUNCTION("""COMPUTED_VALUE"""),"2025-11-30T16:00:00Z")</f>
        <v>2025-11-30T16:00:00Z</v>
      </c>
      <c r="Q5899" s="1"/>
      <c r="R5899" s="1"/>
      <c r="S5899" s="1"/>
      <c r="T5899" s="1"/>
      <c r="U5899" s="3"/>
      <c r="V5899" s="1"/>
      <c r="W5899" s="1"/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  <c r="O5900" s="1" t="str">
        <f>IFERROR(__xludf.DUMMYFUNCTION("""COMPUTED_VALUE"""),"869426c4-df7f-4a39-b2f3-8e70e583ed69")</f>
        <v>869426c4-df7f-4a39-b2f3-8e70e583ed69</v>
      </c>
      <c r="P5900" s="1" t="str">
        <f>IFERROR(__xludf.DUMMYFUNCTION("""COMPUTED_VALUE"""),"2025-11-30T16:00:00Z")</f>
        <v>2025-11-30T16:00:00Z</v>
      </c>
      <c r="Q5900" s="1"/>
      <c r="R5900" s="1"/>
      <c r="S5900" s="1"/>
      <c r="T5900" s="1"/>
      <c r="U5900" s="3"/>
      <c r="V5900" s="1"/>
      <c r="W5900" s="1"/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  <c r="O5901" s="1" t="str">
        <f>IFERROR(__xludf.DUMMYFUNCTION("""COMPUTED_VALUE"""),"cb7f900d-e2ff-4ff8-b74f-c2db90bdfb62")</f>
        <v>cb7f900d-e2ff-4ff8-b74f-c2db90bdfb62</v>
      </c>
      <c r="P5901" s="1" t="str">
        <f>IFERROR(__xludf.DUMMYFUNCTION("""COMPUTED_VALUE"""),"2025-11-30T16:00:00Z")</f>
        <v>2025-11-30T16:00:00Z</v>
      </c>
      <c r="Q5901" s="1"/>
      <c r="R5901" s="1"/>
      <c r="S5901" s="1"/>
      <c r="T5901" s="1"/>
      <c r="U5901" s="3"/>
      <c r="V5901" s="1"/>
      <c r="W5901" s="1"/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IFERROR(__xludf.DUMMYFUNCTION("""COMPUTED_VALUE"""),"Christine Anne Mabini")</f>
        <v>Christine Anne Mabini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IFERROR(__xludf.DUMMYFUNCTION("""COMPUTED_VALUE"""),"Christine Anne Mabini")</f>
        <v>Christine Anne Mabini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IFERROR(__xludf.DUMMYFUNCTION("""COMPUTED_VALUE"""),"Christine Anne Mabini")</f>
        <v>Christine Anne Mabini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IFERROR(__xludf.DUMMYFUNCTION("""COMPUTED_VALUE"""),"Nate Vela")</f>
        <v>Nate Vela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IFERROR(__xludf.DUMMYFUNCTION("""COMPUTED_VALUE"""),"Belle Bentazal")</f>
        <v>Belle Bentazal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IFERROR(__xludf.DUMMYFUNCTION("""COMPUTED_VALUE"""),"Back of House Operations")</f>
        <v>Back of House Operations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IFERROR(__xludf.DUMMYFUNCTION("""COMPUTED_VALUE"""),"Jonathan Dimaculangan")</f>
        <v>Jonathan Dimaculangan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IFERROR(__xludf.DUMMYFUNCTION("""COMPUTED_VALUE"""),"Back of House Operations")</f>
        <v>Back of House Operations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IFERROR(__xludf.DUMMYFUNCTION("""COMPUTED_VALUE"""),"Jonathan Dimaculangan")</f>
        <v>Jonathan Dimaculangan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IFERROR(__xludf.DUMMYFUNCTION("""COMPUTED_VALUE"""),"Nate Vela")</f>
        <v>Nate Vela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IFERROR(__xludf.DUMMYFUNCTION("""COMPUTED_VALUE"""),"Rose Gabilan")</f>
        <v>Rose Gabilan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IFERROR(__xludf.DUMMYFUNCTION("""COMPUTED_VALUE"""),"Segment-specific Support")</f>
        <v>Segment-specific Support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IFERROR(__xludf.DUMMYFUNCTION("""COMPUTED_VALUE"""),"Tash Kelly")</f>
        <v>Tash Kelly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IFERROR(__xludf.DUMMYFUNCTION("""COMPUTED_VALUE"""),"Nate Vela")</f>
        <v>Nate Vela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IFERROR(__xludf.DUMMYFUNCTION("""COMPUTED_VALUE"""),"Christine Anne Mabini")</f>
        <v>Christine Anne Mabini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IFERROR(__xludf.DUMMYFUNCTION("""COMPUTED_VALUE"""),6.0)</f>
        <v>6</v>
      </c>
      <c r="H6126" s="3">
        <f>IFERROR(__xludf.DUMMYFUNCTION("""COMPUTED_VALUE"""),6.0)</f>
        <v>6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IFERROR(__xludf.DUMMYFUNCTION("""COMPUTED_VALUE"""),0.25)</f>
        <v>0.25</v>
      </c>
      <c r="H6131" s="3">
        <f>IFERROR(__xludf.DUMMYFUNCTION("""COMPUTED_VALUE"""),0.25)</f>
        <v>0.25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/>
      <c r="H6133" s="3">
        <f>IFERROR(__xludf.DUMMYFUNCTION("""COMPUTED_VALUE"""),2.0)</f>
        <v>2</v>
      </c>
      <c r="I6133" s="4">
        <f>IFERROR(__xludf.DUMMYFUNCTION("""COMPUTED_VALUE"""),0.0)</f>
        <v>0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IFERROR(__xludf.DUMMYFUNCTION("""COMPUTED_VALUE"""),0.75)</f>
        <v>0.75</v>
      </c>
      <c r="H6134" s="3">
        <f>IFERROR(__xludf.DUMMYFUNCTION("""COMPUTED_VALUE"""),0.75)</f>
        <v>0.75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IFERROR(__xludf.DUMMYFUNCTION("""COMPUTED_VALUE"""),"Belle Bentazal")</f>
        <v>Belle Bentazal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IFERROR(__xludf.DUMMYFUNCTION("""COMPUTED_VALUE"""),"Audrey Feliciano")</f>
        <v>Audrey Feliciano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IFERROR(__xludf.DUMMYFUNCTION("""COMPUTED_VALUE"""),0.75)</f>
        <v>0.75</v>
      </c>
      <c r="H6142" s="3">
        <f>IFERROR(__xludf.DUMMYFUNCTION("""COMPUTED_VALUE"""),0.75)</f>
        <v>0.75</v>
      </c>
      <c r="I6142" s="4">
        <f>IFERROR(__xludf.DUMMYFUNCTION("""COMPUTED_VALUE"""),1.0)</f>
        <v>1</v>
      </c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IFERROR(__xludf.DUMMYFUNCTION("""COMPUTED_VALUE"""),0.75)</f>
        <v>0.75</v>
      </c>
      <c r="H6144" s="3">
        <f>IFERROR(__xludf.DUMMYFUNCTION("""COMPUTED_VALUE"""),0.75)</f>
        <v>0.75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IFERROR(__xludf.DUMMYFUNCTION("""COMPUTED_VALUE"""),"Nate Vela")</f>
        <v>Nate Vela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IFERROR(__xludf.DUMMYFUNCTION("""COMPUTED_VALUE"""),2.5)</f>
        <v>2.5</v>
      </c>
      <c r="H6151" s="3">
        <f>IFERROR(__xludf.DUMMYFUNCTION("""COMPUTED_VALUE"""),3.0)</f>
        <v>3</v>
      </c>
      <c r="I6151" s="4">
        <f>IFERROR(__xludf.DUMMYFUNCTION("""COMPUTED_VALUE"""),0.8333333333333334)</f>
        <v>0.8333333333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IFERROR(__xludf.DUMMYFUNCTION("""COMPUTED_VALUE"""),4.75)</f>
        <v>4.75</v>
      </c>
      <c r="H6155" s="3">
        <f>IFERROR(__xludf.DUMMYFUNCTION("""COMPUTED_VALUE"""),4.75)</f>
        <v>4.75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IFERROR(__xludf.DUMMYFUNCTION("""COMPUTED_VALUE"""),0.25)</f>
        <v>0.25</v>
      </c>
      <c r="H6157" s="3">
        <f>IFERROR(__xludf.DUMMYFUNCTION("""COMPUTED_VALUE"""),0.25)</f>
        <v>0.25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IFERROR(__xludf.DUMMYFUNCTION("""COMPUTED_VALUE"""),1.0)</f>
        <v>1</v>
      </c>
      <c r="H6158" s="3">
        <f>IFERROR(__xludf.DUMMYFUNCTION("""COMPUTED_VALUE"""),1.0)</f>
        <v>1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IFERROR(__xludf.DUMMYFUNCTION("""COMPUTED_VALUE"""),2.25)</f>
        <v>2.25</v>
      </c>
      <c r="H6159" s="3">
        <f>IFERROR(__xludf.DUMMYFUNCTION("""COMPUTED_VALUE"""),2.25)</f>
        <v>2.25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IFERROR(__xludf.DUMMYFUNCTION("""COMPUTED_VALUE"""),2.0)</f>
        <v>2</v>
      </c>
      <c r="H6165" s="3">
        <f>IFERROR(__xludf.DUMMYFUNCTION("""COMPUTED_VALUE"""),2.0)</f>
        <v>2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>
        <f>IFERROR(__xludf.DUMMYFUNCTION("""COMPUTED_VALUE"""),0.75)</f>
        <v>0.75</v>
      </c>
      <c r="H6168" s="3">
        <f>IFERROR(__xludf.DUMMYFUNCTION("""COMPUTED_VALUE"""),0.75)</f>
        <v>0.75</v>
      </c>
      <c r="I6168" s="4">
        <f>IFERROR(__xludf.DUMMYFUNCTION("""COMPUTED_VALUE"""),1.0)</f>
        <v>1</v>
      </c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IFERROR(__xludf.DUMMYFUNCTION("""COMPUTED_VALUE"""),0.75)</f>
        <v>0.75</v>
      </c>
      <c r="H6172" s="3">
        <f>IFERROR(__xludf.DUMMYFUNCTION("""COMPUTED_VALUE"""),0.75)</f>
        <v>0.75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IFERROR(__xludf.DUMMYFUNCTION("""COMPUTED_VALUE"""),3.75)</f>
        <v>3.75</v>
      </c>
      <c r="H6173" s="3">
        <f>IFERROR(__xludf.DUMMYFUNCTION("""COMPUTED_VALUE"""),3.75)</f>
        <v>3.75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IFERROR(__xludf.DUMMYFUNCTION("""COMPUTED_VALUE"""),1.0)</f>
        <v>1</v>
      </c>
      <c r="H6180" s="3">
        <f>IFERROR(__xludf.DUMMYFUNCTION("""COMPUTED_VALUE"""),1.0)</f>
        <v>1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IFERROR(__xludf.DUMMYFUNCTION("""COMPUTED_VALUE"""),"Christine Anne Mabini")</f>
        <v>Christine Anne Mabini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IFERROR(__xludf.DUMMYFUNCTION("""COMPUTED_VALUE"""),4.75)</f>
        <v>4.75</v>
      </c>
      <c r="H6190" s="3">
        <f>IFERROR(__xludf.DUMMYFUNCTION("""COMPUTED_VALUE"""),4.75)</f>
        <v>4.75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IFERROR(__xludf.DUMMYFUNCTION("""COMPUTED_VALUE"""),"Christine Anne Mabini")</f>
        <v>Christine Anne Mabini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>
        <f>IFERROR(__xludf.DUMMYFUNCTION("""COMPUTED_VALUE"""),2.25)</f>
        <v>2.25</v>
      </c>
      <c r="G6193" s="1">
        <f>IFERROR(__xludf.DUMMYFUNCTION("""COMPUTED_VALUE"""),2.75)</f>
        <v>2.75</v>
      </c>
      <c r="H6193" s="3">
        <f>IFERROR(__xludf.DUMMYFUNCTION("""COMPUTED_VALUE"""),5.0)</f>
        <v>5</v>
      </c>
      <c r="I6193" s="4">
        <f>IFERROR(__xludf.DUMMYFUNCTION("""COMPUTED_VALUE"""),0.55)</f>
        <v>0.55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IFERROR(__xludf.DUMMYFUNCTION("""COMPUTED_VALUE"""),2.5)</f>
        <v>2.5</v>
      </c>
      <c r="H6198" s="3">
        <f>IFERROR(__xludf.DUMMYFUNCTION("""COMPUTED_VALUE"""),3.0)</f>
        <v>3</v>
      </c>
      <c r="I6198" s="4">
        <f>IFERROR(__xludf.DUMMYFUNCTION("""COMPUTED_VALUE"""),0.8333333333333334)</f>
        <v>0.8333333333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IFERROR(__xludf.DUMMYFUNCTION("""COMPUTED_VALUE"""),5.0)</f>
        <v>5</v>
      </c>
      <c r="H6200" s="3">
        <f>IFERROR(__xludf.DUMMYFUNCTION("""COMPUTED_VALUE"""),5.0)</f>
        <v>5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IFERROR(__xludf.DUMMYFUNCTION("""COMPUTED_VALUE"""),5.75)</f>
        <v>5.75</v>
      </c>
      <c r="H6205" s="3">
        <f>IFERROR(__xludf.DUMMYFUNCTION("""COMPUTED_VALUE"""),5.75)</f>
        <v>5.75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IFERROR(__xludf.DUMMYFUNCTION("""COMPUTED_VALUE"""),6.75)</f>
        <v>6.75</v>
      </c>
      <c r="H6208" s="3">
        <f>IFERROR(__xludf.DUMMYFUNCTION("""COMPUTED_VALUE"""),6.75)</f>
        <v>6.75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IFERROR(__xludf.DUMMYFUNCTION("""COMPUTED_VALUE"""),3.75)</f>
        <v>3.75</v>
      </c>
      <c r="H6215" s="3">
        <f>IFERROR(__xludf.DUMMYFUNCTION("""COMPUTED_VALUE"""),3.75)</f>
        <v>3.75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>
        <f>IFERROR(__xludf.DUMMYFUNCTION("""COMPUTED_VALUE"""),0.5)</f>
        <v>0.5</v>
      </c>
      <c r="G6220" s="1">
        <f>IFERROR(__xludf.DUMMYFUNCTION("""COMPUTED_VALUE"""),2.5)</f>
        <v>2.5</v>
      </c>
      <c r="H6220" s="3">
        <f>IFERROR(__xludf.DUMMYFUNCTION("""COMPUTED_VALUE"""),3.0)</f>
        <v>3</v>
      </c>
      <c r="I6220" s="4">
        <f>IFERROR(__xludf.DUMMYFUNCTION("""COMPUTED_VALUE"""),0.8333333333333334)</f>
        <v>0.8333333333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IFERROR(__xludf.DUMMYFUNCTION("""COMPUTED_VALUE"""),"Christine Anne Mabini")</f>
        <v>Christine Anne Mabini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IFERROR(__xludf.DUMMYFUNCTION("""COMPUTED_VALUE"""),1.0)</f>
        <v>1</v>
      </c>
      <c r="H6223" s="3">
        <f>IFERROR(__xludf.DUMMYFUNCTION("""COMPUTED_VALUE"""),1.0)</f>
        <v>1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>
        <f>IFERROR(__xludf.DUMMYFUNCTION("""COMPUTED_VALUE"""),2.25)</f>
        <v>2.25</v>
      </c>
      <c r="G6225" s="1">
        <f>IFERROR(__xludf.DUMMYFUNCTION("""COMPUTED_VALUE"""),1.75)</f>
        <v>1.75</v>
      </c>
      <c r="H6225" s="3">
        <f>IFERROR(__xludf.DUMMYFUNCTION("""COMPUTED_VALUE"""),4.0)</f>
        <v>4</v>
      </c>
      <c r="I6225" s="4">
        <f>IFERROR(__xludf.DUMMYFUNCTION("""COMPUTED_VALUE"""),0.4375)</f>
        <v>0.4375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>
        <f>IFERROR(__xludf.DUMMYFUNCTION("""COMPUTED_VALUE"""),0.5)</f>
        <v>0.5</v>
      </c>
      <c r="G6226" s="1">
        <f>IFERROR(__xludf.DUMMYFUNCTION("""COMPUTED_VALUE"""),2.5)</f>
        <v>2.5</v>
      </c>
      <c r="H6226" s="3">
        <f>IFERROR(__xludf.DUMMYFUNCTION("""COMPUTED_VALUE"""),3.0)</f>
        <v>3</v>
      </c>
      <c r="I6226" s="4">
        <f>IFERROR(__xludf.DUMMYFUNCTION("""COMPUTED_VALUE"""),0.8333333333333334)</f>
        <v>0.8333333333</v>
      </c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IFERROR(__xludf.DUMMYFUNCTION("""COMPUTED_VALUE"""),3.75)</f>
        <v>3.75</v>
      </c>
      <c r="H6230" s="3">
        <f>IFERROR(__xludf.DUMMYFUNCTION("""COMPUTED_VALUE"""),3.75)</f>
        <v>3.75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IFERROR(__xludf.DUMMYFUNCTION("""COMPUTED_VALUE"""),"Nate Vela")</f>
        <v>Nate Vela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/>
      <c r="H6233" s="3">
        <f>IFERROR(__xludf.DUMMYFUNCTION("""COMPUTED_VALUE"""),0.0)</f>
        <v>0</v>
      </c>
      <c r="I6233" s="4"/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IFERROR(__xludf.DUMMYFUNCTION("""COMPUTED_VALUE"""),0.75)</f>
        <v>0.75</v>
      </c>
      <c r="H6234" s="3">
        <f>IFERROR(__xludf.DUMMYFUNCTION("""COMPUTED_VALUE"""),0.75)</f>
        <v>0.75</v>
      </c>
      <c r="I6234" s="4">
        <f>IFERROR(__xludf.DUMMYFUNCTION("""COMPUTED_VALUE"""),1.0)</f>
        <v>1</v>
      </c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IFERROR(__xludf.DUMMYFUNCTION("""COMPUTED_VALUE"""),1.75)</f>
        <v>1.75</v>
      </c>
      <c r="H6235" s="3">
        <f>IFERROR(__xludf.DUMMYFUNCTION("""COMPUTED_VALUE"""),4.0)</f>
        <v>4</v>
      </c>
      <c r="I6235" s="4">
        <f>IFERROR(__xludf.DUMMYFUNCTION("""COMPUTED_VALUE"""),0.4375)</f>
        <v>0.4375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IFERROR(__xludf.DUMMYFUNCTION("""COMPUTED_VALUE"""),0.75)</f>
        <v>0.75</v>
      </c>
      <c r="H6237" s="3">
        <f>IFERROR(__xludf.DUMMYFUNCTION("""COMPUTED_VALUE"""),0.75)</f>
        <v>0.75</v>
      </c>
      <c r="I6237" s="4">
        <f>IFERROR(__xludf.DUMMYFUNCTION("""COMPUTED_VALUE"""),1.0)</f>
        <v>1</v>
      </c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IFERROR(__xludf.DUMMYFUNCTION("""COMPUTED_VALUE"""),2.5)</f>
        <v>2.5</v>
      </c>
      <c r="H6239" s="3">
        <f>IFERROR(__xludf.DUMMYFUNCTION("""COMPUTED_VALUE"""),3.0)</f>
        <v>3</v>
      </c>
      <c r="I6239" s="4">
        <f>IFERROR(__xludf.DUMMYFUNCTION("""COMPUTED_VALUE"""),0.8333333333333334)</f>
        <v>0.8333333333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IFERROR(__xludf.DUMMYFUNCTION("""COMPUTED_VALUE"""),0.25)</f>
        <v>0.25</v>
      </c>
      <c r="H6243" s="3">
        <f>IFERROR(__xludf.DUMMYFUNCTION("""COMPUTED_VALUE"""),0.25)</f>
        <v>0.25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IFERROR(__xludf.DUMMYFUNCTION("""COMPUTED_VALUE"""),2.5)</f>
        <v>2.5</v>
      </c>
      <c r="H6247" s="3">
        <f>IFERROR(__xludf.DUMMYFUNCTION("""COMPUTED_VALUE"""),3.0)</f>
        <v>3</v>
      </c>
      <c r="I6247" s="4">
        <f>IFERROR(__xludf.DUMMYFUNCTION("""COMPUTED_VALUE"""),0.8333333333333334)</f>
        <v>0.8333333333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IFERROR(__xludf.DUMMYFUNCTION("""COMPUTED_VALUE"""),2.75)</f>
        <v>2.75</v>
      </c>
      <c r="H6248" s="3">
        <f>IFERROR(__xludf.DUMMYFUNCTION("""COMPUTED_VALUE"""),3.75)</f>
        <v>3.75</v>
      </c>
      <c r="I6248" s="4">
        <f>IFERROR(__xludf.DUMMYFUNCTION("""COMPUTED_VALUE"""),0.7333333333333333)</f>
        <v>0.7333333333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/>
      <c r="H6249" s="3">
        <f>IFERROR(__xludf.DUMMYFUNCTION("""COMPUTED_VALUE"""),0.0)</f>
        <v>0</v>
      </c>
      <c r="I6249" s="4"/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IFERROR(__xludf.DUMMYFUNCTION("""COMPUTED_VALUE"""),"Belle Bentazal")</f>
        <v>Belle Bentazal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IFERROR(__xludf.DUMMYFUNCTION("""COMPUTED_VALUE"""),0.5)</f>
        <v>0.5</v>
      </c>
      <c r="G6254" s="1">
        <f>IFERROR(__xludf.DUMMYFUNCTION("""COMPUTED_VALUE"""),2.5)</f>
        <v>2.5</v>
      </c>
      <c r="H6254" s="3">
        <f>IFERROR(__xludf.DUMMYFUNCTION("""COMPUTED_VALUE"""),3.0)</f>
        <v>3</v>
      </c>
      <c r="I6254" s="4">
        <f>IFERROR(__xludf.DUMMYFUNCTION("""COMPUTED_VALUE"""),0.8333333333333334)</f>
        <v>0.8333333333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IFERROR(__xludf.DUMMYFUNCTION("""COMPUTED_VALUE"""),0.5)</f>
        <v>0.5</v>
      </c>
      <c r="G6259" s="1">
        <f>IFERROR(__xludf.DUMMYFUNCTION("""COMPUTED_VALUE"""),2.5)</f>
        <v>2.5</v>
      </c>
      <c r="H6259" s="3">
        <f>IFERROR(__xludf.DUMMYFUNCTION("""COMPUTED_VALUE"""),3.0)</f>
        <v>3</v>
      </c>
      <c r="I6259" s="4">
        <f>IFERROR(__xludf.DUMMYFUNCTION("""COMPUTED_VALUE"""),0.8333333333333334)</f>
        <v>0.8333333333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IFERROR(__xludf.DUMMYFUNCTION("""COMPUTED_VALUE"""),6.5)</f>
        <v>6.5</v>
      </c>
      <c r="H6260" s="3">
        <f>IFERROR(__xludf.DUMMYFUNCTION("""COMPUTED_VALUE"""),6.5)</f>
        <v>6.5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IFERROR(__xludf.DUMMYFUNCTION("""COMPUTED_VALUE"""),1.0)</f>
        <v>1</v>
      </c>
      <c r="H6261" s="3">
        <f>IFERROR(__xludf.DUMMYFUNCTION("""COMPUTED_VALUE"""),1.0)</f>
        <v>1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IFERROR(__xludf.DUMMYFUNCTION("""COMPUTED_VALUE"""),2.5)</f>
        <v>2.5</v>
      </c>
      <c r="H6262" s="3">
        <f>IFERROR(__xludf.DUMMYFUNCTION("""COMPUTED_VALUE"""),3.0)</f>
        <v>3</v>
      </c>
      <c r="I6262" s="4">
        <f>IFERROR(__xludf.DUMMYFUNCTION("""COMPUTED_VALUE"""),0.8333333333333334)</f>
        <v>0.8333333333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IFERROR(__xludf.DUMMYFUNCTION("""COMPUTED_VALUE"""),1.0)</f>
        <v>1</v>
      </c>
      <c r="H6263" s="3">
        <f>IFERROR(__xludf.DUMMYFUNCTION("""COMPUTED_VALUE"""),1.0)</f>
        <v>1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IFERROR(__xludf.DUMMYFUNCTION("""COMPUTED_VALUE"""),2.5)</f>
        <v>2.5</v>
      </c>
      <c r="H6265" s="3">
        <f>IFERROR(__xludf.DUMMYFUNCTION("""COMPUTED_VALUE"""),3.0)</f>
        <v>3</v>
      </c>
      <c r="I6265" s="4">
        <f>IFERROR(__xludf.DUMMYFUNCTION("""COMPUTED_VALUE"""),0.8333333333333334)</f>
        <v>0.8333333333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IFERROR(__xludf.DUMMYFUNCTION("""COMPUTED_VALUE"""),25.5)</f>
        <v>25.5</v>
      </c>
      <c r="H6267" s="3">
        <f>IFERROR(__xludf.DUMMYFUNCTION("""COMPUTED_VALUE"""),25.5)</f>
        <v>25.5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IFERROR(__xludf.DUMMYFUNCTION("""COMPUTED_VALUE"""),3.75)</f>
        <v>3.75</v>
      </c>
      <c r="H6269" s="3">
        <f>IFERROR(__xludf.DUMMYFUNCTION("""COMPUTED_VALUE"""),3.75)</f>
        <v>3.75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IFERROR(__xludf.DUMMYFUNCTION("""COMPUTED_VALUE"""),"Back of House Operations")</f>
        <v>Back of House Operations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IFERROR(__xludf.DUMMYFUNCTION("""COMPUTED_VALUE"""),"Jonathan Dimaculangan")</f>
        <v>Jonathan Dimaculangan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>
        <f>IFERROR(__xludf.DUMMYFUNCTION("""COMPUTED_VALUE"""),1.75)</f>
        <v>1.75</v>
      </c>
      <c r="H6279" s="3">
        <f>IFERROR(__xludf.DUMMYFUNCTION("""COMPUTED_VALUE"""),1.75)</f>
        <v>1.75</v>
      </c>
      <c r="I6279" s="4">
        <f>IFERROR(__xludf.DUMMYFUNCTION("""COMPUTED_VALUE"""),1.0)</f>
        <v>1</v>
      </c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IFERROR(__xludf.DUMMYFUNCTION("""COMPUTED_VALUE"""),0.25)</f>
        <v>0.25</v>
      </c>
      <c r="H6282" s="3">
        <f>IFERROR(__xludf.DUMMYFUNCTION("""COMPUTED_VALUE"""),0.25)</f>
        <v>0.25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IFERROR(__xludf.DUMMYFUNCTION("""COMPUTED_VALUE"""),"Back of House Operations")</f>
        <v>Back of House Operations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IFERROR(__xludf.DUMMYFUNCTION("""COMPUTED_VALUE"""),"Jonathan Dimaculangan")</f>
        <v>Jonathan Dimaculangan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IFERROR(__xludf.DUMMYFUNCTION("""COMPUTED_VALUE"""),1.75)</f>
        <v>1.75</v>
      </c>
      <c r="H6290" s="3">
        <f>IFERROR(__xludf.DUMMYFUNCTION("""COMPUTED_VALUE"""),1.75)</f>
        <v>1.75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IFERROR(__xludf.DUMMYFUNCTION("""COMPUTED_VALUE"""),0.75)</f>
        <v>0.75</v>
      </c>
      <c r="H6297" s="3">
        <f>IFERROR(__xludf.DUMMYFUNCTION("""COMPUTED_VALUE"""),0.75)</f>
        <v>0.75</v>
      </c>
      <c r="I6297" s="4">
        <f>IFERROR(__xludf.DUMMYFUNCTION("""COMPUTED_VALUE"""),1.0)</f>
        <v>1</v>
      </c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IFERROR(__xludf.DUMMYFUNCTION("""COMPUTED_VALUE"""),0.75)</f>
        <v>0.75</v>
      </c>
      <c r="H6301" s="3">
        <f>IFERROR(__xludf.DUMMYFUNCTION("""COMPUTED_VALUE"""),0.75)</f>
        <v>0.75</v>
      </c>
      <c r="I6301" s="4">
        <f>IFERROR(__xludf.DUMMYFUNCTION("""COMPUTED_VALUE"""),1.0)</f>
        <v>1</v>
      </c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IFERROR(__xludf.DUMMYFUNCTION("""COMPUTED_VALUE"""),2.25)</f>
        <v>2.25</v>
      </c>
      <c r="G6304" s="1">
        <f>IFERROR(__xludf.DUMMYFUNCTION("""COMPUTED_VALUE"""),1.75)</f>
        <v>1.75</v>
      </c>
      <c r="H6304" s="3">
        <f>IFERROR(__xludf.DUMMYFUNCTION("""COMPUTED_VALUE"""),4.0)</f>
        <v>4</v>
      </c>
      <c r="I6304" s="4">
        <f>IFERROR(__xludf.DUMMYFUNCTION("""COMPUTED_VALUE"""),0.4375)</f>
        <v>0.4375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IFERROR(__xludf.DUMMYFUNCTION("""COMPUTED_VALUE"""),0.75)</f>
        <v>0.75</v>
      </c>
      <c r="H6308" s="3">
        <f>IFERROR(__xludf.DUMMYFUNCTION("""COMPUTED_VALUE"""),0.75)</f>
        <v>0.75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IFERROR(__xludf.DUMMYFUNCTION("""COMPUTED_VALUE"""),1.25)</f>
        <v>1.25</v>
      </c>
      <c r="G6310" s="1">
        <f>IFERROR(__xludf.DUMMYFUNCTION("""COMPUTED_VALUE"""),1.75)</f>
        <v>1.75</v>
      </c>
      <c r="H6310" s="3">
        <f>IFERROR(__xludf.DUMMYFUNCTION("""COMPUTED_VALUE"""),3.0)</f>
        <v>3</v>
      </c>
      <c r="I6310" s="4">
        <f>IFERROR(__xludf.DUMMYFUNCTION("""COMPUTED_VALUE"""),0.5833333333333334)</f>
        <v>0.5833333333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IFERROR(__xludf.DUMMYFUNCTION("""COMPUTED_VALUE"""),"Nate Vela")</f>
        <v>Nate Vela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>
        <f>IFERROR(__xludf.DUMMYFUNCTION("""COMPUTED_VALUE"""),3.75)</f>
        <v>3.75</v>
      </c>
      <c r="H6329" s="3">
        <f>IFERROR(__xludf.DUMMYFUNCTION("""COMPUTED_VALUE"""),3.75)</f>
        <v>3.75</v>
      </c>
      <c r="I6329" s="4">
        <f>IFERROR(__xludf.DUMMYFUNCTION("""COMPUTED_VALUE"""),1.0)</f>
        <v>1</v>
      </c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>
        <f>IFERROR(__xludf.DUMMYFUNCTION("""COMPUTED_VALUE"""),0.5)</f>
        <v>0.5</v>
      </c>
      <c r="G6333" s="1">
        <f>IFERROR(__xludf.DUMMYFUNCTION("""COMPUTED_VALUE"""),2.5)</f>
        <v>2.5</v>
      </c>
      <c r="H6333" s="3">
        <f>IFERROR(__xludf.DUMMYFUNCTION("""COMPUTED_VALUE"""),3.0)</f>
        <v>3</v>
      </c>
      <c r="I6333" s="4">
        <f>IFERROR(__xludf.DUMMYFUNCTION("""COMPUTED_VALUE"""),0.8333333333333334)</f>
        <v>0.8333333333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IFERROR(__xludf.DUMMYFUNCTION("""COMPUTED_VALUE"""),1.0)</f>
        <v>1</v>
      </c>
      <c r="G6334" s="1">
        <f>IFERROR(__xludf.DUMMYFUNCTION("""COMPUTED_VALUE"""),1.75)</f>
        <v>1.75</v>
      </c>
      <c r="H6334" s="3">
        <f>IFERROR(__xludf.DUMMYFUNCTION("""COMPUTED_VALUE"""),2.75)</f>
        <v>2.75</v>
      </c>
      <c r="I6334" s="4">
        <f>IFERROR(__xludf.DUMMYFUNCTION("""COMPUTED_VALUE"""),0.6363636363636364)</f>
        <v>0.6363636364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IFERROR(__xludf.DUMMYFUNCTION("""COMPUTED_VALUE"""),1.0)</f>
        <v>1</v>
      </c>
      <c r="H6335" s="3">
        <f>IFERROR(__xludf.DUMMYFUNCTION("""COMPUTED_VALUE"""),1.0)</f>
        <v>1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IFERROR(__xludf.DUMMYFUNCTION("""COMPUTED_VALUE"""),4.75)</f>
        <v>4.75</v>
      </c>
      <c r="H6339" s="3">
        <f>IFERROR(__xludf.DUMMYFUNCTION("""COMPUTED_VALUE"""),4.75)</f>
        <v>4.75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IFERROR(__xludf.DUMMYFUNCTION("""COMPUTED_VALUE"""),2.5)</f>
        <v>2.5</v>
      </c>
      <c r="H6341" s="3">
        <f>IFERROR(__xludf.DUMMYFUNCTION("""COMPUTED_VALUE"""),3.0)</f>
        <v>3</v>
      </c>
      <c r="I6341" s="4">
        <f>IFERROR(__xludf.DUMMYFUNCTION("""COMPUTED_VALUE"""),0.8333333333333334)</f>
        <v>0.8333333333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IFERROR(__xludf.DUMMYFUNCTION("""COMPUTED_VALUE"""),"Rose Gabilan")</f>
        <v>Rose Gabilan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>
        <f>IFERROR(__xludf.DUMMYFUNCTION("""COMPUTED_VALUE"""),0.75)</f>
        <v>0.75</v>
      </c>
      <c r="H6344" s="3">
        <f>IFERROR(__xludf.DUMMYFUNCTION("""COMPUTED_VALUE"""),0.75)</f>
        <v>0.75</v>
      </c>
      <c r="I6344" s="4">
        <f>IFERROR(__xludf.DUMMYFUNCTION("""COMPUTED_VALUE"""),1.0)</f>
        <v>1</v>
      </c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/>
      <c r="G6346" s="1">
        <f>IFERROR(__xludf.DUMMYFUNCTION("""COMPUTED_VALUE"""),1.75)</f>
        <v>1.75</v>
      </c>
      <c r="H6346" s="3">
        <f>IFERROR(__xludf.DUMMYFUNCTION("""COMPUTED_VALUE"""),1.75)</f>
        <v>1.75</v>
      </c>
      <c r="I6346" s="4">
        <f>IFERROR(__xludf.DUMMYFUNCTION("""COMPUTED_VALUE"""),1.0)</f>
        <v>1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/>
      <c r="H6348" s="3">
        <f>IFERROR(__xludf.DUMMYFUNCTION("""COMPUTED_VALUE"""),0.0)</f>
        <v>0</v>
      </c>
      <c r="I6348" s="4"/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IFERROR(__xludf.DUMMYFUNCTION("""COMPUTED_VALUE"""),3.75)</f>
        <v>3.75</v>
      </c>
      <c r="H6351" s="3">
        <f>IFERROR(__xludf.DUMMYFUNCTION("""COMPUTED_VALUE"""),3.75)</f>
        <v>3.75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IFERROR(__xludf.DUMMYFUNCTION("""COMPUTED_VALUE"""),0.75)</f>
        <v>0.75</v>
      </c>
      <c r="H6354" s="3">
        <f>IFERROR(__xludf.DUMMYFUNCTION("""COMPUTED_VALUE"""),0.75)</f>
        <v>0.75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IFERROR(__xludf.DUMMYFUNCTION("""COMPUTED_VALUE"""),2.5)</f>
        <v>2.5</v>
      </c>
      <c r="H6358" s="3">
        <f>IFERROR(__xludf.DUMMYFUNCTION("""COMPUTED_VALUE"""),3.0)</f>
        <v>3</v>
      </c>
      <c r="I6358" s="4">
        <f>IFERROR(__xludf.DUMMYFUNCTION("""COMPUTED_VALUE"""),0.8333333333333334)</f>
        <v>0.8333333333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IFERROR(__xludf.DUMMYFUNCTION("""COMPUTED_VALUE"""),"Segment-specific Support")</f>
        <v>Segment-specific Support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IFERROR(__xludf.DUMMYFUNCTION("""COMPUTED_VALUE"""),"Tash Kelly")</f>
        <v>Tash Kelly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IFERROR(__xludf.DUMMYFUNCTION("""COMPUTED_VALUE"""),5.5)</f>
        <v>5.5</v>
      </c>
      <c r="H6365" s="3">
        <f>IFERROR(__xludf.DUMMYFUNCTION("""COMPUTED_VALUE"""),5.5)</f>
        <v>5.5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IFERROR(__xludf.DUMMYFUNCTION("""COMPUTED_VALUE"""),"Nate Vela")</f>
        <v>Nate Vela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IFERROR(__xludf.DUMMYFUNCTION("""COMPUTED_VALUE"""),3.75)</f>
        <v>3.75</v>
      </c>
      <c r="H6381" s="3">
        <f>IFERROR(__xludf.DUMMYFUNCTION("""COMPUTED_VALUE"""),3.75)</f>
        <v>3.75</v>
      </c>
      <c r="I6381" s="4">
        <f>IFERROR(__xludf.DUMMYFUNCTION("""COMPUTED_VALUE"""),1.0)</f>
        <v>1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IFERROR(__xludf.DUMMYFUNCTION("""COMPUTED_VALUE"""),6.33)</f>
        <v>6.33</v>
      </c>
      <c r="H6387" s="3">
        <f>IFERROR(__xludf.DUMMYFUNCTION("""COMPUTED_VALUE"""),6.33)</f>
        <v>6.33</v>
      </c>
      <c r="I6387" s="4">
        <f>IFERROR(__xludf.DUMMYFUNCTION("""COMPUTED_VALUE"""),1.0)</f>
        <v>1</v>
      </c>
      <c r="J6387" s="1" t="str">
        <f>IFERROR(__xludf.DUMMYFUNCTION("""COMPUTED_VALUE"""),"Christine Anne Mabini")</f>
        <v>Christine Anne Mabini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>
        <f>IFERROR(__xludf.DUMMYFUNCTION("""COMPUTED_VALUE"""),0.5)</f>
        <v>0.5</v>
      </c>
      <c r="G6390" s="1"/>
      <c r="H6390" s="3">
        <f>IFERROR(__xludf.DUMMYFUNCTION("""COMPUTED_VALUE"""),0.5)</f>
        <v>0.5</v>
      </c>
      <c r="I6390" s="4">
        <f>IFERROR(__xludf.DUMMYFUNCTION("""COMPUTED_VALUE"""),0.0)</f>
        <v>0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>
        <f>IFERROR(__xludf.DUMMYFUNCTION("""COMPUTED_VALUE"""),0.5)</f>
        <v>0.5</v>
      </c>
      <c r="G6391" s="1"/>
      <c r="H6391" s="3">
        <f>IFERROR(__xludf.DUMMYFUNCTION("""COMPUTED_VALUE"""),0.5)</f>
        <v>0.5</v>
      </c>
      <c r="I6391" s="4">
        <f>IFERROR(__xludf.DUMMYFUNCTION("""COMPUTED_VALUE"""),0.0)</f>
        <v>0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/>
      <c r="H6393" s="3">
        <f>IFERROR(__xludf.DUMMYFUNCTION("""COMPUTED_VALUE"""),0.0)</f>
        <v>0</v>
      </c>
      <c r="I6393" s="4"/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>
        <f>IFERROR(__xludf.DUMMYFUNCTION("""COMPUTED_VALUE"""),0.5)</f>
        <v>0.5</v>
      </c>
      <c r="G6396" s="1"/>
      <c r="H6396" s="3">
        <f>IFERROR(__xludf.DUMMYFUNCTION("""COMPUTED_VALUE"""),0.5)</f>
        <v>0.5</v>
      </c>
      <c r="I6396" s="4">
        <f>IFERROR(__xludf.DUMMYFUNCTION("""COMPUTED_VALUE"""),0.0)</f>
        <v>0</v>
      </c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IFERROR(__xludf.DUMMYFUNCTION("""COMPUTED_VALUE"""),2.75)</f>
        <v>2.75</v>
      </c>
      <c r="H6397" s="3">
        <f>IFERROR(__xludf.DUMMYFUNCTION("""COMPUTED_VALUE"""),2.75)</f>
        <v>2.75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/>
      <c r="H6398" s="3">
        <f>IFERROR(__xludf.DUMMYFUNCTION("""COMPUTED_VALUE"""),0.0)</f>
        <v>0</v>
      </c>
      <c r="I6398" s="4"/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IFERROR(__xludf.DUMMYFUNCTION("""COMPUTED_VALUE"""),2.0)</f>
        <v>2</v>
      </c>
      <c r="G6400" s="1"/>
      <c r="H6400" s="3">
        <f>IFERROR(__xludf.DUMMYFUNCTION("""COMPUTED_VALUE"""),2.0)</f>
        <v>2</v>
      </c>
      <c r="I6400" s="4">
        <f>IFERROR(__xludf.DUMMYFUNCTION("""COMPUTED_VALUE"""),0.0)</f>
        <v>0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/>
      <c r="H6401" s="3">
        <f>IFERROR(__xludf.DUMMYFUNCTION("""COMPUTED_VALUE"""),0.0)</f>
        <v>0</v>
      </c>
      <c r="I6401" s="4"/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/>
      <c r="H6403" s="3">
        <f>IFERROR(__xludf.DUMMYFUNCTION("""COMPUTED_VALUE"""),0.0)</f>
        <v>0</v>
      </c>
      <c r="I6403" s="4"/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>
        <f>IFERROR(__xludf.DUMMYFUNCTION("""COMPUTED_VALUE"""),3.0)</f>
        <v>3</v>
      </c>
      <c r="H6404" s="3">
        <f>IFERROR(__xludf.DUMMYFUNCTION("""COMPUTED_VALUE"""),3.0)</f>
        <v>3</v>
      </c>
      <c r="I6404" s="4">
        <f>IFERROR(__xludf.DUMMYFUNCTION("""COMPUTED_VALUE"""),1.0)</f>
        <v>1</v>
      </c>
      <c r="J6404" s="1" t="str">
        <f>IFERROR(__xludf.DUMMYFUNCTION("""COMPUTED_VALUE"""),"Belle Bentazal")</f>
        <v>Belle Bentazal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IFERROR(__xludf.DUMMYFUNCTION("""COMPUTED_VALUE"""),6.0)</f>
        <v>6</v>
      </c>
      <c r="H6406" s="3">
        <f>IFERROR(__xludf.DUMMYFUNCTION("""COMPUTED_VALUE"""),6.0)</f>
        <v>6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IFERROR(__xludf.DUMMYFUNCTION("""COMPUTED_VALUE"""),"Audrey Feliciano")</f>
        <v>Audrey Feliciano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/>
      <c r="H6409" s="3">
        <f>IFERROR(__xludf.DUMMYFUNCTION("""COMPUTED_VALUE"""),0.0)</f>
        <v>0</v>
      </c>
      <c r="I6409" s="4"/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>
        <f>IFERROR(__xludf.DUMMYFUNCTION("""COMPUTED_VALUE"""),0.5)</f>
        <v>0.5</v>
      </c>
      <c r="G6410" s="1"/>
      <c r="H6410" s="3">
        <f>IFERROR(__xludf.DUMMYFUNCTION("""COMPUTED_VALUE"""),0.5)</f>
        <v>0.5</v>
      </c>
      <c r="I6410" s="4">
        <f>IFERROR(__xludf.DUMMYFUNCTION("""COMPUTED_VALUE"""),0.0)</f>
        <v>0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/>
      <c r="H6411" s="3">
        <f>IFERROR(__xludf.DUMMYFUNCTION("""COMPUTED_VALUE"""),0.0)</f>
        <v>0</v>
      </c>
      <c r="I6411" s="4"/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IFERROR(__xludf.DUMMYFUNCTION("""COMPUTED_VALUE"""),2.0)</f>
        <v>2</v>
      </c>
      <c r="G6413" s="1"/>
      <c r="H6413" s="3">
        <f>IFERROR(__xludf.DUMMYFUNCTION("""COMPUTED_VALUE"""),2.0)</f>
        <v>2</v>
      </c>
      <c r="I6413" s="4">
        <f>IFERROR(__xludf.DUMMYFUNCTION("""COMPUTED_VALUE"""),0.0)</f>
        <v>0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/>
      <c r="H6416" s="3">
        <f>IFERROR(__xludf.DUMMYFUNCTION("""COMPUTED_VALUE"""),0.0)</f>
        <v>0</v>
      </c>
      <c r="I6416" s="4"/>
      <c r="J6416" s="1" t="str">
        <f>IFERROR(__xludf.DUMMYFUNCTION("""COMPUTED_VALUE"""),"Nate Vela")</f>
        <v>Nate Vela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>
        <f>IFERROR(__xludf.DUMMYFUNCTION("""COMPUTED_VALUE"""),0.5)</f>
        <v>0.5</v>
      </c>
      <c r="G6419" s="1"/>
      <c r="H6419" s="3">
        <f>IFERROR(__xludf.DUMMYFUNCTION("""COMPUTED_VALUE"""),0.5)</f>
        <v>0.5</v>
      </c>
      <c r="I6419" s="4">
        <f>IFERROR(__xludf.DUMMYFUNCTION("""COMPUTED_VALUE"""),0.0)</f>
        <v>0</v>
      </c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IFERROR(__xludf.DUMMYFUNCTION("""COMPUTED_VALUE"""),2.0)</f>
        <v>2</v>
      </c>
      <c r="G6420" s="1"/>
      <c r="H6420" s="3">
        <f>IFERROR(__xludf.DUMMYFUNCTION("""COMPUTED_VALUE"""),2.0)</f>
        <v>2</v>
      </c>
      <c r="I6420" s="4">
        <f>IFERROR(__xludf.DUMMYFUNCTION("""COMPUTED_VALUE"""),0.0)</f>
        <v>0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/>
      <c r="H6422" s="3">
        <f>IFERROR(__xludf.DUMMYFUNCTION("""COMPUTED_VALUE"""),0.0)</f>
        <v>0</v>
      </c>
      <c r="I6422" s="4"/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/>
      <c r="H6423" s="3">
        <f>IFERROR(__xludf.DUMMYFUNCTION("""COMPUTED_VALUE"""),0.0)</f>
        <v>0</v>
      </c>
      <c r="I6423" s="4"/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/>
      <c r="H6424" s="3">
        <f>IFERROR(__xludf.DUMMYFUNCTION("""COMPUTED_VALUE"""),0.0)</f>
        <v>0</v>
      </c>
      <c r="I6424" s="4"/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IFERROR(__xludf.DUMMYFUNCTION("""COMPUTED_VALUE"""),8.25)</f>
        <v>8.25</v>
      </c>
      <c r="H6426" s="3">
        <f>IFERROR(__xludf.DUMMYFUNCTION("""COMPUTED_VALUE"""),8.25)</f>
        <v>8.25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/>
      <c r="H6427" s="3">
        <f>IFERROR(__xludf.DUMMYFUNCTION("""COMPUTED_VALUE"""),0.5)</f>
        <v>0.5</v>
      </c>
      <c r="I6427" s="4">
        <f>IFERROR(__xludf.DUMMYFUNCTION("""COMPUTED_VALUE"""),0.0)</f>
        <v>0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IFERROR(__xludf.DUMMYFUNCTION("""COMPUTED_VALUE"""),6.0)</f>
        <v>6</v>
      </c>
      <c r="H6431" s="3">
        <f>IFERROR(__xludf.DUMMYFUNCTION("""COMPUTED_VALUE"""),6.0)</f>
        <v>6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/>
      <c r="H6434" s="3">
        <f>IFERROR(__xludf.DUMMYFUNCTION("""COMPUTED_VALUE"""),0.0)</f>
        <v>0</v>
      </c>
      <c r="I6434" s="4"/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IFERROR(__xludf.DUMMYFUNCTION("""COMPUTED_VALUE"""),8.5)</f>
        <v>8.5</v>
      </c>
      <c r="H6435" s="3">
        <f>IFERROR(__xludf.DUMMYFUNCTION("""COMPUTED_VALUE"""),8.5)</f>
        <v>8.5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/>
      <c r="H6439" s="3">
        <f>IFERROR(__xludf.DUMMYFUNCTION("""COMPUTED_VALUE"""),0.0)</f>
        <v>0</v>
      </c>
      <c r="I6439" s="4"/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/>
      <c r="H6440" s="3">
        <f>IFERROR(__xludf.DUMMYFUNCTION("""COMPUTED_VALUE"""),0.0)</f>
        <v>0</v>
      </c>
      <c r="I6440" s="4"/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>
        <f>IFERROR(__xludf.DUMMYFUNCTION("""COMPUTED_VALUE"""),0.5)</f>
        <v>0.5</v>
      </c>
      <c r="G6441" s="1">
        <f>IFERROR(__xludf.DUMMYFUNCTION("""COMPUTED_VALUE"""),2.0)</f>
        <v>2</v>
      </c>
      <c r="H6441" s="3">
        <f>IFERROR(__xludf.DUMMYFUNCTION("""COMPUTED_VALUE"""),2.5)</f>
        <v>2.5</v>
      </c>
      <c r="I6441" s="4">
        <f>IFERROR(__xludf.DUMMYFUNCTION("""COMPUTED_VALUE"""),0.8)</f>
        <v>0.8</v>
      </c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/>
      <c r="H6448" s="3">
        <f>IFERROR(__xludf.DUMMYFUNCTION("""COMPUTED_VALUE"""),0.5)</f>
        <v>0.5</v>
      </c>
      <c r="I6448" s="4">
        <f>IFERROR(__xludf.DUMMYFUNCTION("""COMPUTED_VALUE"""),0.0)</f>
        <v>0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/>
      <c r="H6450" s="3">
        <f>IFERROR(__xludf.DUMMYFUNCTION("""COMPUTED_VALUE"""),0.0)</f>
        <v>0</v>
      </c>
      <c r="I6450" s="4"/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IFERROR(__xludf.DUMMYFUNCTION("""COMPUTED_VALUE"""),6.0)</f>
        <v>6</v>
      </c>
      <c r="H6451" s="3">
        <f>IFERROR(__xludf.DUMMYFUNCTION("""COMPUTED_VALUE"""),6.0)</f>
        <v>6</v>
      </c>
      <c r="I6451" s="4">
        <f>IFERROR(__xludf.DUMMYFUNCTION("""COMPUTED_VALUE"""),1.0)</f>
        <v>1</v>
      </c>
      <c r="J6451" s="1" t="str">
        <f>IFERROR(__xludf.DUMMYFUNCTION("""COMPUTED_VALUE"""),"Christine Anne Mabini")</f>
        <v>Christine Anne Mabini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IFERROR(__xludf.DUMMYFUNCTION("""COMPUTED_VALUE"""),2.0)</f>
        <v>2</v>
      </c>
      <c r="H6453" s="3">
        <f>IFERROR(__xludf.DUMMYFUNCTION("""COMPUTED_VALUE"""),2.5)</f>
        <v>2.5</v>
      </c>
      <c r="I6453" s="4">
        <f>IFERROR(__xludf.DUMMYFUNCTION("""COMPUTED_VALUE"""),0.8)</f>
        <v>0.8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/>
      <c r="H6455" s="3">
        <f>IFERROR(__xludf.DUMMYFUNCTION("""COMPUTED_VALUE"""),0.0)</f>
        <v>0</v>
      </c>
      <c r="I6455" s="4"/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IFERROR(__xludf.DUMMYFUNCTION("""COMPUTED_VALUE"""),2.0)</f>
        <v>2</v>
      </c>
      <c r="G6456" s="1"/>
      <c r="H6456" s="3">
        <f>IFERROR(__xludf.DUMMYFUNCTION("""COMPUTED_VALUE"""),2.0)</f>
        <v>2</v>
      </c>
      <c r="I6456" s="4">
        <f>IFERROR(__xludf.DUMMYFUNCTION("""COMPUTED_VALUE"""),0.0)</f>
        <v>0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/>
      <c r="H6457" s="3">
        <f>IFERROR(__xludf.DUMMYFUNCTION("""COMPUTED_VALUE"""),0.0)</f>
        <v>0</v>
      </c>
      <c r="I6457" s="4"/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IFERROR(__xludf.DUMMYFUNCTION("""COMPUTED_VALUE"""),"Christine Anne Mabini")</f>
        <v>Christine Anne Mabini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IFERROR(__xludf.DUMMYFUNCTION("""COMPUTED_VALUE"""),4.0)</f>
        <v>4</v>
      </c>
      <c r="G6460" s="1"/>
      <c r="H6460" s="3">
        <f>IFERROR(__xludf.DUMMYFUNCTION("""COMPUTED_VALUE"""),4.0)</f>
        <v>4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IFERROR(__xludf.DUMMYFUNCTION("""COMPUTED_VALUE"""),2.0)</f>
        <v>2</v>
      </c>
      <c r="G6461" s="1"/>
      <c r="H6461" s="3">
        <f>IFERROR(__xludf.DUMMYFUNCTION("""COMPUTED_VALUE"""),2.0)</f>
        <v>2</v>
      </c>
      <c r="I6461" s="4">
        <f>IFERROR(__xludf.DUMMYFUNCTION("""COMPUTED_VALUE"""),0.0)</f>
        <v>0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IFERROR(__xludf.DUMMYFUNCTION("""COMPUTED_VALUE"""),8.5)</f>
        <v>8.5</v>
      </c>
      <c r="H6464" s="3">
        <f>IFERROR(__xludf.DUMMYFUNCTION("""COMPUTED_VALUE"""),8.5)</f>
        <v>8.5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IFERROR(__xludf.DUMMYFUNCTION("""COMPUTED_VALUE"""),0.5)</f>
        <v>0.5</v>
      </c>
      <c r="G6466" s="1"/>
      <c r="H6466" s="3">
        <f>IFERROR(__xludf.DUMMYFUNCTION("""COMPUTED_VALUE"""),0.5)</f>
        <v>0.5</v>
      </c>
      <c r="I6466" s="4">
        <f>IFERROR(__xludf.DUMMYFUNCTION("""COMPUTED_VALUE"""),0.0)</f>
        <v>0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IFERROR(__xludf.DUMMYFUNCTION("""COMPUTED_VALUE"""),6.0)</f>
        <v>6</v>
      </c>
      <c r="H6468" s="3">
        <f>IFERROR(__xludf.DUMMYFUNCTION("""COMPUTED_VALUE"""),6.0)</f>
        <v>6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>
        <f>IFERROR(__xludf.DUMMYFUNCTION("""COMPUTED_VALUE"""),0.5)</f>
        <v>0.5</v>
      </c>
      <c r="G6471" s="1"/>
      <c r="H6471" s="3">
        <f>IFERROR(__xludf.DUMMYFUNCTION("""COMPUTED_VALUE"""),0.5)</f>
        <v>0.5</v>
      </c>
      <c r="I6471" s="4">
        <f>IFERROR(__xludf.DUMMYFUNCTION("""COMPUTED_VALUE"""),0.0)</f>
        <v>0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IFERROR(__xludf.DUMMYFUNCTION("""COMPUTED_VALUE"""),6.25)</f>
        <v>6.25</v>
      </c>
      <c r="H6472" s="3">
        <f>IFERROR(__xludf.DUMMYFUNCTION("""COMPUTED_VALUE"""),6.25)</f>
        <v>6.25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/>
      <c r="H6474" s="3">
        <f>IFERROR(__xludf.DUMMYFUNCTION("""COMPUTED_VALUE"""),0.5)</f>
        <v>0.5</v>
      </c>
      <c r="I6474" s="4">
        <f>IFERROR(__xludf.DUMMYFUNCTION("""COMPUTED_VALUE"""),0.0)</f>
        <v>0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IFERROR(__xludf.DUMMYFUNCTION("""COMPUTED_VALUE"""),9.5)</f>
        <v>9.5</v>
      </c>
      <c r="H6475" s="3">
        <f>IFERROR(__xludf.DUMMYFUNCTION("""COMPUTED_VALUE"""),9.5)</f>
        <v>9.5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/>
      <c r="H6476" s="3">
        <f>IFERROR(__xludf.DUMMYFUNCTION("""COMPUTED_VALUE"""),0.0)</f>
        <v>0</v>
      </c>
      <c r="I6476" s="4"/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IFERROR(__xludf.DUMMYFUNCTION("""COMPUTED_VALUE"""),2.0)</f>
        <v>2</v>
      </c>
      <c r="G6480" s="1"/>
      <c r="H6480" s="3">
        <f>IFERROR(__xludf.DUMMYFUNCTION("""COMPUTED_VALUE"""),2.0)</f>
        <v>2</v>
      </c>
      <c r="I6480" s="4">
        <f>IFERROR(__xludf.DUMMYFUNCTION("""COMPUTED_VALUE"""),0.0)</f>
        <v>0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/>
      <c r="H6482" s="3">
        <f>IFERROR(__xludf.DUMMYFUNCTION("""COMPUTED_VALUE"""),0.0)</f>
        <v>0</v>
      </c>
      <c r="I6482" s="4"/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/>
      <c r="H6483" s="3">
        <f>IFERROR(__xludf.DUMMYFUNCTION("""COMPUTED_VALUE"""),0.5)</f>
        <v>0.5</v>
      </c>
      <c r="I6483" s="4">
        <f>IFERROR(__xludf.DUMMYFUNCTION("""COMPUTED_VALUE"""),0.0)</f>
        <v>0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IFERROR(__xludf.DUMMYFUNCTION("""COMPUTED_VALUE"""),"Christine Anne Mabini")</f>
        <v>Christine Anne Mabini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/>
      <c r="H6490" s="3">
        <f>IFERROR(__xludf.DUMMYFUNCTION("""COMPUTED_VALUE"""),0.5)</f>
        <v>0.5</v>
      </c>
      <c r="I6490" s="4">
        <f>IFERROR(__xludf.DUMMYFUNCTION("""COMPUTED_VALUE"""),0.0)</f>
        <v>0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/>
      <c r="H6491" s="3">
        <f>IFERROR(__xludf.DUMMYFUNCTION("""COMPUTED_VALUE"""),0.5)</f>
        <v>0.5</v>
      </c>
      <c r="I6491" s="4">
        <f>IFERROR(__xludf.DUMMYFUNCTION("""COMPUTED_VALUE"""),0.0)</f>
        <v>0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>
        <f>IFERROR(__xludf.DUMMYFUNCTION("""COMPUTED_VALUE"""),0.5)</f>
        <v>0.5</v>
      </c>
      <c r="G6493" s="1">
        <f>IFERROR(__xludf.DUMMYFUNCTION("""COMPUTED_VALUE"""),2.5)</f>
        <v>2.5</v>
      </c>
      <c r="H6493" s="3">
        <f>IFERROR(__xludf.DUMMYFUNCTION("""COMPUTED_VALUE"""),3.0)</f>
        <v>3</v>
      </c>
      <c r="I6493" s="4">
        <f>IFERROR(__xludf.DUMMYFUNCTION("""COMPUTED_VALUE"""),0.8333333333333334)</f>
        <v>0.8333333333</v>
      </c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>
        <f>IFERROR(__xludf.DUMMYFUNCTION("""COMPUTED_VALUE"""),0.5)</f>
        <v>0.5</v>
      </c>
      <c r="G6495" s="1"/>
      <c r="H6495" s="3">
        <f>IFERROR(__xludf.DUMMYFUNCTION("""COMPUTED_VALUE"""),0.5)</f>
        <v>0.5</v>
      </c>
      <c r="I6495" s="4">
        <f>IFERROR(__xludf.DUMMYFUNCTION("""COMPUTED_VALUE"""),0.0)</f>
        <v>0</v>
      </c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/>
      <c r="H6497" s="3">
        <f>IFERROR(__xludf.DUMMYFUNCTION("""COMPUTED_VALUE"""),0.0)</f>
        <v>0</v>
      </c>
      <c r="I6497" s="4"/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/>
      <c r="H6499" s="3">
        <f>IFERROR(__xludf.DUMMYFUNCTION("""COMPUTED_VALUE"""),1.5)</f>
        <v>1.5</v>
      </c>
      <c r="I6499" s="4">
        <f>IFERROR(__xludf.DUMMYFUNCTION("""COMPUTED_VALUE"""),0.0)</f>
        <v>0</v>
      </c>
      <c r="J6499" s="1" t="str">
        <f>IFERROR(__xludf.DUMMYFUNCTION("""COMPUTED_VALUE"""),"Nate Vela")</f>
        <v>Nate Vela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>
        <f>IFERROR(__xludf.DUMMYFUNCTION("""COMPUTED_VALUE"""),0.5)</f>
        <v>0.5</v>
      </c>
      <c r="G6500" s="1"/>
      <c r="H6500" s="3">
        <f>IFERROR(__xludf.DUMMYFUNCTION("""COMPUTED_VALUE"""),0.5)</f>
        <v>0.5</v>
      </c>
      <c r="I6500" s="4">
        <f>IFERROR(__xludf.DUMMYFUNCTION("""COMPUTED_VALUE"""),0.0)</f>
        <v>0</v>
      </c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/>
      <c r="H6501" s="3">
        <f>IFERROR(__xludf.DUMMYFUNCTION("""COMPUTED_VALUE"""),0.0)</f>
        <v>0</v>
      </c>
      <c r="I6501" s="4"/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/>
      <c r="H6504" s="3">
        <f>IFERROR(__xludf.DUMMYFUNCTION("""COMPUTED_VALUE"""),0.0)</f>
        <v>0</v>
      </c>
      <c r="I6504" s="4"/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IFERROR(__xludf.DUMMYFUNCTION("""COMPUTED_VALUE"""),2.0)</f>
        <v>2</v>
      </c>
      <c r="H6506" s="3">
        <f>IFERROR(__xludf.DUMMYFUNCTION("""COMPUTED_VALUE"""),2.5)</f>
        <v>2.5</v>
      </c>
      <c r="I6506" s="4">
        <f>IFERROR(__xludf.DUMMYFUNCTION("""COMPUTED_VALUE"""),0.8)</f>
        <v>0.8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/>
      <c r="H6507" s="3">
        <f>IFERROR(__xludf.DUMMYFUNCTION("""COMPUTED_VALUE"""),0.5)</f>
        <v>0.5</v>
      </c>
      <c r="I6507" s="4">
        <f>IFERROR(__xludf.DUMMYFUNCTION("""COMPUTED_VALUE"""),0.0)</f>
        <v>0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/>
      <c r="H6510" s="3">
        <f>IFERROR(__xludf.DUMMYFUNCTION("""COMPUTED_VALUE"""),0.0)</f>
        <v>0</v>
      </c>
      <c r="I6510" s="4"/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IFERROR(__xludf.DUMMYFUNCTION("""COMPUTED_VALUE"""),2.0)</f>
        <v>2</v>
      </c>
      <c r="H6514" s="3">
        <f>IFERROR(__xludf.DUMMYFUNCTION("""COMPUTED_VALUE"""),2.5)</f>
        <v>2.5</v>
      </c>
      <c r="I6514" s="4">
        <f>IFERROR(__xludf.DUMMYFUNCTION("""COMPUTED_VALUE"""),0.8)</f>
        <v>0.8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IFERROR(__xludf.DUMMYFUNCTION("""COMPUTED_VALUE"""),"Belle Bentazal")</f>
        <v>Belle Bentazal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>
        <f>IFERROR(__xludf.DUMMYFUNCTION("""COMPUTED_VALUE"""),0.5)</f>
        <v>0.5</v>
      </c>
      <c r="G6520" s="1"/>
      <c r="H6520" s="3">
        <f>IFERROR(__xludf.DUMMYFUNCTION("""COMPUTED_VALUE"""),0.5)</f>
        <v>0.5</v>
      </c>
      <c r="I6520" s="4">
        <f>IFERROR(__xludf.DUMMYFUNCTION("""COMPUTED_VALUE"""),0.0)</f>
        <v>0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IFERROR(__xludf.DUMMYFUNCTION("""COMPUTED_VALUE"""),2.0)</f>
        <v>2</v>
      </c>
      <c r="H6521" s="3">
        <f>IFERROR(__xludf.DUMMYFUNCTION("""COMPUTED_VALUE"""),2.5)</f>
        <v>2.5</v>
      </c>
      <c r="I6521" s="4">
        <f>IFERROR(__xludf.DUMMYFUNCTION("""COMPUTED_VALUE"""),0.8)</f>
        <v>0.8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>
        <f>IFERROR(__xludf.DUMMYFUNCTION("""COMPUTED_VALUE"""),3.0)</f>
        <v>3</v>
      </c>
      <c r="H6522" s="3">
        <f>IFERROR(__xludf.DUMMYFUNCTION("""COMPUTED_VALUE"""),3.0)</f>
        <v>3</v>
      </c>
      <c r="I6522" s="4">
        <f>IFERROR(__xludf.DUMMYFUNCTION("""COMPUTED_VALUE"""),1.0)</f>
        <v>1</v>
      </c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/>
      <c r="H6523" s="3">
        <f>IFERROR(__xludf.DUMMYFUNCTION("""COMPUTED_VALUE"""),0.0)</f>
        <v>0</v>
      </c>
      <c r="I6523" s="4"/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/>
      <c r="H6524" s="3">
        <f>IFERROR(__xludf.DUMMYFUNCTION("""COMPUTED_VALUE"""),0.0)</f>
        <v>0</v>
      </c>
      <c r="I6524" s="4"/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IFERROR(__xludf.DUMMYFUNCTION("""COMPUTED_VALUE"""),6.25)</f>
        <v>6.25</v>
      </c>
      <c r="H6527" s="3">
        <f>IFERROR(__xludf.DUMMYFUNCTION("""COMPUTED_VALUE"""),6.25)</f>
        <v>6.25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/>
      <c r="H6530" s="3">
        <f>IFERROR(__xludf.DUMMYFUNCTION("""COMPUTED_VALUE"""),0.5)</f>
        <v>0.5</v>
      </c>
      <c r="I6530" s="4">
        <f>IFERROR(__xludf.DUMMYFUNCTION("""COMPUTED_VALUE"""),0.0)</f>
        <v>0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/>
      <c r="H6531" s="3">
        <f>IFERROR(__xludf.DUMMYFUNCTION("""COMPUTED_VALUE"""),0.0)</f>
        <v>0</v>
      </c>
      <c r="I6531" s="4"/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IFERROR(__xludf.DUMMYFUNCTION("""COMPUTED_VALUE"""),1.0)</f>
        <v>1</v>
      </c>
      <c r="H6532" s="3">
        <f>IFERROR(__xludf.DUMMYFUNCTION("""COMPUTED_VALUE"""),1.0)</f>
        <v>1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IFERROR(__xludf.DUMMYFUNCTION("""COMPUTED_VALUE"""),12.0)</f>
        <v>12</v>
      </c>
      <c r="H6534" s="3">
        <f>IFERROR(__xludf.DUMMYFUNCTION("""COMPUTED_VALUE"""),12.0)</f>
        <v>12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IFERROR(__xludf.DUMMYFUNCTION("""COMPUTED_VALUE"""),"Back of House Operations")</f>
        <v>Back of House Operations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IFERROR(__xludf.DUMMYFUNCTION("""COMPUTED_VALUE"""),"Jonathan Dimaculangan")</f>
        <v>Jonathan Dimaculangan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/>
      <c r="H6538" s="3">
        <f>IFERROR(__xludf.DUMMYFUNCTION("""COMPUTED_VALUE"""),0.0)</f>
        <v>0</v>
      </c>
      <c r="I6538" s="4"/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>
        <f>IFERROR(__xludf.DUMMYFUNCTION("""COMPUTED_VALUE"""),0.5)</f>
        <v>0.5</v>
      </c>
      <c r="G6541" s="1"/>
      <c r="H6541" s="3">
        <f>IFERROR(__xludf.DUMMYFUNCTION("""COMPUTED_VALUE"""),0.5)</f>
        <v>0.5</v>
      </c>
      <c r="I6541" s="4">
        <f>IFERROR(__xludf.DUMMYFUNCTION("""COMPUTED_VALUE"""),0.0)</f>
        <v>0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>
        <f>IFERROR(__xludf.DUMMYFUNCTION("""COMPUTED_VALUE"""),4.0)</f>
        <v>4</v>
      </c>
      <c r="G6542" s="1"/>
      <c r="H6542" s="3">
        <f>IFERROR(__xludf.DUMMYFUNCTION("""COMPUTED_VALUE"""),4.0)</f>
        <v>4</v>
      </c>
      <c r="I6542" s="4">
        <f>IFERROR(__xludf.DUMMYFUNCTION("""COMPUTED_VALUE"""),0.0)</f>
        <v>0</v>
      </c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IFERROR(__xludf.DUMMYFUNCTION("""COMPUTED_VALUE"""),8.5)</f>
        <v>8.5</v>
      </c>
      <c r="H6543" s="3">
        <f>IFERROR(__xludf.DUMMYFUNCTION("""COMPUTED_VALUE"""),8.5)</f>
        <v>8.5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>
        <f>IFERROR(__xludf.DUMMYFUNCTION("""COMPUTED_VALUE"""),0.75)</f>
        <v>0.75</v>
      </c>
      <c r="H6544" s="3">
        <f>IFERROR(__xludf.DUMMYFUNCTION("""COMPUTED_VALUE"""),1.25)</f>
        <v>1.25</v>
      </c>
      <c r="I6544" s="4">
        <f>IFERROR(__xludf.DUMMYFUNCTION("""COMPUTED_VALUE"""),0.6)</f>
        <v>0.6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>
        <f>IFERROR(__xludf.DUMMYFUNCTION("""COMPUTED_VALUE"""),3.0)</f>
        <v>3</v>
      </c>
      <c r="H6546" s="3">
        <f>IFERROR(__xludf.DUMMYFUNCTION("""COMPUTED_VALUE"""),3.0)</f>
        <v>3</v>
      </c>
      <c r="I6546" s="4">
        <f>IFERROR(__xludf.DUMMYFUNCTION("""COMPUTED_VALUE"""),1.0)</f>
        <v>1</v>
      </c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>
        <f>IFERROR(__xludf.DUMMYFUNCTION("""COMPUTED_VALUE"""),3.0)</f>
        <v>3</v>
      </c>
      <c r="H6548" s="3">
        <f>IFERROR(__xludf.DUMMYFUNCTION("""COMPUTED_VALUE"""),3.0)</f>
        <v>3</v>
      </c>
      <c r="I6548" s="4">
        <f>IFERROR(__xludf.DUMMYFUNCTION("""COMPUTED_VALUE"""),1.0)</f>
        <v>1</v>
      </c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IFERROR(__xludf.DUMMYFUNCTION("""COMPUTED_VALUE"""),0.25)</f>
        <v>0.25</v>
      </c>
      <c r="H6549" s="3">
        <f>IFERROR(__xludf.DUMMYFUNCTION("""COMPUTED_VALUE"""),0.25)</f>
        <v>0.25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/>
      <c r="H6553" s="3">
        <f>IFERROR(__xludf.DUMMYFUNCTION("""COMPUTED_VALUE"""),0.5)</f>
        <v>0.5</v>
      </c>
      <c r="I6553" s="4">
        <f>IFERROR(__xludf.DUMMYFUNCTION("""COMPUTED_VALUE"""),0.0)</f>
        <v>0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/>
      <c r="H6554" s="3">
        <f>IFERROR(__xludf.DUMMYFUNCTION("""COMPUTED_VALUE"""),0.0)</f>
        <v>0</v>
      </c>
      <c r="I6554" s="4"/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/>
      <c r="H6555" s="3">
        <f>IFERROR(__xludf.DUMMYFUNCTION("""COMPUTED_VALUE"""),0.0)</f>
        <v>0</v>
      </c>
      <c r="I6555" s="4"/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IFERROR(__xludf.DUMMYFUNCTION("""COMPUTED_VALUE"""),"Back of House Operations")</f>
        <v>Back of House Operations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IFERROR(__xludf.DUMMYFUNCTION("""COMPUTED_VALUE"""),"Jonathan Dimaculangan")</f>
        <v>Jonathan Dimaculangan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/>
      <c r="H6558" s="3">
        <f>IFERROR(__xludf.DUMMYFUNCTION("""COMPUTED_VALUE"""),0.0)</f>
        <v>0</v>
      </c>
      <c r="I6558" s="4"/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/>
      <c r="H6561" s="3">
        <f>IFERROR(__xludf.DUMMYFUNCTION("""COMPUTED_VALUE"""),0.0)</f>
        <v>0</v>
      </c>
      <c r="I6561" s="4"/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>
        <f>IFERROR(__xludf.DUMMYFUNCTION("""COMPUTED_VALUE"""),3.0)</f>
        <v>3</v>
      </c>
      <c r="H6562" s="3">
        <f>IFERROR(__xludf.DUMMYFUNCTION("""COMPUTED_VALUE"""),3.0)</f>
        <v>3</v>
      </c>
      <c r="I6562" s="4">
        <f>IFERROR(__xludf.DUMMYFUNCTION("""COMPUTED_VALUE"""),1.0)</f>
        <v>1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/>
      <c r="H6564" s="3">
        <f>IFERROR(__xludf.DUMMYFUNCTION("""COMPUTED_VALUE"""),0.0)</f>
        <v>0</v>
      </c>
      <c r="I6564" s="4"/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IFERROR(__xludf.DUMMYFUNCTION("""COMPUTED_VALUE"""),6.0)</f>
        <v>6</v>
      </c>
      <c r="H6569" s="3">
        <f>IFERROR(__xludf.DUMMYFUNCTION("""COMPUTED_VALUE"""),6.0)</f>
        <v>6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>
        <f>IFERROR(__xludf.DUMMYFUNCTION("""COMPUTED_VALUE"""),3.0)</f>
        <v>3</v>
      </c>
      <c r="H6572" s="3">
        <f>IFERROR(__xludf.DUMMYFUNCTION("""COMPUTED_VALUE"""),3.0)</f>
        <v>3</v>
      </c>
      <c r="I6572" s="4">
        <f>IFERROR(__xludf.DUMMYFUNCTION("""COMPUTED_VALUE"""),1.0)</f>
        <v>1</v>
      </c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IFERROR(__xludf.DUMMYFUNCTION("""COMPUTED_VALUE"""),4.0)</f>
        <v>4</v>
      </c>
      <c r="G6573" s="1"/>
      <c r="H6573" s="3">
        <f>IFERROR(__xludf.DUMMYFUNCTION("""COMPUTED_VALUE"""),4.0)</f>
        <v>4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/>
      <c r="H6574" s="3">
        <f>IFERROR(__xludf.DUMMYFUNCTION("""COMPUTED_VALUE"""),0.5)</f>
        <v>0.5</v>
      </c>
      <c r="I6574" s="4">
        <f>IFERROR(__xludf.DUMMYFUNCTION("""COMPUTED_VALUE"""),0.0)</f>
        <v>0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/>
      <c r="H6575" s="3">
        <f>IFERROR(__xludf.DUMMYFUNCTION("""COMPUTED_VALUE"""),0.0)</f>
        <v>0</v>
      </c>
      <c r="I6575" s="4"/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>
        <f>IFERROR(__xludf.DUMMYFUNCTION("""COMPUTED_VALUE"""),3.0)</f>
        <v>3</v>
      </c>
      <c r="H6576" s="3">
        <f>IFERROR(__xludf.DUMMYFUNCTION("""COMPUTED_VALUE"""),3.0)</f>
        <v>3</v>
      </c>
      <c r="I6576" s="4">
        <f>IFERROR(__xludf.DUMMYFUNCTION("""COMPUTED_VALUE"""),1.0)</f>
        <v>1</v>
      </c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IFERROR(__xludf.DUMMYFUNCTION("""COMPUTED_VALUE"""),4.0)</f>
        <v>4</v>
      </c>
      <c r="G6577" s="1"/>
      <c r="H6577" s="3">
        <f>IFERROR(__xludf.DUMMYFUNCTION("""COMPUTED_VALUE"""),4.0)</f>
        <v>4</v>
      </c>
      <c r="I6577" s="4">
        <f>IFERROR(__xludf.DUMMYFUNCTION("""COMPUTED_VALUE"""),0.0)</f>
        <v>0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>
        <f>IFERROR(__xludf.DUMMYFUNCTION("""COMPUTED_VALUE"""),3.0)</f>
        <v>3</v>
      </c>
      <c r="H6578" s="3">
        <f>IFERROR(__xludf.DUMMYFUNCTION("""COMPUTED_VALUE"""),3.0)</f>
        <v>3</v>
      </c>
      <c r="I6578" s="4">
        <f>IFERROR(__xludf.DUMMYFUNCTION("""COMPUTED_VALUE"""),1.0)</f>
        <v>1</v>
      </c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IFERROR(__xludf.DUMMYFUNCTION("""COMPUTED_VALUE"""),4.0)</f>
        <v>4</v>
      </c>
      <c r="G6579" s="1"/>
      <c r="H6579" s="3">
        <f>IFERROR(__xludf.DUMMYFUNCTION("""COMPUTED_VALUE"""),4.0)</f>
        <v>4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IFERROR(__xludf.DUMMYFUNCTION("""COMPUTED_VALUE"""),3.0)</f>
        <v>3</v>
      </c>
      <c r="H6581" s="3">
        <f>IFERROR(__xludf.DUMMYFUNCTION("""COMPUTED_VALUE"""),3.0)</f>
        <v>3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>
        <f>IFERROR(__xludf.DUMMYFUNCTION("""COMPUTED_VALUE"""),3.0)</f>
        <v>3</v>
      </c>
      <c r="H6583" s="3">
        <f>IFERROR(__xludf.DUMMYFUNCTION("""COMPUTED_VALUE"""),3.0)</f>
        <v>3</v>
      </c>
      <c r="I6583" s="4">
        <f>IFERROR(__xludf.DUMMYFUNCTION("""COMPUTED_VALUE"""),1.0)</f>
        <v>1</v>
      </c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IFERROR(__xludf.DUMMYFUNCTION("""COMPUTED_VALUE"""),6.0)</f>
        <v>6</v>
      </c>
      <c r="H6584" s="3">
        <f>IFERROR(__xludf.DUMMYFUNCTION("""COMPUTED_VALUE"""),6.0)</f>
        <v>6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>
        <f>IFERROR(__xludf.DUMMYFUNCTION("""COMPUTED_VALUE"""),0.5)</f>
        <v>0.5</v>
      </c>
      <c r="G6588" s="1"/>
      <c r="H6588" s="3">
        <f>IFERROR(__xludf.DUMMYFUNCTION("""COMPUTED_VALUE"""),0.5)</f>
        <v>0.5</v>
      </c>
      <c r="I6588" s="4">
        <f>IFERROR(__xludf.DUMMYFUNCTION("""COMPUTED_VALUE"""),0.0)</f>
        <v>0</v>
      </c>
      <c r="J6588" s="1" t="str">
        <f>IFERROR(__xludf.DUMMYFUNCTION("""COMPUTED_VALUE"""),"Nate Vela")</f>
        <v>Nate Vela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/>
      <c r="H6594" s="3">
        <f>IFERROR(__xludf.DUMMYFUNCTION("""COMPUTED_VALUE"""),0.0)</f>
        <v>0</v>
      </c>
      <c r="I6594" s="4"/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/>
      <c r="G6599" s="1">
        <f>IFERROR(__xludf.DUMMYFUNCTION("""COMPUTED_VALUE"""),3.0)</f>
        <v>3</v>
      </c>
      <c r="H6599" s="3">
        <f>IFERROR(__xludf.DUMMYFUNCTION("""COMPUTED_VALUE"""),3.0)</f>
        <v>3</v>
      </c>
      <c r="I6599" s="4">
        <f>IFERROR(__xludf.DUMMYFUNCTION("""COMPUTED_VALUE"""),1.0)</f>
        <v>1</v>
      </c>
      <c r="J6599" s="1" t="str">
        <f>IFERROR(__xludf.DUMMYFUNCTION("""COMPUTED_VALUE"""),"Vinz Lazaro")</f>
        <v>Vinz Lazaro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/>
      <c r="G6601" s="1"/>
      <c r="H6601" s="3">
        <f>IFERROR(__xludf.DUMMYFUNCTION("""COMPUTED_VALUE"""),0.0)</f>
        <v>0</v>
      </c>
      <c r="I6601" s="4"/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/>
      <c r="H6602" s="3">
        <f>IFERROR(__xludf.DUMMYFUNCTION("""COMPUTED_VALUE"""),0.5)</f>
        <v>0.5</v>
      </c>
      <c r="I6602" s="4">
        <f>IFERROR(__xludf.DUMMYFUNCTION("""COMPUTED_VALUE"""),0.0)</f>
        <v>0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>
        <f>IFERROR(__xludf.DUMMYFUNCTION("""COMPUTED_VALUE"""),0.5)</f>
        <v>0.5</v>
      </c>
      <c r="G6603" s="1"/>
      <c r="H6603" s="3">
        <f>IFERROR(__xludf.DUMMYFUNCTION("""COMPUTED_VALUE"""),0.5)</f>
        <v>0.5</v>
      </c>
      <c r="I6603" s="4">
        <f>IFERROR(__xludf.DUMMYFUNCTION("""COMPUTED_VALUE"""),0.0)</f>
        <v>0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/>
      <c r="H6604" s="3">
        <f>IFERROR(__xludf.DUMMYFUNCTION("""COMPUTED_VALUE"""),0.0)</f>
        <v>0</v>
      </c>
      <c r="I6604" s="4"/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/>
      <c r="G6607" s="1">
        <f>IFERROR(__xludf.DUMMYFUNCTION("""COMPUTED_VALUE"""),3.0)</f>
        <v>3</v>
      </c>
      <c r="H6607" s="3">
        <f>IFERROR(__xludf.DUMMYFUNCTION("""COMPUTED_VALUE"""),3.0)</f>
        <v>3</v>
      </c>
      <c r="I6607" s="4">
        <f>IFERROR(__xludf.DUMMYFUNCTION("""COMPUTED_VALUE"""),1.0)</f>
        <v>1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>
        <f>IFERROR(__xludf.DUMMYFUNCTION("""COMPUTED_VALUE"""),0.75)</f>
        <v>0.75</v>
      </c>
      <c r="H6610" s="3">
        <f>IFERROR(__xludf.DUMMYFUNCTION("""COMPUTED_VALUE"""),0.75)</f>
        <v>0.75</v>
      </c>
      <c r="I6610" s="4">
        <f>IFERROR(__xludf.DUMMYFUNCTION("""COMPUTED_VALUE"""),1.0)</f>
        <v>1</v>
      </c>
      <c r="J6610" s="1" t="str">
        <f>IFERROR(__xludf.DUMMYFUNCTION("""COMPUTED_VALUE"""),"Rose Gabilan")</f>
        <v>Rose Gabilan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/>
      <c r="H6611" s="3">
        <f>IFERROR(__xludf.DUMMYFUNCTION("""COMPUTED_VALUE"""),0.0)</f>
        <v>0</v>
      </c>
      <c r="I6611" s="4"/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/>
      <c r="G6618" s="1"/>
      <c r="H6618" s="3">
        <f>IFERROR(__xludf.DUMMYFUNCTION("""COMPUTED_VALUE"""),0.0)</f>
        <v>0</v>
      </c>
      <c r="I6618" s="4"/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/>
      <c r="G6620" s="1">
        <f>IFERROR(__xludf.DUMMYFUNCTION("""COMPUTED_VALUE"""),3.0)</f>
        <v>3</v>
      </c>
      <c r="H6620" s="3">
        <f>IFERROR(__xludf.DUMMYFUNCTION("""COMPUTED_VALUE"""),3.0)</f>
        <v>3</v>
      </c>
      <c r="I6620" s="4">
        <f>IFERROR(__xludf.DUMMYFUNCTION("""COMPUTED_VALUE"""),1.0)</f>
        <v>1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/>
      <c r="G6621" s="1">
        <f>IFERROR(__xludf.DUMMYFUNCTION("""COMPUTED_VALUE"""),3.0)</f>
        <v>3</v>
      </c>
      <c r="H6621" s="3">
        <f>IFERROR(__xludf.DUMMYFUNCTION("""COMPUTED_VALUE"""),3.0)</f>
        <v>3</v>
      </c>
      <c r="I6621" s="4">
        <f>IFERROR(__xludf.DUMMYFUNCTION("""COMPUTED_VALUE"""),1.0)</f>
        <v>1</v>
      </c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>
        <f>IFERROR(__xludf.DUMMYFUNCTION("""COMPUTED_VALUE"""),0.5)</f>
        <v>0.5</v>
      </c>
      <c r="G6624" s="1"/>
      <c r="H6624" s="3">
        <f>IFERROR(__xludf.DUMMYFUNCTION("""COMPUTED_VALUE"""),0.5)</f>
        <v>0.5</v>
      </c>
      <c r="I6624" s="4">
        <f>IFERROR(__xludf.DUMMYFUNCTION("""COMPUTED_VALUE"""),0.0)</f>
        <v>0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/>
      <c r="H6626" s="3">
        <f>IFERROR(__xludf.DUMMYFUNCTION("""COMPUTED_VALUE"""),0.0)</f>
        <v>0</v>
      </c>
      <c r="I6626" s="4"/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>
        <f>IFERROR(__xludf.DUMMYFUNCTION("""COMPUTED_VALUE"""),0.5)</f>
        <v>0.5</v>
      </c>
      <c r="H6627" s="3">
        <f>IFERROR(__xludf.DUMMYFUNCTION("""COMPUTED_VALUE"""),0.5)</f>
        <v>0.5</v>
      </c>
      <c r="I6627" s="4">
        <f>IFERROR(__xludf.DUMMYFUNCTION("""COMPUTED_VALUE"""),1.0)</f>
        <v>1</v>
      </c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/>
      <c r="H6628" s="3">
        <f>IFERROR(__xludf.DUMMYFUNCTION("""COMPUTED_VALUE"""),0.0)</f>
        <v>0</v>
      </c>
      <c r="I6628" s="4"/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IFERROR(__xludf.DUMMYFUNCTION("""COMPUTED_VALUE"""),"Segment-specific Support")</f>
        <v>Segment-specific Support</v>
      </c>
      <c r="D6629" s="1" t="str">
        <f>IFERROR(__xludf.DUMMYFUNCTION("""COMPUTED_VALUE"""),"415a5e08-54f0-4280-b179-b938b4a67267")</f>
        <v>415a5e08-54f0-4280-b179-b938b4a67267</v>
      </c>
      <c r="E6629" s="1">
        <f>IFERROR(__xludf.DUMMYFUNCTION("""COMPUTED_VALUE"""),8.904493645967E12)</f>
        <v>8904493645967</v>
      </c>
      <c r="F6629" s="1"/>
      <c r="G6629" s="1"/>
      <c r="H6629" s="3">
        <f>IFERROR(__xludf.DUMMYFUNCTION("""COMPUTED_VALUE"""),0.0)</f>
        <v>0</v>
      </c>
      <c r="I6629" s="4"/>
      <c r="J6629" s="1" t="str">
        <f>IFERROR(__xludf.DUMMYFUNCTION("""COMPUTED_VALUE"""),"Tash Kelly")</f>
        <v>Tash Kelly</v>
      </c>
      <c r="K6629" s="1" t="str">
        <f>IFERROR(__xludf.DUMMYFUNCTION("""COMPUTED_VALUE"""),"Affinity Support")</f>
        <v>Affinity Support</v>
      </c>
      <c r="L6629" s="1" t="str">
        <f>IFERROR(__xludf.DUMMYFUNCTION("""COMPUTED_VALUE"""),"SSS Affinity")</f>
        <v>SSS Affinity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IFERROR(__xludf.DUMMYFUNCTION("""COMPUTED_VALUE"""),0.5)</f>
        <v>0.5</v>
      </c>
      <c r="G6631" s="1"/>
      <c r="H6631" s="3">
        <f>IFERROR(__xludf.DUMMYFUNCTION("""COMPUTED_VALUE"""),0.5)</f>
        <v>0.5</v>
      </c>
      <c r="I6631" s="4">
        <f>IFERROR(__xludf.DUMMYFUNCTION("""COMPUTED_VALUE"""),0.0)</f>
        <v>0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IFERROR(__xludf.DUMMYFUNCTION("""COMPUTED_VALUE"""),4.0)</f>
        <v>4</v>
      </c>
      <c r="H6632" s="3">
        <f>IFERROR(__xludf.DUMMYFUNCTION("""COMPUTED_VALUE"""),4.0)</f>
        <v>4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/>
      <c r="H6635" s="3">
        <f>IFERROR(__xludf.DUMMYFUNCTION("""COMPUTED_VALUE"""),0.0)</f>
        <v>0</v>
      </c>
      <c r="I6635" s="4"/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>
        <f>IFERROR(__xludf.DUMMYFUNCTION("""COMPUTED_VALUE"""),0.5)</f>
        <v>0.5</v>
      </c>
      <c r="G6636" s="1"/>
      <c r="H6636" s="3">
        <f>IFERROR(__xludf.DUMMYFUNCTION("""COMPUTED_VALUE"""),0.5)</f>
        <v>0.5</v>
      </c>
      <c r="I6636" s="4">
        <f>IFERROR(__xludf.DUMMYFUNCTION("""COMPUTED_VALUE"""),0.0)</f>
        <v>0</v>
      </c>
      <c r="J6636" s="1" t="str">
        <f>IFERROR(__xludf.DUMMYFUNCTION("""COMPUTED_VALUE"""),"Nate Vela")</f>
        <v>Nate Vela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>
        <f>IFERROR(__xludf.DUMMYFUNCTION("""COMPUTED_VALUE"""),2.0)</f>
        <v>2</v>
      </c>
      <c r="G6637" s="1"/>
      <c r="H6637" s="3">
        <f>IFERROR(__xludf.DUMMYFUNCTION("""COMPUTED_VALUE"""),2.0)</f>
        <v>2</v>
      </c>
      <c r="I6637" s="4">
        <f>IFERROR(__xludf.DUMMYFUNCTION("""COMPUTED_VALUE"""),0.0)</f>
        <v>0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/>
      <c r="H6638" s="3">
        <f>IFERROR(__xludf.DUMMYFUNCTION("""COMPUTED_VALUE"""),0.0)</f>
        <v>0</v>
      </c>
      <c r="I6638" s="4"/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/>
      <c r="H6639" s="3">
        <f>IFERROR(__xludf.DUMMYFUNCTION("""COMPUTED_VALUE"""),0.5)</f>
        <v>0.5</v>
      </c>
      <c r="I6639" s="4">
        <f>IFERROR(__xludf.DUMMYFUNCTION("""COMPUTED_VALUE"""),0.0)</f>
        <v>0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IFERROR(__xludf.DUMMYFUNCTION("""COMPUTED_VALUE"""),4.0)</f>
        <v>4</v>
      </c>
      <c r="G6643" s="1"/>
      <c r="H6643" s="3">
        <f>IFERROR(__xludf.DUMMYFUNCTION("""COMPUTED_VALUE"""),4.0)</f>
        <v>4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/>
      <c r="H6646" s="3">
        <f>IFERROR(__xludf.DUMMYFUNCTION("""COMPUTED_VALUE"""),0.0)</f>
        <v>0</v>
      </c>
      <c r="I6646" s="4"/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>
        <f>IFERROR(__xludf.DUMMYFUNCTION("""COMPUTED_VALUE"""),2.0)</f>
        <v>2</v>
      </c>
      <c r="G6647" s="1"/>
      <c r="H6647" s="3">
        <f>IFERROR(__xludf.DUMMYFUNCTION("""COMPUTED_VALUE"""),2.0)</f>
        <v>2</v>
      </c>
      <c r="I6647" s="4">
        <f>IFERROR(__xludf.DUMMYFUNCTION("""COMPUTED_VALUE"""),0.0)</f>
        <v>0</v>
      </c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/>
      <c r="G6648" s="1"/>
      <c r="H6648" s="3">
        <f>IFERROR(__xludf.DUMMYFUNCTION("""COMPUTED_VALUE"""),0.0)</f>
        <v>0</v>
      </c>
      <c r="I6648" s="4"/>
      <c r="J6648" s="1" t="str">
        <f>IFERROR(__xludf.DUMMYFUNCTION("""COMPUTED_VALUE"""),"Mikhaela Decangchon")</f>
        <v>Mikhaela Decangchon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/>
      <c r="H6652" s="3">
        <f>IFERROR(__xludf.DUMMYFUNCTION("""COMPUTED_VALUE"""),1.0)</f>
        <v>1</v>
      </c>
      <c r="I6652" s="4">
        <f>IFERROR(__xludf.DUMMYFUNCTION("""COMPUTED_VALUE"""),0.0)</f>
        <v>0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IFERROR(__xludf.DUMMYFUNCTION("""COMPUTED_VALUE"""),2.5)</f>
        <v>2.5</v>
      </c>
      <c r="H6653" s="3">
        <f>IFERROR(__xludf.DUMMYFUNCTION("""COMPUTED_VALUE"""),3.0)</f>
        <v>3</v>
      </c>
      <c r="I6653" s="4">
        <f>IFERROR(__xludf.DUMMYFUNCTION("""COMPUTED_VALUE"""),0.8333333333333334)</f>
        <v>0.8333333333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IFERROR(__xludf.DUMMYFUNCTION("""COMPUTED_VALUE"""),8.5)</f>
        <v>8.5</v>
      </c>
      <c r="H6654" s="3">
        <f>IFERROR(__xludf.DUMMYFUNCTION("""COMPUTED_VALUE"""),8.5)</f>
        <v>8.5</v>
      </c>
      <c r="I6654" s="4">
        <f>IFERROR(__xludf.DUMMYFUNCTION("""COMPUTED_VALUE"""),1.0)</f>
        <v>1</v>
      </c>
      <c r="J6654" s="1" t="str">
        <f>IFERROR(__xludf.DUMMYFUNCTION("""COMPUTED_VALUE"""),"Christine Anne Mabini")</f>
        <v>Christine Anne Mabini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IFERROR(__xludf.DUMMYFUNCTION("""COMPUTED_VALUE"""),2.0)</f>
        <v>2</v>
      </c>
      <c r="G6655" s="1"/>
      <c r="H6655" s="3">
        <f>IFERROR(__xludf.DUMMYFUNCTION("""COMPUTED_VALUE"""),2.0)</f>
        <v>2</v>
      </c>
      <c r="I6655" s="4">
        <f>IFERROR(__xludf.DUMMYFUNCTION("""COMPUTED_VALUE"""),0.0)</f>
        <v>0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IFERROR(__xludf.DUMMYFUNCTION("""COMPUTED_VALUE"""),"#VALUE!")</f>
        <v>#VALUE!</v>
      </c>
      <c r="B6656" s="2"/>
      <c r="C6656" s="1" t="str">
        <f>IFERROR(__xludf.DUMMYFUNCTION("""COMPUTED_VALUE"""),"#N/A")</f>
        <v>#N/A</v>
      </c>
      <c r="D6656" s="1"/>
      <c r="E6656" s="1"/>
      <c r="F6656" s="1"/>
      <c r="G6656" s="1"/>
      <c r="H6656" s="3">
        <f>IFERROR(__xludf.DUMMYFUNCTION("""COMPUTED_VALUE"""),0.0)</f>
        <v>0</v>
      </c>
      <c r="I6656" s="4"/>
      <c r="J6656" s="1" t="str">
        <f>IFERROR(__xludf.DUMMYFUNCTION("""COMPUTED_VALUE"""),"#N/A")</f>
        <v>#N/A</v>
      </c>
      <c r="K6656" s="1" t="str">
        <f>IFERROR(__xludf.DUMMYFUNCTION("""COMPUTED_VALUE"""),"#N/A")</f>
        <v>#N/A</v>
      </c>
      <c r="L6656" s="1" t="str">
        <f>IFERROR(__xludf.DUMMYFUNCTION("""COMPUTED_VALUE"""),"#N/A")</f>
        <v>#N/A</v>
      </c>
    </row>
    <row r="6657">
      <c r="A6657" s="1" t="str">
        <f>IFERROR(__xludf.DUMMYFUNCTION("""COMPUTED_VALUE"""),"#VALUE!")</f>
        <v>#VALUE!</v>
      </c>
      <c r="B6657" s="2"/>
      <c r="C6657" s="1" t="str">
        <f>IFERROR(__xludf.DUMMYFUNCTION("""COMPUTED_VALUE"""),"#N/A")</f>
        <v>#N/A</v>
      </c>
      <c r="D6657" s="1"/>
      <c r="E6657" s="1"/>
      <c r="F6657" s="1"/>
      <c r="G6657" s="1"/>
      <c r="H6657" s="3">
        <f>IFERROR(__xludf.DUMMYFUNCTION("""COMPUTED_VALUE"""),0.0)</f>
        <v>0</v>
      </c>
      <c r="I6657" s="4"/>
      <c r="J6657" s="1" t="str">
        <f>IFERROR(__xludf.DUMMYFUNCTION("""COMPUTED_VALUE"""),"#N/A")</f>
        <v>#N/A</v>
      </c>
      <c r="K6657" s="1" t="str">
        <f>IFERROR(__xludf.DUMMYFUNCTION("""COMPUTED_VALUE"""),"#N/A")</f>
        <v>#N/A</v>
      </c>
      <c r="L6657" s="1" t="str">
        <f>IFERROR(__xludf.DUMMYFUNCTION("""COMPUTED_VALUE"""),"#N/A")</f>
        <v>#N/A</v>
      </c>
    </row>
    <row r="6658">
      <c r="A6658" s="1" t="str">
        <f>IFERROR(__xludf.DUMMYFUNCTION("""COMPUTED_VALUE"""),"#VALUE!")</f>
        <v>#VALUE!</v>
      </c>
      <c r="B6658" s="2"/>
      <c r="C6658" s="1" t="str">
        <f>IFERROR(__xludf.DUMMYFUNCTION("""COMPUTED_VALUE"""),"#N/A")</f>
        <v>#N/A</v>
      </c>
      <c r="D6658" s="1"/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IFERROR(__xludf.DUMMYFUNCTION("""COMPUTED_VALUE"""),"#N/A")</f>
        <v>#N/A</v>
      </c>
      <c r="K6658" s="1" t="str">
        <f>IFERROR(__xludf.DUMMYFUNCTION("""COMPUTED_VALUE"""),"#N/A")</f>
        <v>#N/A</v>
      </c>
      <c r="L6658" s="1" t="str">
        <f>IFERROR(__xludf.DUMMYFUNCTION("""COMPUTED_VALUE"""),"#N/A")</f>
        <v>#N/A</v>
      </c>
    </row>
    <row r="6659">
      <c r="A6659" s="1" t="str">
        <f>IFERROR(__xludf.DUMMYFUNCTION("""COMPUTED_VALUE"""),"#VALUE!")</f>
        <v>#VALUE!</v>
      </c>
      <c r="B6659" s="2"/>
      <c r="C6659" s="1" t="str">
        <f>IFERROR(__xludf.DUMMYFUNCTION("""COMPUTED_VALUE"""),"#N/A")</f>
        <v>#N/A</v>
      </c>
      <c r="D6659" s="1"/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IFERROR(__xludf.DUMMYFUNCTION("""COMPUTED_VALUE"""),"#N/A")</f>
        <v>#N/A</v>
      </c>
      <c r="K6659" s="1" t="str">
        <f>IFERROR(__xludf.DUMMYFUNCTION("""COMPUTED_VALUE"""),"#N/A")</f>
        <v>#N/A</v>
      </c>
      <c r="L6659" s="1" t="str">
        <f>IFERROR(__xludf.DUMMYFUNCTION("""COMPUTED_VALUE"""),"#N/A")</f>
        <v>#N/A</v>
      </c>
    </row>
    <row r="6660">
      <c r="A6660" s="1" t="str">
        <f>IFERROR(__xludf.DUMMYFUNCTION("""COMPUTED_VALUE"""),"#VALUE!")</f>
        <v>#VALUE!</v>
      </c>
      <c r="B6660" s="2"/>
      <c r="C6660" s="1" t="str">
        <f>IFERROR(__xludf.DUMMYFUNCTION("""COMPUTED_VALUE"""),"#N/A")</f>
        <v>#N/A</v>
      </c>
      <c r="D6660" s="1"/>
      <c r="E6660" s="1"/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IFERROR(__xludf.DUMMYFUNCTION("""COMPUTED_VALUE"""),"#N/A")</f>
        <v>#N/A</v>
      </c>
      <c r="K6660" s="1" t="str">
        <f>IFERROR(__xludf.DUMMYFUNCTION("""COMPUTED_VALUE"""),"#N/A")</f>
        <v>#N/A</v>
      </c>
      <c r="L6660" s="1" t="str">
        <f>IFERROR(__xludf.DUMMYFUNCTION("""COMPUTED_VALUE"""),"#N/A")</f>
        <v>#N/A</v>
      </c>
    </row>
    <row r="6661">
      <c r="A6661" s="1" t="str">
        <f>IFERROR(__xludf.DUMMYFUNCTION("""COMPUTED_VALUE"""),"#VALUE!")</f>
        <v>#VALUE!</v>
      </c>
      <c r="B6661" s="2"/>
      <c r="C6661" s="1" t="str">
        <f>IFERROR(__xludf.DUMMYFUNCTION("""COMPUTED_VALUE"""),"#N/A")</f>
        <v>#N/A</v>
      </c>
      <c r="D6661" s="1"/>
      <c r="E6661" s="1"/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IFERROR(__xludf.DUMMYFUNCTION("""COMPUTED_VALUE"""),"#N/A")</f>
        <v>#N/A</v>
      </c>
      <c r="K6661" s="1" t="str">
        <f>IFERROR(__xludf.DUMMYFUNCTION("""COMPUTED_VALUE"""),"#N/A")</f>
        <v>#N/A</v>
      </c>
      <c r="L6661" s="1" t="str">
        <f>IFERROR(__xludf.DUMMYFUNCTION("""COMPUTED_VALUE"""),"#N/A")</f>
        <v>#N/A</v>
      </c>
    </row>
    <row r="6662">
      <c r="A6662" s="1" t="str">
        <f>IFERROR(__xludf.DUMMYFUNCTION("""COMPUTED_VALUE"""),"#VALUE!")</f>
        <v>#VALUE!</v>
      </c>
      <c r="B6662" s="2"/>
      <c r="C6662" s="1" t="str">
        <f>IFERROR(__xludf.DUMMYFUNCTION("""COMPUTED_VALUE"""),"#N/A")</f>
        <v>#N/A</v>
      </c>
      <c r="D6662" s="1"/>
      <c r="E6662" s="1"/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IFERROR(__xludf.DUMMYFUNCTION("""COMPUTED_VALUE"""),"#N/A")</f>
        <v>#N/A</v>
      </c>
      <c r="K6662" s="1" t="str">
        <f>IFERROR(__xludf.DUMMYFUNCTION("""COMPUTED_VALUE"""),"#N/A")</f>
        <v>#N/A</v>
      </c>
      <c r="L6662" s="1" t="str">
        <f>IFERROR(__xludf.DUMMYFUNCTION("""COMPUTED_VALUE"""),"#N/A")</f>
        <v>#N/A</v>
      </c>
    </row>
    <row r="6663">
      <c r="A6663" s="1" t="str">
        <f>IFERROR(__xludf.DUMMYFUNCTION("""COMPUTED_VALUE"""),"#VALUE!")</f>
        <v>#VALUE!</v>
      </c>
      <c r="B6663" s="2"/>
      <c r="C6663" s="1" t="str">
        <f>IFERROR(__xludf.DUMMYFUNCTION("""COMPUTED_VALUE"""),"#N/A")</f>
        <v>#N/A</v>
      </c>
      <c r="D6663" s="1"/>
      <c r="E6663" s="1"/>
      <c r="F6663" s="1"/>
      <c r="G6663" s="1"/>
      <c r="H6663" s="3">
        <f>IFERROR(__xludf.DUMMYFUNCTION("""COMPUTED_VALUE"""),0.0)</f>
        <v>0</v>
      </c>
      <c r="I6663" s="4"/>
      <c r="J6663" s="1" t="str">
        <f>IFERROR(__xludf.DUMMYFUNCTION("""COMPUTED_VALUE"""),"#N/A")</f>
        <v>#N/A</v>
      </c>
      <c r="K6663" s="1" t="str">
        <f>IFERROR(__xludf.DUMMYFUNCTION("""COMPUTED_VALUE"""),"#N/A")</f>
        <v>#N/A</v>
      </c>
      <c r="L6663" s="1" t="str">
        <f>IFERROR(__xludf.DUMMYFUNCTION("""COMPUTED_VALUE"""),"#N/A")</f>
        <v>#N/A</v>
      </c>
    </row>
    <row r="6664">
      <c r="A6664" s="1" t="str">
        <f>IFERROR(__xludf.DUMMYFUNCTION("""COMPUTED_VALUE"""),"#VALUE!")</f>
        <v>#VALUE!</v>
      </c>
      <c r="B6664" s="2"/>
      <c r="C6664" s="1" t="str">
        <f>IFERROR(__xludf.DUMMYFUNCTION("""COMPUTED_VALUE"""),"#N/A")</f>
        <v>#N/A</v>
      </c>
      <c r="D6664" s="1"/>
      <c r="E6664" s="1"/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IFERROR(__xludf.DUMMYFUNCTION("""COMPUTED_VALUE"""),"#N/A")</f>
        <v>#N/A</v>
      </c>
      <c r="K6664" s="1" t="str">
        <f>IFERROR(__xludf.DUMMYFUNCTION("""COMPUTED_VALUE"""),"#N/A")</f>
        <v>#N/A</v>
      </c>
      <c r="L6664" s="1" t="str">
        <f>IFERROR(__xludf.DUMMYFUNCTION("""COMPUTED_VALUE"""),"#N/A")</f>
        <v>#N/A</v>
      </c>
    </row>
    <row r="6665">
      <c r="A6665" s="1" t="str">
        <f>IFERROR(__xludf.DUMMYFUNCTION("""COMPUTED_VALUE"""),"#VALUE!")</f>
        <v>#VALUE!</v>
      </c>
      <c r="B6665" s="2"/>
      <c r="C6665" s="1" t="str">
        <f>IFERROR(__xludf.DUMMYFUNCTION("""COMPUTED_VALUE"""),"#N/A")</f>
        <v>#N/A</v>
      </c>
      <c r="D6665" s="1"/>
      <c r="E6665" s="1"/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IFERROR(__xludf.DUMMYFUNCTION("""COMPUTED_VALUE"""),"#N/A")</f>
        <v>#N/A</v>
      </c>
      <c r="K6665" s="1" t="str">
        <f>IFERROR(__xludf.DUMMYFUNCTION("""COMPUTED_VALUE"""),"#N/A")</f>
        <v>#N/A</v>
      </c>
      <c r="L6665" s="1" t="str">
        <f>IFERROR(__xludf.DUMMYFUNCTION("""COMPUTED_VALUE"""),"#N/A")</f>
        <v>#N/A</v>
      </c>
    </row>
    <row r="6666">
      <c r="A6666" s="1" t="str">
        <f>IFERROR(__xludf.DUMMYFUNCTION("""COMPUTED_VALUE"""),"#VALUE!")</f>
        <v>#VALUE!</v>
      </c>
      <c r="B6666" s="2"/>
      <c r="C6666" s="1" t="str">
        <f>IFERROR(__xludf.DUMMYFUNCTION("""COMPUTED_VALUE"""),"#N/A")</f>
        <v>#N/A</v>
      </c>
      <c r="D6666" s="1"/>
      <c r="E6666" s="1"/>
      <c r="F6666" s="1"/>
      <c r="G6666" s="1"/>
      <c r="H6666" s="3">
        <f>IFERROR(__xludf.DUMMYFUNCTION("""COMPUTED_VALUE"""),0.0)</f>
        <v>0</v>
      </c>
      <c r="I6666" s="4"/>
      <c r="J6666" s="1" t="str">
        <f>IFERROR(__xludf.DUMMYFUNCTION("""COMPUTED_VALUE"""),"#N/A")</f>
        <v>#N/A</v>
      </c>
      <c r="K6666" s="1" t="str">
        <f>IFERROR(__xludf.DUMMYFUNCTION("""COMPUTED_VALUE"""),"#N/A")</f>
        <v>#N/A</v>
      </c>
      <c r="L6666" s="1" t="str">
        <f>IFERROR(__xludf.DUMMYFUNCTION("""COMPUTED_VALUE"""),"#N/A")</f>
        <v>#N/A</v>
      </c>
    </row>
    <row r="6667">
      <c r="A6667" s="1" t="str">
        <f>IFERROR(__xludf.DUMMYFUNCTION("""COMPUTED_VALUE"""),"#VALUE!")</f>
        <v>#VALUE!</v>
      </c>
      <c r="B6667" s="2"/>
      <c r="C6667" s="1" t="str">
        <f>IFERROR(__xludf.DUMMYFUNCTION("""COMPUTED_VALUE"""),"#N/A")</f>
        <v>#N/A</v>
      </c>
      <c r="D6667" s="1"/>
      <c r="E6667" s="1"/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IFERROR(__xludf.DUMMYFUNCTION("""COMPUTED_VALUE"""),"#N/A")</f>
        <v>#N/A</v>
      </c>
      <c r="K6667" s="1" t="str">
        <f>IFERROR(__xludf.DUMMYFUNCTION("""COMPUTED_VALUE"""),"#N/A")</f>
        <v>#N/A</v>
      </c>
      <c r="L6667" s="1" t="str">
        <f>IFERROR(__xludf.DUMMYFUNCTION("""COMPUTED_VALUE"""),"#N/A")</f>
        <v>#N/A</v>
      </c>
    </row>
    <row r="6668">
      <c r="A6668" s="1" t="str">
        <f>IFERROR(__xludf.DUMMYFUNCTION("""COMPUTED_VALUE"""),"#VALUE!")</f>
        <v>#VALUE!</v>
      </c>
      <c r="B6668" s="2"/>
      <c r="C6668" s="1" t="str">
        <f>IFERROR(__xludf.DUMMYFUNCTION("""COMPUTED_VALUE"""),"#N/A")</f>
        <v>#N/A</v>
      </c>
      <c r="D6668" s="1"/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IFERROR(__xludf.DUMMYFUNCTION("""COMPUTED_VALUE"""),"#N/A")</f>
        <v>#N/A</v>
      </c>
      <c r="K6668" s="1" t="str">
        <f>IFERROR(__xludf.DUMMYFUNCTION("""COMPUTED_VALUE"""),"#N/A")</f>
        <v>#N/A</v>
      </c>
      <c r="L6668" s="1" t="str">
        <f>IFERROR(__xludf.DUMMYFUNCTION("""COMPUTED_VALUE"""),"#N/A")</f>
        <v>#N/A</v>
      </c>
    </row>
    <row r="6669">
      <c r="A6669" s="1" t="str">
        <f>IFERROR(__xludf.DUMMYFUNCTION("""COMPUTED_VALUE"""),"#VALUE!")</f>
        <v>#VALUE!</v>
      </c>
      <c r="B6669" s="2"/>
      <c r="C6669" s="1" t="str">
        <f>IFERROR(__xludf.DUMMYFUNCTION("""COMPUTED_VALUE"""),"#N/A")</f>
        <v>#N/A</v>
      </c>
      <c r="D6669" s="1"/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IFERROR(__xludf.DUMMYFUNCTION("""COMPUTED_VALUE"""),"#N/A")</f>
        <v>#N/A</v>
      </c>
      <c r="K6669" s="1" t="str">
        <f>IFERROR(__xludf.DUMMYFUNCTION("""COMPUTED_VALUE"""),"#N/A")</f>
        <v>#N/A</v>
      </c>
      <c r="L6669" s="1" t="str">
        <f>IFERROR(__xludf.DUMMYFUNCTION("""COMPUTED_VALUE"""),"#N/A")</f>
        <v>#N/A</v>
      </c>
    </row>
    <row r="6670">
      <c r="A6670" s="1" t="str">
        <f>IFERROR(__xludf.DUMMYFUNCTION("""COMPUTED_VALUE"""),"#VALUE!")</f>
        <v>#VALUE!</v>
      </c>
      <c r="B6670" s="2"/>
      <c r="C6670" s="1" t="str">
        <f>IFERROR(__xludf.DUMMYFUNCTION("""COMPUTED_VALUE"""),"#N/A")</f>
        <v>#N/A</v>
      </c>
      <c r="D6670" s="1"/>
      <c r="E6670" s="1"/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IFERROR(__xludf.DUMMYFUNCTION("""COMPUTED_VALUE"""),"#N/A")</f>
        <v>#N/A</v>
      </c>
      <c r="K6670" s="1" t="str">
        <f>IFERROR(__xludf.DUMMYFUNCTION("""COMPUTED_VALUE"""),"#N/A")</f>
        <v>#N/A</v>
      </c>
      <c r="L6670" s="1" t="str">
        <f>IFERROR(__xludf.DUMMYFUNCTION("""COMPUTED_VALUE"""),"#N/A")</f>
        <v>#N/A</v>
      </c>
    </row>
    <row r="6671">
      <c r="A6671" s="1" t="str">
        <f>IFERROR(__xludf.DUMMYFUNCTION("""COMPUTED_VALUE"""),"#VALUE!")</f>
        <v>#VALUE!</v>
      </c>
      <c r="B6671" s="2"/>
      <c r="C6671" s="1" t="str">
        <f>IFERROR(__xludf.DUMMYFUNCTION("""COMPUTED_VALUE"""),"#N/A")</f>
        <v>#N/A</v>
      </c>
      <c r="D6671" s="1"/>
      <c r="E6671" s="1"/>
      <c r="F6671" s="1"/>
      <c r="G6671" s="1"/>
      <c r="H6671" s="3">
        <f>IFERROR(__xludf.DUMMYFUNCTION("""COMPUTED_VALUE"""),0.0)</f>
        <v>0</v>
      </c>
      <c r="I6671" s="4"/>
      <c r="J6671" s="1" t="str">
        <f>IFERROR(__xludf.DUMMYFUNCTION("""COMPUTED_VALUE"""),"#N/A")</f>
        <v>#N/A</v>
      </c>
      <c r="K6671" s="1" t="str">
        <f>IFERROR(__xludf.DUMMYFUNCTION("""COMPUTED_VALUE"""),"#N/A")</f>
        <v>#N/A</v>
      </c>
      <c r="L6671" s="1" t="str">
        <f>IFERROR(__xludf.DUMMYFUNCTION("""COMPUTED_VALUE"""),"#N/A")</f>
        <v>#N/A</v>
      </c>
    </row>
    <row r="6672">
      <c r="A6672" s="1" t="str">
        <f>IFERROR(__xludf.DUMMYFUNCTION("""COMPUTED_VALUE"""),"#VALUE!")</f>
        <v>#VALUE!</v>
      </c>
      <c r="B6672" s="2"/>
      <c r="C6672" s="1" t="str">
        <f>IFERROR(__xludf.DUMMYFUNCTION("""COMPUTED_VALUE"""),"#N/A")</f>
        <v>#N/A</v>
      </c>
      <c r="D6672" s="1"/>
      <c r="E6672" s="1"/>
      <c r="F6672" s="1"/>
      <c r="G6672" s="1"/>
      <c r="H6672" s="3">
        <f>IFERROR(__xludf.DUMMYFUNCTION("""COMPUTED_VALUE"""),0.0)</f>
        <v>0</v>
      </c>
      <c r="I6672" s="4"/>
      <c r="J6672" s="1" t="str">
        <f>IFERROR(__xludf.DUMMYFUNCTION("""COMPUTED_VALUE"""),"#N/A")</f>
        <v>#N/A</v>
      </c>
      <c r="K6672" s="1" t="str">
        <f>IFERROR(__xludf.DUMMYFUNCTION("""COMPUTED_VALUE"""),"#N/A")</f>
        <v>#N/A</v>
      </c>
      <c r="L6672" s="1" t="str">
        <f>IFERROR(__xludf.DUMMYFUNCTION("""COMPUTED_VALUE"""),"#N/A")</f>
        <v>#N/A</v>
      </c>
    </row>
    <row r="6673">
      <c r="A6673" s="1" t="str">
        <f>IFERROR(__xludf.DUMMYFUNCTION("""COMPUTED_VALUE"""),"#VALUE!")</f>
        <v>#VALUE!</v>
      </c>
      <c r="B6673" s="2"/>
      <c r="C6673" s="1" t="str">
        <f>IFERROR(__xludf.DUMMYFUNCTION("""COMPUTED_VALUE"""),"#N/A")</f>
        <v>#N/A</v>
      </c>
      <c r="D6673" s="1"/>
      <c r="E6673" s="1"/>
      <c r="F6673" s="1"/>
      <c r="G6673" s="1"/>
      <c r="H6673" s="3">
        <f>IFERROR(__xludf.DUMMYFUNCTION("""COMPUTED_VALUE"""),0.0)</f>
        <v>0</v>
      </c>
      <c r="I6673" s="4"/>
      <c r="J6673" s="1" t="str">
        <f>IFERROR(__xludf.DUMMYFUNCTION("""COMPUTED_VALUE"""),"#N/A")</f>
        <v>#N/A</v>
      </c>
      <c r="K6673" s="1" t="str">
        <f>IFERROR(__xludf.DUMMYFUNCTION("""COMPUTED_VALUE"""),"#N/A")</f>
        <v>#N/A</v>
      </c>
      <c r="L6673" s="1" t="str">
        <f>IFERROR(__xludf.DUMMYFUNCTION("""COMPUTED_VALUE"""),"#N/A")</f>
        <v>#N/A</v>
      </c>
    </row>
    <row r="6674">
      <c r="A6674" s="1" t="str">
        <f>IFERROR(__xludf.DUMMYFUNCTION("""COMPUTED_VALUE"""),"#VALUE!")</f>
        <v>#VALUE!</v>
      </c>
      <c r="B6674" s="2"/>
      <c r="C6674" s="1" t="str">
        <f>IFERROR(__xludf.DUMMYFUNCTION("""COMPUTED_VALUE"""),"#N/A")</f>
        <v>#N/A</v>
      </c>
      <c r="D6674" s="1"/>
      <c r="E6674" s="1"/>
      <c r="F6674" s="1"/>
      <c r="G6674" s="1"/>
      <c r="H6674" s="3">
        <f>IFERROR(__xludf.DUMMYFUNCTION("""COMPUTED_VALUE"""),0.0)</f>
        <v>0</v>
      </c>
      <c r="I6674" s="4"/>
      <c r="J6674" s="1" t="str">
        <f>IFERROR(__xludf.DUMMYFUNCTION("""COMPUTED_VALUE"""),"#N/A")</f>
        <v>#N/A</v>
      </c>
      <c r="K6674" s="1" t="str">
        <f>IFERROR(__xludf.DUMMYFUNCTION("""COMPUTED_VALUE"""),"#N/A")</f>
        <v>#N/A</v>
      </c>
      <c r="L6674" s="1" t="str">
        <f>IFERROR(__xludf.DUMMYFUNCTION("""COMPUTED_VALUE"""),"#N/A")</f>
        <v>#N/A</v>
      </c>
    </row>
    <row r="6675">
      <c r="A6675" s="1" t="str">
        <f>IFERROR(__xludf.DUMMYFUNCTION("""COMPUTED_VALUE"""),"#VALUE!")</f>
        <v>#VALUE!</v>
      </c>
      <c r="B6675" s="2"/>
      <c r="C6675" s="1" t="str">
        <f>IFERROR(__xludf.DUMMYFUNCTION("""COMPUTED_VALUE"""),"#N/A")</f>
        <v>#N/A</v>
      </c>
      <c r="D6675" s="1"/>
      <c r="E6675" s="1"/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IFERROR(__xludf.DUMMYFUNCTION("""COMPUTED_VALUE"""),"#N/A")</f>
        <v>#N/A</v>
      </c>
      <c r="K6675" s="1" t="str">
        <f>IFERROR(__xludf.DUMMYFUNCTION("""COMPUTED_VALUE"""),"#N/A")</f>
        <v>#N/A</v>
      </c>
      <c r="L6675" s="1" t="str">
        <f>IFERROR(__xludf.DUMMYFUNCTION("""COMPUTED_VALUE"""),"#N/A")</f>
        <v>#N/A</v>
      </c>
    </row>
    <row r="6676">
      <c r="A6676" s="1" t="str">
        <f>IFERROR(__xludf.DUMMYFUNCTION("""COMPUTED_VALUE"""),"#VALUE!")</f>
        <v>#VALUE!</v>
      </c>
      <c r="B6676" s="2"/>
      <c r="C6676" s="1" t="str">
        <f>IFERROR(__xludf.DUMMYFUNCTION("""COMPUTED_VALUE"""),"#N/A")</f>
        <v>#N/A</v>
      </c>
      <c r="D6676" s="1"/>
      <c r="E6676" s="1"/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IFERROR(__xludf.DUMMYFUNCTION("""COMPUTED_VALUE"""),"#N/A")</f>
        <v>#N/A</v>
      </c>
      <c r="K6676" s="1" t="str">
        <f>IFERROR(__xludf.DUMMYFUNCTION("""COMPUTED_VALUE"""),"#N/A")</f>
        <v>#N/A</v>
      </c>
      <c r="L6676" s="1" t="str">
        <f>IFERROR(__xludf.DUMMYFUNCTION("""COMPUTED_VALUE"""),"#N/A")</f>
        <v>#N/A</v>
      </c>
    </row>
    <row r="6677">
      <c r="A6677" s="1" t="str">
        <f>IFERROR(__xludf.DUMMYFUNCTION("""COMPUTED_VALUE"""),"#VALUE!")</f>
        <v>#VALUE!</v>
      </c>
      <c r="B6677" s="2"/>
      <c r="C6677" s="1" t="str">
        <f>IFERROR(__xludf.DUMMYFUNCTION("""COMPUTED_VALUE"""),"#N/A")</f>
        <v>#N/A</v>
      </c>
      <c r="D6677" s="1"/>
      <c r="E6677" s="1"/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IFERROR(__xludf.DUMMYFUNCTION("""COMPUTED_VALUE"""),"#N/A")</f>
        <v>#N/A</v>
      </c>
      <c r="K6677" s="1" t="str">
        <f>IFERROR(__xludf.DUMMYFUNCTION("""COMPUTED_VALUE"""),"#N/A")</f>
        <v>#N/A</v>
      </c>
      <c r="L6677" s="1" t="str">
        <f>IFERROR(__xludf.DUMMYFUNCTION("""COMPUTED_VALUE"""),"#N/A")</f>
        <v>#N/A</v>
      </c>
    </row>
    <row r="6678">
      <c r="A6678" s="1" t="str">
        <f>IFERROR(__xludf.DUMMYFUNCTION("""COMPUTED_VALUE"""),"#VALUE!")</f>
        <v>#VALUE!</v>
      </c>
      <c r="B6678" s="2"/>
      <c r="C6678" s="1" t="str">
        <f>IFERROR(__xludf.DUMMYFUNCTION("""COMPUTED_VALUE"""),"#N/A")</f>
        <v>#N/A</v>
      </c>
      <c r="D6678" s="1"/>
      <c r="E6678" s="1"/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IFERROR(__xludf.DUMMYFUNCTION("""COMPUTED_VALUE"""),"#N/A")</f>
        <v>#N/A</v>
      </c>
      <c r="K6678" s="1" t="str">
        <f>IFERROR(__xludf.DUMMYFUNCTION("""COMPUTED_VALUE"""),"#N/A")</f>
        <v>#N/A</v>
      </c>
      <c r="L6678" s="1" t="str">
        <f>IFERROR(__xludf.DUMMYFUNCTION("""COMPUTED_VALUE"""),"#N/A")</f>
        <v>#N/A</v>
      </c>
    </row>
    <row r="6679">
      <c r="A6679" s="1" t="str">
        <f>IFERROR(__xludf.DUMMYFUNCTION("""COMPUTED_VALUE"""),"#VALUE!")</f>
        <v>#VALUE!</v>
      </c>
      <c r="B6679" s="2"/>
      <c r="C6679" s="1" t="str">
        <f>IFERROR(__xludf.DUMMYFUNCTION("""COMPUTED_VALUE"""),"#N/A")</f>
        <v>#N/A</v>
      </c>
      <c r="D6679" s="1"/>
      <c r="E6679" s="1"/>
      <c r="F6679" s="1"/>
      <c r="G6679" s="1"/>
      <c r="H6679" s="3">
        <f>IFERROR(__xludf.DUMMYFUNCTION("""COMPUTED_VALUE"""),0.0)</f>
        <v>0</v>
      </c>
      <c r="I6679" s="4"/>
      <c r="J6679" s="1" t="str">
        <f>IFERROR(__xludf.DUMMYFUNCTION("""COMPUTED_VALUE"""),"#N/A")</f>
        <v>#N/A</v>
      </c>
      <c r="K6679" s="1" t="str">
        <f>IFERROR(__xludf.DUMMYFUNCTION("""COMPUTED_VALUE"""),"#N/A")</f>
        <v>#N/A</v>
      </c>
      <c r="L6679" s="1" t="str">
        <f>IFERROR(__xludf.DUMMYFUNCTION("""COMPUTED_VALUE"""),"#N/A")</f>
        <v>#N/A</v>
      </c>
    </row>
    <row r="6680">
      <c r="A6680" s="1" t="str">
        <f>IFERROR(__xludf.DUMMYFUNCTION("""COMPUTED_VALUE"""),"#VALUE!")</f>
        <v>#VALUE!</v>
      </c>
      <c r="B6680" s="2"/>
      <c r="C6680" s="1" t="str">
        <f>IFERROR(__xludf.DUMMYFUNCTION("""COMPUTED_VALUE"""),"#N/A")</f>
        <v>#N/A</v>
      </c>
      <c r="D6680" s="1"/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IFERROR(__xludf.DUMMYFUNCTION("""COMPUTED_VALUE"""),"#N/A")</f>
        <v>#N/A</v>
      </c>
      <c r="K6680" s="1" t="str">
        <f>IFERROR(__xludf.DUMMYFUNCTION("""COMPUTED_VALUE"""),"#N/A")</f>
        <v>#N/A</v>
      </c>
      <c r="L6680" s="1" t="str">
        <f>IFERROR(__xludf.DUMMYFUNCTION("""COMPUTED_VALUE"""),"#N/A")</f>
        <v>#N/A</v>
      </c>
    </row>
    <row r="6681">
      <c r="A6681" s="1" t="str">
        <f>IFERROR(__xludf.DUMMYFUNCTION("""COMPUTED_VALUE"""),"#VALUE!")</f>
        <v>#VALUE!</v>
      </c>
      <c r="B6681" s="2"/>
      <c r="C6681" s="1" t="str">
        <f>IFERROR(__xludf.DUMMYFUNCTION("""COMPUTED_VALUE"""),"#N/A")</f>
        <v>#N/A</v>
      </c>
      <c r="D6681" s="1"/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IFERROR(__xludf.DUMMYFUNCTION("""COMPUTED_VALUE"""),"#N/A")</f>
        <v>#N/A</v>
      </c>
      <c r="K6681" s="1" t="str">
        <f>IFERROR(__xludf.DUMMYFUNCTION("""COMPUTED_VALUE"""),"#N/A")</f>
        <v>#N/A</v>
      </c>
      <c r="L6681" s="1" t="str">
        <f>IFERROR(__xludf.DUMMYFUNCTION("""COMPUTED_VALUE"""),"#N/A")</f>
        <v>#N/A</v>
      </c>
    </row>
    <row r="6682">
      <c r="A6682" s="1" t="str">
        <f>IFERROR(__xludf.DUMMYFUNCTION("""COMPUTED_VALUE"""),"#VALUE!")</f>
        <v>#VALUE!</v>
      </c>
      <c r="B6682" s="2"/>
      <c r="C6682" s="1" t="str">
        <f>IFERROR(__xludf.DUMMYFUNCTION("""COMPUTED_VALUE"""),"#N/A")</f>
        <v>#N/A</v>
      </c>
      <c r="D6682" s="1"/>
      <c r="E6682" s="1"/>
      <c r="F6682" s="1"/>
      <c r="G6682" s="1"/>
      <c r="H6682" s="3">
        <f>IFERROR(__xludf.DUMMYFUNCTION("""COMPUTED_VALUE"""),0.0)</f>
        <v>0</v>
      </c>
      <c r="I6682" s="4"/>
      <c r="J6682" s="1" t="str">
        <f>IFERROR(__xludf.DUMMYFUNCTION("""COMPUTED_VALUE"""),"#N/A")</f>
        <v>#N/A</v>
      </c>
      <c r="K6682" s="1" t="str">
        <f>IFERROR(__xludf.DUMMYFUNCTION("""COMPUTED_VALUE"""),"#N/A")</f>
        <v>#N/A</v>
      </c>
      <c r="L6682" s="1" t="str">
        <f>IFERROR(__xludf.DUMMYFUNCTION("""COMPUTED_VALUE"""),"#N/A")</f>
        <v>#N/A</v>
      </c>
    </row>
    <row r="6683">
      <c r="A6683" s="1" t="str">
        <f>IFERROR(__xludf.DUMMYFUNCTION("""COMPUTED_VALUE"""),"#VALUE!")</f>
        <v>#VALUE!</v>
      </c>
      <c r="B6683" s="2"/>
      <c r="C6683" s="1" t="str">
        <f>IFERROR(__xludf.DUMMYFUNCTION("""COMPUTED_VALUE"""),"#N/A")</f>
        <v>#N/A</v>
      </c>
      <c r="D6683" s="1"/>
      <c r="E6683" s="1"/>
      <c r="F6683" s="1"/>
      <c r="G6683" s="1"/>
      <c r="H6683" s="3">
        <f>IFERROR(__xludf.DUMMYFUNCTION("""COMPUTED_VALUE"""),0.0)</f>
        <v>0</v>
      </c>
      <c r="I6683" s="4"/>
      <c r="J6683" s="1" t="str">
        <f>IFERROR(__xludf.DUMMYFUNCTION("""COMPUTED_VALUE"""),"#N/A")</f>
        <v>#N/A</v>
      </c>
      <c r="K6683" s="1" t="str">
        <f>IFERROR(__xludf.DUMMYFUNCTION("""COMPUTED_VALUE"""),"#N/A")</f>
        <v>#N/A</v>
      </c>
      <c r="L6683" s="1" t="str">
        <f>IFERROR(__xludf.DUMMYFUNCTION("""COMPUTED_VALUE"""),"#N/A")</f>
        <v>#N/A</v>
      </c>
    </row>
    <row r="6684">
      <c r="A6684" s="1" t="str">
        <f>IFERROR(__xludf.DUMMYFUNCTION("""COMPUTED_VALUE"""),"#VALUE!")</f>
        <v>#VALUE!</v>
      </c>
      <c r="B6684" s="2"/>
      <c r="C6684" s="1" t="str">
        <f>IFERROR(__xludf.DUMMYFUNCTION("""COMPUTED_VALUE"""),"#N/A")</f>
        <v>#N/A</v>
      </c>
      <c r="D6684" s="1"/>
      <c r="E6684" s="1"/>
      <c r="F6684" s="1"/>
      <c r="G6684" s="1"/>
      <c r="H6684" s="3">
        <f>IFERROR(__xludf.DUMMYFUNCTION("""COMPUTED_VALUE"""),0.0)</f>
        <v>0</v>
      </c>
      <c r="I6684" s="4"/>
      <c r="J6684" s="1" t="str">
        <f>IFERROR(__xludf.DUMMYFUNCTION("""COMPUTED_VALUE"""),"#N/A")</f>
        <v>#N/A</v>
      </c>
      <c r="K6684" s="1" t="str">
        <f>IFERROR(__xludf.DUMMYFUNCTION("""COMPUTED_VALUE"""),"#N/A")</f>
        <v>#N/A</v>
      </c>
      <c r="L6684" s="1" t="str">
        <f>IFERROR(__xludf.DUMMYFUNCTION("""COMPUTED_VALUE"""),"#N/A")</f>
        <v>#N/A</v>
      </c>
    </row>
    <row r="6685">
      <c r="A6685" s="1" t="str">
        <f>IFERROR(__xludf.DUMMYFUNCTION("""COMPUTED_VALUE"""),"#VALUE!")</f>
        <v>#VALUE!</v>
      </c>
      <c r="B6685" s="2"/>
      <c r="C6685" s="1" t="str">
        <f>IFERROR(__xludf.DUMMYFUNCTION("""COMPUTED_VALUE"""),"#N/A")</f>
        <v>#N/A</v>
      </c>
      <c r="D6685" s="1"/>
      <c r="E6685" s="1"/>
      <c r="F6685" s="1"/>
      <c r="G6685" s="1"/>
      <c r="H6685" s="3">
        <f>IFERROR(__xludf.DUMMYFUNCTION("""COMPUTED_VALUE"""),0.0)</f>
        <v>0</v>
      </c>
      <c r="I6685" s="4"/>
      <c r="J6685" s="1" t="str">
        <f>IFERROR(__xludf.DUMMYFUNCTION("""COMPUTED_VALUE"""),"#N/A")</f>
        <v>#N/A</v>
      </c>
      <c r="K6685" s="1" t="str">
        <f>IFERROR(__xludf.DUMMYFUNCTION("""COMPUTED_VALUE"""),"#N/A")</f>
        <v>#N/A</v>
      </c>
      <c r="L6685" s="1" t="str">
        <f>IFERROR(__xludf.DUMMYFUNCTION("""COMPUTED_VALUE"""),"#N/A")</f>
        <v>#N/A</v>
      </c>
    </row>
    <row r="6686">
      <c r="A6686" s="1" t="str">
        <f>IFERROR(__xludf.DUMMYFUNCTION("""COMPUTED_VALUE"""),"#VALUE!")</f>
        <v>#VALUE!</v>
      </c>
      <c r="B6686" s="2"/>
      <c r="C6686" s="1" t="str">
        <f>IFERROR(__xludf.DUMMYFUNCTION("""COMPUTED_VALUE"""),"#N/A")</f>
        <v>#N/A</v>
      </c>
      <c r="D6686" s="1"/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IFERROR(__xludf.DUMMYFUNCTION("""COMPUTED_VALUE"""),"#N/A")</f>
        <v>#N/A</v>
      </c>
      <c r="K6686" s="1" t="str">
        <f>IFERROR(__xludf.DUMMYFUNCTION("""COMPUTED_VALUE"""),"#N/A")</f>
        <v>#N/A</v>
      </c>
      <c r="L6686" s="1" t="str">
        <f>IFERROR(__xludf.DUMMYFUNCTION("""COMPUTED_VALUE"""),"#N/A")</f>
        <v>#N/A</v>
      </c>
    </row>
    <row r="6687">
      <c r="A6687" s="1" t="str">
        <f>IFERROR(__xludf.DUMMYFUNCTION("""COMPUTED_VALUE"""),"#VALUE!")</f>
        <v>#VALUE!</v>
      </c>
      <c r="B6687" s="2"/>
      <c r="C6687" s="1" t="str">
        <f>IFERROR(__xludf.DUMMYFUNCTION("""COMPUTED_VALUE"""),"#N/A")</f>
        <v>#N/A</v>
      </c>
      <c r="D6687" s="1"/>
      <c r="E6687" s="1"/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IFERROR(__xludf.DUMMYFUNCTION("""COMPUTED_VALUE"""),"#N/A")</f>
        <v>#N/A</v>
      </c>
      <c r="K6687" s="1" t="str">
        <f>IFERROR(__xludf.DUMMYFUNCTION("""COMPUTED_VALUE"""),"#N/A")</f>
        <v>#N/A</v>
      </c>
      <c r="L6687" s="1" t="str">
        <f>IFERROR(__xludf.DUMMYFUNCTION("""COMPUTED_VALUE"""),"#N/A")</f>
        <v>#N/A</v>
      </c>
    </row>
    <row r="6688">
      <c r="A6688" s="1" t="str">
        <f>IFERROR(__xludf.DUMMYFUNCTION("""COMPUTED_VALUE"""),"#VALUE!")</f>
        <v>#VALUE!</v>
      </c>
      <c r="B6688" s="2"/>
      <c r="C6688" s="1" t="str">
        <f>IFERROR(__xludf.DUMMYFUNCTION("""COMPUTED_VALUE"""),"#N/A")</f>
        <v>#N/A</v>
      </c>
      <c r="D6688" s="1"/>
      <c r="E6688" s="1"/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IFERROR(__xludf.DUMMYFUNCTION("""COMPUTED_VALUE"""),"#N/A")</f>
        <v>#N/A</v>
      </c>
      <c r="K6688" s="1" t="str">
        <f>IFERROR(__xludf.DUMMYFUNCTION("""COMPUTED_VALUE"""),"#N/A")</f>
        <v>#N/A</v>
      </c>
      <c r="L6688" s="1" t="str">
        <f>IFERROR(__xludf.DUMMYFUNCTION("""COMPUTED_VALUE"""),"#N/A")</f>
        <v>#N/A</v>
      </c>
    </row>
    <row r="6689">
      <c r="A6689" s="1" t="str">
        <f>IFERROR(__xludf.DUMMYFUNCTION("""COMPUTED_VALUE"""),"#VALUE!")</f>
        <v>#VALUE!</v>
      </c>
      <c r="B6689" s="2"/>
      <c r="C6689" s="1" t="str">
        <f>IFERROR(__xludf.DUMMYFUNCTION("""COMPUTED_VALUE"""),"#N/A")</f>
        <v>#N/A</v>
      </c>
      <c r="D6689" s="1"/>
      <c r="E6689" s="1"/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IFERROR(__xludf.DUMMYFUNCTION("""COMPUTED_VALUE"""),"#N/A")</f>
        <v>#N/A</v>
      </c>
      <c r="K6689" s="1" t="str">
        <f>IFERROR(__xludf.DUMMYFUNCTION("""COMPUTED_VALUE"""),"#N/A")</f>
        <v>#N/A</v>
      </c>
      <c r="L6689" s="1" t="str">
        <f>IFERROR(__xludf.DUMMYFUNCTION("""COMPUTED_VALUE"""),"#N/A")</f>
        <v>#N/A</v>
      </c>
    </row>
    <row r="6690">
      <c r="A6690" s="1" t="str">
        <f>IFERROR(__xludf.DUMMYFUNCTION("""COMPUTED_VALUE"""),"#VALUE!")</f>
        <v>#VALUE!</v>
      </c>
      <c r="B6690" s="2"/>
      <c r="C6690" s="1" t="str">
        <f>IFERROR(__xludf.DUMMYFUNCTION("""COMPUTED_VALUE"""),"#N/A")</f>
        <v>#N/A</v>
      </c>
      <c r="D6690" s="1"/>
      <c r="E6690" s="1"/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IFERROR(__xludf.DUMMYFUNCTION("""COMPUTED_VALUE"""),"#N/A")</f>
        <v>#N/A</v>
      </c>
      <c r="K6690" s="1" t="str">
        <f>IFERROR(__xludf.DUMMYFUNCTION("""COMPUTED_VALUE"""),"#N/A")</f>
        <v>#N/A</v>
      </c>
      <c r="L6690" s="1" t="str">
        <f>IFERROR(__xludf.DUMMYFUNCTION("""COMPUTED_VALUE"""),"#N/A")</f>
        <v>#N/A</v>
      </c>
    </row>
    <row r="6691">
      <c r="A6691" s="1" t="str">
        <f>IFERROR(__xludf.DUMMYFUNCTION("""COMPUTED_VALUE"""),"#VALUE!")</f>
        <v>#VALUE!</v>
      </c>
      <c r="B6691" s="2"/>
      <c r="C6691" s="1" t="str">
        <f>IFERROR(__xludf.DUMMYFUNCTION("""COMPUTED_VALUE"""),"#N/A")</f>
        <v>#N/A</v>
      </c>
      <c r="D6691" s="1"/>
      <c r="E6691" s="1"/>
      <c r="F6691" s="1"/>
      <c r="G6691" s="1"/>
      <c r="H6691" s="3">
        <f>IFERROR(__xludf.DUMMYFUNCTION("""COMPUTED_VALUE"""),0.0)</f>
        <v>0</v>
      </c>
      <c r="I6691" s="4"/>
      <c r="J6691" s="1" t="str">
        <f>IFERROR(__xludf.DUMMYFUNCTION("""COMPUTED_VALUE"""),"#N/A")</f>
        <v>#N/A</v>
      </c>
      <c r="K6691" s="1" t="str">
        <f>IFERROR(__xludf.DUMMYFUNCTION("""COMPUTED_VALUE"""),"#N/A")</f>
        <v>#N/A</v>
      </c>
      <c r="L6691" s="1" t="str">
        <f>IFERROR(__xludf.DUMMYFUNCTION("""COMPUTED_VALUE"""),"#N/A")</f>
        <v>#N/A</v>
      </c>
    </row>
    <row r="6692">
      <c r="A6692" s="1" t="str">
        <f>IFERROR(__xludf.DUMMYFUNCTION("""COMPUTED_VALUE"""),"#VALUE!")</f>
        <v>#VALUE!</v>
      </c>
      <c r="B6692" s="2"/>
      <c r="C6692" s="1" t="str">
        <f>IFERROR(__xludf.DUMMYFUNCTION("""COMPUTED_VALUE"""),"#N/A")</f>
        <v>#N/A</v>
      </c>
      <c r="D6692" s="1"/>
      <c r="E6692" s="1"/>
      <c r="F6692" s="1"/>
      <c r="G6692" s="1"/>
      <c r="H6692" s="3">
        <f>IFERROR(__xludf.DUMMYFUNCTION("""COMPUTED_VALUE"""),0.0)</f>
        <v>0</v>
      </c>
      <c r="I6692" s="4"/>
      <c r="J6692" s="1" t="str">
        <f>IFERROR(__xludf.DUMMYFUNCTION("""COMPUTED_VALUE"""),"#N/A")</f>
        <v>#N/A</v>
      </c>
      <c r="K6692" s="1" t="str">
        <f>IFERROR(__xludf.DUMMYFUNCTION("""COMPUTED_VALUE"""),"#N/A")</f>
        <v>#N/A</v>
      </c>
      <c r="L6692" s="1" t="str">
        <f>IFERROR(__xludf.DUMMYFUNCTION("""COMPUTED_VALUE"""),"#N/A")</f>
        <v>#N/A</v>
      </c>
    </row>
    <row r="6693">
      <c r="A6693" s="1" t="str">
        <f>IFERROR(__xludf.DUMMYFUNCTION("""COMPUTED_VALUE"""),"#VALUE!")</f>
        <v>#VALUE!</v>
      </c>
      <c r="B6693" s="2"/>
      <c r="C6693" s="1" t="str">
        <f>IFERROR(__xludf.DUMMYFUNCTION("""COMPUTED_VALUE"""),"#N/A")</f>
        <v>#N/A</v>
      </c>
      <c r="D6693" s="1"/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IFERROR(__xludf.DUMMYFUNCTION("""COMPUTED_VALUE"""),"#N/A")</f>
        <v>#N/A</v>
      </c>
      <c r="K6693" s="1" t="str">
        <f>IFERROR(__xludf.DUMMYFUNCTION("""COMPUTED_VALUE"""),"#N/A")</f>
        <v>#N/A</v>
      </c>
      <c r="L6693" s="1" t="str">
        <f>IFERROR(__xludf.DUMMYFUNCTION("""COMPUTED_VALUE"""),"#N/A")</f>
        <v>#N/A</v>
      </c>
    </row>
    <row r="6694">
      <c r="A6694" s="1" t="str">
        <f>IFERROR(__xludf.DUMMYFUNCTION("""COMPUTED_VALUE"""),"#VALUE!")</f>
        <v>#VALUE!</v>
      </c>
      <c r="B6694" s="2"/>
      <c r="C6694" s="1" t="str">
        <f>IFERROR(__xludf.DUMMYFUNCTION("""COMPUTED_VALUE"""),"#N/A")</f>
        <v>#N/A</v>
      </c>
      <c r="D6694" s="1"/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IFERROR(__xludf.DUMMYFUNCTION("""COMPUTED_VALUE"""),"#N/A")</f>
        <v>#N/A</v>
      </c>
      <c r="K6694" s="1" t="str">
        <f>IFERROR(__xludf.DUMMYFUNCTION("""COMPUTED_VALUE"""),"#N/A")</f>
        <v>#N/A</v>
      </c>
      <c r="L6694" s="1" t="str">
        <f>IFERROR(__xludf.DUMMYFUNCTION("""COMPUTED_VALUE"""),"#N/A")</f>
        <v>#N/A</v>
      </c>
    </row>
    <row r="6695">
      <c r="A6695" s="1" t="str">
        <f>IFERROR(__xludf.DUMMYFUNCTION("""COMPUTED_VALUE"""),"#VALUE!")</f>
        <v>#VALUE!</v>
      </c>
      <c r="B6695" s="2"/>
      <c r="C6695" s="1" t="str">
        <f>IFERROR(__xludf.DUMMYFUNCTION("""COMPUTED_VALUE"""),"#N/A")</f>
        <v>#N/A</v>
      </c>
      <c r="D6695" s="1"/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IFERROR(__xludf.DUMMYFUNCTION("""COMPUTED_VALUE"""),"#N/A")</f>
        <v>#N/A</v>
      </c>
      <c r="K6695" s="1" t="str">
        <f>IFERROR(__xludf.DUMMYFUNCTION("""COMPUTED_VALUE"""),"#N/A")</f>
        <v>#N/A</v>
      </c>
      <c r="L6695" s="1" t="str">
        <f>IFERROR(__xludf.DUMMYFUNCTION("""COMPUTED_VALUE"""),"#N/A")</f>
        <v>#N/A</v>
      </c>
    </row>
    <row r="6696">
      <c r="A6696" s="1" t="str">
        <f>IFERROR(__xludf.DUMMYFUNCTION("""COMPUTED_VALUE"""),"#VALUE!")</f>
        <v>#VALUE!</v>
      </c>
      <c r="B6696" s="2"/>
      <c r="C6696" s="1" t="str">
        <f>IFERROR(__xludf.DUMMYFUNCTION("""COMPUTED_VALUE"""),"#N/A")</f>
        <v>#N/A</v>
      </c>
      <c r="D6696" s="1"/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IFERROR(__xludf.DUMMYFUNCTION("""COMPUTED_VALUE"""),"#N/A")</f>
        <v>#N/A</v>
      </c>
      <c r="K6696" s="1" t="str">
        <f>IFERROR(__xludf.DUMMYFUNCTION("""COMPUTED_VALUE"""),"#N/A")</f>
        <v>#N/A</v>
      </c>
      <c r="L6696" s="1" t="str">
        <f>IFERROR(__xludf.DUMMYFUNCTION("""COMPUTED_VALUE"""),"#N/A")</f>
        <v>#N/A</v>
      </c>
    </row>
    <row r="6697">
      <c r="A6697" s="1" t="str">
        <f>IFERROR(__xludf.DUMMYFUNCTION("""COMPUTED_VALUE"""),"#VALUE!")</f>
        <v>#VALUE!</v>
      </c>
      <c r="B6697" s="2"/>
      <c r="C6697" s="1" t="str">
        <f>IFERROR(__xludf.DUMMYFUNCTION("""COMPUTED_VALUE"""),"#N/A")</f>
        <v>#N/A</v>
      </c>
      <c r="D6697" s="1"/>
      <c r="E6697" s="1"/>
      <c r="F6697" s="1"/>
      <c r="G6697" s="1"/>
      <c r="H6697" s="3">
        <f>IFERROR(__xludf.DUMMYFUNCTION("""COMPUTED_VALUE"""),0.0)</f>
        <v>0</v>
      </c>
      <c r="I6697" s="4"/>
      <c r="J6697" s="1" t="str">
        <f>IFERROR(__xludf.DUMMYFUNCTION("""COMPUTED_VALUE"""),"#N/A")</f>
        <v>#N/A</v>
      </c>
      <c r="K6697" s="1" t="str">
        <f>IFERROR(__xludf.DUMMYFUNCTION("""COMPUTED_VALUE"""),"#N/A")</f>
        <v>#N/A</v>
      </c>
      <c r="L6697" s="1" t="str">
        <f>IFERROR(__xludf.DUMMYFUNCTION("""COMPUTED_VALUE"""),"#N/A")</f>
        <v>#N/A</v>
      </c>
    </row>
    <row r="6698">
      <c r="A6698" s="1" t="str">
        <f>IFERROR(__xludf.DUMMYFUNCTION("""COMPUTED_VALUE"""),"#VALUE!")</f>
        <v>#VALUE!</v>
      </c>
      <c r="B6698" s="2"/>
      <c r="C6698" s="1" t="str">
        <f>IFERROR(__xludf.DUMMYFUNCTION("""COMPUTED_VALUE"""),"#N/A")</f>
        <v>#N/A</v>
      </c>
      <c r="D6698" s="1"/>
      <c r="E6698" s="1"/>
      <c r="F6698" s="1"/>
      <c r="G6698" s="1"/>
      <c r="H6698" s="3">
        <f>IFERROR(__xludf.DUMMYFUNCTION("""COMPUTED_VALUE"""),0.0)</f>
        <v>0</v>
      </c>
      <c r="I6698" s="4"/>
      <c r="J6698" s="1" t="str">
        <f>IFERROR(__xludf.DUMMYFUNCTION("""COMPUTED_VALUE"""),"#N/A")</f>
        <v>#N/A</v>
      </c>
      <c r="K6698" s="1" t="str">
        <f>IFERROR(__xludf.DUMMYFUNCTION("""COMPUTED_VALUE"""),"#N/A")</f>
        <v>#N/A</v>
      </c>
      <c r="L6698" s="1" t="str">
        <f>IFERROR(__xludf.DUMMYFUNCTION("""COMPUTED_VALUE"""),"#N/A")</f>
        <v>#N/A</v>
      </c>
    </row>
    <row r="6699">
      <c r="A6699" s="1" t="str">
        <f>IFERROR(__xludf.DUMMYFUNCTION("""COMPUTED_VALUE"""),"#VALUE!")</f>
        <v>#VALUE!</v>
      </c>
      <c r="B6699" s="2"/>
      <c r="C6699" s="1" t="str">
        <f>IFERROR(__xludf.DUMMYFUNCTION("""COMPUTED_VALUE"""),"#N/A")</f>
        <v>#N/A</v>
      </c>
      <c r="D6699" s="1"/>
      <c r="E6699" s="1"/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IFERROR(__xludf.DUMMYFUNCTION("""COMPUTED_VALUE"""),"#N/A")</f>
        <v>#N/A</v>
      </c>
      <c r="K6699" s="1" t="str">
        <f>IFERROR(__xludf.DUMMYFUNCTION("""COMPUTED_VALUE"""),"#N/A")</f>
        <v>#N/A</v>
      </c>
      <c r="L6699" s="1" t="str">
        <f>IFERROR(__xludf.DUMMYFUNCTION("""COMPUTED_VALUE"""),"#N/A")</f>
        <v>#N/A</v>
      </c>
    </row>
    <row r="6700">
      <c r="A6700" s="1" t="str">
        <f>IFERROR(__xludf.DUMMYFUNCTION("""COMPUTED_VALUE"""),"#VALUE!")</f>
        <v>#VALUE!</v>
      </c>
      <c r="B6700" s="2"/>
      <c r="C6700" s="1" t="str">
        <f>IFERROR(__xludf.DUMMYFUNCTION("""COMPUTED_VALUE"""),"#N/A")</f>
        <v>#N/A</v>
      </c>
      <c r="D6700" s="1"/>
      <c r="E6700" s="1"/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IFERROR(__xludf.DUMMYFUNCTION("""COMPUTED_VALUE"""),"#N/A")</f>
        <v>#N/A</v>
      </c>
      <c r="K6700" s="1" t="str">
        <f>IFERROR(__xludf.DUMMYFUNCTION("""COMPUTED_VALUE"""),"#N/A")</f>
        <v>#N/A</v>
      </c>
      <c r="L6700" s="1" t="str">
        <f>IFERROR(__xludf.DUMMYFUNCTION("""COMPUTED_VALUE"""),"#N/A")</f>
        <v>#N/A</v>
      </c>
    </row>
    <row r="6701">
      <c r="A6701" s="1" t="str">
        <f>IFERROR(__xludf.DUMMYFUNCTION("""COMPUTED_VALUE"""),"#VALUE!")</f>
        <v>#VALUE!</v>
      </c>
      <c r="B6701" s="2"/>
      <c r="C6701" s="1" t="str">
        <f>IFERROR(__xludf.DUMMYFUNCTION("""COMPUTED_VALUE"""),"#N/A")</f>
        <v>#N/A</v>
      </c>
      <c r="D6701" s="1"/>
      <c r="E6701" s="1"/>
      <c r="F6701" s="1"/>
      <c r="G6701" s="1"/>
      <c r="H6701" s="3">
        <f>IFERROR(__xludf.DUMMYFUNCTION("""COMPUTED_VALUE"""),0.0)</f>
        <v>0</v>
      </c>
      <c r="I6701" s="4"/>
      <c r="J6701" s="1" t="str">
        <f>IFERROR(__xludf.DUMMYFUNCTION("""COMPUTED_VALUE"""),"#N/A")</f>
        <v>#N/A</v>
      </c>
      <c r="K6701" s="1" t="str">
        <f>IFERROR(__xludf.DUMMYFUNCTION("""COMPUTED_VALUE"""),"#N/A")</f>
        <v>#N/A</v>
      </c>
      <c r="L6701" s="1" t="str">
        <f>IFERROR(__xludf.DUMMYFUNCTION("""COMPUTED_VALUE"""),"#N/A")</f>
        <v>#N/A</v>
      </c>
    </row>
    <row r="6702">
      <c r="A6702" s="1" t="str">
        <f>IFERROR(__xludf.DUMMYFUNCTION("""COMPUTED_VALUE"""),"#VALUE!")</f>
        <v>#VALUE!</v>
      </c>
      <c r="B6702" s="2"/>
      <c r="C6702" s="1" t="str">
        <f>IFERROR(__xludf.DUMMYFUNCTION("""COMPUTED_VALUE"""),"#N/A")</f>
        <v>#N/A</v>
      </c>
      <c r="D6702" s="1"/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IFERROR(__xludf.DUMMYFUNCTION("""COMPUTED_VALUE"""),"#N/A")</f>
        <v>#N/A</v>
      </c>
      <c r="K6702" s="1" t="str">
        <f>IFERROR(__xludf.DUMMYFUNCTION("""COMPUTED_VALUE"""),"#N/A")</f>
        <v>#N/A</v>
      </c>
      <c r="L6702" s="1" t="str">
        <f>IFERROR(__xludf.DUMMYFUNCTION("""COMPUTED_VALUE"""),"#N/A")</f>
        <v>#N/A</v>
      </c>
    </row>
    <row r="6703">
      <c r="A6703" s="1" t="str">
        <f>IFERROR(__xludf.DUMMYFUNCTION("""COMPUTED_VALUE"""),"#VALUE!")</f>
        <v>#VALUE!</v>
      </c>
      <c r="B6703" s="2"/>
      <c r="C6703" s="1" t="str">
        <f>IFERROR(__xludf.DUMMYFUNCTION("""COMPUTED_VALUE"""),"#N/A")</f>
        <v>#N/A</v>
      </c>
      <c r="D6703" s="1"/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IFERROR(__xludf.DUMMYFUNCTION("""COMPUTED_VALUE"""),"#N/A")</f>
        <v>#N/A</v>
      </c>
      <c r="K6703" s="1" t="str">
        <f>IFERROR(__xludf.DUMMYFUNCTION("""COMPUTED_VALUE"""),"#N/A")</f>
        <v>#N/A</v>
      </c>
      <c r="L6703" s="1" t="str">
        <f>IFERROR(__xludf.DUMMYFUNCTION("""COMPUTED_VALUE"""),"#N/A")</f>
        <v>#N/A</v>
      </c>
    </row>
    <row r="6704">
      <c r="A6704" s="1" t="str">
        <f>IFERROR(__xludf.DUMMYFUNCTION("""COMPUTED_VALUE"""),"#VALUE!")</f>
        <v>#VALUE!</v>
      </c>
      <c r="B6704" s="2"/>
      <c r="C6704" s="1" t="str">
        <f>IFERROR(__xludf.DUMMYFUNCTION("""COMPUTED_VALUE"""),"#N/A")</f>
        <v>#N/A</v>
      </c>
      <c r="D6704" s="1"/>
      <c r="E6704" s="1"/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IFERROR(__xludf.DUMMYFUNCTION("""COMPUTED_VALUE"""),"#N/A")</f>
        <v>#N/A</v>
      </c>
      <c r="K6704" s="1" t="str">
        <f>IFERROR(__xludf.DUMMYFUNCTION("""COMPUTED_VALUE"""),"#N/A")</f>
        <v>#N/A</v>
      </c>
      <c r="L6704" s="1" t="str">
        <f>IFERROR(__xludf.DUMMYFUNCTION("""COMPUTED_VALUE"""),"#N/A")</f>
        <v>#N/A</v>
      </c>
    </row>
    <row r="6705">
      <c r="A6705" s="1" t="str">
        <f>IFERROR(__xludf.DUMMYFUNCTION("""COMPUTED_VALUE"""),"#VALUE!")</f>
        <v>#VALUE!</v>
      </c>
      <c r="B6705" s="2"/>
      <c r="C6705" s="1" t="str">
        <f>IFERROR(__xludf.DUMMYFUNCTION("""COMPUTED_VALUE"""),"#N/A")</f>
        <v>#N/A</v>
      </c>
      <c r="D6705" s="1"/>
      <c r="E6705" s="1"/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IFERROR(__xludf.DUMMYFUNCTION("""COMPUTED_VALUE"""),"#N/A")</f>
        <v>#N/A</v>
      </c>
      <c r="K6705" s="1" t="str">
        <f>IFERROR(__xludf.DUMMYFUNCTION("""COMPUTED_VALUE"""),"#N/A")</f>
        <v>#N/A</v>
      </c>
      <c r="L6705" s="1" t="str">
        <f>IFERROR(__xludf.DUMMYFUNCTION("""COMPUTED_VALUE"""),"#N/A")</f>
        <v>#N/A</v>
      </c>
    </row>
    <row r="6706">
      <c r="A6706" s="1" t="str">
        <f>IFERROR(__xludf.DUMMYFUNCTION("""COMPUTED_VALUE"""),"#VALUE!")</f>
        <v>#VALUE!</v>
      </c>
      <c r="B6706" s="2"/>
      <c r="C6706" s="1" t="str">
        <f>IFERROR(__xludf.DUMMYFUNCTION("""COMPUTED_VALUE"""),"#N/A")</f>
        <v>#N/A</v>
      </c>
      <c r="D6706" s="1"/>
      <c r="E6706" s="1"/>
      <c r="F6706" s="1"/>
      <c r="G6706" s="1"/>
      <c r="H6706" s="3">
        <f>IFERROR(__xludf.DUMMYFUNCTION("""COMPUTED_VALUE"""),0.0)</f>
        <v>0</v>
      </c>
      <c r="I6706" s="4"/>
      <c r="J6706" s="1" t="str">
        <f>IFERROR(__xludf.DUMMYFUNCTION("""COMPUTED_VALUE"""),"#N/A")</f>
        <v>#N/A</v>
      </c>
      <c r="K6706" s="1" t="str">
        <f>IFERROR(__xludf.DUMMYFUNCTION("""COMPUTED_VALUE"""),"#N/A")</f>
        <v>#N/A</v>
      </c>
      <c r="L6706" s="1" t="str">
        <f>IFERROR(__xludf.DUMMYFUNCTION("""COMPUTED_VALUE"""),"#N/A")</f>
        <v>#N/A</v>
      </c>
    </row>
    <row r="6707">
      <c r="A6707" s="1" t="str">
        <f>IFERROR(__xludf.DUMMYFUNCTION("""COMPUTED_VALUE"""),"#VALUE!")</f>
        <v>#VALUE!</v>
      </c>
      <c r="B6707" s="2"/>
      <c r="C6707" s="1" t="str">
        <f>IFERROR(__xludf.DUMMYFUNCTION("""COMPUTED_VALUE"""),"#N/A")</f>
        <v>#N/A</v>
      </c>
      <c r="D6707" s="1"/>
      <c r="E6707" s="1"/>
      <c r="F6707" s="1"/>
      <c r="G6707" s="1"/>
      <c r="H6707" s="3">
        <f>IFERROR(__xludf.DUMMYFUNCTION("""COMPUTED_VALUE"""),0.0)</f>
        <v>0</v>
      </c>
      <c r="I6707" s="4"/>
      <c r="J6707" s="1" t="str">
        <f>IFERROR(__xludf.DUMMYFUNCTION("""COMPUTED_VALUE"""),"#N/A")</f>
        <v>#N/A</v>
      </c>
      <c r="K6707" s="1" t="str">
        <f>IFERROR(__xludf.DUMMYFUNCTION("""COMPUTED_VALUE"""),"#N/A")</f>
        <v>#N/A</v>
      </c>
      <c r="L6707" s="1" t="str">
        <f>IFERROR(__xludf.DUMMYFUNCTION("""COMPUTED_VALUE"""),"#N/A")</f>
        <v>#N/A</v>
      </c>
    </row>
    <row r="6708">
      <c r="A6708" s="1" t="str">
        <f>IFERROR(__xludf.DUMMYFUNCTION("""COMPUTED_VALUE"""),"#VALUE!")</f>
        <v>#VALUE!</v>
      </c>
      <c r="B6708" s="2"/>
      <c r="C6708" s="1" t="str">
        <f>IFERROR(__xludf.DUMMYFUNCTION("""COMPUTED_VALUE"""),"#N/A")</f>
        <v>#N/A</v>
      </c>
      <c r="D6708" s="1"/>
      <c r="E6708" s="1"/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IFERROR(__xludf.DUMMYFUNCTION("""COMPUTED_VALUE"""),"#N/A")</f>
        <v>#N/A</v>
      </c>
      <c r="K6708" s="1" t="str">
        <f>IFERROR(__xludf.DUMMYFUNCTION("""COMPUTED_VALUE"""),"#N/A")</f>
        <v>#N/A</v>
      </c>
      <c r="L6708" s="1" t="str">
        <f>IFERROR(__xludf.DUMMYFUNCTION("""COMPUTED_VALUE"""),"#N/A")</f>
        <v>#N/A</v>
      </c>
    </row>
    <row r="6709">
      <c r="A6709" s="1" t="str">
        <f>IFERROR(__xludf.DUMMYFUNCTION("""COMPUTED_VALUE"""),"#VALUE!")</f>
        <v>#VALUE!</v>
      </c>
      <c r="B6709" s="2"/>
      <c r="C6709" s="1" t="str">
        <f>IFERROR(__xludf.DUMMYFUNCTION("""COMPUTED_VALUE"""),"#N/A")</f>
        <v>#N/A</v>
      </c>
      <c r="D6709" s="1"/>
      <c r="E6709" s="1"/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IFERROR(__xludf.DUMMYFUNCTION("""COMPUTED_VALUE"""),"#N/A")</f>
        <v>#N/A</v>
      </c>
      <c r="K6709" s="1" t="str">
        <f>IFERROR(__xludf.DUMMYFUNCTION("""COMPUTED_VALUE"""),"#N/A")</f>
        <v>#N/A</v>
      </c>
      <c r="L6709" s="1" t="str">
        <f>IFERROR(__xludf.DUMMYFUNCTION("""COMPUTED_VALUE"""),"#N/A")</f>
        <v>#N/A</v>
      </c>
    </row>
    <row r="6710">
      <c r="A6710" s="1" t="str">
        <f>IFERROR(__xludf.DUMMYFUNCTION("""COMPUTED_VALUE"""),"#VALUE!")</f>
        <v>#VALUE!</v>
      </c>
      <c r="B6710" s="2"/>
      <c r="C6710" s="1" t="str">
        <f>IFERROR(__xludf.DUMMYFUNCTION("""COMPUTED_VALUE"""),"#N/A")</f>
        <v>#N/A</v>
      </c>
      <c r="D6710" s="1"/>
      <c r="E6710" s="1"/>
      <c r="F6710" s="1"/>
      <c r="G6710" s="1"/>
      <c r="H6710" s="3">
        <f>IFERROR(__xludf.DUMMYFUNCTION("""COMPUTED_VALUE"""),0.0)</f>
        <v>0</v>
      </c>
      <c r="I6710" s="4"/>
      <c r="J6710" s="1" t="str">
        <f>IFERROR(__xludf.DUMMYFUNCTION("""COMPUTED_VALUE"""),"#N/A")</f>
        <v>#N/A</v>
      </c>
      <c r="K6710" s="1" t="str">
        <f>IFERROR(__xludf.DUMMYFUNCTION("""COMPUTED_VALUE"""),"#N/A")</f>
        <v>#N/A</v>
      </c>
      <c r="L6710" s="1" t="str">
        <f>IFERROR(__xludf.DUMMYFUNCTION("""COMPUTED_VALUE"""),"#N/A")</f>
        <v>#N/A</v>
      </c>
    </row>
    <row r="6711">
      <c r="A6711" s="1" t="str">
        <f>IFERROR(__xludf.DUMMYFUNCTION("""COMPUTED_VALUE"""),"#VALUE!")</f>
        <v>#VALUE!</v>
      </c>
      <c r="B6711" s="2"/>
      <c r="C6711" s="1" t="str">
        <f>IFERROR(__xludf.DUMMYFUNCTION("""COMPUTED_VALUE"""),"#N/A")</f>
        <v>#N/A</v>
      </c>
      <c r="D6711" s="1"/>
      <c r="E6711" s="1"/>
      <c r="F6711" s="1"/>
      <c r="G6711" s="1"/>
      <c r="H6711" s="3">
        <f>IFERROR(__xludf.DUMMYFUNCTION("""COMPUTED_VALUE"""),0.0)</f>
        <v>0</v>
      </c>
      <c r="I6711" s="4"/>
      <c r="J6711" s="1" t="str">
        <f>IFERROR(__xludf.DUMMYFUNCTION("""COMPUTED_VALUE"""),"#N/A")</f>
        <v>#N/A</v>
      </c>
      <c r="K6711" s="1" t="str">
        <f>IFERROR(__xludf.DUMMYFUNCTION("""COMPUTED_VALUE"""),"#N/A")</f>
        <v>#N/A</v>
      </c>
      <c r="L6711" s="1" t="str">
        <f>IFERROR(__xludf.DUMMYFUNCTION("""COMPUTED_VALUE"""),"#N/A")</f>
        <v>#N/A</v>
      </c>
    </row>
    <row r="6712">
      <c r="A6712" s="1" t="str">
        <f>IFERROR(__xludf.DUMMYFUNCTION("""COMPUTED_VALUE"""),"#VALUE!")</f>
        <v>#VALUE!</v>
      </c>
      <c r="B6712" s="2"/>
      <c r="C6712" s="1" t="str">
        <f>IFERROR(__xludf.DUMMYFUNCTION("""COMPUTED_VALUE"""),"#N/A")</f>
        <v>#N/A</v>
      </c>
      <c r="D6712" s="1"/>
      <c r="E6712" s="1"/>
      <c r="F6712" s="1"/>
      <c r="G6712" s="1"/>
      <c r="H6712" s="3">
        <f>IFERROR(__xludf.DUMMYFUNCTION("""COMPUTED_VALUE"""),0.0)</f>
        <v>0</v>
      </c>
      <c r="I6712" s="4"/>
      <c r="J6712" s="1" t="str">
        <f>IFERROR(__xludf.DUMMYFUNCTION("""COMPUTED_VALUE"""),"#N/A")</f>
        <v>#N/A</v>
      </c>
      <c r="K6712" s="1" t="str">
        <f>IFERROR(__xludf.DUMMYFUNCTION("""COMPUTED_VALUE"""),"#N/A")</f>
        <v>#N/A</v>
      </c>
      <c r="L6712" s="1" t="str">
        <f>IFERROR(__xludf.DUMMYFUNCTION("""COMPUTED_VALUE"""),"#N/A")</f>
        <v>#N/A</v>
      </c>
    </row>
    <row r="6713">
      <c r="A6713" s="1" t="str">
        <f>IFERROR(__xludf.DUMMYFUNCTION("""COMPUTED_VALUE"""),"#VALUE!")</f>
        <v>#VALUE!</v>
      </c>
      <c r="B6713" s="2"/>
      <c r="C6713" s="1" t="str">
        <f>IFERROR(__xludf.DUMMYFUNCTION("""COMPUTED_VALUE"""),"#N/A")</f>
        <v>#N/A</v>
      </c>
      <c r="D6713" s="1"/>
      <c r="E6713" s="1"/>
      <c r="F6713" s="1"/>
      <c r="G6713" s="1"/>
      <c r="H6713" s="3">
        <f>IFERROR(__xludf.DUMMYFUNCTION("""COMPUTED_VALUE"""),0.0)</f>
        <v>0</v>
      </c>
      <c r="I6713" s="4"/>
      <c r="J6713" s="1" t="str">
        <f>IFERROR(__xludf.DUMMYFUNCTION("""COMPUTED_VALUE"""),"#N/A")</f>
        <v>#N/A</v>
      </c>
      <c r="K6713" s="1" t="str">
        <f>IFERROR(__xludf.DUMMYFUNCTION("""COMPUTED_VALUE"""),"#N/A")</f>
        <v>#N/A</v>
      </c>
      <c r="L6713" s="1" t="str">
        <f>IFERROR(__xludf.DUMMYFUNCTION("""COMPUTED_VALUE"""),"#N/A")</f>
        <v>#N/A</v>
      </c>
    </row>
    <row r="6714">
      <c r="A6714" s="1" t="str">
        <f>IFERROR(__xludf.DUMMYFUNCTION("""COMPUTED_VALUE"""),"#VALUE!")</f>
        <v>#VALUE!</v>
      </c>
      <c r="B6714" s="2"/>
      <c r="C6714" s="1" t="str">
        <f>IFERROR(__xludf.DUMMYFUNCTION("""COMPUTED_VALUE"""),"#N/A")</f>
        <v>#N/A</v>
      </c>
      <c r="D6714" s="1"/>
      <c r="E6714" s="1"/>
      <c r="F6714" s="1"/>
      <c r="G6714" s="1"/>
      <c r="H6714" s="3">
        <f>IFERROR(__xludf.DUMMYFUNCTION("""COMPUTED_VALUE"""),0.0)</f>
        <v>0</v>
      </c>
      <c r="I6714" s="4"/>
      <c r="J6714" s="1" t="str">
        <f>IFERROR(__xludf.DUMMYFUNCTION("""COMPUTED_VALUE"""),"#N/A")</f>
        <v>#N/A</v>
      </c>
      <c r="K6714" s="1" t="str">
        <f>IFERROR(__xludf.DUMMYFUNCTION("""COMPUTED_VALUE"""),"#N/A")</f>
        <v>#N/A</v>
      </c>
      <c r="L6714" s="1" t="str">
        <f>IFERROR(__xludf.DUMMYFUNCTION("""COMPUTED_VALUE"""),"#N/A")</f>
        <v>#N/A</v>
      </c>
    </row>
    <row r="6715">
      <c r="A6715" s="1" t="str">
        <f>IFERROR(__xludf.DUMMYFUNCTION("""COMPUTED_VALUE"""),"#VALUE!")</f>
        <v>#VALUE!</v>
      </c>
      <c r="B6715" s="2"/>
      <c r="C6715" s="1" t="str">
        <f>IFERROR(__xludf.DUMMYFUNCTION("""COMPUTED_VALUE"""),"#N/A")</f>
        <v>#N/A</v>
      </c>
      <c r="D6715" s="1"/>
      <c r="E6715" s="1"/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IFERROR(__xludf.DUMMYFUNCTION("""COMPUTED_VALUE"""),"#N/A")</f>
        <v>#N/A</v>
      </c>
      <c r="K6715" s="1" t="str">
        <f>IFERROR(__xludf.DUMMYFUNCTION("""COMPUTED_VALUE"""),"#N/A")</f>
        <v>#N/A</v>
      </c>
      <c r="L6715" s="1" t="str">
        <f>IFERROR(__xludf.DUMMYFUNCTION("""COMPUTED_VALUE"""),"#N/A")</f>
        <v>#N/A</v>
      </c>
    </row>
    <row r="6716">
      <c r="A6716" s="1" t="str">
        <f>IFERROR(__xludf.DUMMYFUNCTION("""COMPUTED_VALUE"""),"#VALUE!")</f>
        <v>#VALUE!</v>
      </c>
      <c r="B6716" s="2"/>
      <c r="C6716" s="1" t="str">
        <f>IFERROR(__xludf.DUMMYFUNCTION("""COMPUTED_VALUE"""),"#N/A")</f>
        <v>#N/A</v>
      </c>
      <c r="D6716" s="1"/>
      <c r="E6716" s="1"/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IFERROR(__xludf.DUMMYFUNCTION("""COMPUTED_VALUE"""),"#N/A")</f>
        <v>#N/A</v>
      </c>
      <c r="K6716" s="1" t="str">
        <f>IFERROR(__xludf.DUMMYFUNCTION("""COMPUTED_VALUE"""),"#N/A")</f>
        <v>#N/A</v>
      </c>
      <c r="L6716" s="1" t="str">
        <f>IFERROR(__xludf.DUMMYFUNCTION("""COMPUTED_VALUE"""),"#N/A")</f>
        <v>#N/A</v>
      </c>
    </row>
    <row r="6717">
      <c r="A6717" s="1" t="str">
        <f>IFERROR(__xludf.DUMMYFUNCTION("""COMPUTED_VALUE"""),"#VALUE!")</f>
        <v>#VALUE!</v>
      </c>
      <c r="B6717" s="2"/>
      <c r="C6717" s="1" t="str">
        <f>IFERROR(__xludf.DUMMYFUNCTION("""COMPUTED_VALUE"""),"#N/A")</f>
        <v>#N/A</v>
      </c>
      <c r="D6717" s="1"/>
      <c r="E6717" s="1"/>
      <c r="F6717" s="1"/>
      <c r="G6717" s="1"/>
      <c r="H6717" s="3">
        <f>IFERROR(__xludf.DUMMYFUNCTION("""COMPUTED_VALUE"""),0.0)</f>
        <v>0</v>
      </c>
      <c r="I6717" s="4"/>
      <c r="J6717" s="1" t="str">
        <f>IFERROR(__xludf.DUMMYFUNCTION("""COMPUTED_VALUE"""),"#N/A")</f>
        <v>#N/A</v>
      </c>
      <c r="K6717" s="1" t="str">
        <f>IFERROR(__xludf.DUMMYFUNCTION("""COMPUTED_VALUE"""),"#N/A")</f>
        <v>#N/A</v>
      </c>
      <c r="L6717" s="1" t="str">
        <f>IFERROR(__xludf.DUMMYFUNCTION("""COMPUTED_VALUE"""),"#N/A")</f>
        <v>#N/A</v>
      </c>
    </row>
    <row r="6718">
      <c r="A6718" s="1" t="str">
        <f>IFERROR(__xludf.DUMMYFUNCTION("""COMPUTED_VALUE"""),"#VALUE!")</f>
        <v>#VALUE!</v>
      </c>
      <c r="B6718" s="2"/>
      <c r="C6718" s="1" t="str">
        <f>IFERROR(__xludf.DUMMYFUNCTION("""COMPUTED_VALUE"""),"#N/A")</f>
        <v>#N/A</v>
      </c>
      <c r="D6718" s="1"/>
      <c r="E6718" s="1"/>
      <c r="F6718" s="1"/>
      <c r="G6718" s="1"/>
      <c r="H6718" s="3">
        <f>IFERROR(__xludf.DUMMYFUNCTION("""COMPUTED_VALUE"""),0.0)</f>
        <v>0</v>
      </c>
      <c r="I6718" s="4"/>
      <c r="J6718" s="1" t="str">
        <f>IFERROR(__xludf.DUMMYFUNCTION("""COMPUTED_VALUE"""),"#N/A")</f>
        <v>#N/A</v>
      </c>
      <c r="K6718" s="1" t="str">
        <f>IFERROR(__xludf.DUMMYFUNCTION("""COMPUTED_VALUE"""),"#N/A")</f>
        <v>#N/A</v>
      </c>
      <c r="L6718" s="1" t="str">
        <f>IFERROR(__xludf.DUMMYFUNCTION("""COMPUTED_VALUE"""),"#N/A")</f>
        <v>#N/A</v>
      </c>
    </row>
    <row r="6719">
      <c r="A6719" s="1" t="str">
        <f>IFERROR(__xludf.DUMMYFUNCTION("""COMPUTED_VALUE"""),"#VALUE!")</f>
        <v>#VALUE!</v>
      </c>
      <c r="B6719" s="2"/>
      <c r="C6719" s="1" t="str">
        <f>IFERROR(__xludf.DUMMYFUNCTION("""COMPUTED_VALUE"""),"#N/A")</f>
        <v>#N/A</v>
      </c>
      <c r="D6719" s="1"/>
      <c r="E6719" s="1"/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IFERROR(__xludf.DUMMYFUNCTION("""COMPUTED_VALUE"""),"#N/A")</f>
        <v>#N/A</v>
      </c>
      <c r="K6719" s="1" t="str">
        <f>IFERROR(__xludf.DUMMYFUNCTION("""COMPUTED_VALUE"""),"#N/A")</f>
        <v>#N/A</v>
      </c>
      <c r="L6719" s="1" t="str">
        <f>IFERROR(__xludf.DUMMYFUNCTION("""COMPUTED_VALUE"""),"#N/A")</f>
        <v>#N/A</v>
      </c>
    </row>
    <row r="6720">
      <c r="A6720" s="1" t="str">
        <f>IFERROR(__xludf.DUMMYFUNCTION("""COMPUTED_VALUE"""),"#VALUE!")</f>
        <v>#VALUE!</v>
      </c>
      <c r="B6720" s="2"/>
      <c r="C6720" s="1" t="str">
        <f>IFERROR(__xludf.DUMMYFUNCTION("""COMPUTED_VALUE"""),"#N/A")</f>
        <v>#N/A</v>
      </c>
      <c r="D6720" s="1"/>
      <c r="E6720" s="1"/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IFERROR(__xludf.DUMMYFUNCTION("""COMPUTED_VALUE"""),"#N/A")</f>
        <v>#N/A</v>
      </c>
      <c r="K6720" s="1" t="str">
        <f>IFERROR(__xludf.DUMMYFUNCTION("""COMPUTED_VALUE"""),"#N/A")</f>
        <v>#N/A</v>
      </c>
      <c r="L6720" s="1" t="str">
        <f>IFERROR(__xludf.DUMMYFUNCTION("""COMPUTED_VALUE"""),"#N/A")</f>
        <v>#N/A</v>
      </c>
    </row>
    <row r="6721">
      <c r="A6721" s="1" t="str">
        <f>IFERROR(__xludf.DUMMYFUNCTION("""COMPUTED_VALUE"""),"#VALUE!")</f>
        <v>#VALUE!</v>
      </c>
      <c r="B6721" s="2"/>
      <c r="C6721" s="1" t="str">
        <f>IFERROR(__xludf.DUMMYFUNCTION("""COMPUTED_VALUE"""),"#N/A")</f>
        <v>#N/A</v>
      </c>
      <c r="D6721" s="1"/>
      <c r="E6721" s="1"/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IFERROR(__xludf.DUMMYFUNCTION("""COMPUTED_VALUE"""),"#N/A")</f>
        <v>#N/A</v>
      </c>
      <c r="K6721" s="1" t="str">
        <f>IFERROR(__xludf.DUMMYFUNCTION("""COMPUTED_VALUE"""),"#N/A")</f>
        <v>#N/A</v>
      </c>
      <c r="L6721" s="1" t="str">
        <f>IFERROR(__xludf.DUMMYFUNCTION("""COMPUTED_VALUE"""),"#N/A")</f>
        <v>#N/A</v>
      </c>
    </row>
    <row r="6722">
      <c r="A6722" s="1" t="str">
        <f>IFERROR(__xludf.DUMMYFUNCTION("""COMPUTED_VALUE"""),"#VALUE!")</f>
        <v>#VALUE!</v>
      </c>
      <c r="B6722" s="2"/>
      <c r="C6722" s="1" t="str">
        <f>IFERROR(__xludf.DUMMYFUNCTION("""COMPUTED_VALUE"""),"#N/A")</f>
        <v>#N/A</v>
      </c>
      <c r="D6722" s="1"/>
      <c r="E6722" s="1"/>
      <c r="F6722" s="1"/>
      <c r="G6722" s="1"/>
      <c r="H6722" s="3">
        <f>IFERROR(__xludf.DUMMYFUNCTION("""COMPUTED_VALUE"""),0.0)</f>
        <v>0</v>
      </c>
      <c r="I6722" s="4"/>
      <c r="J6722" s="1" t="str">
        <f>IFERROR(__xludf.DUMMYFUNCTION("""COMPUTED_VALUE"""),"#N/A")</f>
        <v>#N/A</v>
      </c>
      <c r="K6722" s="1" t="str">
        <f>IFERROR(__xludf.DUMMYFUNCTION("""COMPUTED_VALUE"""),"#N/A")</f>
        <v>#N/A</v>
      </c>
      <c r="L6722" s="1" t="str">
        <f>IFERROR(__xludf.DUMMYFUNCTION("""COMPUTED_VALUE"""),"#N/A")</f>
        <v>#N/A</v>
      </c>
    </row>
    <row r="6723">
      <c r="A6723" s="1" t="str">
        <f>IFERROR(__xludf.DUMMYFUNCTION("""COMPUTED_VALUE"""),"#VALUE!")</f>
        <v>#VALUE!</v>
      </c>
      <c r="B6723" s="2"/>
      <c r="C6723" s="1" t="str">
        <f>IFERROR(__xludf.DUMMYFUNCTION("""COMPUTED_VALUE"""),"#N/A")</f>
        <v>#N/A</v>
      </c>
      <c r="D6723" s="1"/>
      <c r="E6723" s="1"/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IFERROR(__xludf.DUMMYFUNCTION("""COMPUTED_VALUE"""),"#N/A")</f>
        <v>#N/A</v>
      </c>
      <c r="K6723" s="1" t="str">
        <f>IFERROR(__xludf.DUMMYFUNCTION("""COMPUTED_VALUE"""),"#N/A")</f>
        <v>#N/A</v>
      </c>
      <c r="L6723" s="1" t="str">
        <f>IFERROR(__xludf.DUMMYFUNCTION("""COMPUTED_VALUE"""),"#N/A")</f>
        <v>#N/A</v>
      </c>
    </row>
    <row r="6724">
      <c r="A6724" s="1" t="str">
        <f>IFERROR(__xludf.DUMMYFUNCTION("""COMPUTED_VALUE"""),"#VALUE!")</f>
        <v>#VALUE!</v>
      </c>
      <c r="B6724" s="2"/>
      <c r="C6724" s="1" t="str">
        <f>IFERROR(__xludf.DUMMYFUNCTION("""COMPUTED_VALUE"""),"#N/A")</f>
        <v>#N/A</v>
      </c>
      <c r="D6724" s="1"/>
      <c r="E6724" s="1"/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IFERROR(__xludf.DUMMYFUNCTION("""COMPUTED_VALUE"""),"#N/A")</f>
        <v>#N/A</v>
      </c>
      <c r="K6724" s="1" t="str">
        <f>IFERROR(__xludf.DUMMYFUNCTION("""COMPUTED_VALUE"""),"#N/A")</f>
        <v>#N/A</v>
      </c>
      <c r="L6724" s="1" t="str">
        <f>IFERROR(__xludf.DUMMYFUNCTION("""COMPUTED_VALUE"""),"#N/A")</f>
        <v>#N/A</v>
      </c>
    </row>
    <row r="6725">
      <c r="A6725" s="1" t="str">
        <f>IFERROR(__xludf.DUMMYFUNCTION("""COMPUTED_VALUE"""),"#VALUE!")</f>
        <v>#VALUE!</v>
      </c>
      <c r="B6725" s="2"/>
      <c r="C6725" s="1" t="str">
        <f>IFERROR(__xludf.DUMMYFUNCTION("""COMPUTED_VALUE"""),"#N/A")</f>
        <v>#N/A</v>
      </c>
      <c r="D6725" s="1"/>
      <c r="E6725" s="1"/>
      <c r="F6725" s="1"/>
      <c r="G6725" s="1"/>
      <c r="H6725" s="3">
        <f>IFERROR(__xludf.DUMMYFUNCTION("""COMPUTED_VALUE"""),0.0)</f>
        <v>0</v>
      </c>
      <c r="I6725" s="4"/>
      <c r="J6725" s="1" t="str">
        <f>IFERROR(__xludf.DUMMYFUNCTION("""COMPUTED_VALUE"""),"#N/A")</f>
        <v>#N/A</v>
      </c>
      <c r="K6725" s="1" t="str">
        <f>IFERROR(__xludf.DUMMYFUNCTION("""COMPUTED_VALUE"""),"#N/A")</f>
        <v>#N/A</v>
      </c>
      <c r="L6725" s="1" t="str">
        <f>IFERROR(__xludf.DUMMYFUNCTION("""COMPUTED_VALUE"""),"#N/A")</f>
        <v>#N/A</v>
      </c>
    </row>
    <row r="6726">
      <c r="A6726" s="1" t="str">
        <f>IFERROR(__xludf.DUMMYFUNCTION("""COMPUTED_VALUE"""),"#VALUE!")</f>
        <v>#VALUE!</v>
      </c>
      <c r="B6726" s="2"/>
      <c r="C6726" s="1" t="str">
        <f>IFERROR(__xludf.DUMMYFUNCTION("""COMPUTED_VALUE"""),"#N/A")</f>
        <v>#N/A</v>
      </c>
      <c r="D6726" s="1"/>
      <c r="E6726" s="1"/>
      <c r="F6726" s="1"/>
      <c r="G6726" s="1"/>
      <c r="H6726" s="3">
        <f>IFERROR(__xludf.DUMMYFUNCTION("""COMPUTED_VALUE"""),0.0)</f>
        <v>0</v>
      </c>
      <c r="I6726" s="4"/>
      <c r="J6726" s="1" t="str">
        <f>IFERROR(__xludf.DUMMYFUNCTION("""COMPUTED_VALUE"""),"#N/A")</f>
        <v>#N/A</v>
      </c>
      <c r="K6726" s="1" t="str">
        <f>IFERROR(__xludf.DUMMYFUNCTION("""COMPUTED_VALUE"""),"#N/A")</f>
        <v>#N/A</v>
      </c>
      <c r="L6726" s="1" t="str">
        <f>IFERROR(__xludf.DUMMYFUNCTION("""COMPUTED_VALUE"""),"#N/A")</f>
        <v>#N/A</v>
      </c>
    </row>
    <row r="6727">
      <c r="A6727" s="1" t="str">
        <f>IFERROR(__xludf.DUMMYFUNCTION("""COMPUTED_VALUE"""),"#VALUE!")</f>
        <v>#VALUE!</v>
      </c>
      <c r="B6727" s="2"/>
      <c r="C6727" s="1" t="str">
        <f>IFERROR(__xludf.DUMMYFUNCTION("""COMPUTED_VALUE"""),"#N/A")</f>
        <v>#N/A</v>
      </c>
      <c r="D6727" s="1"/>
      <c r="E6727" s="1"/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IFERROR(__xludf.DUMMYFUNCTION("""COMPUTED_VALUE"""),"#N/A")</f>
        <v>#N/A</v>
      </c>
      <c r="K6727" s="1" t="str">
        <f>IFERROR(__xludf.DUMMYFUNCTION("""COMPUTED_VALUE"""),"#N/A")</f>
        <v>#N/A</v>
      </c>
      <c r="L6727" s="1" t="str">
        <f>IFERROR(__xludf.DUMMYFUNCTION("""COMPUTED_VALUE"""),"#N/A")</f>
        <v>#N/A</v>
      </c>
    </row>
    <row r="6728">
      <c r="A6728" s="1" t="str">
        <f>IFERROR(__xludf.DUMMYFUNCTION("""COMPUTED_VALUE"""),"#VALUE!")</f>
        <v>#VALUE!</v>
      </c>
      <c r="B6728" s="2"/>
      <c r="C6728" s="1" t="str">
        <f>IFERROR(__xludf.DUMMYFUNCTION("""COMPUTED_VALUE"""),"#N/A")</f>
        <v>#N/A</v>
      </c>
      <c r="D6728" s="1"/>
      <c r="E6728" s="1"/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IFERROR(__xludf.DUMMYFUNCTION("""COMPUTED_VALUE"""),"#N/A")</f>
        <v>#N/A</v>
      </c>
      <c r="K6728" s="1" t="str">
        <f>IFERROR(__xludf.DUMMYFUNCTION("""COMPUTED_VALUE"""),"#N/A")</f>
        <v>#N/A</v>
      </c>
      <c r="L6728" s="1" t="str">
        <f>IFERROR(__xludf.DUMMYFUNCTION("""COMPUTED_VALUE"""),"#N/A")</f>
        <v>#N/A</v>
      </c>
    </row>
    <row r="6729">
      <c r="A6729" s="1" t="str">
        <f>IFERROR(__xludf.DUMMYFUNCTION("""COMPUTED_VALUE"""),"#VALUE!")</f>
        <v>#VALUE!</v>
      </c>
      <c r="B6729" s="2"/>
      <c r="C6729" s="1" t="str">
        <f>IFERROR(__xludf.DUMMYFUNCTION("""COMPUTED_VALUE"""),"#N/A")</f>
        <v>#N/A</v>
      </c>
      <c r="D6729" s="1"/>
      <c r="E6729" s="1"/>
      <c r="F6729" s="1"/>
      <c r="G6729" s="1"/>
      <c r="H6729" s="3">
        <f>IFERROR(__xludf.DUMMYFUNCTION("""COMPUTED_VALUE"""),0.0)</f>
        <v>0</v>
      </c>
      <c r="I6729" s="4"/>
      <c r="J6729" s="1" t="str">
        <f>IFERROR(__xludf.DUMMYFUNCTION("""COMPUTED_VALUE"""),"#N/A")</f>
        <v>#N/A</v>
      </c>
      <c r="K6729" s="1" t="str">
        <f>IFERROR(__xludf.DUMMYFUNCTION("""COMPUTED_VALUE"""),"#N/A")</f>
        <v>#N/A</v>
      </c>
      <c r="L6729" s="1" t="str">
        <f>IFERROR(__xludf.DUMMYFUNCTION("""COMPUTED_VALUE"""),"#N/A")</f>
        <v>#N/A</v>
      </c>
    </row>
    <row r="6730">
      <c r="A6730" s="1" t="str">
        <f>IFERROR(__xludf.DUMMYFUNCTION("""COMPUTED_VALUE"""),"#VALUE!")</f>
        <v>#VALUE!</v>
      </c>
      <c r="B6730" s="2"/>
      <c r="C6730" s="1" t="str">
        <f>IFERROR(__xludf.DUMMYFUNCTION("""COMPUTED_VALUE"""),"#N/A")</f>
        <v>#N/A</v>
      </c>
      <c r="D6730" s="1"/>
      <c r="E6730" s="1"/>
      <c r="F6730" s="1"/>
      <c r="G6730" s="1"/>
      <c r="H6730" s="3">
        <f>IFERROR(__xludf.DUMMYFUNCTION("""COMPUTED_VALUE"""),0.0)</f>
        <v>0</v>
      </c>
      <c r="I6730" s="4"/>
      <c r="J6730" s="1" t="str">
        <f>IFERROR(__xludf.DUMMYFUNCTION("""COMPUTED_VALUE"""),"#N/A")</f>
        <v>#N/A</v>
      </c>
      <c r="K6730" s="1" t="str">
        <f>IFERROR(__xludf.DUMMYFUNCTION("""COMPUTED_VALUE"""),"#N/A")</f>
        <v>#N/A</v>
      </c>
      <c r="L6730" s="1" t="str">
        <f>IFERROR(__xludf.DUMMYFUNCTION("""COMPUTED_VALUE"""),"#N/A")</f>
        <v>#N/A</v>
      </c>
    </row>
    <row r="6731">
      <c r="A6731" s="1" t="str">
        <f>IFERROR(__xludf.DUMMYFUNCTION("""COMPUTED_VALUE"""),"#VALUE!")</f>
        <v>#VALUE!</v>
      </c>
      <c r="B6731" s="2"/>
      <c r="C6731" s="1" t="str">
        <f>IFERROR(__xludf.DUMMYFUNCTION("""COMPUTED_VALUE"""),"#N/A")</f>
        <v>#N/A</v>
      </c>
      <c r="D6731" s="1"/>
      <c r="E6731" s="1"/>
      <c r="F6731" s="1"/>
      <c r="G6731" s="1"/>
      <c r="H6731" s="3">
        <f>IFERROR(__xludf.DUMMYFUNCTION("""COMPUTED_VALUE"""),0.0)</f>
        <v>0</v>
      </c>
      <c r="I6731" s="4"/>
      <c r="J6731" s="1" t="str">
        <f>IFERROR(__xludf.DUMMYFUNCTION("""COMPUTED_VALUE"""),"#N/A")</f>
        <v>#N/A</v>
      </c>
      <c r="K6731" s="1" t="str">
        <f>IFERROR(__xludf.DUMMYFUNCTION("""COMPUTED_VALUE"""),"#N/A")</f>
        <v>#N/A</v>
      </c>
      <c r="L6731" s="1" t="str">
        <f>IFERROR(__xludf.DUMMYFUNCTION("""COMPUTED_VALUE"""),"#N/A")</f>
        <v>#N/A</v>
      </c>
    </row>
    <row r="6732">
      <c r="A6732" s="1" t="str">
        <f>IFERROR(__xludf.DUMMYFUNCTION("""COMPUTED_VALUE"""),"#VALUE!")</f>
        <v>#VALUE!</v>
      </c>
      <c r="B6732" s="2"/>
      <c r="C6732" s="1" t="str">
        <f>IFERROR(__xludf.DUMMYFUNCTION("""COMPUTED_VALUE"""),"#N/A")</f>
        <v>#N/A</v>
      </c>
      <c r="D6732" s="1"/>
      <c r="E6732" s="1"/>
      <c r="F6732" s="1"/>
      <c r="G6732" s="1"/>
      <c r="H6732" s="3">
        <f>IFERROR(__xludf.DUMMYFUNCTION("""COMPUTED_VALUE"""),0.0)</f>
        <v>0</v>
      </c>
      <c r="I6732" s="4"/>
      <c r="J6732" s="1" t="str">
        <f>IFERROR(__xludf.DUMMYFUNCTION("""COMPUTED_VALUE"""),"#N/A")</f>
        <v>#N/A</v>
      </c>
      <c r="K6732" s="1" t="str">
        <f>IFERROR(__xludf.DUMMYFUNCTION("""COMPUTED_VALUE"""),"#N/A")</f>
        <v>#N/A</v>
      </c>
      <c r="L6732" s="1" t="str">
        <f>IFERROR(__xludf.DUMMYFUNCTION("""COMPUTED_VALUE"""),"#N/A")</f>
        <v>#N/A</v>
      </c>
    </row>
    <row r="6733">
      <c r="A6733" s="1" t="str">
        <f>IFERROR(__xludf.DUMMYFUNCTION("""COMPUTED_VALUE"""),"#VALUE!")</f>
        <v>#VALUE!</v>
      </c>
      <c r="B6733" s="2"/>
      <c r="C6733" s="1" t="str">
        <f>IFERROR(__xludf.DUMMYFUNCTION("""COMPUTED_VALUE"""),"#N/A")</f>
        <v>#N/A</v>
      </c>
      <c r="D6733" s="1"/>
      <c r="E6733" s="1"/>
      <c r="F6733" s="1"/>
      <c r="G6733" s="1"/>
      <c r="H6733" s="3">
        <f>IFERROR(__xludf.DUMMYFUNCTION("""COMPUTED_VALUE"""),0.0)</f>
        <v>0</v>
      </c>
      <c r="I6733" s="4"/>
      <c r="J6733" s="1" t="str">
        <f>IFERROR(__xludf.DUMMYFUNCTION("""COMPUTED_VALUE"""),"#N/A")</f>
        <v>#N/A</v>
      </c>
      <c r="K6733" s="1" t="str">
        <f>IFERROR(__xludf.DUMMYFUNCTION("""COMPUTED_VALUE"""),"#N/A")</f>
        <v>#N/A</v>
      </c>
      <c r="L6733" s="1" t="str">
        <f>IFERROR(__xludf.DUMMYFUNCTION("""COMPUTED_VALUE"""),"#N/A")</f>
        <v>#N/A</v>
      </c>
    </row>
    <row r="6734">
      <c r="A6734" s="1" t="str">
        <f>IFERROR(__xludf.DUMMYFUNCTION("""COMPUTED_VALUE"""),"#VALUE!")</f>
        <v>#VALUE!</v>
      </c>
      <c r="B6734" s="2"/>
      <c r="C6734" s="1" t="str">
        <f>IFERROR(__xludf.DUMMYFUNCTION("""COMPUTED_VALUE"""),"#N/A")</f>
        <v>#N/A</v>
      </c>
      <c r="D6734" s="1"/>
      <c r="E6734" s="1"/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IFERROR(__xludf.DUMMYFUNCTION("""COMPUTED_VALUE"""),"#N/A")</f>
        <v>#N/A</v>
      </c>
      <c r="K6734" s="1" t="str">
        <f>IFERROR(__xludf.DUMMYFUNCTION("""COMPUTED_VALUE"""),"#N/A")</f>
        <v>#N/A</v>
      </c>
      <c r="L6734" s="1" t="str">
        <f>IFERROR(__xludf.DUMMYFUNCTION("""COMPUTED_VALUE"""),"#N/A")</f>
        <v>#N/A</v>
      </c>
    </row>
    <row r="6735">
      <c r="A6735" s="1" t="str">
        <f>IFERROR(__xludf.DUMMYFUNCTION("""COMPUTED_VALUE"""),"#VALUE!")</f>
        <v>#VALUE!</v>
      </c>
      <c r="B6735" s="2"/>
      <c r="C6735" s="1" t="str">
        <f>IFERROR(__xludf.DUMMYFUNCTION("""COMPUTED_VALUE"""),"#N/A")</f>
        <v>#N/A</v>
      </c>
      <c r="D6735" s="1"/>
      <c r="E6735" s="1"/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IFERROR(__xludf.DUMMYFUNCTION("""COMPUTED_VALUE"""),"#N/A")</f>
        <v>#N/A</v>
      </c>
      <c r="K6735" s="1" t="str">
        <f>IFERROR(__xludf.DUMMYFUNCTION("""COMPUTED_VALUE"""),"#N/A")</f>
        <v>#N/A</v>
      </c>
      <c r="L6735" s="1" t="str">
        <f>IFERROR(__xludf.DUMMYFUNCTION("""COMPUTED_VALUE"""),"#N/A")</f>
        <v>#N/A</v>
      </c>
    </row>
    <row r="6736">
      <c r="A6736" s="1" t="str">
        <f>IFERROR(__xludf.DUMMYFUNCTION("""COMPUTED_VALUE"""),"#VALUE!")</f>
        <v>#VALUE!</v>
      </c>
      <c r="B6736" s="2"/>
      <c r="C6736" s="1" t="str">
        <f>IFERROR(__xludf.DUMMYFUNCTION("""COMPUTED_VALUE"""),"#N/A")</f>
        <v>#N/A</v>
      </c>
      <c r="D6736" s="1"/>
      <c r="E6736" s="1"/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IFERROR(__xludf.DUMMYFUNCTION("""COMPUTED_VALUE"""),"#N/A")</f>
        <v>#N/A</v>
      </c>
      <c r="L6736" s="1" t="str">
        <f>IFERROR(__xludf.DUMMYFUNCTION("""COMPUTED_VALUE"""),"#N/A")</f>
        <v>#N/A</v>
      </c>
    </row>
    <row r="6737">
      <c r="A6737" s="1" t="str">
        <f>IFERROR(__xludf.DUMMYFUNCTION("""COMPUTED_VALUE"""),"#VALUE!")</f>
        <v>#VALUE!</v>
      </c>
      <c r="B6737" s="2"/>
      <c r="C6737" s="1" t="str">
        <f>IFERROR(__xludf.DUMMYFUNCTION("""COMPUTED_VALUE"""),"#N/A")</f>
        <v>#N/A</v>
      </c>
      <c r="D6737" s="1"/>
      <c r="E6737" s="1"/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IFERROR(__xludf.DUMMYFUNCTION("""COMPUTED_VALUE"""),"#N/A")</f>
        <v>#N/A</v>
      </c>
      <c r="K6737" s="1" t="str">
        <f>IFERROR(__xludf.DUMMYFUNCTION("""COMPUTED_VALUE"""),"#N/A")</f>
        <v>#N/A</v>
      </c>
      <c r="L6737" s="1" t="str">
        <f>IFERROR(__xludf.DUMMYFUNCTION("""COMPUTED_VALUE"""),"#N/A")</f>
        <v>#N/A</v>
      </c>
    </row>
    <row r="6738">
      <c r="A6738" s="1" t="str">
        <f>IFERROR(__xludf.DUMMYFUNCTION("""COMPUTED_VALUE"""),"#VALUE!")</f>
        <v>#VALUE!</v>
      </c>
      <c r="B6738" s="2"/>
      <c r="C6738" s="1" t="str">
        <f>IFERROR(__xludf.DUMMYFUNCTION("""COMPUTED_VALUE"""),"#N/A")</f>
        <v>#N/A</v>
      </c>
      <c r="D6738" s="1"/>
      <c r="E6738" s="1"/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IFERROR(__xludf.DUMMYFUNCTION("""COMPUTED_VALUE"""),"#N/A")</f>
        <v>#N/A</v>
      </c>
      <c r="K6738" s="1" t="str">
        <f>IFERROR(__xludf.DUMMYFUNCTION("""COMPUTED_VALUE"""),"#N/A")</f>
        <v>#N/A</v>
      </c>
      <c r="L6738" s="1" t="str">
        <f>IFERROR(__xludf.DUMMYFUNCTION("""COMPUTED_VALUE"""),"#N/A")</f>
        <v>#N/A</v>
      </c>
    </row>
    <row r="6739">
      <c r="A6739" s="1" t="str">
        <f>IFERROR(__xludf.DUMMYFUNCTION("""COMPUTED_VALUE"""),"#VALUE!")</f>
        <v>#VALUE!</v>
      </c>
      <c r="B6739" s="2"/>
      <c r="C6739" s="1" t="str">
        <f>IFERROR(__xludf.DUMMYFUNCTION("""COMPUTED_VALUE"""),"#N/A")</f>
        <v>#N/A</v>
      </c>
      <c r="D6739" s="1"/>
      <c r="E6739" s="1"/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IFERROR(__xludf.DUMMYFUNCTION("""COMPUTED_VALUE"""),"#N/A")</f>
        <v>#N/A</v>
      </c>
      <c r="K6739" s="1" t="str">
        <f>IFERROR(__xludf.DUMMYFUNCTION("""COMPUTED_VALUE"""),"#N/A")</f>
        <v>#N/A</v>
      </c>
      <c r="L6739" s="1" t="str">
        <f>IFERROR(__xludf.DUMMYFUNCTION("""COMPUTED_VALUE"""),"#N/A")</f>
        <v>#N/A</v>
      </c>
    </row>
    <row r="6740">
      <c r="A6740" s="1" t="str">
        <f>IFERROR(__xludf.DUMMYFUNCTION("""COMPUTED_VALUE"""),"#VALUE!")</f>
        <v>#VALUE!</v>
      </c>
      <c r="B6740" s="2"/>
      <c r="C6740" s="1" t="str">
        <f>IFERROR(__xludf.DUMMYFUNCTION("""COMPUTED_VALUE"""),"#N/A")</f>
        <v>#N/A</v>
      </c>
      <c r="D6740" s="1"/>
      <c r="E6740" s="1"/>
      <c r="F6740" s="1"/>
      <c r="G6740" s="1"/>
      <c r="H6740" s="3">
        <f>IFERROR(__xludf.DUMMYFUNCTION("""COMPUTED_VALUE"""),0.0)</f>
        <v>0</v>
      </c>
      <c r="I6740" s="4"/>
      <c r="J6740" s="1" t="str">
        <f>IFERROR(__xludf.DUMMYFUNCTION("""COMPUTED_VALUE"""),"#N/A")</f>
        <v>#N/A</v>
      </c>
      <c r="K6740" s="1" t="str">
        <f>IFERROR(__xludf.DUMMYFUNCTION("""COMPUTED_VALUE"""),"#N/A")</f>
        <v>#N/A</v>
      </c>
      <c r="L6740" s="1" t="str">
        <f>IFERROR(__xludf.DUMMYFUNCTION("""COMPUTED_VALUE"""),"#N/A")</f>
        <v>#N/A</v>
      </c>
    </row>
    <row r="6741">
      <c r="A6741" s="1" t="str">
        <f>IFERROR(__xludf.DUMMYFUNCTION("""COMPUTED_VALUE"""),"#VALUE!")</f>
        <v>#VALUE!</v>
      </c>
      <c r="B6741" s="2"/>
      <c r="C6741" s="1" t="str">
        <f>IFERROR(__xludf.DUMMYFUNCTION("""COMPUTED_VALUE"""),"#N/A")</f>
        <v>#N/A</v>
      </c>
      <c r="D6741" s="1"/>
      <c r="E6741" s="1"/>
      <c r="F6741" s="1"/>
      <c r="G6741" s="1"/>
      <c r="H6741" s="3">
        <f>IFERROR(__xludf.DUMMYFUNCTION("""COMPUTED_VALUE"""),0.0)</f>
        <v>0</v>
      </c>
      <c r="I6741" s="4"/>
      <c r="J6741" s="1" t="str">
        <f>IFERROR(__xludf.DUMMYFUNCTION("""COMPUTED_VALUE"""),"#N/A")</f>
        <v>#N/A</v>
      </c>
      <c r="K6741" s="1" t="str">
        <f>IFERROR(__xludf.DUMMYFUNCTION("""COMPUTED_VALUE"""),"#N/A")</f>
        <v>#N/A</v>
      </c>
      <c r="L6741" s="1" t="str">
        <f>IFERROR(__xludf.DUMMYFUNCTION("""COMPUTED_VALUE"""),"#N/A")</f>
        <v>#N/A</v>
      </c>
    </row>
    <row r="6742">
      <c r="A6742" s="1" t="str">
        <f>IFERROR(__xludf.DUMMYFUNCTION("""COMPUTED_VALUE"""),"#VALUE!")</f>
        <v>#VALUE!</v>
      </c>
      <c r="B6742" s="2"/>
      <c r="C6742" s="1" t="str">
        <f>IFERROR(__xludf.DUMMYFUNCTION("""COMPUTED_VALUE"""),"#N/A")</f>
        <v>#N/A</v>
      </c>
      <c r="D6742" s="1"/>
      <c r="E6742" s="1"/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IFERROR(__xludf.DUMMYFUNCTION("""COMPUTED_VALUE"""),"#N/A")</f>
        <v>#N/A</v>
      </c>
      <c r="K6742" s="1" t="str">
        <f>IFERROR(__xludf.DUMMYFUNCTION("""COMPUTED_VALUE"""),"#N/A")</f>
        <v>#N/A</v>
      </c>
      <c r="L6742" s="1" t="str">
        <f>IFERROR(__xludf.DUMMYFUNCTION("""COMPUTED_VALUE"""),"#N/A")</f>
        <v>#N/A</v>
      </c>
    </row>
    <row r="6743">
      <c r="A6743" s="1" t="str">
        <f>IFERROR(__xludf.DUMMYFUNCTION("""COMPUTED_VALUE"""),"#VALUE!")</f>
        <v>#VALUE!</v>
      </c>
      <c r="B6743" s="2"/>
      <c r="C6743" s="1" t="str">
        <f>IFERROR(__xludf.DUMMYFUNCTION("""COMPUTED_VALUE"""),"#N/A")</f>
        <v>#N/A</v>
      </c>
      <c r="D6743" s="1"/>
      <c r="E6743" s="1"/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IFERROR(__xludf.DUMMYFUNCTION("""COMPUTED_VALUE"""),"#N/A")</f>
        <v>#N/A</v>
      </c>
      <c r="K6743" s="1" t="str">
        <f>IFERROR(__xludf.DUMMYFUNCTION("""COMPUTED_VALUE"""),"#N/A")</f>
        <v>#N/A</v>
      </c>
      <c r="L6743" s="1" t="str">
        <f>IFERROR(__xludf.DUMMYFUNCTION("""COMPUTED_VALUE"""),"#N/A")</f>
        <v>#N/A</v>
      </c>
    </row>
    <row r="6744">
      <c r="A6744" s="1" t="str">
        <f>IFERROR(__xludf.DUMMYFUNCTION("""COMPUTED_VALUE"""),"#VALUE!")</f>
        <v>#VALUE!</v>
      </c>
      <c r="B6744" s="2"/>
      <c r="C6744" s="1" t="str">
        <f>IFERROR(__xludf.DUMMYFUNCTION("""COMPUTED_VALUE"""),"#N/A")</f>
        <v>#N/A</v>
      </c>
      <c r="D6744" s="1"/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IFERROR(__xludf.DUMMYFUNCTION("""COMPUTED_VALUE"""),"#N/A")</f>
        <v>#N/A</v>
      </c>
      <c r="K6744" s="1" t="str">
        <f>IFERROR(__xludf.DUMMYFUNCTION("""COMPUTED_VALUE"""),"#N/A")</f>
        <v>#N/A</v>
      </c>
      <c r="L6744" s="1" t="str">
        <f>IFERROR(__xludf.DUMMYFUNCTION("""COMPUTED_VALUE"""),"#N/A")</f>
        <v>#N/A</v>
      </c>
    </row>
    <row r="6745">
      <c r="A6745" s="1" t="str">
        <f>IFERROR(__xludf.DUMMYFUNCTION("""COMPUTED_VALUE"""),"#VALUE!")</f>
        <v>#VALUE!</v>
      </c>
      <c r="B6745" s="2"/>
      <c r="C6745" s="1" t="str">
        <f>IFERROR(__xludf.DUMMYFUNCTION("""COMPUTED_VALUE"""),"#N/A")</f>
        <v>#N/A</v>
      </c>
      <c r="D6745" s="1"/>
      <c r="E6745" s="1"/>
      <c r="F6745" s="1"/>
      <c r="G6745" s="1"/>
      <c r="H6745" s="3">
        <f>IFERROR(__xludf.DUMMYFUNCTION("""COMPUTED_VALUE"""),0.0)</f>
        <v>0</v>
      </c>
      <c r="I6745" s="4"/>
      <c r="J6745" s="1" t="str">
        <f>IFERROR(__xludf.DUMMYFUNCTION("""COMPUTED_VALUE"""),"#N/A")</f>
        <v>#N/A</v>
      </c>
      <c r="K6745" s="1" t="str">
        <f>IFERROR(__xludf.DUMMYFUNCTION("""COMPUTED_VALUE"""),"#N/A")</f>
        <v>#N/A</v>
      </c>
      <c r="L6745" s="1" t="str">
        <f>IFERROR(__xludf.DUMMYFUNCTION("""COMPUTED_VALUE"""),"#N/A")</f>
        <v>#N/A</v>
      </c>
    </row>
    <row r="6746">
      <c r="A6746" s="1" t="str">
        <f>IFERROR(__xludf.DUMMYFUNCTION("""COMPUTED_VALUE"""),"#VALUE!")</f>
        <v>#VALUE!</v>
      </c>
      <c r="B6746" s="2"/>
      <c r="C6746" s="1" t="str">
        <f>IFERROR(__xludf.DUMMYFUNCTION("""COMPUTED_VALUE"""),"#N/A")</f>
        <v>#N/A</v>
      </c>
      <c r="D6746" s="1"/>
      <c r="E6746" s="1"/>
      <c r="F6746" s="1"/>
      <c r="G6746" s="1"/>
      <c r="H6746" s="3">
        <f>IFERROR(__xludf.DUMMYFUNCTION("""COMPUTED_VALUE"""),0.0)</f>
        <v>0</v>
      </c>
      <c r="I6746" s="4"/>
      <c r="J6746" s="1" t="str">
        <f>IFERROR(__xludf.DUMMYFUNCTION("""COMPUTED_VALUE"""),"#N/A")</f>
        <v>#N/A</v>
      </c>
      <c r="K6746" s="1" t="str">
        <f>IFERROR(__xludf.DUMMYFUNCTION("""COMPUTED_VALUE"""),"#N/A")</f>
        <v>#N/A</v>
      </c>
      <c r="L6746" s="1" t="str">
        <f>IFERROR(__xludf.DUMMYFUNCTION("""COMPUTED_VALUE"""),"#N/A")</f>
        <v>#N/A</v>
      </c>
    </row>
    <row r="6747">
      <c r="A6747" s="1" t="str">
        <f>IFERROR(__xludf.DUMMYFUNCTION("""COMPUTED_VALUE"""),"#VALUE!")</f>
        <v>#VALUE!</v>
      </c>
      <c r="B6747" s="2"/>
      <c r="C6747" s="1" t="str">
        <f>IFERROR(__xludf.DUMMYFUNCTION("""COMPUTED_VALUE"""),"#N/A")</f>
        <v>#N/A</v>
      </c>
      <c r="D6747" s="1"/>
      <c r="E6747" s="1"/>
      <c r="F6747" s="1"/>
      <c r="G6747" s="1"/>
      <c r="H6747" s="3">
        <f>IFERROR(__xludf.DUMMYFUNCTION("""COMPUTED_VALUE"""),0.0)</f>
        <v>0</v>
      </c>
      <c r="I6747" s="4"/>
      <c r="J6747" s="1" t="str">
        <f>IFERROR(__xludf.DUMMYFUNCTION("""COMPUTED_VALUE"""),"#N/A")</f>
        <v>#N/A</v>
      </c>
      <c r="K6747" s="1" t="str">
        <f>IFERROR(__xludf.DUMMYFUNCTION("""COMPUTED_VALUE"""),"#N/A")</f>
        <v>#N/A</v>
      </c>
      <c r="L6747" s="1" t="str">
        <f>IFERROR(__xludf.DUMMYFUNCTION("""COMPUTED_VALUE"""),"#N/A")</f>
        <v>#N/A</v>
      </c>
    </row>
    <row r="6748">
      <c r="A6748" s="1" t="str">
        <f>IFERROR(__xludf.DUMMYFUNCTION("""COMPUTED_VALUE"""),"#VALUE!")</f>
        <v>#VALUE!</v>
      </c>
      <c r="B6748" s="2"/>
      <c r="C6748" s="1" t="str">
        <f>IFERROR(__xludf.DUMMYFUNCTION("""COMPUTED_VALUE"""),"#N/A")</f>
        <v>#N/A</v>
      </c>
      <c r="D6748" s="1"/>
      <c r="E6748" s="1"/>
      <c r="F6748" s="1"/>
      <c r="G6748" s="1"/>
      <c r="H6748" s="3">
        <f>IFERROR(__xludf.DUMMYFUNCTION("""COMPUTED_VALUE"""),0.0)</f>
        <v>0</v>
      </c>
      <c r="I6748" s="4"/>
      <c r="J6748" s="1" t="str">
        <f>IFERROR(__xludf.DUMMYFUNCTION("""COMPUTED_VALUE"""),"#N/A")</f>
        <v>#N/A</v>
      </c>
      <c r="K6748" s="1" t="str">
        <f>IFERROR(__xludf.DUMMYFUNCTION("""COMPUTED_VALUE"""),"#N/A")</f>
        <v>#N/A</v>
      </c>
      <c r="L6748" s="1" t="str">
        <f>IFERROR(__xludf.DUMMYFUNCTION("""COMPUTED_VALUE"""),"#N/A")</f>
        <v>#N/A</v>
      </c>
    </row>
    <row r="6749">
      <c r="A6749" s="1" t="str">
        <f>IFERROR(__xludf.DUMMYFUNCTION("""COMPUTED_VALUE"""),"#VALUE!")</f>
        <v>#VALUE!</v>
      </c>
      <c r="B6749" s="2"/>
      <c r="C6749" s="1" t="str">
        <f>IFERROR(__xludf.DUMMYFUNCTION("""COMPUTED_VALUE"""),"#N/A")</f>
        <v>#N/A</v>
      </c>
      <c r="D6749" s="1"/>
      <c r="E6749" s="1"/>
      <c r="F6749" s="1"/>
      <c r="G6749" s="1"/>
      <c r="H6749" s="3">
        <f>IFERROR(__xludf.DUMMYFUNCTION("""COMPUTED_VALUE"""),0.0)</f>
        <v>0</v>
      </c>
      <c r="I6749" s="4"/>
      <c r="J6749" s="1" t="str">
        <f>IFERROR(__xludf.DUMMYFUNCTION("""COMPUTED_VALUE"""),"#N/A")</f>
        <v>#N/A</v>
      </c>
      <c r="K6749" s="1" t="str">
        <f>IFERROR(__xludf.DUMMYFUNCTION("""COMPUTED_VALUE"""),"#N/A")</f>
        <v>#N/A</v>
      </c>
      <c r="L6749" s="1" t="str">
        <f>IFERROR(__xludf.DUMMYFUNCTION("""COMPUTED_VALUE"""),"#N/A")</f>
        <v>#N/A</v>
      </c>
    </row>
    <row r="6750">
      <c r="A6750" s="1" t="str">
        <f>IFERROR(__xludf.DUMMYFUNCTION("""COMPUTED_VALUE"""),"#VALUE!")</f>
        <v>#VALUE!</v>
      </c>
      <c r="B6750" s="2"/>
      <c r="C6750" s="1" t="str">
        <f>IFERROR(__xludf.DUMMYFUNCTION("""COMPUTED_VALUE"""),"#N/A")</f>
        <v>#N/A</v>
      </c>
      <c r="D6750" s="1"/>
      <c r="E6750" s="1"/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IFERROR(__xludf.DUMMYFUNCTION("""COMPUTED_VALUE"""),"#N/A")</f>
        <v>#N/A</v>
      </c>
      <c r="K6750" s="1" t="str">
        <f>IFERROR(__xludf.DUMMYFUNCTION("""COMPUTED_VALUE"""),"#N/A")</f>
        <v>#N/A</v>
      </c>
      <c r="L6750" s="1" t="str">
        <f>IFERROR(__xludf.DUMMYFUNCTION("""COMPUTED_VALUE"""),"#N/A")</f>
        <v>#N/A</v>
      </c>
    </row>
    <row r="6751">
      <c r="A6751" s="1" t="str">
        <f>IFERROR(__xludf.DUMMYFUNCTION("""COMPUTED_VALUE"""),"#VALUE!")</f>
        <v>#VALUE!</v>
      </c>
      <c r="B6751" s="2"/>
      <c r="C6751" s="1" t="str">
        <f>IFERROR(__xludf.DUMMYFUNCTION("""COMPUTED_VALUE"""),"#N/A")</f>
        <v>#N/A</v>
      </c>
      <c r="D6751" s="1"/>
      <c r="E6751" s="1"/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IFERROR(__xludf.DUMMYFUNCTION("""COMPUTED_VALUE"""),"#N/A")</f>
        <v>#N/A</v>
      </c>
      <c r="K6751" s="1" t="str">
        <f>IFERROR(__xludf.DUMMYFUNCTION("""COMPUTED_VALUE"""),"#N/A")</f>
        <v>#N/A</v>
      </c>
      <c r="L6751" s="1" t="str">
        <f>IFERROR(__xludf.DUMMYFUNCTION("""COMPUTED_VALUE"""),"#N/A")</f>
        <v>#N/A</v>
      </c>
    </row>
    <row r="6752">
      <c r="A6752" s="1" t="str">
        <f>IFERROR(__xludf.DUMMYFUNCTION("""COMPUTED_VALUE"""),"#VALUE!")</f>
        <v>#VALUE!</v>
      </c>
      <c r="B6752" s="2"/>
      <c r="C6752" s="1" t="str">
        <f>IFERROR(__xludf.DUMMYFUNCTION("""COMPUTED_VALUE"""),"#N/A")</f>
        <v>#N/A</v>
      </c>
      <c r="D6752" s="1"/>
      <c r="E6752" s="1"/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IFERROR(__xludf.DUMMYFUNCTION("""COMPUTED_VALUE"""),"#N/A")</f>
        <v>#N/A</v>
      </c>
      <c r="K6752" s="1" t="str">
        <f>IFERROR(__xludf.DUMMYFUNCTION("""COMPUTED_VALUE"""),"#N/A")</f>
        <v>#N/A</v>
      </c>
      <c r="L6752" s="1" t="str">
        <f>IFERROR(__xludf.DUMMYFUNCTION("""COMPUTED_VALUE"""),"#N/A")</f>
        <v>#N/A</v>
      </c>
    </row>
    <row r="6753">
      <c r="A6753" s="1" t="str">
        <f>IFERROR(__xludf.DUMMYFUNCTION("""COMPUTED_VALUE"""),"#VALUE!")</f>
        <v>#VALUE!</v>
      </c>
      <c r="B6753" s="2"/>
      <c r="C6753" s="1" t="str">
        <f>IFERROR(__xludf.DUMMYFUNCTION("""COMPUTED_VALUE"""),"#N/A")</f>
        <v>#N/A</v>
      </c>
      <c r="D6753" s="1"/>
      <c r="E6753" s="1"/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IFERROR(__xludf.DUMMYFUNCTION("""COMPUTED_VALUE"""),"#N/A")</f>
        <v>#N/A</v>
      </c>
      <c r="K6753" s="1" t="str">
        <f>IFERROR(__xludf.DUMMYFUNCTION("""COMPUTED_VALUE"""),"#N/A")</f>
        <v>#N/A</v>
      </c>
      <c r="L6753" s="1" t="str">
        <f>IFERROR(__xludf.DUMMYFUNCTION("""COMPUTED_VALUE"""),"#N/A")</f>
        <v>#N/A</v>
      </c>
    </row>
    <row r="6754">
      <c r="A6754" s="1" t="str">
        <f>IFERROR(__xludf.DUMMYFUNCTION("""COMPUTED_VALUE"""),"#VALUE!")</f>
        <v>#VALUE!</v>
      </c>
      <c r="B6754" s="2"/>
      <c r="C6754" s="1" t="str">
        <f>IFERROR(__xludf.DUMMYFUNCTION("""COMPUTED_VALUE"""),"#N/A")</f>
        <v>#N/A</v>
      </c>
      <c r="D6754" s="1"/>
      <c r="E6754" s="1"/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IFERROR(__xludf.DUMMYFUNCTION("""COMPUTED_VALUE"""),"#N/A")</f>
        <v>#N/A</v>
      </c>
      <c r="K6754" s="1" t="str">
        <f>IFERROR(__xludf.DUMMYFUNCTION("""COMPUTED_VALUE"""),"#N/A")</f>
        <v>#N/A</v>
      </c>
      <c r="L6754" s="1" t="str">
        <f>IFERROR(__xludf.DUMMYFUNCTION("""COMPUTED_VALUE"""),"#N/A")</f>
        <v>#N/A</v>
      </c>
    </row>
    <row r="6755">
      <c r="A6755" s="1" t="str">
        <f>IFERROR(__xludf.DUMMYFUNCTION("""COMPUTED_VALUE"""),"#VALUE!")</f>
        <v>#VALUE!</v>
      </c>
      <c r="B6755" s="2"/>
      <c r="C6755" s="1" t="str">
        <f>IFERROR(__xludf.DUMMYFUNCTION("""COMPUTED_VALUE"""),"#N/A")</f>
        <v>#N/A</v>
      </c>
      <c r="D6755" s="1"/>
      <c r="E6755" s="1"/>
      <c r="F6755" s="1"/>
      <c r="G6755" s="1"/>
      <c r="H6755" s="3">
        <f>IFERROR(__xludf.DUMMYFUNCTION("""COMPUTED_VALUE"""),0.0)</f>
        <v>0</v>
      </c>
      <c r="I6755" s="4"/>
      <c r="J6755" s="1" t="str">
        <f>IFERROR(__xludf.DUMMYFUNCTION("""COMPUTED_VALUE"""),"#N/A")</f>
        <v>#N/A</v>
      </c>
      <c r="K6755" s="1" t="str">
        <f>IFERROR(__xludf.DUMMYFUNCTION("""COMPUTED_VALUE"""),"#N/A")</f>
        <v>#N/A</v>
      </c>
      <c r="L6755" s="1" t="str">
        <f>IFERROR(__xludf.DUMMYFUNCTION("""COMPUTED_VALUE"""),"#N/A")</f>
        <v>#N/A</v>
      </c>
    </row>
    <row r="6756">
      <c r="A6756" s="1" t="str">
        <f>IFERROR(__xludf.DUMMYFUNCTION("""COMPUTED_VALUE"""),"#VALUE!")</f>
        <v>#VALUE!</v>
      </c>
      <c r="B6756" s="2"/>
      <c r="C6756" s="1" t="str">
        <f>IFERROR(__xludf.DUMMYFUNCTION("""COMPUTED_VALUE"""),"#N/A")</f>
        <v>#N/A</v>
      </c>
      <c r="D6756" s="1"/>
      <c r="E6756" s="1"/>
      <c r="F6756" s="1"/>
      <c r="G6756" s="1"/>
      <c r="H6756" s="3">
        <f>IFERROR(__xludf.DUMMYFUNCTION("""COMPUTED_VALUE"""),0.0)</f>
        <v>0</v>
      </c>
      <c r="I6756" s="4"/>
      <c r="J6756" s="1" t="str">
        <f>IFERROR(__xludf.DUMMYFUNCTION("""COMPUTED_VALUE"""),"#N/A")</f>
        <v>#N/A</v>
      </c>
      <c r="K6756" s="1" t="str">
        <f>IFERROR(__xludf.DUMMYFUNCTION("""COMPUTED_VALUE"""),"#N/A")</f>
        <v>#N/A</v>
      </c>
      <c r="L6756" s="1" t="str">
        <f>IFERROR(__xludf.DUMMYFUNCTION("""COMPUTED_VALUE"""),"#N/A")</f>
        <v>#N/A</v>
      </c>
    </row>
    <row r="6757">
      <c r="A6757" s="1" t="str">
        <f>IFERROR(__xludf.DUMMYFUNCTION("""COMPUTED_VALUE"""),"#VALUE!")</f>
        <v>#VALUE!</v>
      </c>
      <c r="B6757" s="2"/>
      <c r="C6757" s="1" t="str">
        <f>IFERROR(__xludf.DUMMYFUNCTION("""COMPUTED_VALUE"""),"#N/A")</f>
        <v>#N/A</v>
      </c>
      <c r="D6757" s="1"/>
      <c r="E6757" s="1"/>
      <c r="F6757" s="1"/>
      <c r="G6757" s="1"/>
      <c r="H6757" s="3">
        <f>IFERROR(__xludf.DUMMYFUNCTION("""COMPUTED_VALUE"""),0.0)</f>
        <v>0</v>
      </c>
      <c r="I6757" s="4"/>
      <c r="J6757" s="1" t="str">
        <f>IFERROR(__xludf.DUMMYFUNCTION("""COMPUTED_VALUE"""),"#N/A")</f>
        <v>#N/A</v>
      </c>
      <c r="K6757" s="1" t="str">
        <f>IFERROR(__xludf.DUMMYFUNCTION("""COMPUTED_VALUE"""),"#N/A")</f>
        <v>#N/A</v>
      </c>
      <c r="L6757" s="1" t="str">
        <f>IFERROR(__xludf.DUMMYFUNCTION("""COMPUTED_VALUE"""),"#N/A")</f>
        <v>#N/A</v>
      </c>
    </row>
    <row r="6758">
      <c r="A6758" s="1" t="str">
        <f>IFERROR(__xludf.DUMMYFUNCTION("""COMPUTED_VALUE"""),"#VALUE!")</f>
        <v>#VALUE!</v>
      </c>
      <c r="B6758" s="2"/>
      <c r="C6758" s="1" t="str">
        <f>IFERROR(__xludf.DUMMYFUNCTION("""COMPUTED_VALUE"""),"#N/A")</f>
        <v>#N/A</v>
      </c>
      <c r="D6758" s="1"/>
      <c r="E6758" s="1"/>
      <c r="F6758" s="1"/>
      <c r="G6758" s="1"/>
      <c r="H6758" s="3">
        <f>IFERROR(__xludf.DUMMYFUNCTION("""COMPUTED_VALUE"""),0.0)</f>
        <v>0</v>
      </c>
      <c r="I6758" s="4"/>
      <c r="J6758" s="1" t="str">
        <f>IFERROR(__xludf.DUMMYFUNCTION("""COMPUTED_VALUE"""),"#N/A")</f>
        <v>#N/A</v>
      </c>
      <c r="K6758" s="1" t="str">
        <f>IFERROR(__xludf.DUMMYFUNCTION("""COMPUTED_VALUE"""),"#N/A")</f>
        <v>#N/A</v>
      </c>
      <c r="L6758" s="1" t="str">
        <f>IFERROR(__xludf.DUMMYFUNCTION("""COMPUTED_VALUE"""),"#N/A")</f>
        <v>#N/A</v>
      </c>
    </row>
    <row r="6759">
      <c r="A6759" s="1" t="str">
        <f>IFERROR(__xludf.DUMMYFUNCTION("""COMPUTED_VALUE"""),"#VALUE!")</f>
        <v>#VALUE!</v>
      </c>
      <c r="B6759" s="2"/>
      <c r="C6759" s="1" t="str">
        <f>IFERROR(__xludf.DUMMYFUNCTION("""COMPUTED_VALUE"""),"#N/A")</f>
        <v>#N/A</v>
      </c>
      <c r="D6759" s="1"/>
      <c r="E6759" s="1"/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IFERROR(__xludf.DUMMYFUNCTION("""COMPUTED_VALUE"""),"#N/A")</f>
        <v>#N/A</v>
      </c>
      <c r="K6759" s="1" t="str">
        <f>IFERROR(__xludf.DUMMYFUNCTION("""COMPUTED_VALUE"""),"#N/A")</f>
        <v>#N/A</v>
      </c>
      <c r="L6759" s="1" t="str">
        <f>IFERROR(__xludf.DUMMYFUNCTION("""COMPUTED_VALUE"""),"#N/A")</f>
        <v>#N/A</v>
      </c>
    </row>
    <row r="6760">
      <c r="A6760" s="1" t="str">
        <f>IFERROR(__xludf.DUMMYFUNCTION("""COMPUTED_VALUE"""),"#VALUE!")</f>
        <v>#VALUE!</v>
      </c>
      <c r="B6760" s="2"/>
      <c r="C6760" s="1" t="str">
        <f>IFERROR(__xludf.DUMMYFUNCTION("""COMPUTED_VALUE"""),"#N/A")</f>
        <v>#N/A</v>
      </c>
      <c r="D6760" s="1"/>
      <c r="E6760" s="1"/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IFERROR(__xludf.DUMMYFUNCTION("""COMPUTED_VALUE"""),"#N/A")</f>
        <v>#N/A</v>
      </c>
      <c r="K6760" s="1" t="str">
        <f>IFERROR(__xludf.DUMMYFUNCTION("""COMPUTED_VALUE"""),"#N/A")</f>
        <v>#N/A</v>
      </c>
      <c r="L6760" s="1" t="str">
        <f>IFERROR(__xludf.DUMMYFUNCTION("""COMPUTED_VALUE"""),"#N/A")</f>
        <v>#N/A</v>
      </c>
    </row>
    <row r="6761">
      <c r="A6761" s="1" t="str">
        <f>IFERROR(__xludf.DUMMYFUNCTION("""COMPUTED_VALUE"""),"#VALUE!")</f>
        <v>#VALUE!</v>
      </c>
      <c r="B6761" s="2"/>
      <c r="C6761" s="1" t="str">
        <f>IFERROR(__xludf.DUMMYFUNCTION("""COMPUTED_VALUE"""),"#N/A")</f>
        <v>#N/A</v>
      </c>
      <c r="D6761" s="1"/>
      <c r="E6761" s="1"/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IFERROR(__xludf.DUMMYFUNCTION("""COMPUTED_VALUE"""),"#N/A")</f>
        <v>#N/A</v>
      </c>
      <c r="K6761" s="1" t="str">
        <f>IFERROR(__xludf.DUMMYFUNCTION("""COMPUTED_VALUE"""),"#N/A")</f>
        <v>#N/A</v>
      </c>
      <c r="L6761" s="1" t="str">
        <f>IFERROR(__xludf.DUMMYFUNCTION("""COMPUTED_VALUE"""),"#N/A")</f>
        <v>#N/A</v>
      </c>
    </row>
    <row r="6762">
      <c r="A6762" s="1" t="str">
        <f>IFERROR(__xludf.DUMMYFUNCTION("""COMPUTED_VALUE"""),"#VALUE!")</f>
        <v>#VALUE!</v>
      </c>
      <c r="B6762" s="2"/>
      <c r="C6762" s="1" t="str">
        <f>IFERROR(__xludf.DUMMYFUNCTION("""COMPUTED_VALUE"""),"#N/A")</f>
        <v>#N/A</v>
      </c>
      <c r="D6762" s="1"/>
      <c r="E6762" s="1"/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IFERROR(__xludf.DUMMYFUNCTION("""COMPUTED_VALUE"""),"#N/A")</f>
        <v>#N/A</v>
      </c>
      <c r="K6762" s="1" t="str">
        <f>IFERROR(__xludf.DUMMYFUNCTION("""COMPUTED_VALUE"""),"#N/A")</f>
        <v>#N/A</v>
      </c>
      <c r="L6762" s="1" t="str">
        <f>IFERROR(__xludf.DUMMYFUNCTION("""COMPUTED_VALUE"""),"#N/A")</f>
        <v>#N/A</v>
      </c>
    </row>
    <row r="6763">
      <c r="A6763" s="1" t="str">
        <f>IFERROR(__xludf.DUMMYFUNCTION("""COMPUTED_VALUE"""),"#VALUE!")</f>
        <v>#VALUE!</v>
      </c>
      <c r="B6763" s="2"/>
      <c r="C6763" s="1" t="str">
        <f>IFERROR(__xludf.DUMMYFUNCTION("""COMPUTED_VALUE"""),"#N/A")</f>
        <v>#N/A</v>
      </c>
      <c r="D6763" s="1"/>
      <c r="E6763" s="1"/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IFERROR(__xludf.DUMMYFUNCTION("""COMPUTED_VALUE"""),"#N/A")</f>
        <v>#N/A</v>
      </c>
      <c r="K6763" s="1" t="str">
        <f>IFERROR(__xludf.DUMMYFUNCTION("""COMPUTED_VALUE"""),"#N/A")</f>
        <v>#N/A</v>
      </c>
      <c r="L6763" s="1" t="str">
        <f>IFERROR(__xludf.DUMMYFUNCTION("""COMPUTED_VALUE"""),"#N/A")</f>
        <v>#N/A</v>
      </c>
    </row>
    <row r="6764">
      <c r="A6764" s="1" t="str">
        <f>IFERROR(__xludf.DUMMYFUNCTION("""COMPUTED_VALUE"""),"#VALUE!")</f>
        <v>#VALUE!</v>
      </c>
      <c r="B6764" s="2"/>
      <c r="C6764" s="1" t="str">
        <f>IFERROR(__xludf.DUMMYFUNCTION("""COMPUTED_VALUE"""),"#N/A")</f>
        <v>#N/A</v>
      </c>
      <c r="D6764" s="1"/>
      <c r="E6764" s="1"/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IFERROR(__xludf.DUMMYFUNCTION("""COMPUTED_VALUE"""),"#N/A")</f>
        <v>#N/A</v>
      </c>
      <c r="K6764" s="1" t="str">
        <f>IFERROR(__xludf.DUMMYFUNCTION("""COMPUTED_VALUE"""),"#N/A")</f>
        <v>#N/A</v>
      </c>
      <c r="L6764" s="1" t="str">
        <f>IFERROR(__xludf.DUMMYFUNCTION("""COMPUTED_VALUE"""),"#N/A")</f>
        <v>#N/A</v>
      </c>
    </row>
    <row r="6765">
      <c r="A6765" s="1" t="str">
        <f>IFERROR(__xludf.DUMMYFUNCTION("""COMPUTED_VALUE"""),"#VALUE!")</f>
        <v>#VALUE!</v>
      </c>
      <c r="B6765" s="2"/>
      <c r="C6765" s="1" t="str">
        <f>IFERROR(__xludf.DUMMYFUNCTION("""COMPUTED_VALUE"""),"#N/A")</f>
        <v>#N/A</v>
      </c>
      <c r="D6765" s="1"/>
      <c r="E6765" s="1"/>
      <c r="F6765" s="1"/>
      <c r="G6765" s="1"/>
      <c r="H6765" s="3">
        <f>IFERROR(__xludf.DUMMYFUNCTION("""COMPUTED_VALUE"""),0.0)</f>
        <v>0</v>
      </c>
      <c r="I6765" s="4"/>
      <c r="J6765" s="1" t="str">
        <f>IFERROR(__xludf.DUMMYFUNCTION("""COMPUTED_VALUE"""),"#N/A")</f>
        <v>#N/A</v>
      </c>
      <c r="K6765" s="1" t="str">
        <f>IFERROR(__xludf.DUMMYFUNCTION("""COMPUTED_VALUE"""),"#N/A")</f>
        <v>#N/A</v>
      </c>
      <c r="L6765" s="1" t="str">
        <f>IFERROR(__xludf.DUMMYFUNCTION("""COMPUTED_VALUE"""),"#N/A")</f>
        <v>#N/A</v>
      </c>
    </row>
    <row r="6766">
      <c r="A6766" s="1" t="str">
        <f>IFERROR(__xludf.DUMMYFUNCTION("""COMPUTED_VALUE"""),"#VALUE!")</f>
        <v>#VALUE!</v>
      </c>
      <c r="B6766" s="2"/>
      <c r="C6766" s="1" t="str">
        <f>IFERROR(__xludf.DUMMYFUNCTION("""COMPUTED_VALUE"""),"#N/A")</f>
        <v>#N/A</v>
      </c>
      <c r="D6766" s="1"/>
      <c r="E6766" s="1"/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IFERROR(__xludf.DUMMYFUNCTION("""COMPUTED_VALUE"""),"#N/A")</f>
        <v>#N/A</v>
      </c>
      <c r="K6766" s="1" t="str">
        <f>IFERROR(__xludf.DUMMYFUNCTION("""COMPUTED_VALUE"""),"#N/A")</f>
        <v>#N/A</v>
      </c>
      <c r="L6766" s="1" t="str">
        <f>IFERROR(__xludf.DUMMYFUNCTION("""COMPUTED_VALUE"""),"#N/A")</f>
        <v>#N/A</v>
      </c>
    </row>
    <row r="6767">
      <c r="A6767" s="1" t="str">
        <f>IFERROR(__xludf.DUMMYFUNCTION("""COMPUTED_VALUE"""),"#VALUE!")</f>
        <v>#VALUE!</v>
      </c>
      <c r="B6767" s="2"/>
      <c r="C6767" s="1" t="str">
        <f>IFERROR(__xludf.DUMMYFUNCTION("""COMPUTED_VALUE"""),"#N/A")</f>
        <v>#N/A</v>
      </c>
      <c r="D6767" s="1"/>
      <c r="E6767" s="1"/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IFERROR(__xludf.DUMMYFUNCTION("""COMPUTED_VALUE"""),"#N/A")</f>
        <v>#N/A</v>
      </c>
      <c r="K6767" s="1" t="str">
        <f>IFERROR(__xludf.DUMMYFUNCTION("""COMPUTED_VALUE"""),"#N/A")</f>
        <v>#N/A</v>
      </c>
      <c r="L6767" s="1" t="str">
        <f>IFERROR(__xludf.DUMMYFUNCTION("""COMPUTED_VALUE"""),"#N/A")</f>
        <v>#N/A</v>
      </c>
    </row>
    <row r="6768">
      <c r="A6768" s="1" t="str">
        <f>IFERROR(__xludf.DUMMYFUNCTION("""COMPUTED_VALUE"""),"#VALUE!")</f>
        <v>#VALUE!</v>
      </c>
      <c r="B6768" s="2"/>
      <c r="C6768" s="1" t="str">
        <f>IFERROR(__xludf.DUMMYFUNCTION("""COMPUTED_VALUE"""),"#N/A")</f>
        <v>#N/A</v>
      </c>
      <c r="D6768" s="1"/>
      <c r="E6768" s="1"/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IFERROR(__xludf.DUMMYFUNCTION("""COMPUTED_VALUE"""),"#N/A")</f>
        <v>#N/A</v>
      </c>
      <c r="K6768" s="1" t="str">
        <f>IFERROR(__xludf.DUMMYFUNCTION("""COMPUTED_VALUE"""),"#N/A")</f>
        <v>#N/A</v>
      </c>
      <c r="L6768" s="1" t="str">
        <f>IFERROR(__xludf.DUMMYFUNCTION("""COMPUTED_VALUE"""),"#N/A")</f>
        <v>#N/A</v>
      </c>
    </row>
    <row r="6769">
      <c r="A6769" s="1" t="str">
        <f>IFERROR(__xludf.DUMMYFUNCTION("""COMPUTED_VALUE"""),"#VALUE!")</f>
        <v>#VALUE!</v>
      </c>
      <c r="B6769" s="2"/>
      <c r="C6769" s="1" t="str">
        <f>IFERROR(__xludf.DUMMYFUNCTION("""COMPUTED_VALUE"""),"#N/A")</f>
        <v>#N/A</v>
      </c>
      <c r="D6769" s="1"/>
      <c r="E6769" s="1"/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IFERROR(__xludf.DUMMYFUNCTION("""COMPUTED_VALUE"""),"#N/A")</f>
        <v>#N/A</v>
      </c>
      <c r="K6769" s="1" t="str">
        <f>IFERROR(__xludf.DUMMYFUNCTION("""COMPUTED_VALUE"""),"#N/A")</f>
        <v>#N/A</v>
      </c>
      <c r="L6769" s="1" t="str">
        <f>IFERROR(__xludf.DUMMYFUNCTION("""COMPUTED_VALUE"""),"#N/A")</f>
        <v>#N/A</v>
      </c>
    </row>
    <row r="6770">
      <c r="A6770" s="1" t="str">
        <f>IFERROR(__xludf.DUMMYFUNCTION("""COMPUTED_VALUE"""),"#VALUE!")</f>
        <v>#VALUE!</v>
      </c>
      <c r="B6770" s="2"/>
      <c r="C6770" s="1" t="str">
        <f>IFERROR(__xludf.DUMMYFUNCTION("""COMPUTED_VALUE"""),"#N/A")</f>
        <v>#N/A</v>
      </c>
      <c r="D6770" s="1"/>
      <c r="E6770" s="1"/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IFERROR(__xludf.DUMMYFUNCTION("""COMPUTED_VALUE"""),"#N/A")</f>
        <v>#N/A</v>
      </c>
      <c r="K6770" s="1" t="str">
        <f>IFERROR(__xludf.DUMMYFUNCTION("""COMPUTED_VALUE"""),"#N/A")</f>
        <v>#N/A</v>
      </c>
      <c r="L6770" s="1" t="str">
        <f>IFERROR(__xludf.DUMMYFUNCTION("""COMPUTED_VALUE"""),"#N/A")</f>
        <v>#N/A</v>
      </c>
    </row>
    <row r="6771">
      <c r="A6771" s="1" t="str">
        <f>IFERROR(__xludf.DUMMYFUNCTION("""COMPUTED_VALUE"""),"#VALUE!")</f>
        <v>#VALUE!</v>
      </c>
      <c r="B6771" s="2"/>
      <c r="C6771" s="1" t="str">
        <f>IFERROR(__xludf.DUMMYFUNCTION("""COMPUTED_VALUE"""),"#N/A")</f>
        <v>#N/A</v>
      </c>
      <c r="D6771" s="1"/>
      <c r="E6771" s="1"/>
      <c r="F6771" s="1"/>
      <c r="G6771" s="1"/>
      <c r="H6771" s="3">
        <f>IFERROR(__xludf.DUMMYFUNCTION("""COMPUTED_VALUE"""),0.0)</f>
        <v>0</v>
      </c>
      <c r="I6771" s="4"/>
      <c r="J6771" s="1" t="str">
        <f>IFERROR(__xludf.DUMMYFUNCTION("""COMPUTED_VALUE"""),"#N/A")</f>
        <v>#N/A</v>
      </c>
      <c r="K6771" s="1" t="str">
        <f>IFERROR(__xludf.DUMMYFUNCTION("""COMPUTED_VALUE"""),"#N/A")</f>
        <v>#N/A</v>
      </c>
      <c r="L6771" s="1" t="str">
        <f>IFERROR(__xludf.DUMMYFUNCTION("""COMPUTED_VALUE"""),"#N/A")</f>
        <v>#N/A</v>
      </c>
    </row>
    <row r="6772">
      <c r="A6772" s="1" t="str">
        <f>IFERROR(__xludf.DUMMYFUNCTION("""COMPUTED_VALUE"""),"#VALUE!")</f>
        <v>#VALUE!</v>
      </c>
      <c r="B6772" s="2"/>
      <c r="C6772" s="1" t="str">
        <f>IFERROR(__xludf.DUMMYFUNCTION("""COMPUTED_VALUE"""),"#N/A")</f>
        <v>#N/A</v>
      </c>
      <c r="D6772" s="1"/>
      <c r="E6772" s="1"/>
      <c r="F6772" s="1"/>
      <c r="G6772" s="1"/>
      <c r="H6772" s="3">
        <f>IFERROR(__xludf.DUMMYFUNCTION("""COMPUTED_VALUE"""),0.0)</f>
        <v>0</v>
      </c>
      <c r="I6772" s="4"/>
      <c r="J6772" s="1" t="str">
        <f>IFERROR(__xludf.DUMMYFUNCTION("""COMPUTED_VALUE"""),"#N/A")</f>
        <v>#N/A</v>
      </c>
      <c r="K6772" s="1" t="str">
        <f>IFERROR(__xludf.DUMMYFUNCTION("""COMPUTED_VALUE"""),"#N/A")</f>
        <v>#N/A</v>
      </c>
      <c r="L6772" s="1" t="str">
        <f>IFERROR(__xludf.DUMMYFUNCTION("""COMPUTED_VALUE"""),"#N/A")</f>
        <v>#N/A</v>
      </c>
    </row>
    <row r="6773">
      <c r="A6773" s="1" t="str">
        <f>IFERROR(__xludf.DUMMYFUNCTION("""COMPUTED_VALUE"""),"#VALUE!")</f>
        <v>#VALUE!</v>
      </c>
      <c r="B6773" s="2"/>
      <c r="C6773" s="1" t="str">
        <f>IFERROR(__xludf.DUMMYFUNCTION("""COMPUTED_VALUE"""),"#N/A")</f>
        <v>#N/A</v>
      </c>
      <c r="D6773" s="1"/>
      <c r="E6773" s="1"/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IFERROR(__xludf.DUMMYFUNCTION("""COMPUTED_VALUE"""),"#N/A")</f>
        <v>#N/A</v>
      </c>
      <c r="K6773" s="1" t="str">
        <f>IFERROR(__xludf.DUMMYFUNCTION("""COMPUTED_VALUE"""),"#N/A")</f>
        <v>#N/A</v>
      </c>
      <c r="L6773" s="1" t="str">
        <f>IFERROR(__xludf.DUMMYFUNCTION("""COMPUTED_VALUE"""),"#N/A")</f>
        <v>#N/A</v>
      </c>
    </row>
    <row r="6774">
      <c r="A6774" s="1" t="str">
        <f>IFERROR(__xludf.DUMMYFUNCTION("""COMPUTED_VALUE"""),"#VALUE!")</f>
        <v>#VALUE!</v>
      </c>
      <c r="B6774" s="2"/>
      <c r="C6774" s="1" t="str">
        <f>IFERROR(__xludf.DUMMYFUNCTION("""COMPUTED_VALUE"""),"#N/A")</f>
        <v>#N/A</v>
      </c>
      <c r="D6774" s="1"/>
      <c r="E6774" s="1"/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IFERROR(__xludf.DUMMYFUNCTION("""COMPUTED_VALUE"""),"#N/A")</f>
        <v>#N/A</v>
      </c>
      <c r="K6774" s="1" t="str">
        <f>IFERROR(__xludf.DUMMYFUNCTION("""COMPUTED_VALUE"""),"#N/A")</f>
        <v>#N/A</v>
      </c>
      <c r="L6774" s="1" t="str">
        <f>IFERROR(__xludf.DUMMYFUNCTION("""COMPUTED_VALUE"""),"#N/A")</f>
        <v>#N/A</v>
      </c>
    </row>
    <row r="6775">
      <c r="A6775" s="1" t="str">
        <f>IFERROR(__xludf.DUMMYFUNCTION("""COMPUTED_VALUE"""),"#VALUE!")</f>
        <v>#VALUE!</v>
      </c>
      <c r="B6775" s="2"/>
      <c r="C6775" s="1" t="str">
        <f>IFERROR(__xludf.DUMMYFUNCTION("""COMPUTED_VALUE"""),"#N/A")</f>
        <v>#N/A</v>
      </c>
      <c r="D6775" s="1"/>
      <c r="E6775" s="1"/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IFERROR(__xludf.DUMMYFUNCTION("""COMPUTED_VALUE"""),"#N/A")</f>
        <v>#N/A</v>
      </c>
      <c r="K6775" s="1" t="str">
        <f>IFERROR(__xludf.DUMMYFUNCTION("""COMPUTED_VALUE"""),"#N/A")</f>
        <v>#N/A</v>
      </c>
      <c r="L6775" s="1" t="str">
        <f>IFERROR(__xludf.DUMMYFUNCTION("""COMPUTED_VALUE"""),"#N/A")</f>
        <v>#N/A</v>
      </c>
    </row>
    <row r="6776">
      <c r="A6776" s="1" t="str">
        <f>IFERROR(__xludf.DUMMYFUNCTION("""COMPUTED_VALUE"""),"#VALUE!")</f>
        <v>#VALUE!</v>
      </c>
      <c r="B6776" s="2"/>
      <c r="C6776" s="1" t="str">
        <f>IFERROR(__xludf.DUMMYFUNCTION("""COMPUTED_VALUE"""),"#N/A")</f>
        <v>#N/A</v>
      </c>
      <c r="D6776" s="1"/>
      <c r="E6776" s="1"/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IFERROR(__xludf.DUMMYFUNCTION("""COMPUTED_VALUE"""),"#N/A")</f>
        <v>#N/A</v>
      </c>
      <c r="K6776" s="1" t="str">
        <f>IFERROR(__xludf.DUMMYFUNCTION("""COMPUTED_VALUE"""),"#N/A")</f>
        <v>#N/A</v>
      </c>
      <c r="L6776" s="1" t="str">
        <f>IFERROR(__xludf.DUMMYFUNCTION("""COMPUTED_VALUE"""),"#N/A")</f>
        <v>#N/A</v>
      </c>
    </row>
    <row r="6777">
      <c r="A6777" s="1" t="str">
        <f>IFERROR(__xludf.DUMMYFUNCTION("""COMPUTED_VALUE"""),"#VALUE!")</f>
        <v>#VALUE!</v>
      </c>
      <c r="B6777" s="2"/>
      <c r="C6777" s="1" t="str">
        <f>IFERROR(__xludf.DUMMYFUNCTION("""COMPUTED_VALUE"""),"#N/A")</f>
        <v>#N/A</v>
      </c>
      <c r="D6777" s="1"/>
      <c r="E6777" s="1"/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IFERROR(__xludf.DUMMYFUNCTION("""COMPUTED_VALUE"""),"#N/A")</f>
        <v>#N/A</v>
      </c>
      <c r="K6777" s="1" t="str">
        <f>IFERROR(__xludf.DUMMYFUNCTION("""COMPUTED_VALUE"""),"#N/A")</f>
        <v>#N/A</v>
      </c>
      <c r="L6777" s="1" t="str">
        <f>IFERROR(__xludf.DUMMYFUNCTION("""COMPUTED_VALUE"""),"#N/A")</f>
        <v>#N/A</v>
      </c>
    </row>
    <row r="6778">
      <c r="A6778" s="1" t="str">
        <f>IFERROR(__xludf.DUMMYFUNCTION("""COMPUTED_VALUE"""),"#VALUE!")</f>
        <v>#VALUE!</v>
      </c>
      <c r="B6778" s="2"/>
      <c r="C6778" s="1" t="str">
        <f>IFERROR(__xludf.DUMMYFUNCTION("""COMPUTED_VALUE"""),"#N/A")</f>
        <v>#N/A</v>
      </c>
      <c r="D6778" s="1"/>
      <c r="E6778" s="1"/>
      <c r="F6778" s="1"/>
      <c r="G6778" s="1"/>
      <c r="H6778" s="3">
        <f>IFERROR(__xludf.DUMMYFUNCTION("""COMPUTED_VALUE"""),0.0)</f>
        <v>0</v>
      </c>
      <c r="I6778" s="4"/>
      <c r="J6778" s="1" t="str">
        <f>IFERROR(__xludf.DUMMYFUNCTION("""COMPUTED_VALUE"""),"#N/A")</f>
        <v>#N/A</v>
      </c>
      <c r="K6778" s="1" t="str">
        <f>IFERROR(__xludf.DUMMYFUNCTION("""COMPUTED_VALUE"""),"#N/A")</f>
        <v>#N/A</v>
      </c>
      <c r="L6778" s="1" t="str">
        <f>IFERROR(__xludf.DUMMYFUNCTION("""COMPUTED_VALUE"""),"#N/A")</f>
        <v>#N/A</v>
      </c>
    </row>
    <row r="6779">
      <c r="A6779" s="1" t="str">
        <f>IFERROR(__xludf.DUMMYFUNCTION("""COMPUTED_VALUE"""),"#VALUE!")</f>
        <v>#VALUE!</v>
      </c>
      <c r="B6779" s="2"/>
      <c r="C6779" s="1" t="str">
        <f>IFERROR(__xludf.DUMMYFUNCTION("""COMPUTED_VALUE"""),"#N/A")</f>
        <v>#N/A</v>
      </c>
      <c r="D6779" s="1"/>
      <c r="E6779" s="1"/>
      <c r="F6779" s="1"/>
      <c r="G6779" s="1"/>
      <c r="H6779" s="3">
        <f>IFERROR(__xludf.DUMMYFUNCTION("""COMPUTED_VALUE"""),0.0)</f>
        <v>0</v>
      </c>
      <c r="I6779" s="4"/>
      <c r="J6779" s="1" t="str">
        <f>IFERROR(__xludf.DUMMYFUNCTION("""COMPUTED_VALUE"""),"#N/A")</f>
        <v>#N/A</v>
      </c>
      <c r="K6779" s="1" t="str">
        <f>IFERROR(__xludf.DUMMYFUNCTION("""COMPUTED_VALUE"""),"#N/A")</f>
        <v>#N/A</v>
      </c>
      <c r="L6779" s="1" t="str">
        <f>IFERROR(__xludf.DUMMYFUNCTION("""COMPUTED_VALUE"""),"#N/A")</f>
        <v>#N/A</v>
      </c>
    </row>
    <row r="6780">
      <c r="A6780" s="1" t="str">
        <f>IFERROR(__xludf.DUMMYFUNCTION("""COMPUTED_VALUE"""),"#VALUE!")</f>
        <v>#VALUE!</v>
      </c>
      <c r="B6780" s="2"/>
      <c r="C6780" s="1" t="str">
        <f>IFERROR(__xludf.DUMMYFUNCTION("""COMPUTED_VALUE"""),"#N/A")</f>
        <v>#N/A</v>
      </c>
      <c r="D6780" s="1"/>
      <c r="E6780" s="1"/>
      <c r="F6780" s="1"/>
      <c r="G6780" s="1"/>
      <c r="H6780" s="3">
        <f>IFERROR(__xludf.DUMMYFUNCTION("""COMPUTED_VALUE"""),0.0)</f>
        <v>0</v>
      </c>
      <c r="I6780" s="4"/>
      <c r="J6780" s="1" t="str">
        <f>IFERROR(__xludf.DUMMYFUNCTION("""COMPUTED_VALUE"""),"#N/A")</f>
        <v>#N/A</v>
      </c>
      <c r="K6780" s="1" t="str">
        <f>IFERROR(__xludf.DUMMYFUNCTION("""COMPUTED_VALUE"""),"#N/A")</f>
        <v>#N/A</v>
      </c>
      <c r="L6780" s="1" t="str">
        <f>IFERROR(__xludf.DUMMYFUNCTION("""COMPUTED_VALUE"""),"#N/A")</f>
        <v>#N/A</v>
      </c>
    </row>
    <row r="6781">
      <c r="A6781" s="1" t="str">
        <f>IFERROR(__xludf.DUMMYFUNCTION("""COMPUTED_VALUE"""),"#VALUE!")</f>
        <v>#VALUE!</v>
      </c>
      <c r="B6781" s="2"/>
      <c r="C6781" s="1" t="str">
        <f>IFERROR(__xludf.DUMMYFUNCTION("""COMPUTED_VALUE"""),"#N/A")</f>
        <v>#N/A</v>
      </c>
      <c r="D6781" s="1"/>
      <c r="E6781" s="1"/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IFERROR(__xludf.DUMMYFUNCTION("""COMPUTED_VALUE"""),"#N/A")</f>
        <v>#N/A</v>
      </c>
      <c r="K6781" s="1" t="str">
        <f>IFERROR(__xludf.DUMMYFUNCTION("""COMPUTED_VALUE"""),"#N/A")</f>
        <v>#N/A</v>
      </c>
      <c r="L6781" s="1" t="str">
        <f>IFERROR(__xludf.DUMMYFUNCTION("""COMPUTED_VALUE"""),"#N/A")</f>
        <v>#N/A</v>
      </c>
    </row>
    <row r="6782">
      <c r="A6782" s="1" t="str">
        <f>IFERROR(__xludf.DUMMYFUNCTION("""COMPUTED_VALUE"""),"#VALUE!")</f>
        <v>#VALUE!</v>
      </c>
      <c r="B6782" s="2"/>
      <c r="C6782" s="1" t="str">
        <f>IFERROR(__xludf.DUMMYFUNCTION("""COMPUTED_VALUE"""),"#N/A")</f>
        <v>#N/A</v>
      </c>
      <c r="D6782" s="1"/>
      <c r="E6782" s="1"/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IFERROR(__xludf.DUMMYFUNCTION("""COMPUTED_VALUE"""),"#N/A")</f>
        <v>#N/A</v>
      </c>
      <c r="K6782" s="1" t="str">
        <f>IFERROR(__xludf.DUMMYFUNCTION("""COMPUTED_VALUE"""),"#N/A")</f>
        <v>#N/A</v>
      </c>
      <c r="L6782" s="1" t="str">
        <f>IFERROR(__xludf.DUMMYFUNCTION("""COMPUTED_VALUE"""),"#N/A")</f>
        <v>#N/A</v>
      </c>
    </row>
    <row r="6783">
      <c r="A6783" s="1" t="str">
        <f>IFERROR(__xludf.DUMMYFUNCTION("""COMPUTED_VALUE"""),"#VALUE!")</f>
        <v>#VALUE!</v>
      </c>
      <c r="B6783" s="2"/>
      <c r="C6783" s="1" t="str">
        <f>IFERROR(__xludf.DUMMYFUNCTION("""COMPUTED_VALUE"""),"#N/A")</f>
        <v>#N/A</v>
      </c>
      <c r="D6783" s="1"/>
      <c r="E6783" s="1"/>
      <c r="F6783" s="1"/>
      <c r="G6783" s="1"/>
      <c r="H6783" s="3">
        <f>IFERROR(__xludf.DUMMYFUNCTION("""COMPUTED_VALUE"""),0.0)</f>
        <v>0</v>
      </c>
      <c r="I6783" s="4"/>
      <c r="J6783" s="1" t="str">
        <f>IFERROR(__xludf.DUMMYFUNCTION("""COMPUTED_VALUE"""),"#N/A")</f>
        <v>#N/A</v>
      </c>
      <c r="K6783" s="1" t="str">
        <f>IFERROR(__xludf.DUMMYFUNCTION("""COMPUTED_VALUE"""),"#N/A")</f>
        <v>#N/A</v>
      </c>
      <c r="L6783" s="1" t="str">
        <f>IFERROR(__xludf.DUMMYFUNCTION("""COMPUTED_VALUE"""),"#N/A")</f>
        <v>#N/A</v>
      </c>
    </row>
    <row r="6784">
      <c r="A6784" s="1" t="str">
        <f>IFERROR(__xludf.DUMMYFUNCTION("""COMPUTED_VALUE"""),"#VALUE!")</f>
        <v>#VALUE!</v>
      </c>
      <c r="B6784" s="2"/>
      <c r="C6784" s="1" t="str">
        <f>IFERROR(__xludf.DUMMYFUNCTION("""COMPUTED_VALUE"""),"#N/A")</f>
        <v>#N/A</v>
      </c>
      <c r="D6784" s="1"/>
      <c r="E6784" s="1"/>
      <c r="F6784" s="1"/>
      <c r="G6784" s="1"/>
      <c r="H6784" s="3">
        <f>IFERROR(__xludf.DUMMYFUNCTION("""COMPUTED_VALUE"""),0.0)</f>
        <v>0</v>
      </c>
      <c r="I6784" s="4"/>
      <c r="J6784" s="1" t="str">
        <f>IFERROR(__xludf.DUMMYFUNCTION("""COMPUTED_VALUE"""),"#N/A")</f>
        <v>#N/A</v>
      </c>
      <c r="K6784" s="1" t="str">
        <f>IFERROR(__xludf.DUMMYFUNCTION("""COMPUTED_VALUE"""),"#N/A")</f>
        <v>#N/A</v>
      </c>
      <c r="L6784" s="1" t="str">
        <f>IFERROR(__xludf.DUMMYFUNCTION("""COMPUTED_VALUE"""),"#N/A")</f>
        <v>#N/A</v>
      </c>
    </row>
    <row r="6785">
      <c r="A6785" s="1" t="str">
        <f>IFERROR(__xludf.DUMMYFUNCTION("""COMPUTED_VALUE"""),"#VALUE!")</f>
        <v>#VALUE!</v>
      </c>
      <c r="B6785" s="2"/>
      <c r="C6785" s="1" t="str">
        <f>IFERROR(__xludf.DUMMYFUNCTION("""COMPUTED_VALUE"""),"#N/A")</f>
        <v>#N/A</v>
      </c>
      <c r="D6785" s="1"/>
      <c r="E6785" s="1"/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IFERROR(__xludf.DUMMYFUNCTION("""COMPUTED_VALUE"""),"#N/A")</f>
        <v>#N/A</v>
      </c>
      <c r="K6785" s="1" t="str">
        <f>IFERROR(__xludf.DUMMYFUNCTION("""COMPUTED_VALUE"""),"#N/A")</f>
        <v>#N/A</v>
      </c>
      <c r="L6785" s="1" t="str">
        <f>IFERROR(__xludf.DUMMYFUNCTION("""COMPUTED_VALUE"""),"#N/A")</f>
        <v>#N/A</v>
      </c>
    </row>
    <row r="6786">
      <c r="A6786" s="1" t="str">
        <f>IFERROR(__xludf.DUMMYFUNCTION("""COMPUTED_VALUE"""),"#VALUE!")</f>
        <v>#VALUE!</v>
      </c>
      <c r="B6786" s="2"/>
      <c r="C6786" s="1" t="str">
        <f>IFERROR(__xludf.DUMMYFUNCTION("""COMPUTED_VALUE"""),"#N/A")</f>
        <v>#N/A</v>
      </c>
      <c r="D6786" s="1"/>
      <c r="E6786" s="1"/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IFERROR(__xludf.DUMMYFUNCTION("""COMPUTED_VALUE"""),"#N/A")</f>
        <v>#N/A</v>
      </c>
      <c r="K6786" s="1" t="str">
        <f>IFERROR(__xludf.DUMMYFUNCTION("""COMPUTED_VALUE"""),"#N/A")</f>
        <v>#N/A</v>
      </c>
      <c r="L6786" s="1" t="str">
        <f>IFERROR(__xludf.DUMMYFUNCTION("""COMPUTED_VALUE"""),"#N/A")</f>
        <v>#N/A</v>
      </c>
    </row>
    <row r="6787">
      <c r="A6787" s="1" t="str">
        <f>IFERROR(__xludf.DUMMYFUNCTION("""COMPUTED_VALUE"""),"#VALUE!")</f>
        <v>#VALUE!</v>
      </c>
      <c r="B6787" s="2"/>
      <c r="C6787" s="1" t="str">
        <f>IFERROR(__xludf.DUMMYFUNCTION("""COMPUTED_VALUE"""),"#N/A")</f>
        <v>#N/A</v>
      </c>
      <c r="D6787" s="1"/>
      <c r="E6787" s="1"/>
      <c r="F6787" s="1"/>
      <c r="G6787" s="1"/>
      <c r="H6787" s="3">
        <f>IFERROR(__xludf.DUMMYFUNCTION("""COMPUTED_VALUE"""),0.0)</f>
        <v>0</v>
      </c>
      <c r="I6787" s="4"/>
      <c r="J6787" s="1" t="str">
        <f>IFERROR(__xludf.DUMMYFUNCTION("""COMPUTED_VALUE"""),"#N/A")</f>
        <v>#N/A</v>
      </c>
      <c r="K6787" s="1" t="str">
        <f>IFERROR(__xludf.DUMMYFUNCTION("""COMPUTED_VALUE"""),"#N/A")</f>
        <v>#N/A</v>
      </c>
      <c r="L6787" s="1" t="str">
        <f>IFERROR(__xludf.DUMMYFUNCTION("""COMPUTED_VALUE"""),"#N/A")</f>
        <v>#N/A</v>
      </c>
    </row>
    <row r="6788">
      <c r="A6788" s="1" t="str">
        <f>IFERROR(__xludf.DUMMYFUNCTION("""COMPUTED_VALUE"""),"#VALUE!")</f>
        <v>#VALUE!</v>
      </c>
      <c r="B6788" s="2"/>
      <c r="C6788" s="1" t="str">
        <f>IFERROR(__xludf.DUMMYFUNCTION("""COMPUTED_VALUE"""),"#N/A")</f>
        <v>#N/A</v>
      </c>
      <c r="D6788" s="1"/>
      <c r="E6788" s="1"/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IFERROR(__xludf.DUMMYFUNCTION("""COMPUTED_VALUE"""),"#N/A")</f>
        <v>#N/A</v>
      </c>
      <c r="K6788" s="1" t="str">
        <f>IFERROR(__xludf.DUMMYFUNCTION("""COMPUTED_VALUE"""),"#N/A")</f>
        <v>#N/A</v>
      </c>
      <c r="L6788" s="1" t="str">
        <f>IFERROR(__xludf.DUMMYFUNCTION("""COMPUTED_VALUE"""),"#N/A")</f>
        <v>#N/A</v>
      </c>
    </row>
    <row r="6789">
      <c r="A6789" s="1" t="str">
        <f>IFERROR(__xludf.DUMMYFUNCTION("""COMPUTED_VALUE"""),"#VALUE!")</f>
        <v>#VALUE!</v>
      </c>
      <c r="B6789" s="2"/>
      <c r="C6789" s="1" t="str">
        <f>IFERROR(__xludf.DUMMYFUNCTION("""COMPUTED_VALUE"""),"#N/A")</f>
        <v>#N/A</v>
      </c>
      <c r="D6789" s="1"/>
      <c r="E6789" s="1"/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IFERROR(__xludf.DUMMYFUNCTION("""COMPUTED_VALUE"""),"#N/A")</f>
        <v>#N/A</v>
      </c>
      <c r="K6789" s="1" t="str">
        <f>IFERROR(__xludf.DUMMYFUNCTION("""COMPUTED_VALUE"""),"#N/A")</f>
        <v>#N/A</v>
      </c>
      <c r="L6789" s="1" t="str">
        <f>IFERROR(__xludf.DUMMYFUNCTION("""COMPUTED_VALUE"""),"#N/A")</f>
        <v>#N/A</v>
      </c>
    </row>
    <row r="6790">
      <c r="A6790" s="1" t="str">
        <f>IFERROR(__xludf.DUMMYFUNCTION("""COMPUTED_VALUE"""),"#VALUE!")</f>
        <v>#VALUE!</v>
      </c>
      <c r="B6790" s="2"/>
      <c r="C6790" s="1" t="str">
        <f>IFERROR(__xludf.DUMMYFUNCTION("""COMPUTED_VALUE"""),"#N/A")</f>
        <v>#N/A</v>
      </c>
      <c r="D6790" s="1"/>
      <c r="E6790" s="1"/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IFERROR(__xludf.DUMMYFUNCTION("""COMPUTED_VALUE"""),"#N/A")</f>
        <v>#N/A</v>
      </c>
      <c r="K6790" s="1" t="str">
        <f>IFERROR(__xludf.DUMMYFUNCTION("""COMPUTED_VALUE"""),"#N/A")</f>
        <v>#N/A</v>
      </c>
      <c r="L6790" s="1" t="str">
        <f>IFERROR(__xludf.DUMMYFUNCTION("""COMPUTED_VALUE"""),"#N/A")</f>
        <v>#N/A</v>
      </c>
    </row>
    <row r="6791">
      <c r="A6791" s="1" t="str">
        <f>IFERROR(__xludf.DUMMYFUNCTION("""COMPUTED_VALUE"""),"#VALUE!")</f>
        <v>#VALUE!</v>
      </c>
      <c r="B6791" s="2"/>
      <c r="C6791" s="1" t="str">
        <f>IFERROR(__xludf.DUMMYFUNCTION("""COMPUTED_VALUE"""),"#N/A")</f>
        <v>#N/A</v>
      </c>
      <c r="D6791" s="1"/>
      <c r="E6791" s="1"/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IFERROR(__xludf.DUMMYFUNCTION("""COMPUTED_VALUE"""),"#N/A")</f>
        <v>#N/A</v>
      </c>
      <c r="K6791" s="1" t="str">
        <f>IFERROR(__xludf.DUMMYFUNCTION("""COMPUTED_VALUE"""),"#N/A")</f>
        <v>#N/A</v>
      </c>
      <c r="L6791" s="1" t="str">
        <f>IFERROR(__xludf.DUMMYFUNCTION("""COMPUTED_VALUE"""),"#N/A")</f>
        <v>#N/A</v>
      </c>
    </row>
    <row r="6792">
      <c r="A6792" s="1" t="str">
        <f>IFERROR(__xludf.DUMMYFUNCTION("""COMPUTED_VALUE"""),"#VALUE!")</f>
        <v>#VALUE!</v>
      </c>
      <c r="B6792" s="2"/>
      <c r="C6792" s="1" t="str">
        <f>IFERROR(__xludf.DUMMYFUNCTION("""COMPUTED_VALUE"""),"#N/A")</f>
        <v>#N/A</v>
      </c>
      <c r="D6792" s="1"/>
      <c r="E6792" s="1"/>
      <c r="F6792" s="1"/>
      <c r="G6792" s="1"/>
      <c r="H6792" s="3">
        <f>IFERROR(__xludf.DUMMYFUNCTION("""COMPUTED_VALUE"""),0.0)</f>
        <v>0</v>
      </c>
      <c r="I6792" s="4"/>
      <c r="J6792" s="1" t="str">
        <f>IFERROR(__xludf.DUMMYFUNCTION("""COMPUTED_VALUE"""),"#N/A")</f>
        <v>#N/A</v>
      </c>
      <c r="K6792" s="1" t="str">
        <f>IFERROR(__xludf.DUMMYFUNCTION("""COMPUTED_VALUE"""),"#N/A")</f>
        <v>#N/A</v>
      </c>
      <c r="L6792" s="1" t="str">
        <f>IFERROR(__xludf.DUMMYFUNCTION("""COMPUTED_VALUE"""),"#N/A")</f>
        <v>#N/A</v>
      </c>
    </row>
    <row r="6793">
      <c r="A6793" s="1" t="str">
        <f>IFERROR(__xludf.DUMMYFUNCTION("""COMPUTED_VALUE"""),"#VALUE!")</f>
        <v>#VALUE!</v>
      </c>
      <c r="B6793" s="2"/>
      <c r="C6793" s="1" t="str">
        <f>IFERROR(__xludf.DUMMYFUNCTION("""COMPUTED_VALUE"""),"#N/A")</f>
        <v>#N/A</v>
      </c>
      <c r="D6793" s="1"/>
      <c r="E6793" s="1"/>
      <c r="F6793" s="1"/>
      <c r="G6793" s="1"/>
      <c r="H6793" s="3">
        <f>IFERROR(__xludf.DUMMYFUNCTION("""COMPUTED_VALUE"""),0.0)</f>
        <v>0</v>
      </c>
      <c r="I6793" s="4"/>
      <c r="J6793" s="1" t="str">
        <f>IFERROR(__xludf.DUMMYFUNCTION("""COMPUTED_VALUE"""),"#N/A")</f>
        <v>#N/A</v>
      </c>
      <c r="K6793" s="1" t="str">
        <f>IFERROR(__xludf.DUMMYFUNCTION("""COMPUTED_VALUE"""),"#N/A")</f>
        <v>#N/A</v>
      </c>
      <c r="L6793" s="1" t="str">
        <f>IFERROR(__xludf.DUMMYFUNCTION("""COMPUTED_VALUE"""),"#N/A")</f>
        <v>#N/A</v>
      </c>
    </row>
    <row r="6794">
      <c r="A6794" s="1" t="str">
        <f>IFERROR(__xludf.DUMMYFUNCTION("""COMPUTED_VALUE"""),"#VALUE!")</f>
        <v>#VALUE!</v>
      </c>
      <c r="B6794" s="2"/>
      <c r="C6794" s="1" t="str">
        <f>IFERROR(__xludf.DUMMYFUNCTION("""COMPUTED_VALUE"""),"#N/A")</f>
        <v>#N/A</v>
      </c>
      <c r="D6794" s="1"/>
      <c r="E6794" s="1"/>
      <c r="F6794" s="1"/>
      <c r="G6794" s="1"/>
      <c r="H6794" s="3">
        <f>IFERROR(__xludf.DUMMYFUNCTION("""COMPUTED_VALUE"""),0.0)</f>
        <v>0</v>
      </c>
      <c r="I6794" s="4"/>
      <c r="J6794" s="1" t="str">
        <f>IFERROR(__xludf.DUMMYFUNCTION("""COMPUTED_VALUE"""),"#N/A")</f>
        <v>#N/A</v>
      </c>
      <c r="K6794" s="1" t="str">
        <f>IFERROR(__xludf.DUMMYFUNCTION("""COMPUTED_VALUE"""),"#N/A")</f>
        <v>#N/A</v>
      </c>
      <c r="L6794" s="1" t="str">
        <f>IFERROR(__xludf.DUMMYFUNCTION("""COMPUTED_VALUE"""),"#N/A")</f>
        <v>#N/A</v>
      </c>
    </row>
    <row r="6795">
      <c r="A6795" s="1" t="str">
        <f>IFERROR(__xludf.DUMMYFUNCTION("""COMPUTED_VALUE"""),"#VALUE!")</f>
        <v>#VALUE!</v>
      </c>
      <c r="B6795" s="2"/>
      <c r="C6795" s="1" t="str">
        <f>IFERROR(__xludf.DUMMYFUNCTION("""COMPUTED_VALUE"""),"#N/A")</f>
        <v>#N/A</v>
      </c>
      <c r="D6795" s="1"/>
      <c r="E6795" s="1"/>
      <c r="F6795" s="1"/>
      <c r="G6795" s="1"/>
      <c r="H6795" s="3">
        <f>IFERROR(__xludf.DUMMYFUNCTION("""COMPUTED_VALUE"""),0.0)</f>
        <v>0</v>
      </c>
      <c r="I6795" s="4"/>
      <c r="J6795" s="1" t="str">
        <f>IFERROR(__xludf.DUMMYFUNCTION("""COMPUTED_VALUE"""),"#N/A")</f>
        <v>#N/A</v>
      </c>
      <c r="K6795" s="1" t="str">
        <f>IFERROR(__xludf.DUMMYFUNCTION("""COMPUTED_VALUE"""),"#N/A")</f>
        <v>#N/A</v>
      </c>
      <c r="L6795" s="1" t="str">
        <f>IFERROR(__xludf.DUMMYFUNCTION("""COMPUTED_VALUE"""),"#N/A")</f>
        <v>#N/A</v>
      </c>
    </row>
    <row r="6796">
      <c r="A6796" s="1" t="str">
        <f>IFERROR(__xludf.DUMMYFUNCTION("""COMPUTED_VALUE"""),"#VALUE!")</f>
        <v>#VALUE!</v>
      </c>
      <c r="B6796" s="2"/>
      <c r="C6796" s="1" t="str">
        <f>IFERROR(__xludf.DUMMYFUNCTION("""COMPUTED_VALUE"""),"#N/A")</f>
        <v>#N/A</v>
      </c>
      <c r="D6796" s="1"/>
      <c r="E6796" s="1"/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IFERROR(__xludf.DUMMYFUNCTION("""COMPUTED_VALUE"""),"#N/A")</f>
        <v>#N/A</v>
      </c>
      <c r="K6796" s="1" t="str">
        <f>IFERROR(__xludf.DUMMYFUNCTION("""COMPUTED_VALUE"""),"#N/A")</f>
        <v>#N/A</v>
      </c>
      <c r="L6796" s="1" t="str">
        <f>IFERROR(__xludf.DUMMYFUNCTION("""COMPUTED_VALUE"""),"#N/A")</f>
        <v>#N/A</v>
      </c>
    </row>
    <row r="6797">
      <c r="A6797" s="1" t="str">
        <f>IFERROR(__xludf.DUMMYFUNCTION("""COMPUTED_VALUE"""),"#VALUE!")</f>
        <v>#VALUE!</v>
      </c>
      <c r="B6797" s="2"/>
      <c r="C6797" s="1" t="str">
        <f>IFERROR(__xludf.DUMMYFUNCTION("""COMPUTED_VALUE"""),"#N/A")</f>
        <v>#N/A</v>
      </c>
      <c r="D6797" s="1"/>
      <c r="E6797" s="1"/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IFERROR(__xludf.DUMMYFUNCTION("""COMPUTED_VALUE"""),"#N/A")</f>
        <v>#N/A</v>
      </c>
      <c r="K6797" s="1" t="str">
        <f>IFERROR(__xludf.DUMMYFUNCTION("""COMPUTED_VALUE"""),"#N/A")</f>
        <v>#N/A</v>
      </c>
      <c r="L6797" s="1" t="str">
        <f>IFERROR(__xludf.DUMMYFUNCTION("""COMPUTED_VALUE"""),"#N/A")</f>
        <v>#N/A</v>
      </c>
    </row>
    <row r="6798">
      <c r="A6798" s="1" t="str">
        <f>IFERROR(__xludf.DUMMYFUNCTION("""COMPUTED_VALUE"""),"#VALUE!")</f>
        <v>#VALUE!</v>
      </c>
      <c r="B6798" s="2"/>
      <c r="C6798" s="1" t="str">
        <f>IFERROR(__xludf.DUMMYFUNCTION("""COMPUTED_VALUE"""),"#N/A")</f>
        <v>#N/A</v>
      </c>
      <c r="D6798" s="1"/>
      <c r="E6798" s="1"/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IFERROR(__xludf.DUMMYFUNCTION("""COMPUTED_VALUE"""),"#N/A")</f>
        <v>#N/A</v>
      </c>
      <c r="K6798" s="1" t="str">
        <f>IFERROR(__xludf.DUMMYFUNCTION("""COMPUTED_VALUE"""),"#N/A")</f>
        <v>#N/A</v>
      </c>
      <c r="L6798" s="1" t="str">
        <f>IFERROR(__xludf.DUMMYFUNCTION("""COMPUTED_VALUE"""),"#N/A")</f>
        <v>#N/A</v>
      </c>
    </row>
    <row r="6799">
      <c r="A6799" s="1" t="str">
        <f>IFERROR(__xludf.DUMMYFUNCTION("""COMPUTED_VALUE"""),"#VALUE!")</f>
        <v>#VALUE!</v>
      </c>
      <c r="B6799" s="2"/>
      <c r="C6799" s="1" t="str">
        <f>IFERROR(__xludf.DUMMYFUNCTION("""COMPUTED_VALUE"""),"#N/A")</f>
        <v>#N/A</v>
      </c>
      <c r="D6799" s="1"/>
      <c r="E6799" s="1"/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IFERROR(__xludf.DUMMYFUNCTION("""COMPUTED_VALUE"""),"#N/A")</f>
        <v>#N/A</v>
      </c>
      <c r="K6799" s="1" t="str">
        <f>IFERROR(__xludf.DUMMYFUNCTION("""COMPUTED_VALUE"""),"#N/A")</f>
        <v>#N/A</v>
      </c>
      <c r="L6799" s="1" t="str">
        <f>IFERROR(__xludf.DUMMYFUNCTION("""COMPUTED_VALUE"""),"#N/A")</f>
        <v>#N/A</v>
      </c>
    </row>
    <row r="6800">
      <c r="A6800" s="1" t="str">
        <f>IFERROR(__xludf.DUMMYFUNCTION("""COMPUTED_VALUE"""),"#VALUE!")</f>
        <v>#VALUE!</v>
      </c>
      <c r="B6800" s="2"/>
      <c r="C6800" s="1" t="str">
        <f>IFERROR(__xludf.DUMMYFUNCTION("""COMPUTED_VALUE"""),"#N/A")</f>
        <v>#N/A</v>
      </c>
      <c r="D6800" s="1"/>
      <c r="E6800" s="1"/>
      <c r="F6800" s="1"/>
      <c r="G6800" s="1"/>
      <c r="H6800" s="3">
        <f>IFERROR(__xludf.DUMMYFUNCTION("""COMPUTED_VALUE"""),0.0)</f>
        <v>0</v>
      </c>
      <c r="I6800" s="4"/>
      <c r="J6800" s="1" t="str">
        <f>IFERROR(__xludf.DUMMYFUNCTION("""COMPUTED_VALUE"""),"#N/A")</f>
        <v>#N/A</v>
      </c>
      <c r="K6800" s="1" t="str">
        <f>IFERROR(__xludf.DUMMYFUNCTION("""COMPUTED_VALUE"""),"#N/A")</f>
        <v>#N/A</v>
      </c>
      <c r="L6800" s="1" t="str">
        <f>IFERROR(__xludf.DUMMYFUNCTION("""COMPUTED_VALUE"""),"#N/A")</f>
        <v>#N/A</v>
      </c>
    </row>
    <row r="6801">
      <c r="A6801" s="1" t="str">
        <f>IFERROR(__xludf.DUMMYFUNCTION("""COMPUTED_VALUE"""),"#VALUE!")</f>
        <v>#VALUE!</v>
      </c>
      <c r="B6801" s="2"/>
      <c r="C6801" s="1" t="str">
        <f>IFERROR(__xludf.DUMMYFUNCTION("""COMPUTED_VALUE"""),"#N/A")</f>
        <v>#N/A</v>
      </c>
      <c r="D6801" s="1"/>
      <c r="E6801" s="1"/>
      <c r="F6801" s="1"/>
      <c r="G6801" s="1"/>
      <c r="H6801" s="3">
        <f>IFERROR(__xludf.DUMMYFUNCTION("""COMPUTED_VALUE"""),0.0)</f>
        <v>0</v>
      </c>
      <c r="I6801" s="4"/>
      <c r="J6801" s="1" t="str">
        <f>IFERROR(__xludf.DUMMYFUNCTION("""COMPUTED_VALUE"""),"#N/A")</f>
        <v>#N/A</v>
      </c>
      <c r="K6801" s="1" t="str">
        <f>IFERROR(__xludf.DUMMYFUNCTION("""COMPUTED_VALUE"""),"#N/A")</f>
        <v>#N/A</v>
      </c>
      <c r="L6801" s="1" t="str">
        <f>IFERROR(__xludf.DUMMYFUNCTION("""COMPUTED_VALUE"""),"#N/A")</f>
        <v>#N/A</v>
      </c>
    </row>
    <row r="6802">
      <c r="A6802" s="1" t="str">
        <f>IFERROR(__xludf.DUMMYFUNCTION("""COMPUTED_VALUE"""),"#VALUE!")</f>
        <v>#VALUE!</v>
      </c>
      <c r="B6802" s="2"/>
      <c r="C6802" s="1" t="str">
        <f>IFERROR(__xludf.DUMMYFUNCTION("""COMPUTED_VALUE"""),"#N/A")</f>
        <v>#N/A</v>
      </c>
      <c r="D6802" s="1"/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IFERROR(__xludf.DUMMYFUNCTION("""COMPUTED_VALUE"""),"#N/A")</f>
        <v>#N/A</v>
      </c>
      <c r="K6802" s="1" t="str">
        <f>IFERROR(__xludf.DUMMYFUNCTION("""COMPUTED_VALUE"""),"#N/A")</f>
        <v>#N/A</v>
      </c>
      <c r="L6802" s="1" t="str">
        <f>IFERROR(__xludf.DUMMYFUNCTION("""COMPUTED_VALUE"""),"#N/A")</f>
        <v>#N/A</v>
      </c>
    </row>
    <row r="6803">
      <c r="A6803" s="1" t="str">
        <f>IFERROR(__xludf.DUMMYFUNCTION("""COMPUTED_VALUE"""),"#VALUE!")</f>
        <v>#VALUE!</v>
      </c>
      <c r="B6803" s="2"/>
      <c r="C6803" s="1" t="str">
        <f>IFERROR(__xludf.DUMMYFUNCTION("""COMPUTED_VALUE"""),"#N/A")</f>
        <v>#N/A</v>
      </c>
      <c r="D6803" s="1"/>
      <c r="E6803" s="1"/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IFERROR(__xludf.DUMMYFUNCTION("""COMPUTED_VALUE"""),"#N/A")</f>
        <v>#N/A</v>
      </c>
      <c r="K6803" s="1" t="str">
        <f>IFERROR(__xludf.DUMMYFUNCTION("""COMPUTED_VALUE"""),"#N/A")</f>
        <v>#N/A</v>
      </c>
      <c r="L6803" s="1" t="str">
        <f>IFERROR(__xludf.DUMMYFUNCTION("""COMPUTED_VALUE"""),"#N/A")</f>
        <v>#N/A</v>
      </c>
    </row>
    <row r="6804">
      <c r="A6804" s="1" t="str">
        <f>IFERROR(__xludf.DUMMYFUNCTION("""COMPUTED_VALUE"""),"#VALUE!")</f>
        <v>#VALUE!</v>
      </c>
      <c r="B6804" s="2"/>
      <c r="C6804" s="1" t="str">
        <f>IFERROR(__xludf.DUMMYFUNCTION("""COMPUTED_VALUE"""),"#N/A")</f>
        <v>#N/A</v>
      </c>
      <c r="D6804" s="1"/>
      <c r="E6804" s="1"/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IFERROR(__xludf.DUMMYFUNCTION("""COMPUTED_VALUE"""),"#N/A")</f>
        <v>#N/A</v>
      </c>
      <c r="K6804" s="1" t="str">
        <f>IFERROR(__xludf.DUMMYFUNCTION("""COMPUTED_VALUE"""),"#N/A")</f>
        <v>#N/A</v>
      </c>
      <c r="L6804" s="1" t="str">
        <f>IFERROR(__xludf.DUMMYFUNCTION("""COMPUTED_VALUE"""),"#N/A")</f>
        <v>#N/A</v>
      </c>
    </row>
    <row r="6805">
      <c r="A6805" s="1" t="str">
        <f>IFERROR(__xludf.DUMMYFUNCTION("""COMPUTED_VALUE"""),"#VALUE!")</f>
        <v>#VALUE!</v>
      </c>
      <c r="B6805" s="2"/>
      <c r="C6805" s="1" t="str">
        <f>IFERROR(__xludf.DUMMYFUNCTION("""COMPUTED_VALUE"""),"#N/A")</f>
        <v>#N/A</v>
      </c>
      <c r="D6805" s="1"/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IFERROR(__xludf.DUMMYFUNCTION("""COMPUTED_VALUE"""),"#N/A")</f>
        <v>#N/A</v>
      </c>
      <c r="K6805" s="1" t="str">
        <f>IFERROR(__xludf.DUMMYFUNCTION("""COMPUTED_VALUE"""),"#N/A")</f>
        <v>#N/A</v>
      </c>
      <c r="L6805" s="1" t="str">
        <f>IFERROR(__xludf.DUMMYFUNCTION("""COMPUTED_VALUE"""),"#N/A")</f>
        <v>#N/A</v>
      </c>
    </row>
    <row r="6806">
      <c r="A6806" s="1" t="str">
        <f>IFERROR(__xludf.DUMMYFUNCTION("""COMPUTED_VALUE"""),"#VALUE!")</f>
        <v>#VALUE!</v>
      </c>
      <c r="B6806" s="2"/>
      <c r="C6806" s="1" t="str">
        <f>IFERROR(__xludf.DUMMYFUNCTION("""COMPUTED_VALUE"""),"#N/A")</f>
        <v>#N/A</v>
      </c>
      <c r="D6806" s="1"/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IFERROR(__xludf.DUMMYFUNCTION("""COMPUTED_VALUE"""),"#N/A")</f>
        <v>#N/A</v>
      </c>
      <c r="K6806" s="1" t="str">
        <f>IFERROR(__xludf.DUMMYFUNCTION("""COMPUTED_VALUE"""),"#N/A")</f>
        <v>#N/A</v>
      </c>
      <c r="L6806" s="1" t="str">
        <f>IFERROR(__xludf.DUMMYFUNCTION("""COMPUTED_VALUE"""),"#N/A")</f>
        <v>#N/A</v>
      </c>
    </row>
    <row r="6807">
      <c r="A6807" s="1" t="str">
        <f>IFERROR(__xludf.DUMMYFUNCTION("""COMPUTED_VALUE"""),"#VALUE!")</f>
        <v>#VALUE!</v>
      </c>
      <c r="B6807" s="2"/>
      <c r="C6807" s="1" t="str">
        <f>IFERROR(__xludf.DUMMYFUNCTION("""COMPUTED_VALUE"""),"#N/A")</f>
        <v>#N/A</v>
      </c>
      <c r="D6807" s="1"/>
      <c r="E6807" s="1"/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IFERROR(__xludf.DUMMYFUNCTION("""COMPUTED_VALUE"""),"#N/A")</f>
        <v>#N/A</v>
      </c>
      <c r="K6807" s="1" t="str">
        <f>IFERROR(__xludf.DUMMYFUNCTION("""COMPUTED_VALUE"""),"#N/A")</f>
        <v>#N/A</v>
      </c>
      <c r="L6807" s="1" t="str">
        <f>IFERROR(__xludf.DUMMYFUNCTION("""COMPUTED_VALUE"""),"#N/A")</f>
        <v>#N/A</v>
      </c>
    </row>
    <row r="6808">
      <c r="A6808" s="1" t="str">
        <f>IFERROR(__xludf.DUMMYFUNCTION("""COMPUTED_VALUE"""),"#VALUE!")</f>
        <v>#VALUE!</v>
      </c>
      <c r="B6808" s="2"/>
      <c r="C6808" s="1" t="str">
        <f>IFERROR(__xludf.DUMMYFUNCTION("""COMPUTED_VALUE"""),"#N/A")</f>
        <v>#N/A</v>
      </c>
      <c r="D6808" s="1"/>
      <c r="E6808" s="1"/>
      <c r="F6808" s="1"/>
      <c r="G6808" s="1"/>
      <c r="H6808" s="3">
        <f>IFERROR(__xludf.DUMMYFUNCTION("""COMPUTED_VALUE"""),0.0)</f>
        <v>0</v>
      </c>
      <c r="I6808" s="4"/>
      <c r="J6808" s="1" t="str">
        <f>IFERROR(__xludf.DUMMYFUNCTION("""COMPUTED_VALUE"""),"#N/A")</f>
        <v>#N/A</v>
      </c>
      <c r="K6808" s="1" t="str">
        <f>IFERROR(__xludf.DUMMYFUNCTION("""COMPUTED_VALUE"""),"#N/A")</f>
        <v>#N/A</v>
      </c>
      <c r="L6808" s="1" t="str">
        <f>IFERROR(__xludf.DUMMYFUNCTION("""COMPUTED_VALUE"""),"#N/A")</f>
        <v>#N/A</v>
      </c>
    </row>
    <row r="6809">
      <c r="A6809" s="1" t="str">
        <f>IFERROR(__xludf.DUMMYFUNCTION("""COMPUTED_VALUE"""),"#VALUE!")</f>
        <v>#VALUE!</v>
      </c>
      <c r="B6809" s="2"/>
      <c r="C6809" s="1" t="str">
        <f>IFERROR(__xludf.DUMMYFUNCTION("""COMPUTED_VALUE"""),"#N/A")</f>
        <v>#N/A</v>
      </c>
      <c r="D6809" s="1"/>
      <c r="E6809" s="1"/>
      <c r="F6809" s="1"/>
      <c r="G6809" s="1"/>
      <c r="H6809" s="3">
        <f>IFERROR(__xludf.DUMMYFUNCTION("""COMPUTED_VALUE"""),0.0)</f>
        <v>0</v>
      </c>
      <c r="I6809" s="4"/>
      <c r="J6809" s="1" t="str">
        <f>IFERROR(__xludf.DUMMYFUNCTION("""COMPUTED_VALUE"""),"#N/A")</f>
        <v>#N/A</v>
      </c>
      <c r="K6809" s="1" t="str">
        <f>IFERROR(__xludf.DUMMYFUNCTION("""COMPUTED_VALUE"""),"#N/A")</f>
        <v>#N/A</v>
      </c>
      <c r="L6809" s="1" t="str">
        <f>IFERROR(__xludf.DUMMYFUNCTION("""COMPUTED_VALUE"""),"#N/A")</f>
        <v>#N/A</v>
      </c>
    </row>
    <row r="6810">
      <c r="A6810" s="1" t="str">
        <f>IFERROR(__xludf.DUMMYFUNCTION("""COMPUTED_VALUE"""),"#VALUE!")</f>
        <v>#VALUE!</v>
      </c>
      <c r="B6810" s="2"/>
      <c r="C6810" s="1" t="str">
        <f>IFERROR(__xludf.DUMMYFUNCTION("""COMPUTED_VALUE"""),"#N/A")</f>
        <v>#N/A</v>
      </c>
      <c r="D6810" s="1"/>
      <c r="E6810" s="1"/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IFERROR(__xludf.DUMMYFUNCTION("""COMPUTED_VALUE"""),"#N/A")</f>
        <v>#N/A</v>
      </c>
      <c r="K6810" s="1" t="str">
        <f>IFERROR(__xludf.DUMMYFUNCTION("""COMPUTED_VALUE"""),"#N/A")</f>
        <v>#N/A</v>
      </c>
      <c r="L6810" s="1" t="str">
        <f>IFERROR(__xludf.DUMMYFUNCTION("""COMPUTED_VALUE"""),"#N/A")</f>
        <v>#N/A</v>
      </c>
    </row>
    <row r="6811">
      <c r="A6811" s="1" t="str">
        <f>IFERROR(__xludf.DUMMYFUNCTION("""COMPUTED_VALUE"""),"#VALUE!")</f>
        <v>#VALUE!</v>
      </c>
      <c r="B6811" s="2"/>
      <c r="C6811" s="1" t="str">
        <f>IFERROR(__xludf.DUMMYFUNCTION("""COMPUTED_VALUE"""),"#N/A")</f>
        <v>#N/A</v>
      </c>
      <c r="D6811" s="1"/>
      <c r="E6811" s="1"/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IFERROR(__xludf.DUMMYFUNCTION("""COMPUTED_VALUE"""),"#N/A")</f>
        <v>#N/A</v>
      </c>
      <c r="K6811" s="1" t="str">
        <f>IFERROR(__xludf.DUMMYFUNCTION("""COMPUTED_VALUE"""),"#N/A")</f>
        <v>#N/A</v>
      </c>
      <c r="L6811" s="1" t="str">
        <f>IFERROR(__xludf.DUMMYFUNCTION("""COMPUTED_VALUE"""),"#N/A")</f>
        <v>#N/A</v>
      </c>
    </row>
    <row r="6812">
      <c r="A6812" s="1" t="str">
        <f>IFERROR(__xludf.DUMMYFUNCTION("""COMPUTED_VALUE"""),"#VALUE!")</f>
        <v>#VALUE!</v>
      </c>
      <c r="B6812" s="2"/>
      <c r="C6812" s="1" t="str">
        <f>IFERROR(__xludf.DUMMYFUNCTION("""COMPUTED_VALUE"""),"#N/A")</f>
        <v>#N/A</v>
      </c>
      <c r="D6812" s="1"/>
      <c r="E6812" s="1"/>
      <c r="F6812" s="1"/>
      <c r="G6812" s="1"/>
      <c r="H6812" s="3">
        <f>IFERROR(__xludf.DUMMYFUNCTION("""COMPUTED_VALUE"""),0.0)</f>
        <v>0</v>
      </c>
      <c r="I6812" s="4"/>
      <c r="J6812" s="1" t="str">
        <f>IFERROR(__xludf.DUMMYFUNCTION("""COMPUTED_VALUE"""),"#N/A")</f>
        <v>#N/A</v>
      </c>
      <c r="K6812" s="1" t="str">
        <f>IFERROR(__xludf.DUMMYFUNCTION("""COMPUTED_VALUE"""),"#N/A")</f>
        <v>#N/A</v>
      </c>
      <c r="L6812" s="1" t="str">
        <f>IFERROR(__xludf.DUMMYFUNCTION("""COMPUTED_VALUE"""),"#N/A")</f>
        <v>#N/A</v>
      </c>
    </row>
    <row r="6813">
      <c r="A6813" s="1" t="str">
        <f>IFERROR(__xludf.DUMMYFUNCTION("""COMPUTED_VALUE"""),"#VALUE!")</f>
        <v>#VALUE!</v>
      </c>
      <c r="B6813" s="2"/>
      <c r="C6813" s="1" t="str">
        <f>IFERROR(__xludf.DUMMYFUNCTION("""COMPUTED_VALUE"""),"#N/A")</f>
        <v>#N/A</v>
      </c>
      <c r="D6813" s="1"/>
      <c r="E6813" s="1"/>
      <c r="F6813" s="1"/>
      <c r="G6813" s="1"/>
      <c r="H6813" s="3">
        <f>IFERROR(__xludf.DUMMYFUNCTION("""COMPUTED_VALUE"""),0.0)</f>
        <v>0</v>
      </c>
      <c r="I6813" s="4"/>
      <c r="J6813" s="1" t="str">
        <f>IFERROR(__xludf.DUMMYFUNCTION("""COMPUTED_VALUE"""),"#N/A")</f>
        <v>#N/A</v>
      </c>
      <c r="K6813" s="1" t="str">
        <f>IFERROR(__xludf.DUMMYFUNCTION("""COMPUTED_VALUE"""),"#N/A")</f>
        <v>#N/A</v>
      </c>
      <c r="L6813" s="1" t="str">
        <f>IFERROR(__xludf.DUMMYFUNCTION("""COMPUTED_VALUE"""),"#N/A")</f>
        <v>#N/A</v>
      </c>
    </row>
    <row r="6814">
      <c r="A6814" s="1" t="str">
        <f>IFERROR(__xludf.DUMMYFUNCTION("""COMPUTED_VALUE"""),"#VALUE!")</f>
        <v>#VALUE!</v>
      </c>
      <c r="B6814" s="2"/>
      <c r="C6814" s="1" t="str">
        <f>IFERROR(__xludf.DUMMYFUNCTION("""COMPUTED_VALUE"""),"#N/A")</f>
        <v>#N/A</v>
      </c>
      <c r="D6814" s="1"/>
      <c r="E6814" s="1"/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IFERROR(__xludf.DUMMYFUNCTION("""COMPUTED_VALUE"""),"#N/A")</f>
        <v>#N/A</v>
      </c>
      <c r="K6814" s="1" t="str">
        <f>IFERROR(__xludf.DUMMYFUNCTION("""COMPUTED_VALUE"""),"#N/A")</f>
        <v>#N/A</v>
      </c>
      <c r="L6814" s="1" t="str">
        <f>IFERROR(__xludf.DUMMYFUNCTION("""COMPUTED_VALUE"""),"#N/A")</f>
        <v>#N/A</v>
      </c>
    </row>
    <row r="6815">
      <c r="A6815" s="1" t="str">
        <f>IFERROR(__xludf.DUMMYFUNCTION("""COMPUTED_VALUE"""),"#VALUE!")</f>
        <v>#VALUE!</v>
      </c>
      <c r="B6815" s="2"/>
      <c r="C6815" s="1" t="str">
        <f>IFERROR(__xludf.DUMMYFUNCTION("""COMPUTED_VALUE"""),"#N/A")</f>
        <v>#N/A</v>
      </c>
      <c r="D6815" s="1"/>
      <c r="E6815" s="1"/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IFERROR(__xludf.DUMMYFUNCTION("""COMPUTED_VALUE"""),"#N/A")</f>
        <v>#N/A</v>
      </c>
      <c r="K6815" s="1" t="str">
        <f>IFERROR(__xludf.DUMMYFUNCTION("""COMPUTED_VALUE"""),"#N/A")</f>
        <v>#N/A</v>
      </c>
      <c r="L6815" s="1" t="str">
        <f>IFERROR(__xludf.DUMMYFUNCTION("""COMPUTED_VALUE"""),"#N/A")</f>
        <v>#N/A</v>
      </c>
    </row>
    <row r="6816">
      <c r="A6816" s="1" t="str">
        <f>IFERROR(__xludf.DUMMYFUNCTION("""COMPUTED_VALUE"""),"#VALUE!")</f>
        <v>#VALUE!</v>
      </c>
      <c r="B6816" s="2"/>
      <c r="C6816" s="1" t="str">
        <f>IFERROR(__xludf.DUMMYFUNCTION("""COMPUTED_VALUE"""),"#N/A")</f>
        <v>#N/A</v>
      </c>
      <c r="D6816" s="1"/>
      <c r="E6816" s="1"/>
      <c r="F6816" s="1"/>
      <c r="G6816" s="1"/>
      <c r="H6816" s="3">
        <f>IFERROR(__xludf.DUMMYFUNCTION("""COMPUTED_VALUE"""),0.0)</f>
        <v>0</v>
      </c>
      <c r="I6816" s="4"/>
      <c r="J6816" s="1" t="str">
        <f>IFERROR(__xludf.DUMMYFUNCTION("""COMPUTED_VALUE"""),"#N/A")</f>
        <v>#N/A</v>
      </c>
      <c r="K6816" s="1" t="str">
        <f>IFERROR(__xludf.DUMMYFUNCTION("""COMPUTED_VALUE"""),"#N/A")</f>
        <v>#N/A</v>
      </c>
      <c r="L6816" s="1" t="str">
        <f>IFERROR(__xludf.DUMMYFUNCTION("""COMPUTED_VALUE"""),"#N/A")</f>
        <v>#N/A</v>
      </c>
    </row>
    <row r="6817">
      <c r="A6817" s="1" t="str">
        <f>IFERROR(__xludf.DUMMYFUNCTION("""COMPUTED_VALUE"""),"#VALUE!")</f>
        <v>#VALUE!</v>
      </c>
      <c r="B6817" s="2"/>
      <c r="C6817" s="1" t="str">
        <f>IFERROR(__xludf.DUMMYFUNCTION("""COMPUTED_VALUE"""),"#N/A")</f>
        <v>#N/A</v>
      </c>
      <c r="D6817" s="1"/>
      <c r="E6817" s="1"/>
      <c r="F6817" s="1"/>
      <c r="G6817" s="1"/>
      <c r="H6817" s="3">
        <f>IFERROR(__xludf.DUMMYFUNCTION("""COMPUTED_VALUE"""),0.0)</f>
        <v>0</v>
      </c>
      <c r="I6817" s="4"/>
      <c r="J6817" s="1" t="str">
        <f>IFERROR(__xludf.DUMMYFUNCTION("""COMPUTED_VALUE"""),"#N/A")</f>
        <v>#N/A</v>
      </c>
      <c r="K6817" s="1" t="str">
        <f>IFERROR(__xludf.DUMMYFUNCTION("""COMPUTED_VALUE"""),"#N/A")</f>
        <v>#N/A</v>
      </c>
      <c r="L6817" s="1" t="str">
        <f>IFERROR(__xludf.DUMMYFUNCTION("""COMPUTED_VALUE"""),"#N/A")</f>
        <v>#N/A</v>
      </c>
    </row>
    <row r="6818">
      <c r="A6818" s="1" t="str">
        <f>IFERROR(__xludf.DUMMYFUNCTION("""COMPUTED_VALUE"""),"#VALUE!")</f>
        <v>#VALUE!</v>
      </c>
      <c r="B6818" s="2"/>
      <c r="C6818" s="1" t="str">
        <f>IFERROR(__xludf.DUMMYFUNCTION("""COMPUTED_VALUE"""),"#N/A")</f>
        <v>#N/A</v>
      </c>
      <c r="D6818" s="1"/>
      <c r="E6818" s="1"/>
      <c r="F6818" s="1"/>
      <c r="G6818" s="1"/>
      <c r="H6818" s="3">
        <f>IFERROR(__xludf.DUMMYFUNCTION("""COMPUTED_VALUE"""),0.0)</f>
        <v>0</v>
      </c>
      <c r="I6818" s="4"/>
      <c r="J6818" s="1" t="str">
        <f>IFERROR(__xludf.DUMMYFUNCTION("""COMPUTED_VALUE"""),"#N/A")</f>
        <v>#N/A</v>
      </c>
      <c r="K6818" s="1" t="str">
        <f>IFERROR(__xludf.DUMMYFUNCTION("""COMPUTED_VALUE"""),"#N/A")</f>
        <v>#N/A</v>
      </c>
      <c r="L6818" s="1" t="str">
        <f>IFERROR(__xludf.DUMMYFUNCTION("""COMPUTED_VALUE"""),"#N/A")</f>
        <v>#N/A</v>
      </c>
    </row>
    <row r="6819">
      <c r="A6819" s="1" t="str">
        <f>IFERROR(__xludf.DUMMYFUNCTION("""COMPUTED_VALUE"""),"#VALUE!")</f>
        <v>#VALUE!</v>
      </c>
      <c r="B6819" s="2"/>
      <c r="C6819" s="1" t="str">
        <f>IFERROR(__xludf.DUMMYFUNCTION("""COMPUTED_VALUE"""),"#N/A")</f>
        <v>#N/A</v>
      </c>
      <c r="D6819" s="1"/>
      <c r="E6819" s="1"/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IFERROR(__xludf.DUMMYFUNCTION("""COMPUTED_VALUE"""),"#N/A")</f>
        <v>#N/A</v>
      </c>
      <c r="K6819" s="1" t="str">
        <f>IFERROR(__xludf.DUMMYFUNCTION("""COMPUTED_VALUE"""),"#N/A")</f>
        <v>#N/A</v>
      </c>
      <c r="L6819" s="1" t="str">
        <f>IFERROR(__xludf.DUMMYFUNCTION("""COMPUTED_VALUE"""),"#N/A")</f>
        <v>#N/A</v>
      </c>
    </row>
    <row r="6820">
      <c r="A6820" s="1" t="str">
        <f>IFERROR(__xludf.DUMMYFUNCTION("""COMPUTED_VALUE"""),"#VALUE!")</f>
        <v>#VALUE!</v>
      </c>
      <c r="B6820" s="2"/>
      <c r="C6820" s="1" t="str">
        <f>IFERROR(__xludf.DUMMYFUNCTION("""COMPUTED_VALUE"""),"#N/A")</f>
        <v>#N/A</v>
      </c>
      <c r="D6820" s="1"/>
      <c r="E6820" s="1"/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IFERROR(__xludf.DUMMYFUNCTION("""COMPUTED_VALUE"""),"#N/A")</f>
        <v>#N/A</v>
      </c>
      <c r="K6820" s="1" t="str">
        <f>IFERROR(__xludf.DUMMYFUNCTION("""COMPUTED_VALUE"""),"#N/A")</f>
        <v>#N/A</v>
      </c>
      <c r="L6820" s="1" t="str">
        <f>IFERROR(__xludf.DUMMYFUNCTION("""COMPUTED_VALUE"""),"#N/A")</f>
        <v>#N/A</v>
      </c>
    </row>
    <row r="6821">
      <c r="A6821" s="1" t="str">
        <f>IFERROR(__xludf.DUMMYFUNCTION("""COMPUTED_VALUE"""),"#VALUE!")</f>
        <v>#VALUE!</v>
      </c>
      <c r="B6821" s="2"/>
      <c r="C6821" s="1" t="str">
        <f>IFERROR(__xludf.DUMMYFUNCTION("""COMPUTED_VALUE"""),"#N/A")</f>
        <v>#N/A</v>
      </c>
      <c r="D6821" s="1"/>
      <c r="E6821" s="1"/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IFERROR(__xludf.DUMMYFUNCTION("""COMPUTED_VALUE"""),"#N/A")</f>
        <v>#N/A</v>
      </c>
      <c r="K6821" s="1" t="str">
        <f>IFERROR(__xludf.DUMMYFUNCTION("""COMPUTED_VALUE"""),"#N/A")</f>
        <v>#N/A</v>
      </c>
      <c r="L6821" s="1" t="str">
        <f>IFERROR(__xludf.DUMMYFUNCTION("""COMPUTED_VALUE"""),"#N/A")</f>
        <v>#N/A</v>
      </c>
    </row>
    <row r="6822">
      <c r="A6822" s="1" t="str">
        <f>IFERROR(__xludf.DUMMYFUNCTION("""COMPUTED_VALUE"""),"#VALUE!")</f>
        <v>#VALUE!</v>
      </c>
      <c r="B6822" s="2"/>
      <c r="C6822" s="1" t="str">
        <f>IFERROR(__xludf.DUMMYFUNCTION("""COMPUTED_VALUE"""),"#N/A")</f>
        <v>#N/A</v>
      </c>
      <c r="D6822" s="1"/>
      <c r="E6822" s="1"/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IFERROR(__xludf.DUMMYFUNCTION("""COMPUTED_VALUE"""),"#N/A")</f>
        <v>#N/A</v>
      </c>
      <c r="K6822" s="1" t="str">
        <f>IFERROR(__xludf.DUMMYFUNCTION("""COMPUTED_VALUE"""),"#N/A")</f>
        <v>#N/A</v>
      </c>
      <c r="L6822" s="1" t="str">
        <f>IFERROR(__xludf.DUMMYFUNCTION("""COMPUTED_VALUE"""),"#N/A")</f>
        <v>#N/A</v>
      </c>
    </row>
    <row r="6823">
      <c r="A6823" s="1" t="str">
        <f>IFERROR(__xludf.DUMMYFUNCTION("""COMPUTED_VALUE"""),"#VALUE!")</f>
        <v>#VALUE!</v>
      </c>
      <c r="B6823" s="2"/>
      <c r="C6823" s="1" t="str">
        <f>IFERROR(__xludf.DUMMYFUNCTION("""COMPUTED_VALUE"""),"#N/A")</f>
        <v>#N/A</v>
      </c>
      <c r="D6823" s="1"/>
      <c r="E6823" s="1"/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IFERROR(__xludf.DUMMYFUNCTION("""COMPUTED_VALUE"""),"#N/A")</f>
        <v>#N/A</v>
      </c>
      <c r="K6823" s="1" t="str">
        <f>IFERROR(__xludf.DUMMYFUNCTION("""COMPUTED_VALUE"""),"#N/A")</f>
        <v>#N/A</v>
      </c>
      <c r="L6823" s="1" t="str">
        <f>IFERROR(__xludf.DUMMYFUNCTION("""COMPUTED_VALUE"""),"#N/A")</f>
        <v>#N/A</v>
      </c>
    </row>
    <row r="6824">
      <c r="A6824" s="1" t="str">
        <f>IFERROR(__xludf.DUMMYFUNCTION("""COMPUTED_VALUE"""),"#VALUE!")</f>
        <v>#VALUE!</v>
      </c>
      <c r="B6824" s="2"/>
      <c r="C6824" s="1" t="str">
        <f>IFERROR(__xludf.DUMMYFUNCTION("""COMPUTED_VALUE"""),"#N/A")</f>
        <v>#N/A</v>
      </c>
      <c r="D6824" s="1"/>
      <c r="E6824" s="1"/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IFERROR(__xludf.DUMMYFUNCTION("""COMPUTED_VALUE"""),"#N/A")</f>
        <v>#N/A</v>
      </c>
      <c r="K6824" s="1" t="str">
        <f>IFERROR(__xludf.DUMMYFUNCTION("""COMPUTED_VALUE"""),"#N/A")</f>
        <v>#N/A</v>
      </c>
      <c r="L6824" s="1" t="str">
        <f>IFERROR(__xludf.DUMMYFUNCTION("""COMPUTED_VALUE"""),"#N/A")</f>
        <v>#N/A</v>
      </c>
    </row>
    <row r="6825">
      <c r="A6825" s="1" t="str">
        <f>IFERROR(__xludf.DUMMYFUNCTION("""COMPUTED_VALUE"""),"#VALUE!")</f>
        <v>#VALUE!</v>
      </c>
      <c r="B6825" s="2"/>
      <c r="C6825" s="1" t="str">
        <f>IFERROR(__xludf.DUMMYFUNCTION("""COMPUTED_VALUE"""),"#N/A")</f>
        <v>#N/A</v>
      </c>
      <c r="D6825" s="1"/>
      <c r="E6825" s="1"/>
      <c r="F6825" s="1"/>
      <c r="G6825" s="1"/>
      <c r="H6825" s="3">
        <f>IFERROR(__xludf.DUMMYFUNCTION("""COMPUTED_VALUE"""),0.0)</f>
        <v>0</v>
      </c>
      <c r="I6825" s="4"/>
      <c r="J6825" s="1" t="str">
        <f>IFERROR(__xludf.DUMMYFUNCTION("""COMPUTED_VALUE"""),"#N/A")</f>
        <v>#N/A</v>
      </c>
      <c r="K6825" s="1" t="str">
        <f>IFERROR(__xludf.DUMMYFUNCTION("""COMPUTED_VALUE"""),"#N/A")</f>
        <v>#N/A</v>
      </c>
      <c r="L6825" s="1" t="str">
        <f>IFERROR(__xludf.DUMMYFUNCTION("""COMPUTED_VALUE"""),"#N/A")</f>
        <v>#N/A</v>
      </c>
    </row>
    <row r="6826">
      <c r="A6826" s="1" t="str">
        <f>IFERROR(__xludf.DUMMYFUNCTION("""COMPUTED_VALUE"""),"#VALUE!")</f>
        <v>#VALUE!</v>
      </c>
      <c r="B6826" s="2"/>
      <c r="C6826" s="1" t="str">
        <f>IFERROR(__xludf.DUMMYFUNCTION("""COMPUTED_VALUE"""),"#N/A")</f>
        <v>#N/A</v>
      </c>
      <c r="D6826" s="1"/>
      <c r="E6826" s="1"/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IFERROR(__xludf.DUMMYFUNCTION("""COMPUTED_VALUE"""),"#N/A")</f>
        <v>#N/A</v>
      </c>
      <c r="K6826" s="1" t="str">
        <f>IFERROR(__xludf.DUMMYFUNCTION("""COMPUTED_VALUE"""),"#N/A")</f>
        <v>#N/A</v>
      </c>
      <c r="L6826" s="1" t="str">
        <f>IFERROR(__xludf.DUMMYFUNCTION("""COMPUTED_VALUE"""),"#N/A")</f>
        <v>#N/A</v>
      </c>
    </row>
    <row r="6827">
      <c r="A6827" s="1" t="str">
        <f>IFERROR(__xludf.DUMMYFUNCTION("""COMPUTED_VALUE"""),"#VALUE!")</f>
        <v>#VALUE!</v>
      </c>
      <c r="B6827" s="2"/>
      <c r="C6827" s="1" t="str">
        <f>IFERROR(__xludf.DUMMYFUNCTION("""COMPUTED_VALUE"""),"#N/A")</f>
        <v>#N/A</v>
      </c>
      <c r="D6827" s="1"/>
      <c r="E6827" s="1"/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IFERROR(__xludf.DUMMYFUNCTION("""COMPUTED_VALUE"""),"#N/A")</f>
        <v>#N/A</v>
      </c>
      <c r="K6827" s="1" t="str">
        <f>IFERROR(__xludf.DUMMYFUNCTION("""COMPUTED_VALUE"""),"#N/A")</f>
        <v>#N/A</v>
      </c>
      <c r="L6827" s="1" t="str">
        <f>IFERROR(__xludf.DUMMYFUNCTION("""COMPUTED_VALUE"""),"#N/A")</f>
        <v>#N/A</v>
      </c>
    </row>
    <row r="6828">
      <c r="A6828" s="1" t="str">
        <f>IFERROR(__xludf.DUMMYFUNCTION("""COMPUTED_VALUE"""),"#VALUE!")</f>
        <v>#VALUE!</v>
      </c>
      <c r="B6828" s="2"/>
      <c r="C6828" s="1" t="str">
        <f>IFERROR(__xludf.DUMMYFUNCTION("""COMPUTED_VALUE"""),"#N/A")</f>
        <v>#N/A</v>
      </c>
      <c r="D6828" s="1"/>
      <c r="E6828" s="1"/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IFERROR(__xludf.DUMMYFUNCTION("""COMPUTED_VALUE"""),"#N/A")</f>
        <v>#N/A</v>
      </c>
      <c r="K6828" s="1" t="str">
        <f>IFERROR(__xludf.DUMMYFUNCTION("""COMPUTED_VALUE"""),"#N/A")</f>
        <v>#N/A</v>
      </c>
      <c r="L6828" s="1" t="str">
        <f>IFERROR(__xludf.DUMMYFUNCTION("""COMPUTED_VALUE"""),"#N/A")</f>
        <v>#N/A</v>
      </c>
    </row>
    <row r="6829">
      <c r="A6829" s="1" t="str">
        <f>IFERROR(__xludf.DUMMYFUNCTION("""COMPUTED_VALUE"""),"#VALUE!")</f>
        <v>#VALUE!</v>
      </c>
      <c r="B6829" s="2"/>
      <c r="C6829" s="1" t="str">
        <f>IFERROR(__xludf.DUMMYFUNCTION("""COMPUTED_VALUE"""),"#N/A")</f>
        <v>#N/A</v>
      </c>
      <c r="D6829" s="1"/>
      <c r="E6829" s="1"/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IFERROR(__xludf.DUMMYFUNCTION("""COMPUTED_VALUE"""),"#N/A")</f>
        <v>#N/A</v>
      </c>
      <c r="K6829" s="1" t="str">
        <f>IFERROR(__xludf.DUMMYFUNCTION("""COMPUTED_VALUE"""),"#N/A")</f>
        <v>#N/A</v>
      </c>
      <c r="L6829" s="1" t="str">
        <f>IFERROR(__xludf.DUMMYFUNCTION("""COMPUTED_VALUE"""),"#N/A")</f>
        <v>#N/A</v>
      </c>
    </row>
    <row r="6830">
      <c r="A6830" s="1" t="str">
        <f>IFERROR(__xludf.DUMMYFUNCTION("""COMPUTED_VALUE"""),"#VALUE!")</f>
        <v>#VALUE!</v>
      </c>
      <c r="B6830" s="2"/>
      <c r="C6830" s="1" t="str">
        <f>IFERROR(__xludf.DUMMYFUNCTION("""COMPUTED_VALUE"""),"#N/A")</f>
        <v>#N/A</v>
      </c>
      <c r="D6830" s="1"/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IFERROR(__xludf.DUMMYFUNCTION("""COMPUTED_VALUE"""),"#N/A")</f>
        <v>#N/A</v>
      </c>
      <c r="K6830" s="1" t="str">
        <f>IFERROR(__xludf.DUMMYFUNCTION("""COMPUTED_VALUE"""),"#N/A")</f>
        <v>#N/A</v>
      </c>
      <c r="L6830" s="1" t="str">
        <f>IFERROR(__xludf.DUMMYFUNCTION("""COMPUTED_VALUE"""),"#N/A")</f>
        <v>#N/A</v>
      </c>
    </row>
    <row r="6831">
      <c r="A6831" s="1" t="str">
        <f>IFERROR(__xludf.DUMMYFUNCTION("""COMPUTED_VALUE"""),"#VALUE!")</f>
        <v>#VALUE!</v>
      </c>
      <c r="B6831" s="2"/>
      <c r="C6831" s="1" t="str">
        <f>IFERROR(__xludf.DUMMYFUNCTION("""COMPUTED_VALUE"""),"#N/A")</f>
        <v>#N/A</v>
      </c>
      <c r="D6831" s="1"/>
      <c r="E6831" s="1"/>
      <c r="F6831" s="1"/>
      <c r="G6831" s="1"/>
      <c r="H6831" s="3">
        <f>IFERROR(__xludf.DUMMYFUNCTION("""COMPUTED_VALUE"""),0.0)</f>
        <v>0</v>
      </c>
      <c r="I6831" s="4"/>
      <c r="J6831" s="1" t="str">
        <f>IFERROR(__xludf.DUMMYFUNCTION("""COMPUTED_VALUE"""),"#N/A")</f>
        <v>#N/A</v>
      </c>
      <c r="K6831" s="1" t="str">
        <f>IFERROR(__xludf.DUMMYFUNCTION("""COMPUTED_VALUE"""),"#N/A")</f>
        <v>#N/A</v>
      </c>
      <c r="L6831" s="1" t="str">
        <f>IFERROR(__xludf.DUMMYFUNCTION("""COMPUTED_VALUE"""),"#N/A")</f>
        <v>#N/A</v>
      </c>
    </row>
    <row r="6832">
      <c r="A6832" s="1" t="str">
        <f>IFERROR(__xludf.DUMMYFUNCTION("""COMPUTED_VALUE"""),"#VALUE!")</f>
        <v>#VALUE!</v>
      </c>
      <c r="B6832" s="2"/>
      <c r="C6832" s="1" t="str">
        <f>IFERROR(__xludf.DUMMYFUNCTION("""COMPUTED_VALUE"""),"#N/A")</f>
        <v>#N/A</v>
      </c>
      <c r="D6832" s="1"/>
      <c r="E6832" s="1"/>
      <c r="F6832" s="1"/>
      <c r="G6832" s="1"/>
      <c r="H6832" s="3">
        <f>IFERROR(__xludf.DUMMYFUNCTION("""COMPUTED_VALUE"""),0.0)</f>
        <v>0</v>
      </c>
      <c r="I6832" s="4"/>
      <c r="J6832" s="1" t="str">
        <f>IFERROR(__xludf.DUMMYFUNCTION("""COMPUTED_VALUE"""),"#N/A")</f>
        <v>#N/A</v>
      </c>
      <c r="K6832" s="1" t="str">
        <f>IFERROR(__xludf.DUMMYFUNCTION("""COMPUTED_VALUE"""),"#N/A")</f>
        <v>#N/A</v>
      </c>
      <c r="L6832" s="1" t="str">
        <f>IFERROR(__xludf.DUMMYFUNCTION("""COMPUTED_VALUE"""),"#N/A")</f>
        <v>#N/A</v>
      </c>
    </row>
    <row r="6833">
      <c r="A6833" s="1" t="str">
        <f>IFERROR(__xludf.DUMMYFUNCTION("""COMPUTED_VALUE"""),"#VALUE!")</f>
        <v>#VALUE!</v>
      </c>
      <c r="B6833" s="2"/>
      <c r="C6833" s="1" t="str">
        <f>IFERROR(__xludf.DUMMYFUNCTION("""COMPUTED_VALUE"""),"#N/A")</f>
        <v>#N/A</v>
      </c>
      <c r="D6833" s="1"/>
      <c r="E6833" s="1"/>
      <c r="F6833" s="1"/>
      <c r="G6833" s="1"/>
      <c r="H6833" s="3">
        <f>IFERROR(__xludf.DUMMYFUNCTION("""COMPUTED_VALUE"""),0.0)</f>
        <v>0</v>
      </c>
      <c r="I6833" s="4"/>
      <c r="J6833" s="1" t="str">
        <f>IFERROR(__xludf.DUMMYFUNCTION("""COMPUTED_VALUE"""),"#N/A")</f>
        <v>#N/A</v>
      </c>
      <c r="K6833" s="1" t="str">
        <f>IFERROR(__xludf.DUMMYFUNCTION("""COMPUTED_VALUE"""),"#N/A")</f>
        <v>#N/A</v>
      </c>
      <c r="L6833" s="1" t="str">
        <f>IFERROR(__xludf.DUMMYFUNCTION("""COMPUTED_VALUE"""),"#N/A")</f>
        <v>#N/A</v>
      </c>
    </row>
  </sheetData>
  <drawing r:id="rId1"/>
</worksheet>
</file>