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clay\Circuit\R6\"/>
    </mc:Choice>
  </mc:AlternateContent>
  <bookViews>
    <workbookView xWindow="0" yWindow="0" windowWidth="28800" windowHeight="12585"/>
  </bookViews>
  <sheets>
    <sheet name="CLAYR6_ENG BILL OF MATERIALS" sheetId="1" r:id="rId1"/>
  </sheets>
  <definedNames>
    <definedName name="_xlnm._FilterDatabase" localSheetId="0" hidden="1">'CLAYR6_ENG BILL OF MATERIALS'!$A$1:$Q$53</definedName>
  </definedNames>
  <calcPr calcId="152511"/>
</workbook>
</file>

<file path=xl/calcChain.xml><?xml version="1.0" encoding="utf-8"?>
<calcChain xmlns="http://schemas.openxmlformats.org/spreadsheetml/2006/main">
  <c r="K4" i="1" l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P2" i="1"/>
  <c r="O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" i="1"/>
  <c r="Q3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Q18" i="1" s="1"/>
  <c r="K19" i="1"/>
  <c r="K20" i="1"/>
  <c r="K21" i="1"/>
  <c r="K22" i="1"/>
  <c r="K23" i="1"/>
  <c r="K24" i="1"/>
  <c r="K25" i="1"/>
  <c r="K26" i="1"/>
  <c r="Q26" i="1" s="1"/>
  <c r="K27" i="1"/>
  <c r="K28" i="1"/>
  <c r="K29" i="1"/>
  <c r="K30" i="1"/>
  <c r="Q30" i="1" s="1"/>
  <c r="K31" i="1"/>
  <c r="K32" i="1"/>
  <c r="K33" i="1"/>
  <c r="K34" i="1"/>
  <c r="Q34" i="1" s="1"/>
  <c r="K35" i="1"/>
  <c r="Q35" i="1" s="1"/>
  <c r="K36" i="1"/>
  <c r="K37" i="1"/>
  <c r="Q37" i="1" s="1"/>
  <c r="K38" i="1"/>
  <c r="Q38" i="1" s="1"/>
  <c r="K39" i="1"/>
  <c r="K40" i="1"/>
  <c r="K41" i="1"/>
  <c r="K42" i="1"/>
  <c r="Q42" i="1" s="1"/>
  <c r="K43" i="1"/>
  <c r="K44" i="1"/>
  <c r="K45" i="1"/>
  <c r="K46" i="1"/>
  <c r="K47" i="1"/>
  <c r="K48" i="1"/>
  <c r="K49" i="1"/>
  <c r="K50" i="1"/>
  <c r="Q50" i="1" s="1"/>
  <c r="K51" i="1"/>
  <c r="Q51" i="1" s="1"/>
  <c r="K52" i="1"/>
  <c r="K53" i="1"/>
  <c r="K2" i="1"/>
  <c r="K56" i="1" l="1"/>
  <c r="Q9" i="1"/>
  <c r="Q10" i="1"/>
  <c r="Q11" i="1"/>
  <c r="Q4" i="1"/>
  <c r="Q5" i="1"/>
  <c r="Q2" i="1"/>
  <c r="Q6" i="1"/>
  <c r="Q7" i="1"/>
  <c r="Q52" i="1"/>
  <c r="Q36" i="1"/>
  <c r="Q8" i="1"/>
  <c r="Q24" i="1"/>
  <c r="Q48" i="1"/>
  <c r="Q46" i="1"/>
  <c r="Q44" i="1"/>
  <c r="Q43" i="1"/>
  <c r="Q53" i="1"/>
  <c r="Q49" i="1"/>
  <c r="Q47" i="1"/>
  <c r="Q45" i="1"/>
  <c r="Q41" i="1"/>
  <c r="Q40" i="1"/>
  <c r="Q39" i="1"/>
  <c r="Q33" i="1"/>
  <c r="Q32" i="1"/>
  <c r="Q31" i="1"/>
  <c r="Q29" i="1"/>
  <c r="Q28" i="1"/>
  <c r="Q27" i="1"/>
  <c r="Q25" i="1"/>
  <c r="Q23" i="1"/>
  <c r="Q22" i="1"/>
  <c r="Q21" i="1"/>
  <c r="Q20" i="1"/>
  <c r="Q19" i="1"/>
  <c r="Q17" i="1"/>
  <c r="Q16" i="1"/>
  <c r="Q15" i="1"/>
  <c r="Q14" i="1"/>
  <c r="Q13" i="1"/>
  <c r="Q12" i="1"/>
</calcChain>
</file>

<file path=xl/sharedStrings.xml><?xml version="1.0" encoding="utf-8"?>
<sst xmlns="http://schemas.openxmlformats.org/spreadsheetml/2006/main" count="328" uniqueCount="198">
  <si>
    <t>Item Number</t>
  </si>
  <si>
    <t>Quantity</t>
  </si>
  <si>
    <t>Value</t>
  </si>
  <si>
    <t>Description</t>
  </si>
  <si>
    <t>Part Number</t>
  </si>
  <si>
    <t>Manufacturer</t>
  </si>
  <si>
    <t>Manufacturer Part Number</t>
  </si>
  <si>
    <t>2450AT18A100E</t>
  </si>
  <si>
    <t>ANTENNA CHIP 2.4GHz</t>
  </si>
  <si>
    <t>Johanson Technology Inc</t>
  </si>
  <si>
    <t>1uF</t>
  </si>
  <si>
    <t>CAP CER 1UF 6.3V X5R 0402</t>
  </si>
  <si>
    <t>C1005X5R0J105K050BB</t>
  </si>
  <si>
    <t>TDK Corporation</t>
  </si>
  <si>
    <t>.1uf</t>
  </si>
  <si>
    <t>CAP CER 0.1UF 16V X7R 0402</t>
  </si>
  <si>
    <t>C1005X7R1C104K050BC</t>
  </si>
  <si>
    <t>10uF</t>
  </si>
  <si>
    <t>CAP CER 10UF 6.3V X7S 0603</t>
  </si>
  <si>
    <t>C1608X7S0J106M080AC</t>
  </si>
  <si>
    <t>1.5pF</t>
  </si>
  <si>
    <t>CAP CER 1.5PF 50V C0G 0402</t>
  </si>
  <si>
    <t>C1005C0G1H1R5B050BA</t>
  </si>
  <si>
    <t>1.0pF</t>
  </si>
  <si>
    <t>CAP CER 1PF 50V C0G 0402</t>
  </si>
  <si>
    <t>C1005C0G1H010B050BA</t>
  </si>
  <si>
    <t>2200pF</t>
  </si>
  <si>
    <t>CAP CER 2200PF 50V X7R 0402</t>
  </si>
  <si>
    <t>C1005X7R1H222K050BA</t>
  </si>
  <si>
    <t>4.7pF</t>
  </si>
  <si>
    <t>CAP CER 4.7PF 50V C0G 0402</t>
  </si>
  <si>
    <t>CGA2B2C0G1H4R7C050BA</t>
  </si>
  <si>
    <t>22pF</t>
  </si>
  <si>
    <t>CAP CER 22PF 50V C0G 0402</t>
  </si>
  <si>
    <t>C1005C0G1H220J050BA</t>
  </si>
  <si>
    <t>.033uF</t>
  </si>
  <si>
    <t>CAP CER 0.033UF 50V X7R 0402</t>
  </si>
  <si>
    <t>C1005X7R1H333K050BB</t>
  </si>
  <si>
    <t>CAP CER 10UF 10V X7R 0805</t>
  </si>
  <si>
    <t>GRM21BR71A106MA73L</t>
  </si>
  <si>
    <t>Murata Electronics North America</t>
  </si>
  <si>
    <t>5.6pF</t>
  </si>
  <si>
    <t>CAP CER 5.6PF 50V NP0 0402</t>
  </si>
  <si>
    <t>GRM1555C1H5R6CA01D</t>
  </si>
  <si>
    <t>15pF</t>
  </si>
  <si>
    <t>CAP CER 15PF 50V C0G 0402</t>
  </si>
  <si>
    <t>C1005C0G1H150J050BA</t>
  </si>
  <si>
    <t>SE20AFJ-M3/6A</t>
  </si>
  <si>
    <t>DIODE GEN PURP 600V 2A DO221AC</t>
  </si>
  <si>
    <t>SE20AFJ_M3_6A</t>
  </si>
  <si>
    <t>Vishay Semiconductor Diodes Division</t>
  </si>
  <si>
    <t>LB_QH9G_N100_35_1</t>
  </si>
  <si>
    <t>LED Blue Diffused 0402</t>
  </si>
  <si>
    <t>LB QH9G-N100-35-1</t>
  </si>
  <si>
    <t>OSRAM Semiconductors</t>
  </si>
  <si>
    <t>LB_QH9G-N100-35-1</t>
  </si>
  <si>
    <t>LTST_C19FD1WT</t>
  </si>
  <si>
    <t>LED RGB Diffused 4SMD</t>
  </si>
  <si>
    <t>LTST-C19FD1WT</t>
  </si>
  <si>
    <t>Lite-On</t>
  </si>
  <si>
    <t>640456-2</t>
  </si>
  <si>
    <t>CONN HEADER VERT 2POS .100 TIN</t>
  </si>
  <si>
    <t>640456_2</t>
  </si>
  <si>
    <t>TE Connectivity</t>
  </si>
  <si>
    <t>S2B-PH-K-S(LF)(SN)</t>
  </si>
  <si>
    <t>CONN HEADER PH SIDE 2POS 2mm</t>
  </si>
  <si>
    <t>JST2_SIDE_TH</t>
  </si>
  <si>
    <t>JST Sales America Inc.</t>
  </si>
  <si>
    <t>2x5 SMT</t>
  </si>
  <si>
    <t>CONN HEADER 10POS DUAL .05" SMD</t>
  </si>
  <si>
    <t>FTSH-105-01-F-DV</t>
  </si>
  <si>
    <t>Samtec</t>
  </si>
  <si>
    <t>3.9nH</t>
  </si>
  <si>
    <t>FIXED IND 3.9NH 300MA 220 MOHM</t>
  </si>
  <si>
    <t>L_07C3N9SV6T</t>
  </si>
  <si>
    <t>L-07C3N9SV6T</t>
  </si>
  <si>
    <t>8.2nH</t>
  </si>
  <si>
    <t>FIXED IND 8.2NH 250MA 400 MOHM</t>
  </si>
  <si>
    <t>L_07C8N2JV6T</t>
  </si>
  <si>
    <t>L-07C8N2JV6T</t>
  </si>
  <si>
    <t>2.7nH</t>
  </si>
  <si>
    <t>FIXED IND 2.7NH 300MA 170 MOHM</t>
  </si>
  <si>
    <t>L_07C2N7SV6T</t>
  </si>
  <si>
    <t>L-07C2N7SV6T</t>
  </si>
  <si>
    <t>600 Ohm</t>
  </si>
  <si>
    <t>FERRITE BEAD 600 OHM 0805</t>
  </si>
  <si>
    <t>BK2125HM601_T</t>
  </si>
  <si>
    <t>Taiyo Yuden</t>
  </si>
  <si>
    <t>BK2125HM601-T</t>
  </si>
  <si>
    <t>2.2uH</t>
  </si>
  <si>
    <t>FIXED IND 2.2UH 1.6A 78 MOHM SMD</t>
  </si>
  <si>
    <t>BRL3225T2R2M</t>
  </si>
  <si>
    <t>PKMCS0909E4000-R1</t>
  </si>
  <si>
    <t>BUZZER PIEZO +/-12.5v 4KHz SMD</t>
  </si>
  <si>
    <t>PKMCS0909E4000_R1</t>
  </si>
  <si>
    <t>3904</t>
  </si>
  <si>
    <t>TRANS NPN 40V .2A SOT23</t>
  </si>
  <si>
    <t>MMBT3904LT1G</t>
  </si>
  <si>
    <t>ON Semiconductor</t>
  </si>
  <si>
    <t>30</t>
  </si>
  <si>
    <t>RES SMD 30 OHM 1% 1/16W 0402</t>
  </si>
  <si>
    <t>CRCW040230R0FKED</t>
  </si>
  <si>
    <t>Vishay/Dale</t>
  </si>
  <si>
    <t>10k</t>
  </si>
  <si>
    <t>RES SMD 10k OHM 1% 1/16W 0402</t>
  </si>
  <si>
    <t>CRCW040210K0FKED</t>
  </si>
  <si>
    <t>3.0k</t>
  </si>
  <si>
    <t>RES SMD 3K Ohm 1% 1/16W 0402</t>
  </si>
  <si>
    <t>CRCW04023K00FKED</t>
  </si>
  <si>
    <t>1.0K</t>
  </si>
  <si>
    <t>RES SMD 1K Ohm 1% 1/16W 0402</t>
  </si>
  <si>
    <t>CRCW04021k00FKED</t>
  </si>
  <si>
    <t>CRCW04021K00FKED</t>
  </si>
  <si>
    <t>1M</t>
  </si>
  <si>
    <t>RES SMD 1M OHM 1% 1/16W 0402</t>
  </si>
  <si>
    <t>CRCW04021M00FKED</t>
  </si>
  <si>
    <t>22k</t>
  </si>
  <si>
    <t>RES SMD 22k OHM 1% 1/16W 0402</t>
  </si>
  <si>
    <t>CRCW040222K0FKED</t>
  </si>
  <si>
    <t>100k</t>
  </si>
  <si>
    <t>RES SMD 100K OHM 1% 1/16W</t>
  </si>
  <si>
    <t>CRCW0402100KFKED</t>
  </si>
  <si>
    <t>7.68k</t>
  </si>
  <si>
    <t>RES SMD 7.68K OHM 1% 1/16W 0402</t>
  </si>
  <si>
    <t>CRCW04027k68FKED</t>
  </si>
  <si>
    <t>2.55M</t>
  </si>
  <si>
    <t>RES SMD 2.55M OHM 1% 1/16W 0402</t>
  </si>
  <si>
    <t>CRCW04022M55FKED</t>
  </si>
  <si>
    <t>220k</t>
  </si>
  <si>
    <t>RES SMD 220k OHM 1% 1/16W 0402</t>
  </si>
  <si>
    <t>CRCW0402220KFKED</t>
  </si>
  <si>
    <t>200</t>
  </si>
  <si>
    <t>RES SMD 200 OHM 1% 1/16W 0402</t>
  </si>
  <si>
    <t>CRCW0402200RFKED</t>
  </si>
  <si>
    <t>12k</t>
  </si>
  <si>
    <t>RES SMD 12k OHM 1% 1/16W 0402</t>
  </si>
  <si>
    <t>CRCW040212K0FKED</t>
  </si>
  <si>
    <t>CUS-12TB</t>
  </si>
  <si>
    <t>Switch, SPDT, 4V, 300mA</t>
  </si>
  <si>
    <t>Copal Electronics Inc</t>
  </si>
  <si>
    <t>B3U-1000P</t>
  </si>
  <si>
    <t>SWITCH TACTILE SPST-NO 0.05A 12V</t>
  </si>
  <si>
    <t>Omron Electronics</t>
  </si>
  <si>
    <t>LM3658</t>
  </si>
  <si>
    <t>IC USB/AC LI-ION CHARGER 10WSON</t>
  </si>
  <si>
    <t>TI</t>
  </si>
  <si>
    <t>LM3658SD/NOPB</t>
  </si>
  <si>
    <t>MPU9250</t>
  </si>
  <si>
    <t>9DOF IMU</t>
  </si>
  <si>
    <t>Invensense</t>
  </si>
  <si>
    <t>NRF24L01P</t>
  </si>
  <si>
    <t>IC RF Transciever 2.4GHz 20QFN</t>
  </si>
  <si>
    <t>Nordic Semiconductor</t>
  </si>
  <si>
    <t>NRF24L01P-T</t>
  </si>
  <si>
    <t>IS31FL3236</t>
  </si>
  <si>
    <t>LED Driver, 36 channel, 38mA/channel</t>
  </si>
  <si>
    <t>IS31FL3236-QFLS2-TR</t>
  </si>
  <si>
    <t>ISSI</t>
  </si>
  <si>
    <t>MK64FN1M0VLL12</t>
  </si>
  <si>
    <t>IC MCU KINETIS 1MB 100LQFP</t>
  </si>
  <si>
    <t>Freescale</t>
  </si>
  <si>
    <t>TPS61201DRCT</t>
  </si>
  <si>
    <t>IC REG BST 3.3V 1.2A SYNC 10SON</t>
  </si>
  <si>
    <t>ESP8266EX</t>
  </si>
  <si>
    <t>WiFi IC</t>
  </si>
  <si>
    <t>Espressif</t>
  </si>
  <si>
    <t>W25Q80DVSNIG</t>
  </si>
  <si>
    <t>IC FLASH 8MBIT 104MHZ 8SOIC</t>
  </si>
  <si>
    <t>Winbond Electronics</t>
  </si>
  <si>
    <t>16MHz</t>
  </si>
  <si>
    <t>Crystal 16MHz 30ppm 18pF 40ohm</t>
  </si>
  <si>
    <t>7B_16_000MAAJ_T</t>
  </si>
  <si>
    <t>TXC Corporation</t>
  </si>
  <si>
    <t>7B-16.000MAAJ-T</t>
  </si>
  <si>
    <t>8MHz</t>
  </si>
  <si>
    <t>OSC X0 8.000MHz CMOS SMD</t>
  </si>
  <si>
    <t>ASCO_8_000MHZ_EK_T3</t>
  </si>
  <si>
    <t>Abracon LLC</t>
  </si>
  <si>
    <t>ASCO-8.000MHZ-EK-T3</t>
  </si>
  <si>
    <t>34.728kHz</t>
  </si>
  <si>
    <t>Crystal 32.7680kHz 20ppm 12.5pF 90kOhm</t>
  </si>
  <si>
    <t>ABS06_32_768KHZ_T</t>
  </si>
  <si>
    <t>ABS06-32.768KHZ-T</t>
  </si>
  <si>
    <t>26MHz</t>
  </si>
  <si>
    <t>Crystal 26MHz 30ppm 18pf 40ohm</t>
  </si>
  <si>
    <t>7M_26_000MAAJ_T</t>
  </si>
  <si>
    <t>7M-26.000MAAJ-T</t>
  </si>
  <si>
    <t>Cost</t>
  </si>
  <si>
    <t>Vendor</t>
  </si>
  <si>
    <t>extended cost</t>
  </si>
  <si>
    <t>dk</t>
  </si>
  <si>
    <t>next level cost</t>
  </si>
  <si>
    <t>next level qty</t>
  </si>
  <si>
    <t>next level ext</t>
  </si>
  <si>
    <t>boards/qty</t>
  </si>
  <si>
    <t>boards/next qty</t>
  </si>
  <si>
    <t>n/a</t>
  </si>
  <si>
    <t>alibaba, nia huang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</si>
</sst>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_(&quot;$&quot;* #,##0.00000_);_(&quot;$&quot;* \(#,##0.00000\);_(&quot;$&quot;* &quot;-&quot;??_);_(@_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44" fontId="3" fillId="0" borderId="0" applyFont="0" applyFill="0" applyBorder="0" applyAlignment="0" applyProtection="0"/>
  </cellStyleXfs>
  <cellXfs count="16">
    <xf numFmtId="0" fontId="0" fillId="0" borderId="0" xfId="0" applyAlignment="1"/>
    <xf numFmtId="1" fontId="3" fillId="0" borderId="0" xfId="1" applyNumberFormat="1"/>
    <xf numFmtId="49" fontId="3" fillId="0" borderId="0" xfId="1" applyNumberFormat="1" applyFont="1"/>
    <xf numFmtId="49" fontId="3" fillId="0" borderId="0" xfId="1" applyNumberFormat="1"/>
    <xf numFmtId="49" fontId="0" fillId="0" borderId="0" xfId="1" applyNumberFormat="1" applyFont="1" applyAlignment="1">
      <alignment wrapText="1"/>
    </xf>
    <xf numFmtId="1" fontId="0" fillId="0" borderId="0" xfId="1" applyNumberFormat="1" applyFont="1" applyFill="1"/>
    <xf numFmtId="49" fontId="3" fillId="0" borderId="0" xfId="1" applyNumberFormat="1" applyFill="1"/>
    <xf numFmtId="1" fontId="0" fillId="0" borderId="0" xfId="0" applyNumberFormat="1" applyAlignment="1"/>
    <xf numFmtId="44" fontId="0" fillId="0" borderId="0" xfId="2" applyFont="1" applyAlignment="1"/>
    <xf numFmtId="44" fontId="0" fillId="0" borderId="0" xfId="2" applyFont="1" applyFill="1"/>
    <xf numFmtId="168" fontId="0" fillId="0" borderId="0" xfId="2" applyNumberFormat="1" applyFont="1" applyAlignment="1"/>
    <xf numFmtId="168" fontId="0" fillId="0" borderId="0" xfId="2" applyNumberFormat="1" applyFont="1" applyFill="1"/>
    <xf numFmtId="168" fontId="1" fillId="0" borderId="0" xfId="2" applyNumberFormat="1" applyFont="1"/>
    <xf numFmtId="168" fontId="3" fillId="0" borderId="0" xfId="2" applyNumberFormat="1"/>
    <xf numFmtId="168" fontId="2" fillId="0" borderId="0" xfId="2" applyNumberFormat="1" applyFont="1"/>
    <xf numFmtId="49" fontId="0" fillId="0" borderId="0" xfId="1" applyNumberFormat="1" applyFont="1" applyFill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6"/>
  <sheetViews>
    <sheetView tabSelected="1" topLeftCell="D13" workbookViewId="0">
      <selection activeCell="D49" sqref="A49:XFD49"/>
    </sheetView>
  </sheetViews>
  <sheetFormatPr defaultColWidth="9" defaultRowHeight="15"/>
  <cols>
    <col min="3" max="3" width="19.7109375" customWidth="1"/>
    <col min="4" max="4" width="38.42578125" customWidth="1"/>
    <col min="5" max="5" width="23.7109375" customWidth="1"/>
    <col min="6" max="6" width="35.5703125" customWidth="1"/>
    <col min="7" max="7" width="25.140625" customWidth="1"/>
    <col min="8" max="8" width="18" style="10" customWidth="1"/>
    <col min="9" max="9" width="17.28515625" bestFit="1" customWidth="1"/>
    <col min="10" max="10" width="8.7109375" bestFit="1" customWidth="1"/>
    <col min="11" max="11" width="20.140625" style="8" bestFit="1" customWidth="1"/>
    <col min="12" max="12" width="14" style="10" bestFit="1" customWidth="1"/>
    <col min="13" max="13" width="13.28515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187</v>
      </c>
      <c r="I1" s="5" t="s">
        <v>188</v>
      </c>
      <c r="J1" s="5" t="s">
        <v>1</v>
      </c>
      <c r="K1" s="9" t="s">
        <v>189</v>
      </c>
      <c r="L1" s="11" t="s">
        <v>191</v>
      </c>
      <c r="M1" s="5" t="s">
        <v>192</v>
      </c>
      <c r="N1" s="5" t="s">
        <v>193</v>
      </c>
      <c r="O1" s="5" t="s">
        <v>194</v>
      </c>
      <c r="P1" s="5" t="s">
        <v>195</v>
      </c>
    </row>
    <row r="2" spans="1:17">
      <c r="A2" s="1">
        <v>1</v>
      </c>
      <c r="B2" s="7">
        <v>2</v>
      </c>
      <c r="C2" s="2" t="s">
        <v>7</v>
      </c>
      <c r="D2" s="3" t="s">
        <v>8</v>
      </c>
      <c r="E2" s="3" t="s">
        <v>7</v>
      </c>
      <c r="F2" s="3" t="s">
        <v>9</v>
      </c>
      <c r="G2" s="3" t="s">
        <v>7</v>
      </c>
      <c r="H2" s="13">
        <v>0.79500000000000004</v>
      </c>
      <c r="I2" s="6" t="s">
        <v>190</v>
      </c>
      <c r="J2">
        <v>11</v>
      </c>
      <c r="K2" s="8">
        <f>J2*H2</f>
        <v>8.745000000000001</v>
      </c>
      <c r="L2" s="10">
        <v>0.66</v>
      </c>
      <c r="M2">
        <v>25</v>
      </c>
      <c r="N2" s="8">
        <f>M2*L2</f>
        <v>16.5</v>
      </c>
      <c r="O2">
        <f>J2/B2</f>
        <v>5.5</v>
      </c>
      <c r="P2">
        <f>M2/B2</f>
        <v>12.5</v>
      </c>
      <c r="Q2" t="str">
        <f>IF(N2&lt;K2,"buy more", "ok")</f>
        <v>ok</v>
      </c>
    </row>
    <row r="3" spans="1:17">
      <c r="A3" s="1">
        <v>2</v>
      </c>
      <c r="B3" s="7">
        <v>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12</v>
      </c>
      <c r="H3" s="13">
        <v>1.6299999999999999E-2</v>
      </c>
      <c r="I3" t="s">
        <v>190</v>
      </c>
      <c r="J3">
        <v>100</v>
      </c>
      <c r="K3" s="8">
        <f t="shared" ref="K3:K53" si="0">J3*H3</f>
        <v>1.63</v>
      </c>
      <c r="L3" s="10">
        <v>0.1336</v>
      </c>
      <c r="M3">
        <v>250</v>
      </c>
      <c r="N3" s="8">
        <f t="shared" ref="N3:N53" si="1">M3*L3</f>
        <v>33.4</v>
      </c>
      <c r="O3">
        <f t="shared" ref="O3:O53" si="2">J3/B3</f>
        <v>25</v>
      </c>
      <c r="P3">
        <f t="shared" ref="P3:P53" si="3">M3/B3</f>
        <v>62.5</v>
      </c>
      <c r="Q3" t="str">
        <f t="shared" ref="Q3:Q10" si="4">IF(N3&lt;K3,"buy more", "ok")</f>
        <v>ok</v>
      </c>
    </row>
    <row r="4" spans="1:17">
      <c r="A4" s="1">
        <v>3</v>
      </c>
      <c r="B4" s="7">
        <v>16</v>
      </c>
      <c r="C4" s="3" t="s">
        <v>14</v>
      </c>
      <c r="D4" s="3" t="s">
        <v>15</v>
      </c>
      <c r="E4" s="3" t="s">
        <v>16</v>
      </c>
      <c r="F4" s="3" t="s">
        <v>13</v>
      </c>
      <c r="G4" s="3" t="s">
        <v>16</v>
      </c>
      <c r="H4" s="13">
        <v>9.92E-3</v>
      </c>
      <c r="I4" s="6" t="s">
        <v>190</v>
      </c>
      <c r="J4">
        <v>250</v>
      </c>
      <c r="K4" s="8">
        <f t="shared" si="0"/>
        <v>2.48</v>
      </c>
      <c r="L4" s="10">
        <v>8.4799999999999997E-3</v>
      </c>
      <c r="M4">
        <v>500</v>
      </c>
      <c r="N4" s="8">
        <f t="shared" si="1"/>
        <v>4.24</v>
      </c>
      <c r="O4">
        <f t="shared" si="2"/>
        <v>15.625</v>
      </c>
      <c r="P4">
        <f t="shared" si="3"/>
        <v>31.25</v>
      </c>
      <c r="Q4" t="str">
        <f t="shared" si="4"/>
        <v>ok</v>
      </c>
    </row>
    <row r="5" spans="1:17">
      <c r="A5" s="1">
        <v>4</v>
      </c>
      <c r="B5" s="7">
        <v>6</v>
      </c>
      <c r="C5" s="3" t="s">
        <v>17</v>
      </c>
      <c r="D5" s="2" t="s">
        <v>18</v>
      </c>
      <c r="E5" s="3" t="s">
        <v>19</v>
      </c>
      <c r="F5" s="3" t="s">
        <v>13</v>
      </c>
      <c r="G5" s="3" t="s">
        <v>19</v>
      </c>
      <c r="H5" s="13">
        <v>0.24379999999999999</v>
      </c>
      <c r="I5" s="6" t="s">
        <v>190</v>
      </c>
      <c r="J5">
        <v>100</v>
      </c>
      <c r="K5" s="8">
        <f t="shared" si="0"/>
        <v>24.38</v>
      </c>
      <c r="L5" s="10">
        <v>0.20252000000000001</v>
      </c>
      <c r="M5">
        <v>250</v>
      </c>
      <c r="N5" s="8">
        <f t="shared" si="1"/>
        <v>50.63</v>
      </c>
      <c r="O5">
        <f t="shared" si="2"/>
        <v>16.666666666666668</v>
      </c>
      <c r="P5">
        <f t="shared" si="3"/>
        <v>41.666666666666664</v>
      </c>
      <c r="Q5" t="str">
        <f t="shared" si="4"/>
        <v>ok</v>
      </c>
    </row>
    <row r="6" spans="1:17">
      <c r="A6" s="1">
        <v>5</v>
      </c>
      <c r="B6" s="7">
        <v>1</v>
      </c>
      <c r="C6" s="3" t="s">
        <v>20</v>
      </c>
      <c r="D6" s="3" t="s">
        <v>21</v>
      </c>
      <c r="E6" s="3" t="s">
        <v>22</v>
      </c>
      <c r="F6" s="3" t="s">
        <v>13</v>
      </c>
      <c r="G6" s="3" t="s">
        <v>22</v>
      </c>
      <c r="H6" s="13">
        <v>2.5999999999999999E-3</v>
      </c>
      <c r="I6" s="6" t="s">
        <v>190</v>
      </c>
      <c r="J6">
        <v>11</v>
      </c>
      <c r="K6" s="8">
        <f t="shared" si="0"/>
        <v>2.86E-2</v>
      </c>
      <c r="L6" s="10">
        <v>1.21E-2</v>
      </c>
      <c r="M6">
        <v>100</v>
      </c>
      <c r="N6" s="8">
        <f t="shared" si="1"/>
        <v>1.21</v>
      </c>
      <c r="O6">
        <f t="shared" si="2"/>
        <v>11</v>
      </c>
      <c r="P6">
        <f t="shared" si="3"/>
        <v>100</v>
      </c>
      <c r="Q6" t="str">
        <f t="shared" si="4"/>
        <v>ok</v>
      </c>
    </row>
    <row r="7" spans="1:17">
      <c r="A7" s="1">
        <v>6</v>
      </c>
      <c r="B7" s="7">
        <v>1</v>
      </c>
      <c r="C7" s="3" t="s">
        <v>23</v>
      </c>
      <c r="D7" s="3" t="s">
        <v>24</v>
      </c>
      <c r="E7" s="3" t="s">
        <v>25</v>
      </c>
      <c r="F7" s="3" t="s">
        <v>13</v>
      </c>
      <c r="G7" s="3" t="s">
        <v>25</v>
      </c>
      <c r="H7" s="13">
        <v>2.5999999999999999E-2</v>
      </c>
      <c r="I7" s="6" t="s">
        <v>190</v>
      </c>
      <c r="J7">
        <v>11</v>
      </c>
      <c r="K7" s="8">
        <f t="shared" si="0"/>
        <v>0.28599999999999998</v>
      </c>
      <c r="L7" s="10">
        <v>1.21E-2</v>
      </c>
      <c r="M7">
        <v>100</v>
      </c>
      <c r="N7" s="8">
        <f t="shared" si="1"/>
        <v>1.21</v>
      </c>
      <c r="O7">
        <f t="shared" si="2"/>
        <v>11</v>
      </c>
      <c r="P7">
        <f t="shared" si="3"/>
        <v>100</v>
      </c>
      <c r="Q7" t="str">
        <f t="shared" si="4"/>
        <v>ok</v>
      </c>
    </row>
    <row r="8" spans="1:17">
      <c r="A8" s="1">
        <v>7</v>
      </c>
      <c r="B8" s="7">
        <v>1</v>
      </c>
      <c r="C8" s="3" t="s">
        <v>26</v>
      </c>
      <c r="D8" s="3" t="s">
        <v>27</v>
      </c>
      <c r="E8" s="3" t="s">
        <v>28</v>
      </c>
      <c r="F8" s="3" t="s">
        <v>13</v>
      </c>
      <c r="G8" s="3" t="s">
        <v>28</v>
      </c>
      <c r="H8" s="13">
        <v>2.4E-2</v>
      </c>
      <c r="I8" s="6" t="s">
        <v>190</v>
      </c>
      <c r="J8">
        <v>11</v>
      </c>
      <c r="K8" s="8">
        <f t="shared" si="0"/>
        <v>0.26400000000000001</v>
      </c>
      <c r="L8" s="10">
        <v>1.0999999999999999E-2</v>
      </c>
      <c r="M8">
        <v>100</v>
      </c>
      <c r="N8" s="8">
        <f t="shared" si="1"/>
        <v>1.0999999999999999</v>
      </c>
      <c r="O8">
        <f t="shared" si="2"/>
        <v>11</v>
      </c>
      <c r="P8">
        <f t="shared" si="3"/>
        <v>100</v>
      </c>
      <c r="Q8" t="str">
        <f t="shared" si="4"/>
        <v>ok</v>
      </c>
    </row>
    <row r="9" spans="1:17">
      <c r="A9" s="1">
        <v>8</v>
      </c>
      <c r="B9" s="7">
        <v>1</v>
      </c>
      <c r="C9" s="3" t="s">
        <v>29</v>
      </c>
      <c r="D9" s="3" t="s">
        <v>30</v>
      </c>
      <c r="E9" s="3" t="s">
        <v>31</v>
      </c>
      <c r="F9" s="3" t="s">
        <v>13</v>
      </c>
      <c r="G9" s="3" t="s">
        <v>31</v>
      </c>
      <c r="H9" s="13">
        <v>0.06</v>
      </c>
      <c r="I9" s="6" t="s">
        <v>190</v>
      </c>
      <c r="J9">
        <v>11</v>
      </c>
      <c r="K9" s="8">
        <f t="shared" si="0"/>
        <v>0.65999999999999992</v>
      </c>
      <c r="L9" s="10">
        <v>2.75E-2</v>
      </c>
      <c r="M9">
        <v>100</v>
      </c>
      <c r="N9" s="8">
        <f t="shared" si="1"/>
        <v>2.75</v>
      </c>
      <c r="O9">
        <f t="shared" si="2"/>
        <v>11</v>
      </c>
      <c r="P9">
        <f t="shared" si="3"/>
        <v>100</v>
      </c>
      <c r="Q9" t="str">
        <f t="shared" si="4"/>
        <v>ok</v>
      </c>
    </row>
    <row r="10" spans="1:17">
      <c r="A10" s="1">
        <v>9</v>
      </c>
      <c r="B10" s="7">
        <v>2</v>
      </c>
      <c r="C10" s="3" t="s">
        <v>32</v>
      </c>
      <c r="D10" s="3" t="s">
        <v>33</v>
      </c>
      <c r="E10" s="3" t="s">
        <v>34</v>
      </c>
      <c r="F10" s="3" t="s">
        <v>13</v>
      </c>
      <c r="G10" s="3" t="s">
        <v>34</v>
      </c>
      <c r="H10" s="13">
        <v>2.4E-2</v>
      </c>
      <c r="I10" s="6" t="s">
        <v>190</v>
      </c>
      <c r="J10">
        <v>22</v>
      </c>
      <c r="K10" s="8">
        <f t="shared" si="0"/>
        <v>0.52800000000000002</v>
      </c>
      <c r="L10" s="10">
        <v>1.0999999999999999E-2</v>
      </c>
      <c r="M10">
        <v>100</v>
      </c>
      <c r="N10" s="8">
        <f t="shared" si="1"/>
        <v>1.0999999999999999</v>
      </c>
      <c r="O10">
        <f t="shared" si="2"/>
        <v>11</v>
      </c>
      <c r="P10">
        <f t="shared" si="3"/>
        <v>50</v>
      </c>
      <c r="Q10" t="str">
        <f t="shared" si="4"/>
        <v>ok</v>
      </c>
    </row>
    <row r="11" spans="1:17">
      <c r="A11" s="1">
        <v>10</v>
      </c>
      <c r="B11" s="7">
        <v>1</v>
      </c>
      <c r="C11" s="3" t="s">
        <v>35</v>
      </c>
      <c r="D11" s="3" t="s">
        <v>36</v>
      </c>
      <c r="E11" s="3" t="s">
        <v>37</v>
      </c>
      <c r="F11" s="3" t="s">
        <v>13</v>
      </c>
      <c r="G11" s="3" t="s">
        <v>37</v>
      </c>
      <c r="H11" s="13">
        <v>7.1999999999999995E-2</v>
      </c>
      <c r="I11" s="6" t="s">
        <v>190</v>
      </c>
      <c r="J11">
        <v>11</v>
      </c>
      <c r="K11" s="8">
        <f t="shared" si="0"/>
        <v>0.79199999999999993</v>
      </c>
      <c r="L11" s="10">
        <v>3.3000000000000002E-2</v>
      </c>
      <c r="M11">
        <v>100</v>
      </c>
      <c r="N11" s="8">
        <f t="shared" si="1"/>
        <v>3.3000000000000003</v>
      </c>
      <c r="O11">
        <f t="shared" si="2"/>
        <v>11</v>
      </c>
      <c r="P11">
        <f t="shared" si="3"/>
        <v>100</v>
      </c>
      <c r="Q11" t="str">
        <f>IF(N11&lt;K11,"buy more", "ok")</f>
        <v>ok</v>
      </c>
    </row>
    <row r="12" spans="1:17">
      <c r="A12" s="1">
        <v>11</v>
      </c>
      <c r="B12" s="7">
        <v>3</v>
      </c>
      <c r="C12" s="3" t="s">
        <v>17</v>
      </c>
      <c r="D12" s="3" t="s">
        <v>38</v>
      </c>
      <c r="E12" s="3" t="s">
        <v>39</v>
      </c>
      <c r="F12" s="3" t="s">
        <v>40</v>
      </c>
      <c r="G12" s="3" t="s">
        <v>39</v>
      </c>
      <c r="H12" s="13">
        <v>9.1999999999999998E-2</v>
      </c>
      <c r="I12" s="6" t="s">
        <v>190</v>
      </c>
      <c r="J12">
        <v>33</v>
      </c>
      <c r="K12" s="8">
        <f t="shared" si="0"/>
        <v>3.036</v>
      </c>
      <c r="L12" s="10">
        <v>7.6999999999999999E-2</v>
      </c>
      <c r="M12">
        <v>50</v>
      </c>
      <c r="N12" s="8">
        <f t="shared" si="1"/>
        <v>3.85</v>
      </c>
      <c r="O12">
        <f t="shared" si="2"/>
        <v>11</v>
      </c>
      <c r="P12">
        <f t="shared" si="3"/>
        <v>16.666666666666668</v>
      </c>
      <c r="Q12" t="str">
        <f t="shared" ref="Q12:Q53" si="5">IF(N12&lt;K12,"buy more", "ok")</f>
        <v>ok</v>
      </c>
    </row>
    <row r="13" spans="1:17">
      <c r="A13" s="1">
        <v>12</v>
      </c>
      <c r="B13" s="7">
        <v>1</v>
      </c>
      <c r="C13" s="3" t="s">
        <v>41</v>
      </c>
      <c r="D13" s="3" t="s">
        <v>42</v>
      </c>
      <c r="E13" s="3" t="s">
        <v>43</v>
      </c>
      <c r="F13" s="3" t="s">
        <v>40</v>
      </c>
      <c r="G13" s="3" t="s">
        <v>43</v>
      </c>
      <c r="H13" s="13">
        <v>2.8000000000000001E-2</v>
      </c>
      <c r="I13" s="6" t="s">
        <v>190</v>
      </c>
      <c r="J13">
        <v>11</v>
      </c>
      <c r="K13" s="8">
        <f t="shared" si="0"/>
        <v>0.308</v>
      </c>
      <c r="L13" s="10">
        <v>1.4999999999999999E-2</v>
      </c>
      <c r="M13">
        <v>50</v>
      </c>
      <c r="N13" s="8">
        <f t="shared" si="1"/>
        <v>0.75</v>
      </c>
      <c r="O13">
        <f t="shared" si="2"/>
        <v>11</v>
      </c>
      <c r="P13">
        <f t="shared" si="3"/>
        <v>50</v>
      </c>
      <c r="Q13" t="str">
        <f t="shared" si="5"/>
        <v>ok</v>
      </c>
    </row>
    <row r="14" spans="1:17">
      <c r="A14" s="1">
        <v>13</v>
      </c>
      <c r="B14" s="7">
        <v>2</v>
      </c>
      <c r="C14" s="3" t="s">
        <v>44</v>
      </c>
      <c r="D14" s="3" t="s">
        <v>45</v>
      </c>
      <c r="E14" s="3" t="s">
        <v>46</v>
      </c>
      <c r="F14" s="3" t="s">
        <v>13</v>
      </c>
      <c r="G14" s="3" t="s">
        <v>46</v>
      </c>
      <c r="H14" s="13">
        <v>2.4E-2</v>
      </c>
      <c r="I14" s="6" t="s">
        <v>190</v>
      </c>
      <c r="J14">
        <v>22</v>
      </c>
      <c r="K14" s="8">
        <f t="shared" si="0"/>
        <v>0.52800000000000002</v>
      </c>
      <c r="L14" s="10">
        <v>1.0999999999999999E-2</v>
      </c>
      <c r="M14">
        <v>100</v>
      </c>
      <c r="N14" s="8">
        <f t="shared" si="1"/>
        <v>1.0999999999999999</v>
      </c>
      <c r="O14">
        <f t="shared" si="2"/>
        <v>11</v>
      </c>
      <c r="P14">
        <f t="shared" si="3"/>
        <v>50</v>
      </c>
      <c r="Q14" t="str">
        <f t="shared" si="5"/>
        <v>ok</v>
      </c>
    </row>
    <row r="15" spans="1:17">
      <c r="A15" s="1">
        <v>14</v>
      </c>
      <c r="B15" s="7">
        <v>1</v>
      </c>
      <c r="C15" s="3" t="s">
        <v>47</v>
      </c>
      <c r="D15" s="3" t="s">
        <v>48</v>
      </c>
      <c r="E15" s="3" t="s">
        <v>49</v>
      </c>
      <c r="F15" s="3" t="s">
        <v>50</v>
      </c>
      <c r="G15" s="3" t="s">
        <v>47</v>
      </c>
      <c r="H15" s="14">
        <v>0.31</v>
      </c>
      <c r="I15" s="6" t="s">
        <v>190</v>
      </c>
      <c r="J15">
        <v>11</v>
      </c>
      <c r="K15" s="8">
        <f t="shared" si="0"/>
        <v>3.41</v>
      </c>
      <c r="L15" s="10">
        <v>0.21149999999999999</v>
      </c>
      <c r="M15">
        <v>100</v>
      </c>
      <c r="N15" s="8">
        <f t="shared" si="1"/>
        <v>21.15</v>
      </c>
      <c r="O15">
        <f t="shared" si="2"/>
        <v>11</v>
      </c>
      <c r="P15">
        <f t="shared" si="3"/>
        <v>100</v>
      </c>
      <c r="Q15" t="str">
        <f t="shared" si="5"/>
        <v>ok</v>
      </c>
    </row>
    <row r="16" spans="1:17">
      <c r="A16" s="1">
        <v>15</v>
      </c>
      <c r="B16" s="7">
        <v>4</v>
      </c>
      <c r="C16" s="3" t="s">
        <v>51</v>
      </c>
      <c r="D16" s="2" t="s">
        <v>52</v>
      </c>
      <c r="E16" s="2" t="s">
        <v>53</v>
      </c>
      <c r="F16" s="3" t="s">
        <v>54</v>
      </c>
      <c r="G16" s="3" t="s">
        <v>55</v>
      </c>
      <c r="H16" s="13">
        <v>0.26200000000000001</v>
      </c>
      <c r="I16" s="6" t="s">
        <v>190</v>
      </c>
      <c r="J16">
        <v>44</v>
      </c>
      <c r="K16" s="8">
        <f t="shared" si="0"/>
        <v>11.528</v>
      </c>
      <c r="L16" s="10">
        <v>0.20830000000000001</v>
      </c>
      <c r="M16">
        <v>100</v>
      </c>
      <c r="N16" s="8">
        <f t="shared" si="1"/>
        <v>20.830000000000002</v>
      </c>
      <c r="O16">
        <f t="shared" si="2"/>
        <v>11</v>
      </c>
      <c r="P16">
        <f t="shared" si="3"/>
        <v>25</v>
      </c>
      <c r="Q16" t="str">
        <f t="shared" si="5"/>
        <v>ok</v>
      </c>
    </row>
    <row r="17" spans="1:17">
      <c r="A17" s="1">
        <v>16</v>
      </c>
      <c r="B17" s="7">
        <v>12</v>
      </c>
      <c r="C17" s="3" t="s">
        <v>56</v>
      </c>
      <c r="D17" s="3" t="s">
        <v>57</v>
      </c>
      <c r="E17" s="3" t="s">
        <v>58</v>
      </c>
      <c r="F17" s="3" t="s">
        <v>59</v>
      </c>
      <c r="G17" s="2" t="s">
        <v>58</v>
      </c>
      <c r="H17" s="13">
        <v>2.545E-2</v>
      </c>
      <c r="I17" s="6" t="s">
        <v>190</v>
      </c>
      <c r="J17">
        <v>100</v>
      </c>
      <c r="K17" s="8">
        <f t="shared" si="0"/>
        <v>2.5449999999999999</v>
      </c>
      <c r="L17" s="10">
        <v>0.21815999999999999</v>
      </c>
      <c r="M17">
        <v>250</v>
      </c>
      <c r="N17" s="8">
        <f t="shared" si="1"/>
        <v>54.54</v>
      </c>
      <c r="O17">
        <f t="shared" si="2"/>
        <v>8.3333333333333339</v>
      </c>
      <c r="P17">
        <f t="shared" si="3"/>
        <v>20.833333333333332</v>
      </c>
      <c r="Q17" t="str">
        <f t="shared" si="5"/>
        <v>ok</v>
      </c>
    </row>
    <row r="18" spans="1:17">
      <c r="A18" s="1">
        <v>17</v>
      </c>
      <c r="B18" s="7">
        <v>1</v>
      </c>
      <c r="C18" s="3" t="s">
        <v>60</v>
      </c>
      <c r="D18" s="3" t="s">
        <v>61</v>
      </c>
      <c r="E18" s="3" t="s">
        <v>62</v>
      </c>
      <c r="F18" s="3" t="s">
        <v>63</v>
      </c>
      <c r="G18" s="2" t="s">
        <v>60</v>
      </c>
      <c r="H18" s="14">
        <v>8.3000000000000004E-2</v>
      </c>
      <c r="I18" s="6" t="s">
        <v>190</v>
      </c>
      <c r="J18">
        <v>11</v>
      </c>
      <c r="K18" s="8">
        <f t="shared" si="0"/>
        <v>0.91300000000000003</v>
      </c>
      <c r="L18" s="10">
        <v>6.9000000000000006E-2</v>
      </c>
      <c r="M18">
        <v>100</v>
      </c>
      <c r="N18" s="8">
        <f t="shared" si="1"/>
        <v>6.9</v>
      </c>
      <c r="O18">
        <f t="shared" si="2"/>
        <v>11</v>
      </c>
      <c r="P18">
        <f t="shared" si="3"/>
        <v>100</v>
      </c>
      <c r="Q18" t="str">
        <f t="shared" si="5"/>
        <v>ok</v>
      </c>
    </row>
    <row r="19" spans="1:17">
      <c r="A19" s="1">
        <v>18</v>
      </c>
      <c r="B19" s="7">
        <v>1</v>
      </c>
      <c r="C19" s="3" t="s">
        <v>64</v>
      </c>
      <c r="D19" s="3" t="s">
        <v>65</v>
      </c>
      <c r="E19" s="3" t="s">
        <v>66</v>
      </c>
      <c r="F19" s="3" t="s">
        <v>67</v>
      </c>
      <c r="G19" s="3" t="s">
        <v>64</v>
      </c>
      <c r="H19" s="13">
        <v>0.161</v>
      </c>
      <c r="I19" s="6" t="s">
        <v>190</v>
      </c>
      <c r="J19">
        <v>11</v>
      </c>
      <c r="K19" s="8">
        <f t="shared" si="0"/>
        <v>1.7710000000000001</v>
      </c>
      <c r="L19" s="10">
        <v>0.1196</v>
      </c>
      <c r="M19">
        <v>25</v>
      </c>
      <c r="N19" s="8">
        <f t="shared" si="1"/>
        <v>2.9899999999999998</v>
      </c>
      <c r="O19">
        <f t="shared" si="2"/>
        <v>11</v>
      </c>
      <c r="P19">
        <f t="shared" si="3"/>
        <v>25</v>
      </c>
      <c r="Q19" t="str">
        <f t="shared" si="5"/>
        <v>ok</v>
      </c>
    </row>
    <row r="20" spans="1:17">
      <c r="A20" s="1">
        <v>20</v>
      </c>
      <c r="B20" s="7">
        <v>1</v>
      </c>
      <c r="C20" s="3" t="s">
        <v>68</v>
      </c>
      <c r="D20" s="3" t="s">
        <v>69</v>
      </c>
      <c r="E20" s="3" t="s">
        <v>70</v>
      </c>
      <c r="F20" s="3" t="s">
        <v>71</v>
      </c>
      <c r="G20" s="3" t="s">
        <v>70</v>
      </c>
      <c r="H20" s="13">
        <v>1.31</v>
      </c>
      <c r="I20" s="6" t="s">
        <v>190</v>
      </c>
      <c r="J20">
        <v>11</v>
      </c>
      <c r="K20" s="8">
        <f t="shared" si="0"/>
        <v>14.41</v>
      </c>
      <c r="L20" s="10">
        <v>1.0920000000000001</v>
      </c>
      <c r="M20">
        <v>50</v>
      </c>
      <c r="N20" s="8">
        <f t="shared" si="1"/>
        <v>54.6</v>
      </c>
      <c r="O20">
        <f t="shared" si="2"/>
        <v>11</v>
      </c>
      <c r="P20">
        <f t="shared" si="3"/>
        <v>50</v>
      </c>
      <c r="Q20" t="str">
        <f t="shared" si="5"/>
        <v>ok</v>
      </c>
    </row>
    <row r="21" spans="1:17">
      <c r="A21" s="1">
        <v>21</v>
      </c>
      <c r="B21" s="7">
        <v>1</v>
      </c>
      <c r="C21" s="3" t="s">
        <v>72</v>
      </c>
      <c r="D21" s="2" t="s">
        <v>73</v>
      </c>
      <c r="E21" s="2" t="s">
        <v>74</v>
      </c>
      <c r="F21" s="3" t="s">
        <v>9</v>
      </c>
      <c r="G21" s="2" t="s">
        <v>75</v>
      </c>
      <c r="H21" s="13">
        <v>0.05</v>
      </c>
      <c r="I21" s="6" t="s">
        <v>190</v>
      </c>
      <c r="J21">
        <v>11</v>
      </c>
      <c r="K21" s="8">
        <f t="shared" si="0"/>
        <v>0.55000000000000004</v>
      </c>
      <c r="L21" s="10">
        <v>4.5199999999999997E-2</v>
      </c>
      <c r="M21">
        <v>25</v>
      </c>
      <c r="N21" s="8">
        <f t="shared" si="1"/>
        <v>1.1299999999999999</v>
      </c>
      <c r="O21">
        <f t="shared" si="2"/>
        <v>11</v>
      </c>
      <c r="P21">
        <f t="shared" si="3"/>
        <v>25</v>
      </c>
      <c r="Q21" t="str">
        <f t="shared" si="5"/>
        <v>ok</v>
      </c>
    </row>
    <row r="22" spans="1:17">
      <c r="A22" s="1">
        <v>22</v>
      </c>
      <c r="B22" s="7">
        <v>1</v>
      </c>
      <c r="C22" s="3" t="s">
        <v>76</v>
      </c>
      <c r="D22" s="3" t="s">
        <v>77</v>
      </c>
      <c r="E22" s="3" t="s">
        <v>78</v>
      </c>
      <c r="F22" s="3" t="s">
        <v>9</v>
      </c>
      <c r="G22" s="3" t="s">
        <v>79</v>
      </c>
      <c r="H22" s="13">
        <v>0.05</v>
      </c>
      <c r="I22" s="6" t="s">
        <v>190</v>
      </c>
      <c r="J22">
        <v>11</v>
      </c>
      <c r="K22" s="8">
        <f t="shared" si="0"/>
        <v>0.55000000000000004</v>
      </c>
      <c r="L22" s="10">
        <v>4.5199999999999997E-2</v>
      </c>
      <c r="M22">
        <v>25</v>
      </c>
      <c r="N22" s="8">
        <f t="shared" si="1"/>
        <v>1.1299999999999999</v>
      </c>
      <c r="O22">
        <f t="shared" si="2"/>
        <v>11</v>
      </c>
      <c r="P22">
        <f t="shared" si="3"/>
        <v>25</v>
      </c>
      <c r="Q22" t="str">
        <f t="shared" si="5"/>
        <v>ok</v>
      </c>
    </row>
    <row r="23" spans="1:17">
      <c r="A23" s="1">
        <v>23</v>
      </c>
      <c r="B23" s="7">
        <v>1</v>
      </c>
      <c r="C23" s="3" t="s">
        <v>80</v>
      </c>
      <c r="D23" s="3" t="s">
        <v>81</v>
      </c>
      <c r="E23" s="3" t="s">
        <v>82</v>
      </c>
      <c r="F23" s="3" t="s">
        <v>9</v>
      </c>
      <c r="G23" s="3" t="s">
        <v>83</v>
      </c>
      <c r="H23" s="13">
        <v>0.05</v>
      </c>
      <c r="I23" s="6" t="s">
        <v>190</v>
      </c>
      <c r="J23">
        <v>11</v>
      </c>
      <c r="K23" s="8">
        <f t="shared" si="0"/>
        <v>0.55000000000000004</v>
      </c>
      <c r="L23" s="10">
        <v>4.5199999999999997E-2</v>
      </c>
      <c r="M23">
        <v>25</v>
      </c>
      <c r="N23" s="8">
        <f t="shared" si="1"/>
        <v>1.1299999999999999</v>
      </c>
      <c r="O23">
        <f t="shared" si="2"/>
        <v>11</v>
      </c>
      <c r="P23">
        <f t="shared" si="3"/>
        <v>25</v>
      </c>
      <c r="Q23" t="str">
        <f t="shared" si="5"/>
        <v>ok</v>
      </c>
    </row>
    <row r="24" spans="1:17" hidden="1">
      <c r="A24" s="1">
        <v>24</v>
      </c>
      <c r="B24" s="7">
        <v>1</v>
      </c>
      <c r="C24" s="3" t="s">
        <v>84</v>
      </c>
      <c r="D24" s="3" t="s">
        <v>85</v>
      </c>
      <c r="E24" s="3" t="s">
        <v>86</v>
      </c>
      <c r="F24" s="3" t="s">
        <v>87</v>
      </c>
      <c r="G24" s="3" t="s">
        <v>88</v>
      </c>
      <c r="H24" s="13"/>
      <c r="I24" s="15" t="s">
        <v>196</v>
      </c>
      <c r="K24" s="8">
        <f t="shared" si="0"/>
        <v>0</v>
      </c>
      <c r="N24" s="8">
        <f t="shared" si="1"/>
        <v>0</v>
      </c>
      <c r="O24">
        <f t="shared" si="2"/>
        <v>0</v>
      </c>
      <c r="P24">
        <f t="shared" si="3"/>
        <v>0</v>
      </c>
      <c r="Q24" t="str">
        <f t="shared" si="5"/>
        <v>ok</v>
      </c>
    </row>
    <row r="25" spans="1:17">
      <c r="A25" s="1">
        <v>25</v>
      </c>
      <c r="B25" s="7">
        <v>1</v>
      </c>
      <c r="C25" s="3" t="s">
        <v>89</v>
      </c>
      <c r="D25" s="3" t="s">
        <v>90</v>
      </c>
      <c r="E25" s="3" t="s">
        <v>91</v>
      </c>
      <c r="F25" s="3" t="s">
        <v>87</v>
      </c>
      <c r="G25" s="3" t="s">
        <v>91</v>
      </c>
      <c r="H25" s="14">
        <v>0.245</v>
      </c>
      <c r="I25" s="6" t="s">
        <v>190</v>
      </c>
      <c r="J25">
        <v>11</v>
      </c>
      <c r="K25" s="8">
        <f t="shared" si="0"/>
        <v>2.6949999999999998</v>
      </c>
      <c r="L25" s="10">
        <v>0.22040000000000001</v>
      </c>
      <c r="M25">
        <v>25</v>
      </c>
      <c r="N25" s="8">
        <f t="shared" si="1"/>
        <v>5.5100000000000007</v>
      </c>
      <c r="O25">
        <f t="shared" si="2"/>
        <v>11</v>
      </c>
      <c r="P25">
        <f t="shared" si="3"/>
        <v>25</v>
      </c>
      <c r="Q25" t="str">
        <f t="shared" si="5"/>
        <v>ok</v>
      </c>
    </row>
    <row r="26" spans="1:17">
      <c r="A26" s="1">
        <v>26</v>
      </c>
      <c r="B26" s="7">
        <v>1</v>
      </c>
      <c r="C26" s="3" t="s">
        <v>92</v>
      </c>
      <c r="D26" s="3" t="s">
        <v>93</v>
      </c>
      <c r="E26" s="3" t="s">
        <v>94</v>
      </c>
      <c r="F26" s="3" t="s">
        <v>40</v>
      </c>
      <c r="G26" s="3" t="s">
        <v>92</v>
      </c>
      <c r="H26" s="13">
        <v>1.708</v>
      </c>
      <c r="I26" s="6" t="s">
        <v>190</v>
      </c>
      <c r="J26">
        <v>11</v>
      </c>
      <c r="K26" s="8">
        <f t="shared" si="0"/>
        <v>18.788</v>
      </c>
      <c r="L26" s="10">
        <v>1.3280000000000001</v>
      </c>
      <c r="M26">
        <v>25</v>
      </c>
      <c r="N26" s="8">
        <f t="shared" si="1"/>
        <v>33.200000000000003</v>
      </c>
      <c r="O26">
        <f t="shared" si="2"/>
        <v>11</v>
      </c>
      <c r="P26">
        <f t="shared" si="3"/>
        <v>25</v>
      </c>
      <c r="Q26" t="str">
        <f t="shared" si="5"/>
        <v>ok</v>
      </c>
    </row>
    <row r="27" spans="1:17" hidden="1">
      <c r="A27" s="1">
        <v>27</v>
      </c>
      <c r="B27" s="7">
        <v>1</v>
      </c>
      <c r="C27" s="3" t="s">
        <v>95</v>
      </c>
      <c r="D27" s="3" t="s">
        <v>96</v>
      </c>
      <c r="E27" s="3" t="s">
        <v>97</v>
      </c>
      <c r="F27" s="3" t="s">
        <v>98</v>
      </c>
      <c r="G27" s="3" t="s">
        <v>97</v>
      </c>
      <c r="H27" s="13">
        <v>0.31</v>
      </c>
      <c r="I27" s="15" t="s">
        <v>197</v>
      </c>
      <c r="J27">
        <v>11</v>
      </c>
      <c r="K27" s="8">
        <f t="shared" si="0"/>
        <v>3.41</v>
      </c>
      <c r="L27" s="10">
        <v>0.28999999999999998</v>
      </c>
      <c r="M27">
        <v>50</v>
      </c>
      <c r="N27" s="8">
        <f t="shared" si="1"/>
        <v>14.499999999999998</v>
      </c>
      <c r="O27">
        <f t="shared" si="2"/>
        <v>11</v>
      </c>
      <c r="P27">
        <f t="shared" si="3"/>
        <v>50</v>
      </c>
      <c r="Q27" t="str">
        <f t="shared" si="5"/>
        <v>ok</v>
      </c>
    </row>
    <row r="28" spans="1:17">
      <c r="A28" s="1">
        <v>28</v>
      </c>
      <c r="B28" s="7">
        <v>4</v>
      </c>
      <c r="C28" s="3" t="s">
        <v>99</v>
      </c>
      <c r="D28" s="3" t="s">
        <v>100</v>
      </c>
      <c r="E28" s="3" t="s">
        <v>101</v>
      </c>
      <c r="F28" s="3" t="s">
        <v>102</v>
      </c>
      <c r="G28" s="3" t="s">
        <v>101</v>
      </c>
      <c r="H28" s="13">
        <v>4.4400000000000002E-2</v>
      </c>
      <c r="I28" s="6" t="s">
        <v>190</v>
      </c>
      <c r="J28">
        <v>50</v>
      </c>
      <c r="K28" s="8">
        <f t="shared" si="0"/>
        <v>2.2200000000000002</v>
      </c>
      <c r="L28" s="10">
        <v>2.5499999999999998E-2</v>
      </c>
      <c r="M28">
        <v>200</v>
      </c>
      <c r="N28" s="8">
        <f t="shared" si="1"/>
        <v>5.0999999999999996</v>
      </c>
      <c r="O28">
        <f t="shared" si="2"/>
        <v>12.5</v>
      </c>
      <c r="P28">
        <f t="shared" si="3"/>
        <v>50</v>
      </c>
      <c r="Q28" t="str">
        <f t="shared" si="5"/>
        <v>ok</v>
      </c>
    </row>
    <row r="29" spans="1:17">
      <c r="A29" s="1">
        <v>29</v>
      </c>
      <c r="B29" s="7">
        <v>11</v>
      </c>
      <c r="C29" s="3" t="s">
        <v>103</v>
      </c>
      <c r="D29" s="3" t="s">
        <v>104</v>
      </c>
      <c r="E29" s="3" t="s">
        <v>105</v>
      </c>
      <c r="F29" s="3" t="s">
        <v>102</v>
      </c>
      <c r="G29" s="3" t="s">
        <v>105</v>
      </c>
      <c r="H29" s="13">
        <v>2.5499999999999998E-2</v>
      </c>
      <c r="I29" s="6" t="s">
        <v>190</v>
      </c>
      <c r="J29">
        <v>200</v>
      </c>
      <c r="K29" s="8">
        <f t="shared" si="0"/>
        <v>5.0999999999999996</v>
      </c>
      <c r="L29" s="10">
        <v>1.7399999999999999E-2</v>
      </c>
      <c r="M29">
        <v>1000</v>
      </c>
      <c r="N29" s="8">
        <f t="shared" si="1"/>
        <v>17.399999999999999</v>
      </c>
      <c r="O29">
        <f t="shared" si="2"/>
        <v>18.181818181818183</v>
      </c>
      <c r="P29">
        <f t="shared" si="3"/>
        <v>90.909090909090907</v>
      </c>
      <c r="Q29" t="str">
        <f t="shared" si="5"/>
        <v>ok</v>
      </c>
    </row>
    <row r="30" spans="1:17">
      <c r="A30" s="1">
        <v>30</v>
      </c>
      <c r="B30" s="7">
        <v>1</v>
      </c>
      <c r="C30" s="3" t="s">
        <v>106</v>
      </c>
      <c r="D30" s="3" t="s">
        <v>107</v>
      </c>
      <c r="E30" s="3" t="s">
        <v>108</v>
      </c>
      <c r="F30" s="3" t="s">
        <v>102</v>
      </c>
      <c r="G30" s="3" t="s">
        <v>108</v>
      </c>
      <c r="H30" s="13">
        <v>8.3000000000000004E-2</v>
      </c>
      <c r="I30" s="6" t="s">
        <v>190</v>
      </c>
      <c r="J30">
        <v>20</v>
      </c>
      <c r="K30" s="8">
        <f t="shared" si="0"/>
        <v>1.6600000000000001</v>
      </c>
      <c r="L30" s="10">
        <v>4.4400000000000002E-2</v>
      </c>
      <c r="M30">
        <v>50</v>
      </c>
      <c r="N30" s="8">
        <f t="shared" si="1"/>
        <v>2.2200000000000002</v>
      </c>
      <c r="O30">
        <f t="shared" si="2"/>
        <v>20</v>
      </c>
      <c r="P30">
        <f t="shared" si="3"/>
        <v>50</v>
      </c>
      <c r="Q30" t="str">
        <f t="shared" si="5"/>
        <v>ok</v>
      </c>
    </row>
    <row r="31" spans="1:17">
      <c r="A31" s="1">
        <v>31</v>
      </c>
      <c r="B31" s="7">
        <v>3</v>
      </c>
      <c r="C31" s="3" t="s">
        <v>109</v>
      </c>
      <c r="D31" s="3" t="s">
        <v>110</v>
      </c>
      <c r="E31" s="3" t="s">
        <v>111</v>
      </c>
      <c r="F31" s="3" t="s">
        <v>102</v>
      </c>
      <c r="G31" s="3" t="s">
        <v>112</v>
      </c>
      <c r="H31" s="13">
        <v>4.4400000000000002E-2</v>
      </c>
      <c r="I31" s="6" t="s">
        <v>190</v>
      </c>
      <c r="J31">
        <v>50</v>
      </c>
      <c r="K31" s="8">
        <f t="shared" si="0"/>
        <v>2.2200000000000002</v>
      </c>
      <c r="L31" s="10">
        <v>2.5499999999999998E-2</v>
      </c>
      <c r="M31">
        <v>200</v>
      </c>
      <c r="N31" s="8">
        <f t="shared" si="1"/>
        <v>5.0999999999999996</v>
      </c>
      <c r="O31">
        <f t="shared" si="2"/>
        <v>16.666666666666668</v>
      </c>
      <c r="P31">
        <f t="shared" si="3"/>
        <v>66.666666666666671</v>
      </c>
      <c r="Q31" t="str">
        <f t="shared" si="5"/>
        <v>ok</v>
      </c>
    </row>
    <row r="32" spans="1:17">
      <c r="A32" s="1">
        <v>32</v>
      </c>
      <c r="B32" s="7">
        <v>1</v>
      </c>
      <c r="C32" s="3" t="s">
        <v>113</v>
      </c>
      <c r="D32" s="3" t="s">
        <v>114</v>
      </c>
      <c r="E32" s="3" t="s">
        <v>115</v>
      </c>
      <c r="F32" s="3" t="s">
        <v>102</v>
      </c>
      <c r="G32" s="3" t="s">
        <v>115</v>
      </c>
      <c r="H32" s="13">
        <v>8.3000000000000004E-2</v>
      </c>
      <c r="I32" s="6" t="s">
        <v>190</v>
      </c>
      <c r="J32">
        <v>20</v>
      </c>
      <c r="K32" s="8">
        <f t="shared" si="0"/>
        <v>1.6600000000000001</v>
      </c>
      <c r="L32" s="10">
        <v>4.4400000000000002E-2</v>
      </c>
      <c r="M32">
        <v>50</v>
      </c>
      <c r="N32" s="8">
        <f t="shared" si="1"/>
        <v>2.2200000000000002</v>
      </c>
      <c r="O32">
        <f t="shared" si="2"/>
        <v>20</v>
      </c>
      <c r="P32">
        <f t="shared" si="3"/>
        <v>50</v>
      </c>
      <c r="Q32" t="str">
        <f t="shared" si="5"/>
        <v>ok</v>
      </c>
    </row>
    <row r="33" spans="1:17">
      <c r="A33" s="1">
        <v>33</v>
      </c>
      <c r="B33" s="7">
        <v>1</v>
      </c>
      <c r="C33" s="3" t="s">
        <v>116</v>
      </c>
      <c r="D33" s="3" t="s">
        <v>117</v>
      </c>
      <c r="E33" s="3" t="s">
        <v>118</v>
      </c>
      <c r="F33" s="3" t="s">
        <v>102</v>
      </c>
      <c r="G33" s="3" t="s">
        <v>118</v>
      </c>
      <c r="H33" s="13">
        <v>8.3000000000000004E-2</v>
      </c>
      <c r="I33" s="6" t="s">
        <v>190</v>
      </c>
      <c r="J33">
        <v>20</v>
      </c>
      <c r="K33" s="8">
        <f t="shared" si="0"/>
        <v>1.6600000000000001</v>
      </c>
      <c r="L33" s="10">
        <v>4.4400000000000002E-2</v>
      </c>
      <c r="M33">
        <v>50</v>
      </c>
      <c r="N33" s="8">
        <f t="shared" si="1"/>
        <v>2.2200000000000002</v>
      </c>
      <c r="O33">
        <f t="shared" si="2"/>
        <v>20</v>
      </c>
      <c r="P33">
        <f t="shared" si="3"/>
        <v>50</v>
      </c>
      <c r="Q33" t="str">
        <f t="shared" si="5"/>
        <v>ok</v>
      </c>
    </row>
    <row r="34" spans="1:17">
      <c r="A34" s="1">
        <v>34</v>
      </c>
      <c r="B34" s="7">
        <v>1</v>
      </c>
      <c r="C34" s="3" t="s">
        <v>119</v>
      </c>
      <c r="D34" s="3" t="s">
        <v>120</v>
      </c>
      <c r="E34" s="3" t="s">
        <v>121</v>
      </c>
      <c r="F34" s="3" t="s">
        <v>102</v>
      </c>
      <c r="G34" s="3" t="s">
        <v>121</v>
      </c>
      <c r="H34" s="13">
        <v>8.3000000000000004E-2</v>
      </c>
      <c r="I34" s="6" t="s">
        <v>190</v>
      </c>
      <c r="J34">
        <v>20</v>
      </c>
      <c r="K34" s="8">
        <f t="shared" si="0"/>
        <v>1.6600000000000001</v>
      </c>
      <c r="L34" s="10">
        <v>4.4400000000000002E-2</v>
      </c>
      <c r="M34">
        <v>50</v>
      </c>
      <c r="N34" s="8">
        <f t="shared" si="1"/>
        <v>2.2200000000000002</v>
      </c>
      <c r="O34">
        <f t="shared" si="2"/>
        <v>20</v>
      </c>
      <c r="P34">
        <f t="shared" si="3"/>
        <v>50</v>
      </c>
      <c r="Q34" t="str">
        <f t="shared" si="5"/>
        <v>ok</v>
      </c>
    </row>
    <row r="35" spans="1:17">
      <c r="A35" s="1">
        <v>35</v>
      </c>
      <c r="B35" s="7">
        <v>1</v>
      </c>
      <c r="C35" s="3" t="s">
        <v>122</v>
      </c>
      <c r="D35" s="3" t="s">
        <v>123</v>
      </c>
      <c r="E35" s="3" t="s">
        <v>124</v>
      </c>
      <c r="F35" s="3" t="s">
        <v>102</v>
      </c>
      <c r="G35" s="3" t="s">
        <v>124</v>
      </c>
      <c r="H35" s="13">
        <v>8.3000000000000004E-2</v>
      </c>
      <c r="I35" s="6" t="s">
        <v>190</v>
      </c>
      <c r="J35">
        <v>20</v>
      </c>
      <c r="K35" s="8">
        <f t="shared" si="0"/>
        <v>1.6600000000000001</v>
      </c>
      <c r="L35" s="10">
        <v>4.4400000000000002E-2</v>
      </c>
      <c r="M35">
        <v>50</v>
      </c>
      <c r="N35" s="8">
        <f t="shared" si="1"/>
        <v>2.2200000000000002</v>
      </c>
      <c r="O35">
        <f t="shared" si="2"/>
        <v>20</v>
      </c>
      <c r="P35">
        <f t="shared" si="3"/>
        <v>50</v>
      </c>
      <c r="Q35" t="str">
        <f t="shared" si="5"/>
        <v>ok</v>
      </c>
    </row>
    <row r="36" spans="1:17">
      <c r="A36" s="1">
        <v>36</v>
      </c>
      <c r="B36" s="7">
        <v>1</v>
      </c>
      <c r="C36" s="3" t="s">
        <v>125</v>
      </c>
      <c r="D36" s="3" t="s">
        <v>126</v>
      </c>
      <c r="E36" s="3" t="s">
        <v>127</v>
      </c>
      <c r="F36" s="3" t="s">
        <v>102</v>
      </c>
      <c r="G36" s="3" t="s">
        <v>127</v>
      </c>
      <c r="H36" s="13">
        <v>8.3000000000000004E-2</v>
      </c>
      <c r="I36" s="6" t="s">
        <v>190</v>
      </c>
      <c r="J36">
        <v>20</v>
      </c>
      <c r="K36" s="8">
        <f t="shared" si="0"/>
        <v>1.6600000000000001</v>
      </c>
      <c r="L36" s="10">
        <v>4.4400000000000002E-2</v>
      </c>
      <c r="M36">
        <v>50</v>
      </c>
      <c r="N36" s="8">
        <f t="shared" si="1"/>
        <v>2.2200000000000002</v>
      </c>
      <c r="O36">
        <f t="shared" si="2"/>
        <v>20</v>
      </c>
      <c r="P36">
        <f t="shared" si="3"/>
        <v>50</v>
      </c>
      <c r="Q36" t="str">
        <f t="shared" si="5"/>
        <v>ok</v>
      </c>
    </row>
    <row r="37" spans="1:17">
      <c r="A37" s="1">
        <v>37</v>
      </c>
      <c r="B37" s="7">
        <v>1</v>
      </c>
      <c r="C37" s="3" t="s">
        <v>128</v>
      </c>
      <c r="D37" s="3" t="s">
        <v>129</v>
      </c>
      <c r="E37" s="3" t="s">
        <v>130</v>
      </c>
      <c r="F37" s="3" t="s">
        <v>102</v>
      </c>
      <c r="G37" s="3" t="s">
        <v>130</v>
      </c>
      <c r="H37" s="13">
        <v>8.3000000000000004E-2</v>
      </c>
      <c r="I37" s="6" t="s">
        <v>190</v>
      </c>
      <c r="J37">
        <v>20</v>
      </c>
      <c r="K37" s="8">
        <f t="shared" si="0"/>
        <v>1.6600000000000001</v>
      </c>
      <c r="L37" s="10">
        <v>4.4400000000000002E-2</v>
      </c>
      <c r="M37">
        <v>50</v>
      </c>
      <c r="N37" s="8">
        <f t="shared" si="1"/>
        <v>2.2200000000000002</v>
      </c>
      <c r="O37">
        <f t="shared" si="2"/>
        <v>20</v>
      </c>
      <c r="P37">
        <f t="shared" si="3"/>
        <v>50</v>
      </c>
      <c r="Q37" t="str">
        <f t="shared" si="5"/>
        <v>ok</v>
      </c>
    </row>
    <row r="38" spans="1:17">
      <c r="A38" s="1">
        <v>38</v>
      </c>
      <c r="B38" s="7">
        <v>1</v>
      </c>
      <c r="C38" s="3" t="s">
        <v>131</v>
      </c>
      <c r="D38" s="3" t="s">
        <v>132</v>
      </c>
      <c r="E38" s="3" t="s">
        <v>133</v>
      </c>
      <c r="F38" s="3" t="s">
        <v>102</v>
      </c>
      <c r="G38" s="3" t="s">
        <v>133</v>
      </c>
      <c r="H38" s="13">
        <v>8.3000000000000004E-2</v>
      </c>
      <c r="I38" s="6" t="s">
        <v>190</v>
      </c>
      <c r="J38">
        <v>20</v>
      </c>
      <c r="K38" s="8">
        <f t="shared" si="0"/>
        <v>1.6600000000000001</v>
      </c>
      <c r="L38" s="10">
        <v>4.4400000000000002E-2</v>
      </c>
      <c r="M38">
        <v>50</v>
      </c>
      <c r="N38" s="8">
        <f t="shared" si="1"/>
        <v>2.2200000000000002</v>
      </c>
      <c r="O38">
        <f t="shared" si="2"/>
        <v>20</v>
      </c>
      <c r="P38">
        <f t="shared" si="3"/>
        <v>50</v>
      </c>
      <c r="Q38" t="str">
        <f t="shared" si="5"/>
        <v>ok</v>
      </c>
    </row>
    <row r="39" spans="1:17">
      <c r="A39" s="1">
        <v>39</v>
      </c>
      <c r="B39" s="7">
        <v>1</v>
      </c>
      <c r="C39" s="3" t="s">
        <v>134</v>
      </c>
      <c r="D39" s="3" t="s">
        <v>135</v>
      </c>
      <c r="E39" s="3" t="s">
        <v>136</v>
      </c>
      <c r="F39" s="3" t="s">
        <v>102</v>
      </c>
      <c r="G39" s="3" t="s">
        <v>136</v>
      </c>
      <c r="H39" s="13">
        <v>8.3000000000000004E-2</v>
      </c>
      <c r="I39" s="6" t="s">
        <v>190</v>
      </c>
      <c r="J39">
        <v>20</v>
      </c>
      <c r="K39" s="8">
        <f t="shared" si="0"/>
        <v>1.6600000000000001</v>
      </c>
      <c r="L39" s="10">
        <v>4.4400000000000002E-2</v>
      </c>
      <c r="M39">
        <v>50</v>
      </c>
      <c r="N39" s="8">
        <f t="shared" si="1"/>
        <v>2.2200000000000002</v>
      </c>
      <c r="O39">
        <f t="shared" si="2"/>
        <v>20</v>
      </c>
      <c r="P39">
        <f t="shared" si="3"/>
        <v>50</v>
      </c>
      <c r="Q39" t="str">
        <f t="shared" si="5"/>
        <v>ok</v>
      </c>
    </row>
    <row r="40" spans="1:17">
      <c r="A40" s="1">
        <v>40</v>
      </c>
      <c r="B40" s="7">
        <v>1</v>
      </c>
      <c r="C40" s="3" t="s">
        <v>137</v>
      </c>
      <c r="D40" s="3" t="s">
        <v>138</v>
      </c>
      <c r="E40" s="3" t="s">
        <v>137</v>
      </c>
      <c r="F40" s="3" t="s">
        <v>139</v>
      </c>
      <c r="G40" s="3" t="s">
        <v>137</v>
      </c>
      <c r="H40" s="14">
        <v>0.68700000000000006</v>
      </c>
      <c r="I40" s="6" t="s">
        <v>190</v>
      </c>
      <c r="J40">
        <v>11</v>
      </c>
      <c r="K40" s="8">
        <f t="shared" si="0"/>
        <v>7.5570000000000004</v>
      </c>
      <c r="L40" s="10">
        <v>0.6724</v>
      </c>
      <c r="M40">
        <v>25</v>
      </c>
      <c r="N40" s="8">
        <f t="shared" si="1"/>
        <v>16.809999999999999</v>
      </c>
      <c r="O40">
        <f t="shared" si="2"/>
        <v>11</v>
      </c>
      <c r="P40">
        <f t="shared" si="3"/>
        <v>25</v>
      </c>
      <c r="Q40" t="str">
        <f t="shared" si="5"/>
        <v>ok</v>
      </c>
    </row>
    <row r="41" spans="1:17">
      <c r="A41" s="1">
        <v>41</v>
      </c>
      <c r="B41" s="7">
        <v>1</v>
      </c>
      <c r="C41" s="3" t="s">
        <v>140</v>
      </c>
      <c r="D41" s="3" t="s">
        <v>141</v>
      </c>
      <c r="E41" s="3" t="s">
        <v>140</v>
      </c>
      <c r="F41" s="3" t="s">
        <v>142</v>
      </c>
      <c r="G41" s="3" t="s">
        <v>140</v>
      </c>
      <c r="H41" s="13">
        <v>1.2010000000000001</v>
      </c>
      <c r="I41" s="6" t="s">
        <v>190</v>
      </c>
      <c r="J41">
        <v>11</v>
      </c>
      <c r="K41" s="8">
        <f t="shared" si="0"/>
        <v>13.211</v>
      </c>
      <c r="L41" s="10">
        <v>1.1332</v>
      </c>
      <c r="M41">
        <v>25</v>
      </c>
      <c r="N41" s="8">
        <f t="shared" si="1"/>
        <v>28.33</v>
      </c>
      <c r="O41">
        <f t="shared" si="2"/>
        <v>11</v>
      </c>
      <c r="P41">
        <f t="shared" si="3"/>
        <v>25</v>
      </c>
      <c r="Q41" t="str">
        <f t="shared" si="5"/>
        <v>ok</v>
      </c>
    </row>
    <row r="42" spans="1:17" hidden="1">
      <c r="A42" s="1">
        <v>43</v>
      </c>
      <c r="B42" s="7">
        <v>1</v>
      </c>
      <c r="C42" s="3" t="s">
        <v>143</v>
      </c>
      <c r="D42" s="3" t="s">
        <v>144</v>
      </c>
      <c r="E42" s="3" t="s">
        <v>143</v>
      </c>
      <c r="F42" s="3" t="s">
        <v>145</v>
      </c>
      <c r="G42" s="3" t="s">
        <v>146</v>
      </c>
      <c r="H42" s="13">
        <v>1</v>
      </c>
      <c r="I42" s="15" t="s">
        <v>197</v>
      </c>
      <c r="J42">
        <v>11</v>
      </c>
      <c r="K42" s="8">
        <f t="shared" si="0"/>
        <v>11</v>
      </c>
      <c r="L42" s="10">
        <v>0.95989999999999998</v>
      </c>
      <c r="M42">
        <v>50</v>
      </c>
      <c r="N42" s="8">
        <f t="shared" si="1"/>
        <v>47.994999999999997</v>
      </c>
      <c r="O42">
        <f t="shared" si="2"/>
        <v>11</v>
      </c>
      <c r="P42">
        <f t="shared" si="3"/>
        <v>50</v>
      </c>
      <c r="Q42" t="str">
        <f t="shared" si="5"/>
        <v>ok</v>
      </c>
    </row>
    <row r="43" spans="1:17" hidden="1">
      <c r="A43" s="1">
        <v>44</v>
      </c>
      <c r="B43" s="7">
        <v>1</v>
      </c>
      <c r="C43" s="3" t="s">
        <v>147</v>
      </c>
      <c r="D43" s="3" t="s">
        <v>148</v>
      </c>
      <c r="E43" s="3" t="s">
        <v>147</v>
      </c>
      <c r="F43" s="3" t="s">
        <v>149</v>
      </c>
      <c r="G43" s="3" t="s">
        <v>147</v>
      </c>
      <c r="H43" s="13">
        <v>2.8</v>
      </c>
      <c r="I43" s="15" t="s">
        <v>197</v>
      </c>
      <c r="J43">
        <v>11</v>
      </c>
      <c r="K43" s="8">
        <f t="shared" si="0"/>
        <v>30.799999999999997</v>
      </c>
      <c r="L43" s="10">
        <v>2.66</v>
      </c>
      <c r="M43">
        <v>50</v>
      </c>
      <c r="N43" s="8">
        <f t="shared" si="1"/>
        <v>133</v>
      </c>
      <c r="O43">
        <f t="shared" si="2"/>
        <v>11</v>
      </c>
      <c r="P43">
        <f t="shared" si="3"/>
        <v>50</v>
      </c>
      <c r="Q43" t="str">
        <f t="shared" si="5"/>
        <v>ok</v>
      </c>
    </row>
    <row r="44" spans="1:17" hidden="1">
      <c r="A44" s="1">
        <v>45</v>
      </c>
      <c r="B44" s="7">
        <v>1</v>
      </c>
      <c r="C44" s="3" t="s">
        <v>150</v>
      </c>
      <c r="D44" s="3" t="s">
        <v>151</v>
      </c>
      <c r="E44" s="2" t="s">
        <v>150</v>
      </c>
      <c r="F44" s="3" t="s">
        <v>152</v>
      </c>
      <c r="G44" s="3" t="s">
        <v>153</v>
      </c>
      <c r="H44" s="13">
        <v>1</v>
      </c>
      <c r="I44" s="15" t="s">
        <v>197</v>
      </c>
      <c r="J44">
        <v>10</v>
      </c>
      <c r="K44" s="8">
        <f t="shared" si="0"/>
        <v>10</v>
      </c>
      <c r="L44" s="10">
        <v>1</v>
      </c>
      <c r="M44">
        <v>50</v>
      </c>
      <c r="N44" s="8">
        <f t="shared" si="1"/>
        <v>50</v>
      </c>
      <c r="O44">
        <f t="shared" si="2"/>
        <v>10</v>
      </c>
      <c r="P44">
        <f t="shared" si="3"/>
        <v>50</v>
      </c>
      <c r="Q44" t="str">
        <f t="shared" si="5"/>
        <v>ok</v>
      </c>
    </row>
    <row r="45" spans="1:17">
      <c r="A45" s="1">
        <v>46</v>
      </c>
      <c r="B45" s="7">
        <v>1</v>
      </c>
      <c r="C45" s="3" t="s">
        <v>154</v>
      </c>
      <c r="D45" s="3" t="s">
        <v>155</v>
      </c>
      <c r="E45" s="4" t="s">
        <v>156</v>
      </c>
      <c r="F45" s="3" t="s">
        <v>157</v>
      </c>
      <c r="G45" s="3" t="s">
        <v>154</v>
      </c>
      <c r="H45" s="14">
        <v>2.016</v>
      </c>
      <c r="I45" s="6" t="s">
        <v>190</v>
      </c>
      <c r="J45">
        <v>11</v>
      </c>
      <c r="K45" s="8">
        <f t="shared" si="0"/>
        <v>22.176000000000002</v>
      </c>
      <c r="L45" s="10">
        <v>1.806</v>
      </c>
      <c r="M45">
        <v>25</v>
      </c>
      <c r="N45" s="8">
        <f t="shared" si="1"/>
        <v>45.15</v>
      </c>
      <c r="O45">
        <f t="shared" si="2"/>
        <v>11</v>
      </c>
      <c r="P45">
        <f t="shared" si="3"/>
        <v>25</v>
      </c>
      <c r="Q45" t="str">
        <f t="shared" si="5"/>
        <v>ok</v>
      </c>
    </row>
    <row r="46" spans="1:17" hidden="1">
      <c r="A46" s="1">
        <v>47</v>
      </c>
      <c r="B46" s="7">
        <v>1</v>
      </c>
      <c r="C46" s="3" t="s">
        <v>158</v>
      </c>
      <c r="D46" s="3" t="s">
        <v>159</v>
      </c>
      <c r="E46" s="3" t="s">
        <v>158</v>
      </c>
      <c r="F46" s="3" t="s">
        <v>160</v>
      </c>
      <c r="G46" s="3" t="s">
        <v>158</v>
      </c>
      <c r="H46" s="14">
        <v>8.5</v>
      </c>
      <c r="I46" s="15" t="s">
        <v>197</v>
      </c>
      <c r="J46">
        <v>11</v>
      </c>
      <c r="K46" s="8">
        <f t="shared" si="0"/>
        <v>93.5</v>
      </c>
      <c r="L46" s="10">
        <v>7.8</v>
      </c>
      <c r="M46">
        <v>50</v>
      </c>
      <c r="N46" s="8">
        <f t="shared" si="1"/>
        <v>390</v>
      </c>
      <c r="O46">
        <f t="shared" si="2"/>
        <v>11</v>
      </c>
      <c r="P46">
        <f t="shared" si="3"/>
        <v>50</v>
      </c>
      <c r="Q46" t="str">
        <f t="shared" si="5"/>
        <v>ok</v>
      </c>
    </row>
    <row r="47" spans="1:17">
      <c r="A47" s="1">
        <v>48</v>
      </c>
      <c r="B47" s="7">
        <v>1</v>
      </c>
      <c r="C47" s="3" t="s">
        <v>161</v>
      </c>
      <c r="D47" s="3" t="s">
        <v>162</v>
      </c>
      <c r="E47" s="3" t="s">
        <v>161</v>
      </c>
      <c r="F47" s="3" t="s">
        <v>145</v>
      </c>
      <c r="G47" s="3" t="s">
        <v>161</v>
      </c>
      <c r="H47" s="13">
        <v>2.536</v>
      </c>
      <c r="I47" s="6" t="s">
        <v>190</v>
      </c>
      <c r="J47">
        <v>11</v>
      </c>
      <c r="K47" s="8">
        <f t="shared" si="0"/>
        <v>27.896000000000001</v>
      </c>
      <c r="L47" s="10">
        <v>2.0804</v>
      </c>
      <c r="M47">
        <v>100</v>
      </c>
      <c r="N47" s="8">
        <f t="shared" si="1"/>
        <v>208.04</v>
      </c>
      <c r="O47">
        <f t="shared" si="2"/>
        <v>11</v>
      </c>
      <c r="P47">
        <f t="shared" si="3"/>
        <v>100</v>
      </c>
      <c r="Q47" t="str">
        <f t="shared" si="5"/>
        <v>ok</v>
      </c>
    </row>
    <row r="48" spans="1:17" hidden="1">
      <c r="A48" s="1">
        <v>49</v>
      </c>
      <c r="B48" s="7">
        <v>1</v>
      </c>
      <c r="C48" s="3" t="s">
        <v>163</v>
      </c>
      <c r="D48" s="3" t="s">
        <v>164</v>
      </c>
      <c r="E48" s="3" t="s">
        <v>163</v>
      </c>
      <c r="F48" s="3" t="s">
        <v>165</v>
      </c>
      <c r="G48" s="3" t="s">
        <v>163</v>
      </c>
      <c r="H48" s="13"/>
      <c r="I48" s="15" t="s">
        <v>196</v>
      </c>
      <c r="K48" s="8">
        <f t="shared" si="0"/>
        <v>0</v>
      </c>
      <c r="N48" s="8">
        <f t="shared" si="1"/>
        <v>0</v>
      </c>
      <c r="O48">
        <f t="shared" si="2"/>
        <v>0</v>
      </c>
      <c r="P48">
        <f t="shared" si="3"/>
        <v>0</v>
      </c>
      <c r="Q48" t="str">
        <f t="shared" si="5"/>
        <v>ok</v>
      </c>
    </row>
    <row r="49" spans="1:17">
      <c r="A49" s="1">
        <v>50</v>
      </c>
      <c r="B49" s="7">
        <v>1</v>
      </c>
      <c r="C49" s="3" t="s">
        <v>166</v>
      </c>
      <c r="D49" s="3" t="s">
        <v>167</v>
      </c>
      <c r="E49" s="3" t="s">
        <v>166</v>
      </c>
      <c r="F49" s="3" t="s">
        <v>168</v>
      </c>
      <c r="G49" s="3" t="s">
        <v>166</v>
      </c>
      <c r="H49" s="13">
        <v>0.35499999999999998</v>
      </c>
      <c r="I49" s="6" t="s">
        <v>190</v>
      </c>
      <c r="J49">
        <v>11</v>
      </c>
      <c r="K49" s="8">
        <f t="shared" si="0"/>
        <v>3.9049999999999998</v>
      </c>
      <c r="L49" s="10">
        <v>0.32919999999999999</v>
      </c>
      <c r="M49">
        <v>25</v>
      </c>
      <c r="N49" s="8">
        <f t="shared" si="1"/>
        <v>8.23</v>
      </c>
      <c r="O49">
        <f t="shared" si="2"/>
        <v>11</v>
      </c>
      <c r="P49">
        <f t="shared" si="3"/>
        <v>25</v>
      </c>
      <c r="Q49" t="str">
        <f t="shared" si="5"/>
        <v>ok</v>
      </c>
    </row>
    <row r="50" spans="1:17" hidden="1">
      <c r="A50" s="1">
        <v>52</v>
      </c>
      <c r="B50" s="7">
        <v>1</v>
      </c>
      <c r="C50" s="3" t="s">
        <v>169</v>
      </c>
      <c r="D50" s="3" t="s">
        <v>170</v>
      </c>
      <c r="E50" s="3" t="s">
        <v>171</v>
      </c>
      <c r="F50" s="3" t="s">
        <v>172</v>
      </c>
      <c r="G50" s="2" t="s">
        <v>173</v>
      </c>
      <c r="H50" s="13"/>
      <c r="I50" s="15" t="s">
        <v>196</v>
      </c>
      <c r="J50">
        <v>0</v>
      </c>
      <c r="K50" s="8">
        <f t="shared" si="0"/>
        <v>0</v>
      </c>
      <c r="N50" s="8">
        <f t="shared" si="1"/>
        <v>0</v>
      </c>
      <c r="O50">
        <f t="shared" si="2"/>
        <v>0</v>
      </c>
      <c r="P50">
        <f t="shared" si="3"/>
        <v>0</v>
      </c>
      <c r="Q50" t="str">
        <f t="shared" si="5"/>
        <v>ok</v>
      </c>
    </row>
    <row r="51" spans="1:17">
      <c r="A51" s="1">
        <v>53</v>
      </c>
      <c r="B51" s="7">
        <v>1</v>
      </c>
      <c r="C51" s="3" t="s">
        <v>174</v>
      </c>
      <c r="D51" s="3" t="s">
        <v>175</v>
      </c>
      <c r="E51" s="3" t="s">
        <v>176</v>
      </c>
      <c r="F51" s="3" t="s">
        <v>177</v>
      </c>
      <c r="G51" s="3" t="s">
        <v>178</v>
      </c>
      <c r="H51" s="13">
        <v>1.77</v>
      </c>
      <c r="I51" s="6" t="s">
        <v>190</v>
      </c>
      <c r="J51">
        <v>10</v>
      </c>
      <c r="K51" s="8">
        <f t="shared" si="0"/>
        <v>17.7</v>
      </c>
      <c r="L51" s="10">
        <v>1.6576</v>
      </c>
      <c r="M51">
        <v>50</v>
      </c>
      <c r="N51" s="8">
        <f t="shared" si="1"/>
        <v>82.88</v>
      </c>
      <c r="O51">
        <f t="shared" si="2"/>
        <v>10</v>
      </c>
      <c r="P51">
        <f t="shared" si="3"/>
        <v>50</v>
      </c>
      <c r="Q51" t="str">
        <f t="shared" si="5"/>
        <v>ok</v>
      </c>
    </row>
    <row r="52" spans="1:17">
      <c r="A52" s="1">
        <v>54</v>
      </c>
      <c r="B52" s="7">
        <v>1</v>
      </c>
      <c r="C52" s="3" t="s">
        <v>179</v>
      </c>
      <c r="D52" s="3" t="s">
        <v>180</v>
      </c>
      <c r="E52" s="3" t="s">
        <v>181</v>
      </c>
      <c r="F52" s="3" t="s">
        <v>177</v>
      </c>
      <c r="G52" s="3" t="s">
        <v>182</v>
      </c>
      <c r="H52" s="13">
        <v>0.67800000000000005</v>
      </c>
      <c r="I52" s="6" t="s">
        <v>190</v>
      </c>
      <c r="J52">
        <v>11</v>
      </c>
      <c r="K52" s="8">
        <f t="shared" si="0"/>
        <v>7.4580000000000002</v>
      </c>
      <c r="L52" s="10">
        <v>0.5292</v>
      </c>
      <c r="M52">
        <v>50</v>
      </c>
      <c r="N52" s="8">
        <f t="shared" si="1"/>
        <v>26.46</v>
      </c>
      <c r="O52">
        <f t="shared" si="2"/>
        <v>11</v>
      </c>
      <c r="P52">
        <f t="shared" si="3"/>
        <v>50</v>
      </c>
      <c r="Q52" t="str">
        <f t="shared" si="5"/>
        <v>ok</v>
      </c>
    </row>
    <row r="53" spans="1:17">
      <c r="A53" s="1">
        <v>55</v>
      </c>
      <c r="B53" s="7">
        <v>1</v>
      </c>
      <c r="C53" s="3" t="s">
        <v>183</v>
      </c>
      <c r="D53" s="3" t="s">
        <v>184</v>
      </c>
      <c r="E53" s="3" t="s">
        <v>185</v>
      </c>
      <c r="F53" s="3" t="s">
        <v>172</v>
      </c>
      <c r="G53" s="3" t="s">
        <v>186</v>
      </c>
      <c r="H53" s="13">
        <v>0.84699999999999998</v>
      </c>
      <c r="I53" s="6" t="s">
        <v>190</v>
      </c>
      <c r="J53">
        <v>11</v>
      </c>
      <c r="K53" s="8">
        <f t="shared" si="0"/>
        <v>9.3170000000000002</v>
      </c>
      <c r="L53" s="10">
        <v>0.79100000000000004</v>
      </c>
      <c r="M53">
        <v>50</v>
      </c>
      <c r="N53" s="8">
        <f t="shared" si="1"/>
        <v>39.550000000000004</v>
      </c>
      <c r="O53">
        <f t="shared" si="2"/>
        <v>11</v>
      </c>
      <c r="P53">
        <f t="shared" si="3"/>
        <v>50</v>
      </c>
      <c r="Q53" t="str">
        <f t="shared" si="5"/>
        <v>ok</v>
      </c>
    </row>
    <row r="56" spans="1:17">
      <c r="K56" s="8">
        <f>SUM(K2:K53)</f>
        <v>383.78559999999993</v>
      </c>
    </row>
  </sheetData>
  <autoFilter ref="A1:Q53">
    <filterColumn colId="8">
      <filters>
        <filter val="dk"/>
      </filters>
    </filterColumn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CLAYR6_ENG 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thebhef@gmail.com</dc:creator>
  <cp:lastModifiedBy>thebhef@gmail.com</cp:lastModifiedBy>
  <dcterms:created xsi:type="dcterms:W3CDTF">2015-12-15T02:31:00Z</dcterms:created>
  <dcterms:modified xsi:type="dcterms:W3CDTF">2015-12-16T04:55:54Z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