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bookViews>
    <workbookView xWindow="0" yWindow="0" windowWidth="19200" windowHeight="8415"/>
  </bookViews>
  <sheets>
    <sheet name="WEALTH" sheetId="1" r:id="rId1"/>
  </sheets>
  <calcPr calcId="152511"/>
</workbook>
</file>

<file path=xl/calcChain.xml><?xml version="1.0" encoding="utf-8"?>
<calcChain xmlns="http://schemas.openxmlformats.org/spreadsheetml/2006/main">
  <c r="C12" i="1" l="1"/>
  <c r="F11" i="1"/>
  <c r="E11" i="1"/>
  <c r="D11" i="1"/>
  <c r="E12" i="1" l="1"/>
  <c r="D12" i="1"/>
  <c r="C13" i="1"/>
  <c r="E13" i="1" l="1"/>
  <c r="F13" i="1" s="1"/>
  <c r="D13" i="1"/>
  <c r="C14" i="1" s="1"/>
  <c r="F12" i="1"/>
  <c r="G12" i="1" s="1"/>
  <c r="H12" i="1" s="1"/>
  <c r="L12" i="1" s="1"/>
  <c r="G13" i="1" l="1"/>
  <c r="H13" i="1" s="1"/>
  <c r="L13" i="1" s="1"/>
  <c r="I12" i="1"/>
  <c r="K12" i="1"/>
  <c r="J12" i="1"/>
  <c r="D14" i="1" l="1"/>
  <c r="E14" i="1"/>
  <c r="F14" i="1" s="1"/>
  <c r="C15" i="1"/>
  <c r="J13" i="1"/>
  <c r="I13" i="1"/>
  <c r="K13" i="1"/>
  <c r="D15" i="1" l="1"/>
  <c r="E15" i="1"/>
  <c r="F15" i="1" s="1"/>
  <c r="C16" i="1"/>
  <c r="G14" i="1"/>
  <c r="H14" i="1" s="1"/>
  <c r="L14" i="1" s="1"/>
  <c r="I14" i="1" l="1"/>
  <c r="K14" i="1"/>
  <c r="J14" i="1"/>
  <c r="D16" i="1"/>
  <c r="E16" i="1"/>
  <c r="F16" i="1" s="1"/>
  <c r="C17" i="1"/>
  <c r="G15" i="1"/>
  <c r="H15" i="1" s="1"/>
  <c r="L15" i="1" s="1"/>
  <c r="I15" i="1" l="1"/>
  <c r="K15" i="1"/>
  <c r="J15" i="1"/>
  <c r="D17" i="1"/>
  <c r="E17" i="1"/>
  <c r="F17" i="1" s="1"/>
  <c r="C18" i="1"/>
  <c r="G16" i="1"/>
  <c r="H16" i="1" s="1"/>
  <c r="L16" i="1" s="1"/>
  <c r="I16" i="1" l="1"/>
  <c r="K16" i="1"/>
  <c r="J16" i="1"/>
  <c r="D18" i="1"/>
  <c r="E18" i="1"/>
  <c r="F18" i="1" s="1"/>
  <c r="C19" i="1"/>
  <c r="G17" i="1"/>
  <c r="H17" i="1" s="1"/>
  <c r="L17" i="1" s="1"/>
  <c r="J17" i="1" l="1"/>
  <c r="I17" i="1"/>
  <c r="K17" i="1"/>
  <c r="D19" i="1"/>
  <c r="E19" i="1"/>
  <c r="F19" i="1" s="1"/>
  <c r="C20" i="1"/>
  <c r="G18" i="1"/>
  <c r="H18" i="1" s="1"/>
  <c r="L18" i="1" s="1"/>
  <c r="J18" i="1" l="1"/>
  <c r="I18" i="1"/>
  <c r="K18" i="1"/>
  <c r="D20" i="1"/>
  <c r="E20" i="1"/>
  <c r="F20" i="1" s="1"/>
  <c r="C21" i="1"/>
  <c r="G19" i="1"/>
  <c r="H19" i="1" s="1"/>
  <c r="L19" i="1" s="1"/>
  <c r="I19" i="1" l="1"/>
  <c r="K19" i="1"/>
  <c r="J19" i="1"/>
  <c r="D21" i="1"/>
  <c r="E21" i="1"/>
  <c r="F21" i="1" s="1"/>
  <c r="C22" i="1"/>
  <c r="G20" i="1"/>
  <c r="H20" i="1" s="1"/>
  <c r="L20" i="1" s="1"/>
  <c r="I20" i="1" l="1"/>
  <c r="K20" i="1"/>
  <c r="J20" i="1"/>
  <c r="D22" i="1"/>
  <c r="E22" i="1"/>
  <c r="F22" i="1" s="1"/>
  <c r="C23" i="1"/>
  <c r="G21" i="1"/>
  <c r="H21" i="1" s="1"/>
  <c r="L21" i="1" s="1"/>
  <c r="J21" i="1" l="1"/>
  <c r="K21" i="1"/>
  <c r="I21" i="1"/>
  <c r="D23" i="1"/>
  <c r="E23" i="1"/>
  <c r="F23" i="1" s="1"/>
  <c r="C25" i="1"/>
  <c r="C24" i="1" s="1"/>
  <c r="G22" i="1"/>
  <c r="H22" i="1" s="1"/>
  <c r="L22" i="1" s="1"/>
  <c r="E24" i="1" l="1"/>
  <c r="D24" i="1"/>
  <c r="K22" i="1"/>
  <c r="I22" i="1"/>
  <c r="J22" i="1"/>
  <c r="D25" i="1"/>
  <c r="E25" i="1"/>
  <c r="F25" i="1" s="1"/>
  <c r="C26" i="1"/>
  <c r="G23" i="1"/>
  <c r="H23" i="1" s="1"/>
  <c r="L23" i="1" s="1"/>
  <c r="J23" i="1" l="1"/>
  <c r="K23" i="1"/>
  <c r="I23" i="1"/>
  <c r="D26" i="1"/>
  <c r="E26" i="1"/>
  <c r="F26" i="1" s="1"/>
  <c r="C27" i="1"/>
  <c r="G25" i="1"/>
  <c r="H25" i="1" s="1"/>
  <c r="L25" i="1" s="1"/>
  <c r="I25" i="1" l="1"/>
  <c r="K25" i="1"/>
  <c r="J25" i="1"/>
  <c r="D27" i="1"/>
  <c r="E27" i="1"/>
  <c r="F27" i="1" s="1"/>
  <c r="C28" i="1"/>
  <c r="G26" i="1"/>
  <c r="H26" i="1" s="1"/>
  <c r="L26" i="1" s="1"/>
  <c r="J26" i="1" l="1"/>
  <c r="K26" i="1"/>
  <c r="I26" i="1"/>
  <c r="D28" i="1"/>
  <c r="E28" i="1"/>
  <c r="F28" i="1" s="1"/>
  <c r="C29" i="1"/>
  <c r="G27" i="1"/>
  <c r="H27" i="1" s="1"/>
  <c r="L27" i="1" s="1"/>
  <c r="I27" i="1" l="1"/>
  <c r="K27" i="1"/>
  <c r="J27" i="1"/>
  <c r="D29" i="1"/>
  <c r="E29" i="1"/>
  <c r="F29" i="1" s="1"/>
  <c r="C30" i="1"/>
  <c r="G28" i="1"/>
  <c r="H28" i="1" s="1"/>
  <c r="L28" i="1" s="1"/>
  <c r="I28" i="1" l="1"/>
  <c r="K28" i="1"/>
  <c r="J28" i="1"/>
  <c r="D30" i="1"/>
  <c r="E30" i="1"/>
  <c r="F30" i="1" s="1"/>
  <c r="C31" i="1"/>
  <c r="G29" i="1"/>
  <c r="H29" i="1" s="1"/>
  <c r="L29" i="1" s="1"/>
  <c r="I29" i="1" l="1"/>
  <c r="K29" i="1"/>
  <c r="J29" i="1"/>
  <c r="D31" i="1"/>
  <c r="E31" i="1"/>
  <c r="F31" i="1" s="1"/>
  <c r="C32" i="1"/>
  <c r="G30" i="1"/>
  <c r="H30" i="1" s="1"/>
  <c r="L30" i="1" s="1"/>
  <c r="J30" i="1" l="1"/>
  <c r="I30" i="1"/>
  <c r="K30" i="1"/>
  <c r="D32" i="1"/>
  <c r="E32" i="1"/>
  <c r="F32" i="1" s="1"/>
  <c r="C33" i="1"/>
  <c r="G31" i="1"/>
  <c r="H31" i="1" s="1"/>
  <c r="L31" i="1" s="1"/>
  <c r="J31" i="1" l="1"/>
  <c r="I31" i="1"/>
  <c r="K31" i="1"/>
  <c r="D33" i="1"/>
  <c r="E33" i="1"/>
  <c r="F33" i="1" s="1"/>
  <c r="C34" i="1"/>
  <c r="G32" i="1"/>
  <c r="H32" i="1" s="1"/>
  <c r="L32" i="1" s="1"/>
  <c r="I32" i="1" l="1"/>
  <c r="K32" i="1"/>
  <c r="J32" i="1"/>
  <c r="D34" i="1"/>
  <c r="E34" i="1"/>
  <c r="F34" i="1" s="1"/>
  <c r="C35" i="1"/>
  <c r="G33" i="1"/>
  <c r="H33" i="1" s="1"/>
  <c r="L33" i="1" s="1"/>
  <c r="I33" i="1" l="1"/>
  <c r="K33" i="1"/>
  <c r="J33" i="1"/>
  <c r="D35" i="1"/>
  <c r="E35" i="1"/>
  <c r="F35" i="1" s="1"/>
  <c r="C36" i="1"/>
  <c r="G34" i="1"/>
  <c r="H34" i="1" s="1"/>
  <c r="L34" i="1" s="1"/>
  <c r="K34" i="1" l="1"/>
  <c r="I34" i="1"/>
  <c r="J34" i="1"/>
  <c r="D36" i="1"/>
  <c r="E36" i="1"/>
  <c r="F36" i="1" s="1"/>
  <c r="C38" i="1"/>
  <c r="C37" i="1" s="1"/>
  <c r="G35" i="1"/>
  <c r="H35" i="1" s="1"/>
  <c r="L35" i="1" s="1"/>
  <c r="E37" i="1" l="1"/>
  <c r="D37" i="1"/>
  <c r="J35" i="1"/>
  <c r="I35" i="1"/>
  <c r="K35" i="1"/>
  <c r="D38" i="1"/>
  <c r="E38" i="1"/>
  <c r="F38" i="1" s="1"/>
  <c r="C39" i="1"/>
  <c r="G36" i="1"/>
  <c r="H36" i="1" s="1"/>
  <c r="L36" i="1" s="1"/>
  <c r="I36" i="1" l="1"/>
  <c r="K36" i="1"/>
  <c r="J36" i="1"/>
  <c r="D39" i="1"/>
  <c r="E39" i="1"/>
  <c r="F39" i="1" s="1"/>
  <c r="C40" i="1"/>
  <c r="G38" i="1"/>
  <c r="H38" i="1" s="1"/>
  <c r="L38" i="1" s="1"/>
  <c r="J38" i="1" l="1"/>
  <c r="K38" i="1"/>
  <c r="I38" i="1"/>
  <c r="D40" i="1"/>
  <c r="E40" i="1"/>
  <c r="F40" i="1" s="1"/>
  <c r="C41" i="1"/>
  <c r="G39" i="1"/>
  <c r="H39" i="1" s="1"/>
  <c r="L39" i="1" s="1"/>
  <c r="J39" i="1" l="1"/>
  <c r="K39" i="1"/>
  <c r="I39" i="1"/>
  <c r="D41" i="1"/>
  <c r="E41" i="1"/>
  <c r="F41" i="1" s="1"/>
  <c r="C42" i="1"/>
  <c r="G40" i="1"/>
  <c r="H40" i="1" s="1"/>
  <c r="L40" i="1" s="1"/>
  <c r="I40" i="1" l="1"/>
  <c r="K40" i="1"/>
  <c r="J40" i="1"/>
  <c r="D42" i="1"/>
  <c r="E42" i="1"/>
  <c r="F42" i="1" s="1"/>
  <c r="C43" i="1"/>
  <c r="G41" i="1"/>
  <c r="H41" i="1" s="1"/>
  <c r="L41" i="1" s="1"/>
  <c r="J41" i="1" l="1"/>
  <c r="K41" i="1"/>
  <c r="I41" i="1"/>
  <c r="D43" i="1"/>
  <c r="E43" i="1"/>
  <c r="F43" i="1" s="1"/>
  <c r="C44" i="1"/>
  <c r="G42" i="1"/>
  <c r="H42" i="1" s="1"/>
  <c r="L42" i="1" s="1"/>
  <c r="I42" i="1" l="1"/>
  <c r="K42" i="1"/>
  <c r="J42" i="1"/>
  <c r="D44" i="1"/>
  <c r="E44" i="1"/>
  <c r="F44" i="1" s="1"/>
  <c r="C45" i="1"/>
  <c r="G43" i="1"/>
  <c r="H43" i="1" s="1"/>
  <c r="L43" i="1" s="1"/>
  <c r="J43" i="1" l="1"/>
  <c r="K43" i="1"/>
  <c r="I43" i="1"/>
  <c r="D45" i="1"/>
  <c r="E45" i="1"/>
  <c r="F45" i="1" s="1"/>
  <c r="C46" i="1"/>
  <c r="G44" i="1"/>
  <c r="H44" i="1" s="1"/>
  <c r="L44" i="1" s="1"/>
  <c r="I44" i="1" l="1"/>
  <c r="K44" i="1"/>
  <c r="J44" i="1"/>
  <c r="D46" i="1"/>
  <c r="E46" i="1"/>
  <c r="F46" i="1" s="1"/>
  <c r="C47" i="1"/>
  <c r="G45" i="1"/>
  <c r="H45" i="1" s="1"/>
  <c r="L45" i="1" s="1"/>
  <c r="I45" i="1" l="1"/>
  <c r="K45" i="1"/>
  <c r="J45" i="1"/>
  <c r="D47" i="1"/>
  <c r="E47" i="1"/>
  <c r="F47" i="1" s="1"/>
  <c r="C48" i="1"/>
  <c r="G46" i="1"/>
  <c r="H46" i="1" s="1"/>
  <c r="L46" i="1" s="1"/>
  <c r="I46" i="1" l="1"/>
  <c r="K46" i="1"/>
  <c r="J46" i="1"/>
  <c r="D48" i="1"/>
  <c r="E48" i="1"/>
  <c r="F48" i="1" s="1"/>
  <c r="C49" i="1"/>
  <c r="G47" i="1"/>
  <c r="H47" i="1" s="1"/>
  <c r="L47" i="1" s="1"/>
  <c r="J47" i="1" l="1"/>
  <c r="I47" i="1"/>
  <c r="K47" i="1"/>
  <c r="D49" i="1"/>
  <c r="E49" i="1"/>
  <c r="F49" i="1" s="1"/>
  <c r="C51" i="1"/>
  <c r="C50" i="1" s="1"/>
  <c r="G48" i="1"/>
  <c r="H48" i="1" s="1"/>
  <c r="L48" i="1" s="1"/>
  <c r="E50" i="1" l="1"/>
  <c r="D50" i="1"/>
  <c r="I48" i="1"/>
  <c r="J48" i="1"/>
  <c r="K48" i="1"/>
  <c r="D51" i="1"/>
  <c r="E51" i="1"/>
  <c r="F51" i="1" s="1"/>
  <c r="C52" i="1"/>
  <c r="G49" i="1"/>
  <c r="H49" i="1" s="1"/>
  <c r="L49" i="1" s="1"/>
  <c r="I49" i="1" l="1"/>
  <c r="K49" i="1"/>
  <c r="J49" i="1"/>
  <c r="D52" i="1"/>
  <c r="E52" i="1"/>
  <c r="F52" i="1" s="1"/>
  <c r="C53" i="1"/>
  <c r="G51" i="1"/>
  <c r="H51" i="1" s="1"/>
  <c r="L51" i="1" s="1"/>
  <c r="I51" i="1" l="1"/>
  <c r="J51" i="1"/>
  <c r="K51" i="1"/>
  <c r="D53" i="1"/>
  <c r="E53" i="1"/>
  <c r="F53" i="1" s="1"/>
  <c r="C54" i="1"/>
  <c r="G52" i="1"/>
  <c r="H52" i="1" s="1"/>
  <c r="L52" i="1" s="1"/>
  <c r="J52" i="1" l="1"/>
  <c r="I52" i="1"/>
  <c r="K52" i="1"/>
  <c r="D54" i="1"/>
  <c r="E54" i="1"/>
  <c r="F54" i="1" s="1"/>
  <c r="C55" i="1"/>
  <c r="G53" i="1"/>
  <c r="H53" i="1" s="1"/>
  <c r="L53" i="1" s="1"/>
  <c r="K53" i="1" l="1"/>
  <c r="J53" i="1"/>
  <c r="I53" i="1"/>
  <c r="D55" i="1"/>
  <c r="E55" i="1"/>
  <c r="F55" i="1" s="1"/>
  <c r="C56" i="1"/>
  <c r="G54" i="1"/>
  <c r="H54" i="1" s="1"/>
  <c r="L54" i="1" s="1"/>
  <c r="I54" i="1" l="1"/>
  <c r="K54" i="1"/>
  <c r="J54" i="1"/>
  <c r="D56" i="1"/>
  <c r="E56" i="1"/>
  <c r="F56" i="1" s="1"/>
  <c r="C57" i="1"/>
  <c r="G55" i="1"/>
  <c r="H55" i="1" s="1"/>
  <c r="L55" i="1" s="1"/>
  <c r="I55" i="1" l="1"/>
  <c r="K55" i="1"/>
  <c r="J55" i="1"/>
  <c r="D57" i="1"/>
  <c r="E57" i="1"/>
  <c r="F57" i="1" s="1"/>
  <c r="C58" i="1"/>
  <c r="G56" i="1"/>
  <c r="H56" i="1" s="1"/>
  <c r="L56" i="1" s="1"/>
  <c r="I56" i="1" l="1"/>
  <c r="J56" i="1"/>
  <c r="K56" i="1"/>
  <c r="D58" i="1"/>
  <c r="E58" i="1"/>
  <c r="F58" i="1" s="1"/>
  <c r="C59" i="1"/>
  <c r="G57" i="1"/>
  <c r="H57" i="1" s="1"/>
  <c r="L57" i="1" s="1"/>
  <c r="I57" i="1" l="1"/>
  <c r="K57" i="1"/>
  <c r="J57" i="1"/>
  <c r="D59" i="1"/>
  <c r="E59" i="1"/>
  <c r="F59" i="1" s="1"/>
  <c r="C60" i="1"/>
  <c r="G58" i="1"/>
  <c r="H58" i="1" s="1"/>
  <c r="L58" i="1" s="1"/>
  <c r="I58" i="1" l="1"/>
  <c r="K58" i="1"/>
  <c r="J58" i="1"/>
  <c r="D60" i="1"/>
  <c r="E60" i="1"/>
  <c r="F60" i="1" s="1"/>
  <c r="C61" i="1"/>
  <c r="G59" i="1"/>
  <c r="H59" i="1" s="1"/>
  <c r="L59" i="1" s="1"/>
  <c r="I59" i="1" l="1"/>
  <c r="J59" i="1"/>
  <c r="K59" i="1"/>
  <c r="D61" i="1"/>
  <c r="E61" i="1"/>
  <c r="F61" i="1" s="1"/>
  <c r="C62" i="1"/>
  <c r="G60" i="1"/>
  <c r="H60" i="1" s="1"/>
  <c r="L60" i="1" s="1"/>
  <c r="J60" i="1" l="1"/>
  <c r="I60" i="1"/>
  <c r="K60" i="1"/>
  <c r="D62" i="1"/>
  <c r="E62" i="1"/>
  <c r="F62" i="1" s="1"/>
  <c r="C64" i="1"/>
  <c r="C63" i="1" s="1"/>
  <c r="G61" i="1"/>
  <c r="H61" i="1" s="1"/>
  <c r="L61" i="1" s="1"/>
  <c r="D63" i="1" l="1"/>
  <c r="E63" i="1"/>
  <c r="I61" i="1"/>
  <c r="J61" i="1"/>
  <c r="K61" i="1"/>
  <c r="D64" i="1"/>
  <c r="E64" i="1"/>
  <c r="F64" i="1" s="1"/>
  <c r="C65" i="1"/>
  <c r="G62" i="1"/>
  <c r="H62" i="1" s="1"/>
  <c r="L62" i="1" s="1"/>
  <c r="I62" i="1" l="1"/>
  <c r="K62" i="1"/>
  <c r="J62" i="1"/>
  <c r="D65" i="1"/>
  <c r="E65" i="1"/>
  <c r="F65" i="1" s="1"/>
  <c r="C66" i="1"/>
  <c r="G64" i="1"/>
  <c r="H64" i="1" s="1"/>
  <c r="L64" i="1" s="1"/>
  <c r="G65" i="1" l="1"/>
  <c r="H65" i="1" s="1"/>
  <c r="L65" i="1" s="1"/>
  <c r="I64" i="1"/>
  <c r="K64" i="1"/>
  <c r="J64" i="1"/>
  <c r="D66" i="1"/>
  <c r="E66" i="1"/>
  <c r="F66" i="1" s="1"/>
  <c r="C67" i="1"/>
  <c r="G66" i="1" l="1"/>
  <c r="H66" i="1" s="1"/>
  <c r="L66" i="1" s="1"/>
  <c r="K65" i="1"/>
  <c r="J65" i="1"/>
  <c r="I65" i="1"/>
  <c r="D67" i="1"/>
  <c r="E67" i="1"/>
  <c r="F67" i="1" s="1"/>
  <c r="C68" i="1"/>
  <c r="G67" i="1" l="1"/>
  <c r="H67" i="1" s="1"/>
  <c r="L67" i="1" s="1"/>
  <c r="K66" i="1"/>
  <c r="J66" i="1"/>
  <c r="I66" i="1"/>
  <c r="D68" i="1"/>
  <c r="E68" i="1"/>
  <c r="F68" i="1" s="1"/>
  <c r="C69" i="1"/>
  <c r="G68" i="1" l="1"/>
  <c r="H68" i="1" s="1"/>
  <c r="L68" i="1" s="1"/>
  <c r="K67" i="1"/>
  <c r="J67" i="1"/>
  <c r="I67" i="1"/>
  <c r="D69" i="1"/>
  <c r="E69" i="1"/>
  <c r="F69" i="1" s="1"/>
  <c r="C70" i="1"/>
  <c r="G69" i="1" l="1"/>
  <c r="H69" i="1" s="1"/>
  <c r="L69" i="1" s="1"/>
  <c r="K68" i="1"/>
  <c r="J68" i="1"/>
  <c r="I68" i="1"/>
  <c r="D70" i="1"/>
  <c r="E70" i="1"/>
  <c r="F70" i="1" s="1"/>
  <c r="C71" i="1"/>
  <c r="G70" i="1" l="1"/>
  <c r="H70" i="1" s="1"/>
  <c r="L70" i="1" s="1"/>
  <c r="K69" i="1"/>
  <c r="J69" i="1"/>
  <c r="I69" i="1"/>
  <c r="D71" i="1"/>
  <c r="E71" i="1"/>
  <c r="F71" i="1" s="1"/>
  <c r="C72" i="1"/>
  <c r="G71" i="1" l="1"/>
  <c r="H71" i="1" s="1"/>
  <c r="L71" i="1" s="1"/>
  <c r="K70" i="1"/>
  <c r="J70" i="1"/>
  <c r="I70" i="1"/>
  <c r="D72" i="1"/>
  <c r="E72" i="1"/>
  <c r="F72" i="1" s="1"/>
  <c r="C73" i="1"/>
  <c r="G72" i="1" l="1"/>
  <c r="H72" i="1" s="1"/>
  <c r="L72" i="1" s="1"/>
  <c r="K71" i="1"/>
  <c r="J71" i="1"/>
  <c r="I71" i="1"/>
  <c r="D73" i="1"/>
  <c r="E73" i="1"/>
  <c r="F73" i="1" s="1"/>
  <c r="C74" i="1"/>
  <c r="G73" i="1" l="1"/>
  <c r="H73" i="1" s="1"/>
  <c r="L73" i="1" s="1"/>
  <c r="K72" i="1"/>
  <c r="J72" i="1"/>
  <c r="I72" i="1"/>
  <c r="D74" i="1"/>
  <c r="E74" i="1"/>
  <c r="F74" i="1" s="1"/>
  <c r="C75" i="1"/>
  <c r="G74" i="1" l="1"/>
  <c r="H74" i="1" s="1"/>
  <c r="L74" i="1" s="1"/>
  <c r="K73" i="1"/>
  <c r="J73" i="1"/>
  <c r="I73" i="1"/>
  <c r="D75" i="1"/>
  <c r="C76" i="1" s="1"/>
  <c r="E75" i="1"/>
  <c r="F75" i="1" s="1"/>
  <c r="D76" i="1" l="1"/>
  <c r="E76" i="1"/>
  <c r="G75" i="1"/>
  <c r="H75" i="1" s="1"/>
  <c r="L75" i="1" s="1"/>
  <c r="K74" i="1"/>
  <c r="J74" i="1"/>
  <c r="I74" i="1"/>
  <c r="K75" i="1" l="1"/>
  <c r="J75" i="1"/>
  <c r="I75" i="1"/>
</calcChain>
</file>

<file path=xl/sharedStrings.xml><?xml version="1.0" encoding="utf-8"?>
<sst xmlns="http://schemas.openxmlformats.org/spreadsheetml/2006/main" count="149" uniqueCount="97">
  <si>
    <t>Monthly</t>
  </si>
  <si>
    <t>Monthly Goal</t>
  </si>
  <si>
    <t>$ Risk Per Trade</t>
  </si>
  <si>
    <t>$ Per Pip</t>
  </si>
  <si>
    <t>Weekly</t>
  </si>
  <si>
    <t>Daily</t>
  </si>
  <si>
    <t>3 x Week</t>
  </si>
  <si>
    <t>2 x Week</t>
  </si>
  <si>
    <t>Equity</t>
  </si>
  <si>
    <t>Pip Goal</t>
  </si>
  <si>
    <t>Basis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</si>
  <si>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</si>
  <si>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</si>
  <si>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</si>
  <si>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</si>
  <si>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</si>
  <si>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</si>
  <si>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</si>
  <si>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</si>
  <si>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</si>
  <si>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</si>
  <si>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</si>
  <si>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</si>
  <si>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</si>
  <si>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</si>
  <si>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</si>
  <si>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</si>
  <si>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</si>
  <si>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</si>
  <si>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</si>
  <si>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</si>
  <si>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</si>
  <si>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</si>
  <si>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</si>
  <si>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</si>
  <si>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</si>
  <si>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</si>
  <si>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</si>
  <si>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</si>
  <si>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</si>
  <si>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</si>
  <si>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</si>
  <si>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</si>
  <si>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</si>
  <si>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</si>
  <si>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</si>
  <si>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</si>
  <si>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</si>
  <si>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</si>
  <si>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</si>
  <si>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</si>
  <si>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</si>
  <si>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</si>
  <si>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</si>
  <si>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</si>
  <si>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</si>
  <si>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</si>
  <si>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</si>
  <si>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</si>
  <si>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</si>
  <si>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Wealth Building Analysis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</si>
  <si>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</si>
  <si>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</si>
  <si>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</si>
  <si>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</si>
  <si>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</si>
  <si>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</si>
  <si>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</si>
  <si>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</si>
  <si>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</si>
  <si>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</si>
  <si>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</si>
  <si>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</si>
  <si>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</si>
  <si>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</si>
  <si>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</si>
  <si>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</si>
  <si>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</si>
  <si>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</si>
  <si>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</si>
  <si>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</si>
  <si>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</si>
  <si>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</si>
  <si>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</si>
  <si>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 xml:space="preserve"> Stop Loss in Pips:</t>
  </si>
  <si>
    <t xml:space="preserve"> Monthly Return:</t>
  </si>
  <si>
    <t xml:space="preserve"> Risk per Trade:</t>
  </si>
  <si>
    <t xml:space="preserve"> Starting Balance:</t>
  </si>
  <si>
    <t xml:space="preserve">  YEAR 1 TOTAL</t>
  </si>
  <si>
    <t xml:space="preserve">  YEAR 2 TOTAL</t>
  </si>
  <si>
    <t xml:space="preserve">  YEAR 3 TOTAL</t>
  </si>
  <si>
    <t xml:space="preserve">  YEAR 4 TOTAL</t>
  </si>
  <si>
    <t xml:space="preserve">  YEAR 5 TOTAL</t>
  </si>
  <si>
    <t xml:space="preserve"> This spreadsheet assumes closing the full trade at the pip goal with no losses or partial profits taken</t>
  </si>
  <si>
    <t>TARGETS/INPUTS</t>
  </si>
  <si>
    <t>OSOK</t>
  </si>
  <si>
    <t>Reward/Risk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</si>
</sst>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7" formatCode="&quot;$&quot;#,##0.00_);\(&quot;$&quot;#,##0.00\)"/>
    <numFmt numFmtId="164" formatCode="0.0%"/>
    <numFmt numFmtId="165" formatCode="mmmm\,\ yyyy"/>
    <numFmt numFmtId="166" formatCode="0_);\(0\)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indexed="9"/>
      </patternFill>
    </fill>
    <fill>
      <patternFill patternType="solid">
        <fgColor theme="1"/>
        <bgColor indexed="14"/>
      </patternFill>
    </fill>
    <fill>
      <patternFill patternType="solid">
        <fgColor theme="1"/>
        <bgColor indexed="1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NumberFormat="1" applyFont="1" applyFill="1" applyBorder="1" applyAlignment="1" applyProtection="1">
      <alignment horizontal="center"/>
      <protection locked="0"/>
    </xf>
    <xf numFmtId="5" fontId="1" fillId="0" borderId="0" xfId="0" applyNumberFormat="1" applyFont="1" applyFill="1" applyBorder="1" applyAlignment="1" applyProtection="1">
      <alignment horizontal="center"/>
      <protection locked="0"/>
    </xf>
    <xf numFmtId="3" fontId="1" fillId="0" borderId="0" xfId="0" applyNumberFormat="1" applyFont="1" applyFill="1" applyBorder="1" applyAlignment="1" applyProtection="1">
      <alignment horizontal="center"/>
      <protection locked="0"/>
    </xf>
    <xf numFmtId="7" fontId="1" fillId="0" borderId="0" xfId="0" applyNumberFormat="1" applyFont="1" applyFill="1" applyBorder="1" applyAlignment="1" applyProtection="1">
      <alignment horizontal="center"/>
      <protection locked="0"/>
    </xf>
    <xf numFmtId="165" fontId="1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165" fontId="6" fillId="0" borderId="0" xfId="0" applyNumberFormat="1" applyFont="1" applyFill="1" applyBorder="1" applyAlignment="1" applyProtection="1">
      <alignment horizontal="center"/>
      <protection locked="0"/>
    </xf>
    <xf numFmtId="7" fontId="6" fillId="0" borderId="0" xfId="0" applyNumberFormat="1" applyFont="1" applyFill="1" applyBorder="1" applyAlignment="1" applyProtection="1">
      <alignment horizontal="center"/>
      <protection locked="0"/>
    </xf>
    <xf numFmtId="5" fontId="6" fillId="0" borderId="0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2" borderId="0" xfId="0" applyNumberFormat="1" applyFont="1" applyFill="1" applyBorder="1" applyAlignment="1" applyProtection="1">
      <alignment horizontal="center"/>
      <protection locked="0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0" fontId="2" fillId="2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165" fontId="5" fillId="6" borderId="1" xfId="0" applyNumberFormat="1" applyFont="1" applyFill="1" applyBorder="1" applyAlignment="1" applyProtection="1">
      <alignment horizontal="left"/>
      <protection locked="0"/>
    </xf>
    <xf numFmtId="7" fontId="3" fillId="3" borderId="0" xfId="0" applyNumberFormat="1" applyFont="1" applyFill="1" applyBorder="1" applyAlignment="1" applyProtection="1">
      <alignment horizontal="center"/>
      <protection locked="0"/>
    </xf>
    <xf numFmtId="5" fontId="3" fillId="3" borderId="0" xfId="0" applyNumberFormat="1" applyFont="1" applyFill="1" applyBorder="1" applyAlignment="1" applyProtection="1">
      <alignment horizontal="center"/>
      <protection locked="0"/>
    </xf>
    <xf numFmtId="3" fontId="3" fillId="3" borderId="0" xfId="0" applyNumberFormat="1" applyFont="1" applyFill="1" applyBorder="1" applyAlignment="1" applyProtection="1">
      <alignment horizontal="center"/>
      <protection locked="0"/>
    </xf>
    <xf numFmtId="9" fontId="3" fillId="4" borderId="0" xfId="0" applyNumberFormat="1" applyFont="1" applyFill="1" applyBorder="1" applyAlignment="1" applyProtection="1">
      <alignment horizontal="center"/>
      <protection locked="0"/>
    </xf>
    <xf numFmtId="164" fontId="3" fillId="5" borderId="0" xfId="0" applyNumberFormat="1" applyFont="1" applyFill="1" applyBorder="1" applyAlignment="1" applyProtection="1">
      <alignment horizontal="center"/>
      <protection locked="0"/>
    </xf>
    <xf numFmtId="166" fontId="5" fillId="8" borderId="1" xfId="0" applyNumberFormat="1" applyFont="1" applyFill="1" applyBorder="1" applyAlignment="1" applyProtection="1">
      <alignment horizontal="center"/>
      <protection locked="0"/>
    </xf>
    <xf numFmtId="9" fontId="5" fillId="8" borderId="1" xfId="0" applyNumberFormat="1" applyFont="1" applyFill="1" applyBorder="1" applyAlignment="1" applyProtection="1">
      <alignment horizontal="center"/>
      <protection locked="0"/>
    </xf>
    <xf numFmtId="5" fontId="5" fillId="8" borderId="1" xfId="0" applyNumberFormat="1" applyFont="1" applyFill="1" applyBorder="1" applyAlignment="1" applyProtection="1">
      <alignment horizontal="center"/>
      <protection locked="0"/>
    </xf>
    <xf numFmtId="5" fontId="5" fillId="7" borderId="4" xfId="0" applyNumberFormat="1" applyFont="1" applyFill="1" applyBorder="1" applyAlignment="1" applyProtection="1">
      <alignment horizontal="center"/>
      <protection locked="0"/>
    </xf>
    <xf numFmtId="7" fontId="5" fillId="7" borderId="4" xfId="0" applyNumberFormat="1" applyFont="1" applyFill="1" applyBorder="1" applyAlignment="1" applyProtection="1">
      <alignment horizontal="center"/>
      <protection locked="0"/>
    </xf>
    <xf numFmtId="3" fontId="5" fillId="7" borderId="4" xfId="0" applyNumberFormat="1" applyFont="1" applyFill="1" applyBorder="1" applyAlignment="1" applyProtection="1">
      <alignment horizontal="center"/>
      <protection locked="0"/>
    </xf>
    <xf numFmtId="0" fontId="5" fillId="7" borderId="4" xfId="0" applyFont="1" applyFill="1" applyBorder="1"/>
    <xf numFmtId="0" fontId="4" fillId="7" borderId="4" xfId="0" applyFont="1" applyFill="1" applyBorder="1"/>
    <xf numFmtId="9" fontId="5" fillId="7" borderId="4" xfId="0" applyNumberFormat="1" applyFont="1" applyFill="1" applyBorder="1" applyAlignment="1" applyProtection="1">
      <alignment horizontal="center"/>
      <protection locked="0"/>
    </xf>
    <xf numFmtId="5" fontId="5" fillId="7" borderId="4" xfId="0" applyNumberFormat="1" applyFont="1" applyFill="1" applyBorder="1" applyAlignment="1">
      <alignment horizontal="center"/>
    </xf>
    <xf numFmtId="5" fontId="5" fillId="7" borderId="4" xfId="0" applyNumberFormat="1" applyFont="1" applyFill="1" applyBorder="1" applyAlignment="1" applyProtection="1">
      <alignment horizontal="left"/>
      <protection locked="0"/>
    </xf>
    <xf numFmtId="3" fontId="5" fillId="7" borderId="4" xfId="0" applyNumberFormat="1" applyFont="1" applyFill="1" applyBorder="1" applyAlignment="1" applyProtection="1">
      <alignment horizontal="left"/>
      <protection locked="0"/>
    </xf>
    <xf numFmtId="0" fontId="5" fillId="7" borderId="4" xfId="0" applyFont="1" applyFill="1" applyBorder="1" applyAlignment="1">
      <alignment horizontal="left"/>
    </xf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5" fillId="7" borderId="4" xfId="0" applyNumberFormat="1" applyFont="1" applyFill="1" applyBorder="1" applyAlignment="1" applyProtection="1">
      <alignment horizontal="left"/>
      <protection locked="0"/>
    </xf>
    <xf numFmtId="165" fontId="3" fillId="2" borderId="2" xfId="0" applyNumberFormat="1" applyFont="1" applyFill="1" applyBorder="1" applyAlignment="1" applyProtection="1">
      <alignment horizontal="center"/>
      <protection locked="0"/>
    </xf>
    <xf numFmtId="165" fontId="3" fillId="2" borderId="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showGridLines="0" tabSelected="1" workbookViewId="0">
      <pane ySplit="11" topLeftCell="A12" activePane="bottomLeft" state="frozen"/>
      <selection pane="bottomLeft" activeCell="C5" sqref="C5"/>
    </sheetView>
  </sheetViews>
  <sheetFormatPr defaultColWidth="11.42578125" defaultRowHeight="12.75" x14ac:dyDescent="0.2"/>
  <cols>
    <col min="1" max="1" width="6.7109375" style="1" customWidth="1"/>
    <col min="2" max="2" width="20" style="5" customWidth="1"/>
    <col min="3" max="4" width="15" style="4" customWidth="1"/>
    <col min="5" max="5" width="15" style="2" customWidth="1"/>
    <col min="6" max="6" width="12.7109375" style="2" customWidth="1"/>
    <col min="7" max="11" width="10" style="3" customWidth="1"/>
    <col min="12" max="12" width="12.7109375" customWidth="1"/>
  </cols>
  <sheetData>
    <row r="1" spans="1:12" ht="15" x14ac:dyDescent="0.25">
      <c r="A1" s="6"/>
      <c r="B1" s="7"/>
      <c r="C1" s="8"/>
      <c r="D1" s="8"/>
      <c r="E1" s="9"/>
      <c r="F1" s="9"/>
      <c r="G1" s="10"/>
      <c r="H1" s="10"/>
      <c r="I1" s="10"/>
      <c r="J1" s="10"/>
      <c r="K1" s="10"/>
      <c r="L1" s="11"/>
    </row>
    <row r="2" spans="1:12" ht="18.75" x14ac:dyDescent="0.3">
      <c r="B2" s="16" t="s">
        <v>60</v>
      </c>
      <c r="C2" s="8"/>
      <c r="D2" s="8"/>
      <c r="E2" s="9"/>
      <c r="F2" s="9"/>
      <c r="G2" s="10"/>
      <c r="H2" s="10"/>
      <c r="I2" s="10"/>
      <c r="J2" s="10"/>
      <c r="K2" s="10"/>
      <c r="L2" s="11"/>
    </row>
    <row r="3" spans="1:12" ht="15" x14ac:dyDescent="0.25">
      <c r="A3" s="6"/>
      <c r="B3" s="7"/>
      <c r="C3" s="8"/>
      <c r="D3" s="8"/>
      <c r="E3" s="9"/>
      <c r="F3" s="9"/>
      <c r="G3" s="10"/>
      <c r="H3" s="10"/>
      <c r="I3" s="10"/>
      <c r="J3" s="10"/>
      <c r="K3" s="10"/>
      <c r="L3" s="11"/>
    </row>
    <row r="4" spans="1:12" ht="15" x14ac:dyDescent="0.25">
      <c r="A4" s="6"/>
      <c r="B4" s="40" t="s">
        <v>94</v>
      </c>
      <c r="C4" s="41"/>
      <c r="D4" s="8"/>
      <c r="E4" s="9"/>
      <c r="F4" s="9"/>
      <c r="G4" s="10"/>
      <c r="H4" s="10"/>
      <c r="I4" s="10"/>
      <c r="J4" s="10"/>
      <c r="K4" s="10"/>
      <c r="L4" s="11"/>
    </row>
    <row r="5" spans="1:12" ht="15" x14ac:dyDescent="0.25">
      <c r="A5" s="12"/>
      <c r="B5" s="17" t="s">
        <v>84</v>
      </c>
      <c r="C5" s="23">
        <v>25</v>
      </c>
      <c r="D5" s="8"/>
      <c r="E5" s="9"/>
      <c r="F5" s="9"/>
      <c r="G5" s="10"/>
      <c r="H5" s="10"/>
      <c r="I5" s="10"/>
      <c r="J5" s="10"/>
      <c r="K5" s="10"/>
      <c r="L5" s="11"/>
    </row>
    <row r="6" spans="1:12" ht="15" x14ac:dyDescent="0.25">
      <c r="A6" s="6"/>
      <c r="B6" s="17" t="s">
        <v>85</v>
      </c>
      <c r="C6" s="24">
        <v>0.1</v>
      </c>
      <c r="D6" s="8"/>
      <c r="E6" s="9"/>
      <c r="F6" s="9"/>
      <c r="G6" s="10"/>
      <c r="H6" s="10"/>
      <c r="I6" s="10"/>
      <c r="J6" s="10"/>
      <c r="K6" s="10"/>
      <c r="L6" s="11"/>
    </row>
    <row r="7" spans="1:12" ht="15" x14ac:dyDescent="0.25">
      <c r="A7" s="6"/>
      <c r="B7" s="17" t="s">
        <v>86</v>
      </c>
      <c r="C7" s="24">
        <v>0.02</v>
      </c>
      <c r="D7" s="8"/>
      <c r="E7" s="9"/>
      <c r="F7" s="9"/>
      <c r="G7" s="10"/>
      <c r="H7" s="10"/>
      <c r="I7" s="10"/>
      <c r="J7" s="10"/>
      <c r="K7" s="10"/>
      <c r="L7" s="11"/>
    </row>
    <row r="8" spans="1:12" ht="15" x14ac:dyDescent="0.25">
      <c r="A8" s="6"/>
      <c r="B8" s="17" t="s">
        <v>87</v>
      </c>
      <c r="C8" s="25">
        <v>10000</v>
      </c>
      <c r="D8" s="8"/>
      <c r="E8" s="9"/>
      <c r="F8" s="9"/>
      <c r="G8" s="10"/>
      <c r="H8" s="10"/>
      <c r="I8" s="10"/>
      <c r="J8" s="10"/>
      <c r="K8" s="10"/>
      <c r="L8" s="11"/>
    </row>
    <row r="9" spans="1:12" ht="15" x14ac:dyDescent="0.25">
      <c r="A9" s="36" t="s">
        <v>93</v>
      </c>
      <c r="B9" s="7"/>
      <c r="C9" s="8"/>
      <c r="D9" s="8"/>
      <c r="E9" s="9"/>
      <c r="F9" s="9"/>
      <c r="G9" s="10"/>
      <c r="H9" s="10"/>
      <c r="I9" s="10"/>
      <c r="J9" s="10"/>
      <c r="K9" s="10"/>
      <c r="L9" s="11"/>
    </row>
    <row r="10" spans="1:12" s="15" customFormat="1" ht="15" x14ac:dyDescent="0.25">
      <c r="A10" s="13"/>
      <c r="B10" s="14"/>
      <c r="C10" s="18" t="s">
        <v>0</v>
      </c>
      <c r="D10" s="18" t="s">
        <v>1</v>
      </c>
      <c r="E10" s="19" t="s">
        <v>2</v>
      </c>
      <c r="F10" s="19" t="s">
        <v>3</v>
      </c>
      <c r="G10" s="20" t="s">
        <v>0</v>
      </c>
      <c r="H10" s="20" t="s">
        <v>4</v>
      </c>
      <c r="I10" s="20" t="s">
        <v>5</v>
      </c>
      <c r="J10" s="20" t="s">
        <v>6</v>
      </c>
      <c r="K10" s="20" t="s">
        <v>7</v>
      </c>
      <c r="L10" s="37" t="s">
        <v>95</v>
      </c>
    </row>
    <row r="11" spans="1:12" s="15" customFormat="1" ht="15" x14ac:dyDescent="0.25">
      <c r="A11" s="13"/>
      <c r="B11" s="14"/>
      <c r="C11" s="18" t="s">
        <v>8</v>
      </c>
      <c r="D11" s="21">
        <f>C6</f>
        <v>0.1</v>
      </c>
      <c r="E11" s="22">
        <f>C7</f>
        <v>0.02</v>
      </c>
      <c r="F11" s="19" t="str">
        <f>CONCATENATE(C5, " Pip Stop")</f>
        <v>25 Pip Stop</v>
      </c>
      <c r="G11" s="20" t="s">
        <v>9</v>
      </c>
      <c r="H11" s="20" t="s">
        <v>9</v>
      </c>
      <c r="I11" s="20" t="s">
        <v>9</v>
      </c>
      <c r="J11" s="20" t="s">
        <v>10</v>
      </c>
      <c r="K11" s="20" t="s">
        <v>10</v>
      </c>
      <c r="L11" s="37" t="s">
        <v>96</v>
      </c>
    </row>
    <row r="12" spans="1:12" ht="15" x14ac:dyDescent="0.25">
      <c r="A12" s="6" t="s">
        <v>11</v>
      </c>
      <c r="B12" s="7" t="s">
        <v>61</v>
      </c>
      <c r="C12" s="9">
        <f>C8</f>
        <v>10000</v>
      </c>
      <c r="D12" s="9">
        <f>C12*$D$11</f>
        <v>1000</v>
      </c>
      <c r="E12" s="9">
        <f>C12*$E$11</f>
        <v>200</v>
      </c>
      <c r="F12" s="8">
        <f>E12/$C$5</f>
        <v>8</v>
      </c>
      <c r="G12" s="10">
        <f t="shared" ref="G12:G45" si="0">D12/F12</f>
        <v>125</v>
      </c>
      <c r="H12" s="10">
        <f t="shared" ref="H12:H45" si="1">G12/4</f>
        <v>31.25</v>
      </c>
      <c r="I12" s="10">
        <f t="shared" ref="I12:I45" si="2">H12/5</f>
        <v>6.25</v>
      </c>
      <c r="J12" s="10">
        <f t="shared" ref="J12:J45" si="3">H12/3</f>
        <v>10.416666666666666</v>
      </c>
      <c r="K12" s="10">
        <f t="shared" ref="K12:K45" si="4">H12/2</f>
        <v>15.625</v>
      </c>
      <c r="L12" s="38">
        <f>H12/$C$5</f>
        <v>1.25</v>
      </c>
    </row>
    <row r="13" spans="1:12" ht="15" x14ac:dyDescent="0.25">
      <c r="A13" s="6" t="s">
        <v>12</v>
      </c>
      <c r="B13" s="7" t="s">
        <v>62</v>
      </c>
      <c r="C13" s="9">
        <f t="shared" ref="C13:C75" si="5">C12+D12</f>
        <v>11000</v>
      </c>
      <c r="D13" s="9">
        <f t="shared" ref="D13:D75" si="6">C13*$D$11</f>
        <v>1100</v>
      </c>
      <c r="E13" s="9">
        <f t="shared" ref="E13:E75" si="7">C13*$E$11</f>
        <v>220</v>
      </c>
      <c r="F13" s="8">
        <f t="shared" ref="F13:F75" si="8">E13/$C$5</f>
        <v>8.8000000000000007</v>
      </c>
      <c r="G13" s="10">
        <f t="shared" si="0"/>
        <v>124.99999999999999</v>
      </c>
      <c r="H13" s="10">
        <f t="shared" si="1"/>
        <v>31.249999999999996</v>
      </c>
      <c r="I13" s="10">
        <f t="shared" si="2"/>
        <v>6.2499999999999991</v>
      </c>
      <c r="J13" s="10">
        <f t="shared" si="3"/>
        <v>10.416666666666666</v>
      </c>
      <c r="K13" s="10">
        <f t="shared" si="4"/>
        <v>15.624999999999998</v>
      </c>
      <c r="L13" s="38">
        <f t="shared" ref="L13:L75" si="9">H13/$C$5</f>
        <v>1.2499999999999998</v>
      </c>
    </row>
    <row r="14" spans="1:12" ht="15" x14ac:dyDescent="0.25">
      <c r="A14" s="6" t="s">
        <v>13</v>
      </c>
      <c r="B14" s="7" t="s">
        <v>63</v>
      </c>
      <c r="C14" s="9">
        <f t="shared" si="5"/>
        <v>12100</v>
      </c>
      <c r="D14" s="9">
        <f t="shared" si="6"/>
        <v>1210</v>
      </c>
      <c r="E14" s="9">
        <f t="shared" si="7"/>
        <v>242</v>
      </c>
      <c r="F14" s="8">
        <f t="shared" si="8"/>
        <v>9.68</v>
      </c>
      <c r="G14" s="10">
        <f t="shared" si="0"/>
        <v>125</v>
      </c>
      <c r="H14" s="10">
        <f t="shared" si="1"/>
        <v>31.25</v>
      </c>
      <c r="I14" s="10">
        <f t="shared" si="2"/>
        <v>6.25</v>
      </c>
      <c r="J14" s="10">
        <f t="shared" si="3"/>
        <v>10.416666666666666</v>
      </c>
      <c r="K14" s="10">
        <f t="shared" si="4"/>
        <v>15.625</v>
      </c>
      <c r="L14" s="38">
        <f t="shared" si="9"/>
        <v>1.25</v>
      </c>
    </row>
    <row r="15" spans="1:12" ht="15" x14ac:dyDescent="0.25">
      <c r="A15" s="6" t="s">
        <v>14</v>
      </c>
      <c r="B15" s="7" t="s">
        <v>64</v>
      </c>
      <c r="C15" s="9">
        <f t="shared" si="5"/>
        <v>13310</v>
      </c>
      <c r="D15" s="9">
        <f t="shared" si="6"/>
        <v>1331</v>
      </c>
      <c r="E15" s="9">
        <f t="shared" si="7"/>
        <v>266.2</v>
      </c>
      <c r="F15" s="8">
        <f t="shared" si="8"/>
        <v>10.648</v>
      </c>
      <c r="G15" s="10">
        <f t="shared" si="0"/>
        <v>125</v>
      </c>
      <c r="H15" s="10">
        <f t="shared" si="1"/>
        <v>31.25</v>
      </c>
      <c r="I15" s="10">
        <f t="shared" si="2"/>
        <v>6.25</v>
      </c>
      <c r="J15" s="10">
        <f t="shared" si="3"/>
        <v>10.416666666666666</v>
      </c>
      <c r="K15" s="10">
        <f t="shared" si="4"/>
        <v>15.625</v>
      </c>
      <c r="L15" s="38">
        <f t="shared" si="9"/>
        <v>1.25</v>
      </c>
    </row>
    <row r="16" spans="1:12" ht="15" x14ac:dyDescent="0.25">
      <c r="A16" s="6" t="s">
        <v>15</v>
      </c>
      <c r="B16" s="7" t="s">
        <v>65</v>
      </c>
      <c r="C16" s="9">
        <f t="shared" si="5"/>
        <v>14641</v>
      </c>
      <c r="D16" s="9">
        <f t="shared" si="6"/>
        <v>1464.1000000000001</v>
      </c>
      <c r="E16" s="9">
        <f t="shared" si="7"/>
        <v>292.82</v>
      </c>
      <c r="F16" s="8">
        <f t="shared" si="8"/>
        <v>11.7128</v>
      </c>
      <c r="G16" s="10">
        <f t="shared" si="0"/>
        <v>125.00000000000001</v>
      </c>
      <c r="H16" s="10">
        <f t="shared" si="1"/>
        <v>31.250000000000004</v>
      </c>
      <c r="I16" s="10">
        <f t="shared" si="2"/>
        <v>6.2500000000000009</v>
      </c>
      <c r="J16" s="10">
        <f t="shared" si="3"/>
        <v>10.416666666666668</v>
      </c>
      <c r="K16" s="10">
        <f t="shared" si="4"/>
        <v>15.625000000000002</v>
      </c>
      <c r="L16" s="38">
        <f t="shared" si="9"/>
        <v>1.2500000000000002</v>
      </c>
    </row>
    <row r="17" spans="1:12" ht="15" x14ac:dyDescent="0.25">
      <c r="A17" s="6" t="s">
        <v>16</v>
      </c>
      <c r="B17" s="7" t="s">
        <v>66</v>
      </c>
      <c r="C17" s="9">
        <f t="shared" si="5"/>
        <v>16105.1</v>
      </c>
      <c r="D17" s="9">
        <f t="shared" si="6"/>
        <v>1610.5100000000002</v>
      </c>
      <c r="E17" s="9">
        <f t="shared" si="7"/>
        <v>322.10200000000003</v>
      </c>
      <c r="F17" s="8">
        <f t="shared" si="8"/>
        <v>12.884080000000001</v>
      </c>
      <c r="G17" s="10">
        <f t="shared" si="0"/>
        <v>125.00000000000001</v>
      </c>
      <c r="H17" s="10">
        <f t="shared" si="1"/>
        <v>31.250000000000004</v>
      </c>
      <c r="I17" s="10">
        <f t="shared" si="2"/>
        <v>6.2500000000000009</v>
      </c>
      <c r="J17" s="10">
        <f t="shared" si="3"/>
        <v>10.416666666666668</v>
      </c>
      <c r="K17" s="10">
        <f t="shared" si="4"/>
        <v>15.625000000000002</v>
      </c>
      <c r="L17" s="38">
        <f t="shared" si="9"/>
        <v>1.2500000000000002</v>
      </c>
    </row>
    <row r="18" spans="1:12" ht="15" x14ac:dyDescent="0.25">
      <c r="A18" s="6" t="s">
        <v>17</v>
      </c>
      <c r="B18" s="7" t="s">
        <v>67</v>
      </c>
      <c r="C18" s="9">
        <f t="shared" si="5"/>
        <v>17715.61</v>
      </c>
      <c r="D18" s="9">
        <f t="shared" si="6"/>
        <v>1771.5610000000001</v>
      </c>
      <c r="E18" s="9">
        <f t="shared" si="7"/>
        <v>354.31220000000002</v>
      </c>
      <c r="F18" s="8">
        <f t="shared" si="8"/>
        <v>14.172488000000001</v>
      </c>
      <c r="G18" s="10">
        <f t="shared" si="0"/>
        <v>125</v>
      </c>
      <c r="H18" s="10">
        <f t="shared" si="1"/>
        <v>31.25</v>
      </c>
      <c r="I18" s="10">
        <f t="shared" si="2"/>
        <v>6.25</v>
      </c>
      <c r="J18" s="10">
        <f t="shared" si="3"/>
        <v>10.416666666666666</v>
      </c>
      <c r="K18" s="10">
        <f t="shared" si="4"/>
        <v>15.625</v>
      </c>
      <c r="L18" s="38">
        <f t="shared" si="9"/>
        <v>1.25</v>
      </c>
    </row>
    <row r="19" spans="1:12" ht="15" x14ac:dyDescent="0.25">
      <c r="A19" s="6" t="s">
        <v>18</v>
      </c>
      <c r="B19" s="7" t="s">
        <v>68</v>
      </c>
      <c r="C19" s="9">
        <f t="shared" si="5"/>
        <v>19487.171000000002</v>
      </c>
      <c r="D19" s="9">
        <f t="shared" si="6"/>
        <v>1948.7171000000003</v>
      </c>
      <c r="E19" s="9">
        <f t="shared" si="7"/>
        <v>389.74342000000007</v>
      </c>
      <c r="F19" s="8">
        <f t="shared" si="8"/>
        <v>15.589736800000003</v>
      </c>
      <c r="G19" s="10">
        <f t="shared" si="0"/>
        <v>125</v>
      </c>
      <c r="H19" s="10">
        <f t="shared" si="1"/>
        <v>31.25</v>
      </c>
      <c r="I19" s="10">
        <f t="shared" si="2"/>
        <v>6.25</v>
      </c>
      <c r="J19" s="10">
        <f t="shared" si="3"/>
        <v>10.416666666666666</v>
      </c>
      <c r="K19" s="10">
        <f t="shared" si="4"/>
        <v>15.625</v>
      </c>
      <c r="L19" s="38">
        <f t="shared" si="9"/>
        <v>1.25</v>
      </c>
    </row>
    <row r="20" spans="1:12" ht="15" x14ac:dyDescent="0.25">
      <c r="A20" s="6" t="s">
        <v>19</v>
      </c>
      <c r="B20" s="7" t="s">
        <v>69</v>
      </c>
      <c r="C20" s="9">
        <f t="shared" si="5"/>
        <v>21435.888100000004</v>
      </c>
      <c r="D20" s="9">
        <f t="shared" si="6"/>
        <v>2143.5888100000006</v>
      </c>
      <c r="E20" s="9">
        <f t="shared" si="7"/>
        <v>428.71776200000011</v>
      </c>
      <c r="F20" s="8">
        <f t="shared" si="8"/>
        <v>17.148710480000005</v>
      </c>
      <c r="G20" s="10">
        <f t="shared" si="0"/>
        <v>125</v>
      </c>
      <c r="H20" s="10">
        <f t="shared" si="1"/>
        <v>31.25</v>
      </c>
      <c r="I20" s="10">
        <f t="shared" si="2"/>
        <v>6.25</v>
      </c>
      <c r="J20" s="10">
        <f t="shared" si="3"/>
        <v>10.416666666666666</v>
      </c>
      <c r="K20" s="10">
        <f t="shared" si="4"/>
        <v>15.625</v>
      </c>
      <c r="L20" s="38">
        <f t="shared" si="9"/>
        <v>1.25</v>
      </c>
    </row>
    <row r="21" spans="1:12" ht="15" x14ac:dyDescent="0.25">
      <c r="A21" s="6" t="s">
        <v>20</v>
      </c>
      <c r="B21" s="7" t="s">
        <v>70</v>
      </c>
      <c r="C21" s="9">
        <f t="shared" si="5"/>
        <v>23579.476910000005</v>
      </c>
      <c r="D21" s="9">
        <f t="shared" si="6"/>
        <v>2357.9476910000008</v>
      </c>
      <c r="E21" s="9">
        <f t="shared" si="7"/>
        <v>471.58953820000011</v>
      </c>
      <c r="F21" s="8">
        <f t="shared" si="8"/>
        <v>18.863581528000005</v>
      </c>
      <c r="G21" s="10">
        <f t="shared" si="0"/>
        <v>125.00000000000001</v>
      </c>
      <c r="H21" s="10">
        <f t="shared" si="1"/>
        <v>31.250000000000004</v>
      </c>
      <c r="I21" s="10">
        <f t="shared" si="2"/>
        <v>6.2500000000000009</v>
      </c>
      <c r="J21" s="10">
        <f t="shared" si="3"/>
        <v>10.416666666666668</v>
      </c>
      <c r="K21" s="10">
        <f t="shared" si="4"/>
        <v>15.625000000000002</v>
      </c>
      <c r="L21" s="38">
        <f t="shared" si="9"/>
        <v>1.2500000000000002</v>
      </c>
    </row>
    <row r="22" spans="1:12" ht="15" x14ac:dyDescent="0.25">
      <c r="A22" s="6" t="s">
        <v>21</v>
      </c>
      <c r="B22" s="7" t="s">
        <v>71</v>
      </c>
      <c r="C22" s="9">
        <f t="shared" si="5"/>
        <v>25937.424601000006</v>
      </c>
      <c r="D22" s="9">
        <f t="shared" si="6"/>
        <v>2593.7424601000007</v>
      </c>
      <c r="E22" s="9">
        <f t="shared" si="7"/>
        <v>518.74849202000019</v>
      </c>
      <c r="F22" s="8">
        <f t="shared" si="8"/>
        <v>20.749939680800008</v>
      </c>
      <c r="G22" s="10">
        <f t="shared" si="0"/>
        <v>124.99999999999999</v>
      </c>
      <c r="H22" s="10">
        <f t="shared" si="1"/>
        <v>31.249999999999996</v>
      </c>
      <c r="I22" s="10">
        <f t="shared" si="2"/>
        <v>6.2499999999999991</v>
      </c>
      <c r="J22" s="10">
        <f t="shared" si="3"/>
        <v>10.416666666666666</v>
      </c>
      <c r="K22" s="10">
        <f t="shared" si="4"/>
        <v>15.624999999999998</v>
      </c>
      <c r="L22" s="38">
        <f t="shared" si="9"/>
        <v>1.2499999999999998</v>
      </c>
    </row>
    <row r="23" spans="1:12" ht="15" x14ac:dyDescent="0.25">
      <c r="A23" s="6" t="s">
        <v>22</v>
      </c>
      <c r="B23" s="7" t="s">
        <v>72</v>
      </c>
      <c r="C23" s="9">
        <f t="shared" si="5"/>
        <v>28531.167061100008</v>
      </c>
      <c r="D23" s="9">
        <f t="shared" si="6"/>
        <v>2853.1167061100009</v>
      </c>
      <c r="E23" s="9">
        <f t="shared" si="7"/>
        <v>570.62334122200014</v>
      </c>
      <c r="F23" s="8">
        <f t="shared" si="8"/>
        <v>22.824933648880005</v>
      </c>
      <c r="G23" s="10">
        <f t="shared" si="0"/>
        <v>125.00000000000001</v>
      </c>
      <c r="H23" s="10">
        <f t="shared" si="1"/>
        <v>31.250000000000004</v>
      </c>
      <c r="I23" s="10">
        <f t="shared" si="2"/>
        <v>6.2500000000000009</v>
      </c>
      <c r="J23" s="10">
        <f t="shared" si="3"/>
        <v>10.416666666666668</v>
      </c>
      <c r="K23" s="10">
        <f t="shared" si="4"/>
        <v>15.625000000000002</v>
      </c>
      <c r="L23" s="38">
        <f t="shared" si="9"/>
        <v>1.2500000000000002</v>
      </c>
    </row>
    <row r="24" spans="1:12" s="30" customFormat="1" ht="15" x14ac:dyDescent="0.25">
      <c r="A24" s="39" t="s">
        <v>88</v>
      </c>
      <c r="B24" s="39"/>
      <c r="C24" s="26">
        <f>C25</f>
        <v>31384.28376721001</v>
      </c>
      <c r="D24" s="26">
        <f>C24-C12</f>
        <v>21384.28376721001</v>
      </c>
      <c r="E24" s="31">
        <f>C24/C12-1</f>
        <v>2.1384283767210008</v>
      </c>
      <c r="F24" s="27"/>
      <c r="G24" s="28"/>
      <c r="H24" s="28"/>
      <c r="I24" s="28"/>
      <c r="J24" s="28"/>
      <c r="K24" s="28"/>
      <c r="L24" s="29"/>
    </row>
    <row r="25" spans="1:12" ht="15" x14ac:dyDescent="0.25">
      <c r="A25" s="6" t="s">
        <v>23</v>
      </c>
      <c r="B25" s="7" t="s">
        <v>61</v>
      </c>
      <c r="C25" s="9">
        <f>C23+D23</f>
        <v>31384.28376721001</v>
      </c>
      <c r="D25" s="9">
        <f t="shared" si="6"/>
        <v>3138.4283767210013</v>
      </c>
      <c r="E25" s="9">
        <f t="shared" si="7"/>
        <v>627.68567534420026</v>
      </c>
      <c r="F25" s="8">
        <f t="shared" si="8"/>
        <v>25.10742701376801</v>
      </c>
      <c r="G25" s="10">
        <f t="shared" si="0"/>
        <v>125</v>
      </c>
      <c r="H25" s="10">
        <f t="shared" si="1"/>
        <v>31.25</v>
      </c>
      <c r="I25" s="10">
        <f t="shared" si="2"/>
        <v>6.25</v>
      </c>
      <c r="J25" s="10">
        <f t="shared" si="3"/>
        <v>10.416666666666666</v>
      </c>
      <c r="K25" s="10">
        <f t="shared" si="4"/>
        <v>15.625</v>
      </c>
      <c r="L25" s="38">
        <f t="shared" si="9"/>
        <v>1.25</v>
      </c>
    </row>
    <row r="26" spans="1:12" ht="15" customHeight="1" x14ac:dyDescent="0.25">
      <c r="A26" s="6" t="s">
        <v>24</v>
      </c>
      <c r="B26" s="7" t="s">
        <v>62</v>
      </c>
      <c r="C26" s="9">
        <f t="shared" si="5"/>
        <v>34522.712143931014</v>
      </c>
      <c r="D26" s="9">
        <f t="shared" si="6"/>
        <v>3452.2712143931017</v>
      </c>
      <c r="E26" s="9">
        <f t="shared" si="7"/>
        <v>690.45424287862033</v>
      </c>
      <c r="F26" s="8">
        <f t="shared" si="8"/>
        <v>27.618169715144813</v>
      </c>
      <c r="G26" s="10">
        <f t="shared" si="0"/>
        <v>125</v>
      </c>
      <c r="H26" s="10">
        <f t="shared" si="1"/>
        <v>31.25</v>
      </c>
      <c r="I26" s="10">
        <f t="shared" si="2"/>
        <v>6.25</v>
      </c>
      <c r="J26" s="10">
        <f t="shared" si="3"/>
        <v>10.416666666666666</v>
      </c>
      <c r="K26" s="10">
        <f t="shared" si="4"/>
        <v>15.625</v>
      </c>
      <c r="L26" s="38">
        <f t="shared" si="9"/>
        <v>1.25</v>
      </c>
    </row>
    <row r="27" spans="1:12" ht="15" x14ac:dyDescent="0.25">
      <c r="A27" s="6" t="s">
        <v>25</v>
      </c>
      <c r="B27" s="7" t="s">
        <v>63</v>
      </c>
      <c r="C27" s="9">
        <f t="shared" si="5"/>
        <v>37974.983358324112</v>
      </c>
      <c r="D27" s="9">
        <f t="shared" si="6"/>
        <v>3797.4983358324116</v>
      </c>
      <c r="E27" s="9">
        <f t="shared" si="7"/>
        <v>759.49966716648225</v>
      </c>
      <c r="F27" s="8">
        <f t="shared" si="8"/>
        <v>30.37998668665929</v>
      </c>
      <c r="G27" s="10">
        <f t="shared" si="0"/>
        <v>125.00000000000001</v>
      </c>
      <c r="H27" s="10">
        <f t="shared" si="1"/>
        <v>31.250000000000004</v>
      </c>
      <c r="I27" s="10">
        <f t="shared" si="2"/>
        <v>6.2500000000000009</v>
      </c>
      <c r="J27" s="10">
        <f t="shared" si="3"/>
        <v>10.416666666666668</v>
      </c>
      <c r="K27" s="10">
        <f t="shared" si="4"/>
        <v>15.625000000000002</v>
      </c>
      <c r="L27" s="38">
        <f t="shared" si="9"/>
        <v>1.2500000000000002</v>
      </c>
    </row>
    <row r="28" spans="1:12" ht="15" x14ac:dyDescent="0.25">
      <c r="A28" s="6" t="s">
        <v>26</v>
      </c>
      <c r="B28" s="7" t="s">
        <v>64</v>
      </c>
      <c r="C28" s="9">
        <f t="shared" si="5"/>
        <v>41772.481694156522</v>
      </c>
      <c r="D28" s="9">
        <f t="shared" si="6"/>
        <v>4177.2481694156522</v>
      </c>
      <c r="E28" s="9">
        <f t="shared" si="7"/>
        <v>835.44963388313045</v>
      </c>
      <c r="F28" s="8">
        <f t="shared" si="8"/>
        <v>33.417985355325214</v>
      </c>
      <c r="G28" s="10">
        <f t="shared" si="0"/>
        <v>125.00000000000001</v>
      </c>
      <c r="H28" s="10">
        <f t="shared" si="1"/>
        <v>31.250000000000004</v>
      </c>
      <c r="I28" s="10">
        <f t="shared" si="2"/>
        <v>6.2500000000000009</v>
      </c>
      <c r="J28" s="10">
        <f t="shared" si="3"/>
        <v>10.416666666666668</v>
      </c>
      <c r="K28" s="10">
        <f t="shared" si="4"/>
        <v>15.625000000000002</v>
      </c>
      <c r="L28" s="38">
        <f t="shared" si="9"/>
        <v>1.2500000000000002</v>
      </c>
    </row>
    <row r="29" spans="1:12" ht="15" x14ac:dyDescent="0.25">
      <c r="A29" s="6" t="s">
        <v>27</v>
      </c>
      <c r="B29" s="7" t="s">
        <v>65</v>
      </c>
      <c r="C29" s="9">
        <f t="shared" si="5"/>
        <v>45949.729863572175</v>
      </c>
      <c r="D29" s="9">
        <f t="shared" si="6"/>
        <v>4594.9729863572175</v>
      </c>
      <c r="E29" s="9">
        <f t="shared" si="7"/>
        <v>918.99459727144347</v>
      </c>
      <c r="F29" s="8">
        <f t="shared" si="8"/>
        <v>36.75978389085774</v>
      </c>
      <c r="G29" s="10">
        <f t="shared" si="0"/>
        <v>125</v>
      </c>
      <c r="H29" s="10">
        <f t="shared" si="1"/>
        <v>31.25</v>
      </c>
      <c r="I29" s="10">
        <f t="shared" si="2"/>
        <v>6.25</v>
      </c>
      <c r="J29" s="10">
        <f t="shared" si="3"/>
        <v>10.416666666666666</v>
      </c>
      <c r="K29" s="10">
        <f t="shared" si="4"/>
        <v>15.625</v>
      </c>
      <c r="L29" s="38">
        <f t="shared" si="9"/>
        <v>1.25</v>
      </c>
    </row>
    <row r="30" spans="1:12" ht="15" x14ac:dyDescent="0.25">
      <c r="A30" s="6" t="s">
        <v>28</v>
      </c>
      <c r="B30" s="7" t="s">
        <v>66</v>
      </c>
      <c r="C30" s="9">
        <f t="shared" si="5"/>
        <v>50544.702849929396</v>
      </c>
      <c r="D30" s="9">
        <f t="shared" si="6"/>
        <v>5054.4702849929399</v>
      </c>
      <c r="E30" s="9">
        <f t="shared" si="7"/>
        <v>1010.894056998588</v>
      </c>
      <c r="F30" s="8">
        <f t="shared" si="8"/>
        <v>40.435762279943518</v>
      </c>
      <c r="G30" s="10">
        <f t="shared" si="0"/>
        <v>125</v>
      </c>
      <c r="H30" s="10">
        <f t="shared" si="1"/>
        <v>31.25</v>
      </c>
      <c r="I30" s="10">
        <f t="shared" si="2"/>
        <v>6.25</v>
      </c>
      <c r="J30" s="10">
        <f t="shared" si="3"/>
        <v>10.416666666666666</v>
      </c>
      <c r="K30" s="10">
        <f t="shared" si="4"/>
        <v>15.625</v>
      </c>
      <c r="L30" s="38">
        <f t="shared" si="9"/>
        <v>1.25</v>
      </c>
    </row>
    <row r="31" spans="1:12" ht="15" x14ac:dyDescent="0.25">
      <c r="A31" s="6" t="s">
        <v>29</v>
      </c>
      <c r="B31" s="7" t="s">
        <v>67</v>
      </c>
      <c r="C31" s="9">
        <f t="shared" si="5"/>
        <v>55599.173134922334</v>
      </c>
      <c r="D31" s="9">
        <f t="shared" si="6"/>
        <v>5559.9173134922339</v>
      </c>
      <c r="E31" s="9">
        <f t="shared" si="7"/>
        <v>1111.9834626984466</v>
      </c>
      <c r="F31" s="8">
        <f t="shared" si="8"/>
        <v>44.479338507937861</v>
      </c>
      <c r="G31" s="10">
        <f t="shared" si="0"/>
        <v>125.00000000000003</v>
      </c>
      <c r="H31" s="10">
        <f t="shared" si="1"/>
        <v>31.250000000000007</v>
      </c>
      <c r="I31" s="10">
        <f t="shared" si="2"/>
        <v>6.2500000000000018</v>
      </c>
      <c r="J31" s="10">
        <f t="shared" si="3"/>
        <v>10.41666666666667</v>
      </c>
      <c r="K31" s="10">
        <f t="shared" si="4"/>
        <v>15.625000000000004</v>
      </c>
      <c r="L31" s="38">
        <f t="shared" si="9"/>
        <v>1.2500000000000002</v>
      </c>
    </row>
    <row r="32" spans="1:12" ht="15" x14ac:dyDescent="0.25">
      <c r="A32" s="6" t="s">
        <v>30</v>
      </c>
      <c r="B32" s="7" t="s">
        <v>68</v>
      </c>
      <c r="C32" s="9">
        <f t="shared" si="5"/>
        <v>61159.090448414565</v>
      </c>
      <c r="D32" s="9">
        <f t="shared" si="6"/>
        <v>6115.9090448414572</v>
      </c>
      <c r="E32" s="9">
        <f t="shared" si="7"/>
        <v>1223.1818089682913</v>
      </c>
      <c r="F32" s="8">
        <f t="shared" si="8"/>
        <v>48.927272358731649</v>
      </c>
      <c r="G32" s="10">
        <f t="shared" si="0"/>
        <v>125.00000000000003</v>
      </c>
      <c r="H32" s="10">
        <f t="shared" si="1"/>
        <v>31.250000000000007</v>
      </c>
      <c r="I32" s="10">
        <f t="shared" si="2"/>
        <v>6.2500000000000018</v>
      </c>
      <c r="J32" s="10">
        <f t="shared" si="3"/>
        <v>10.41666666666667</v>
      </c>
      <c r="K32" s="10">
        <f t="shared" si="4"/>
        <v>15.625000000000004</v>
      </c>
      <c r="L32" s="38">
        <f t="shared" si="9"/>
        <v>1.2500000000000002</v>
      </c>
    </row>
    <row r="33" spans="1:12" ht="15" x14ac:dyDescent="0.25">
      <c r="A33" s="6" t="s">
        <v>31</v>
      </c>
      <c r="B33" s="7" t="s">
        <v>69</v>
      </c>
      <c r="C33" s="9">
        <f t="shared" si="5"/>
        <v>67274.999493256022</v>
      </c>
      <c r="D33" s="9">
        <f t="shared" si="6"/>
        <v>6727.4999493256028</v>
      </c>
      <c r="E33" s="9">
        <f t="shared" si="7"/>
        <v>1345.4999898651204</v>
      </c>
      <c r="F33" s="8">
        <f t="shared" si="8"/>
        <v>53.819999594604816</v>
      </c>
      <c r="G33" s="10">
        <f t="shared" si="0"/>
        <v>125.00000000000001</v>
      </c>
      <c r="H33" s="10">
        <f t="shared" si="1"/>
        <v>31.250000000000004</v>
      </c>
      <c r="I33" s="10">
        <f t="shared" si="2"/>
        <v>6.2500000000000009</v>
      </c>
      <c r="J33" s="10">
        <f t="shared" si="3"/>
        <v>10.416666666666668</v>
      </c>
      <c r="K33" s="10">
        <f t="shared" si="4"/>
        <v>15.625000000000002</v>
      </c>
      <c r="L33" s="38">
        <f t="shared" si="9"/>
        <v>1.2500000000000002</v>
      </c>
    </row>
    <row r="34" spans="1:12" ht="15" x14ac:dyDescent="0.25">
      <c r="A34" s="6" t="s">
        <v>32</v>
      </c>
      <c r="B34" s="7" t="s">
        <v>70</v>
      </c>
      <c r="C34" s="9">
        <f t="shared" si="5"/>
        <v>74002.499442581626</v>
      </c>
      <c r="D34" s="9">
        <f t="shared" si="6"/>
        <v>7400.2499442581629</v>
      </c>
      <c r="E34" s="9">
        <f t="shared" si="7"/>
        <v>1480.0499888516326</v>
      </c>
      <c r="F34" s="8">
        <f t="shared" si="8"/>
        <v>59.201999554065303</v>
      </c>
      <c r="G34" s="10">
        <f t="shared" si="0"/>
        <v>125</v>
      </c>
      <c r="H34" s="10">
        <f t="shared" si="1"/>
        <v>31.25</v>
      </c>
      <c r="I34" s="10">
        <f t="shared" si="2"/>
        <v>6.25</v>
      </c>
      <c r="J34" s="10">
        <f t="shared" si="3"/>
        <v>10.416666666666666</v>
      </c>
      <c r="K34" s="10">
        <f t="shared" si="4"/>
        <v>15.625</v>
      </c>
      <c r="L34" s="38">
        <f t="shared" si="9"/>
        <v>1.25</v>
      </c>
    </row>
    <row r="35" spans="1:12" ht="15" x14ac:dyDescent="0.25">
      <c r="A35" s="6" t="s">
        <v>33</v>
      </c>
      <c r="B35" s="7" t="s">
        <v>71</v>
      </c>
      <c r="C35" s="9">
        <f t="shared" si="5"/>
        <v>81402.749386839787</v>
      </c>
      <c r="D35" s="9">
        <f t="shared" si="6"/>
        <v>8140.2749386839787</v>
      </c>
      <c r="E35" s="9">
        <f t="shared" si="7"/>
        <v>1628.0549877367957</v>
      </c>
      <c r="F35" s="8">
        <f t="shared" si="8"/>
        <v>65.122199509471827</v>
      </c>
      <c r="G35" s="10">
        <f t="shared" si="0"/>
        <v>125</v>
      </c>
      <c r="H35" s="10">
        <f t="shared" si="1"/>
        <v>31.25</v>
      </c>
      <c r="I35" s="10">
        <f t="shared" si="2"/>
        <v>6.25</v>
      </c>
      <c r="J35" s="10">
        <f t="shared" si="3"/>
        <v>10.416666666666666</v>
      </c>
      <c r="K35" s="10">
        <f t="shared" si="4"/>
        <v>15.625</v>
      </c>
      <c r="L35" s="38">
        <f t="shared" si="9"/>
        <v>1.25</v>
      </c>
    </row>
    <row r="36" spans="1:12" ht="15" x14ac:dyDescent="0.25">
      <c r="A36" s="6" t="s">
        <v>34</v>
      </c>
      <c r="B36" s="7" t="s">
        <v>72</v>
      </c>
      <c r="C36" s="9">
        <f t="shared" si="5"/>
        <v>89543.024325523758</v>
      </c>
      <c r="D36" s="9">
        <f t="shared" si="6"/>
        <v>8954.3024325523766</v>
      </c>
      <c r="E36" s="9">
        <f t="shared" si="7"/>
        <v>1790.8604865104753</v>
      </c>
      <c r="F36" s="8">
        <f t="shared" si="8"/>
        <v>71.634419460419011</v>
      </c>
      <c r="G36" s="10">
        <f t="shared" si="0"/>
        <v>125</v>
      </c>
      <c r="H36" s="10">
        <f t="shared" si="1"/>
        <v>31.25</v>
      </c>
      <c r="I36" s="10">
        <f t="shared" si="2"/>
        <v>6.25</v>
      </c>
      <c r="J36" s="10">
        <f t="shared" si="3"/>
        <v>10.416666666666666</v>
      </c>
      <c r="K36" s="10">
        <f t="shared" si="4"/>
        <v>15.625</v>
      </c>
      <c r="L36" s="38">
        <f t="shared" si="9"/>
        <v>1.25</v>
      </c>
    </row>
    <row r="37" spans="1:12" s="30" customFormat="1" ht="15" x14ac:dyDescent="0.25">
      <c r="A37" s="39" t="s">
        <v>89</v>
      </c>
      <c r="B37" s="39"/>
      <c r="C37" s="26">
        <f>C38</f>
        <v>98497.326758076131</v>
      </c>
      <c r="D37" s="26">
        <f>C37-C25</f>
        <v>67113.042990866117</v>
      </c>
      <c r="E37" s="31">
        <f>C37/C25-1</f>
        <v>2.1384283767209995</v>
      </c>
      <c r="F37" s="27"/>
      <c r="G37" s="28"/>
      <c r="H37" s="28"/>
      <c r="I37" s="28"/>
      <c r="J37" s="28"/>
      <c r="K37" s="28"/>
      <c r="L37" s="29"/>
    </row>
    <row r="38" spans="1:12" ht="15" x14ac:dyDescent="0.25">
      <c r="A38" s="6" t="s">
        <v>35</v>
      </c>
      <c r="B38" s="7" t="s">
        <v>61</v>
      </c>
      <c r="C38" s="9">
        <f>C36+D36</f>
        <v>98497.326758076131</v>
      </c>
      <c r="D38" s="9">
        <f t="shared" si="6"/>
        <v>9849.7326758076142</v>
      </c>
      <c r="E38" s="9">
        <f t="shared" si="7"/>
        <v>1969.9465351615227</v>
      </c>
      <c r="F38" s="8">
        <f t="shared" si="8"/>
        <v>78.79786140646091</v>
      </c>
      <c r="G38" s="10">
        <f t="shared" si="0"/>
        <v>125</v>
      </c>
      <c r="H38" s="10">
        <f t="shared" si="1"/>
        <v>31.25</v>
      </c>
      <c r="I38" s="10">
        <f t="shared" si="2"/>
        <v>6.25</v>
      </c>
      <c r="J38" s="10">
        <f t="shared" si="3"/>
        <v>10.416666666666666</v>
      </c>
      <c r="K38" s="10">
        <f t="shared" si="4"/>
        <v>15.625</v>
      </c>
      <c r="L38" s="38">
        <f t="shared" si="9"/>
        <v>1.25</v>
      </c>
    </row>
    <row r="39" spans="1:12" ht="15" x14ac:dyDescent="0.25">
      <c r="A39" s="6" t="s">
        <v>36</v>
      </c>
      <c r="B39" s="7" t="s">
        <v>62</v>
      </c>
      <c r="C39" s="9">
        <f t="shared" si="5"/>
        <v>108347.05943388374</v>
      </c>
      <c r="D39" s="9">
        <f t="shared" si="6"/>
        <v>10834.705943388375</v>
      </c>
      <c r="E39" s="9">
        <f t="shared" si="7"/>
        <v>2166.9411886776747</v>
      </c>
      <c r="F39" s="8">
        <f t="shared" si="8"/>
        <v>86.677647547106986</v>
      </c>
      <c r="G39" s="10">
        <f t="shared" si="0"/>
        <v>125.00000000000003</v>
      </c>
      <c r="H39" s="10">
        <f t="shared" si="1"/>
        <v>31.250000000000007</v>
      </c>
      <c r="I39" s="10">
        <f t="shared" si="2"/>
        <v>6.2500000000000018</v>
      </c>
      <c r="J39" s="10">
        <f t="shared" si="3"/>
        <v>10.41666666666667</v>
      </c>
      <c r="K39" s="10">
        <f t="shared" si="4"/>
        <v>15.625000000000004</v>
      </c>
      <c r="L39" s="38">
        <f t="shared" si="9"/>
        <v>1.2500000000000002</v>
      </c>
    </row>
    <row r="40" spans="1:12" ht="15" x14ac:dyDescent="0.25">
      <c r="A40" s="6" t="s">
        <v>37</v>
      </c>
      <c r="B40" s="7" t="s">
        <v>63</v>
      </c>
      <c r="C40" s="9">
        <f t="shared" si="5"/>
        <v>119181.76537727211</v>
      </c>
      <c r="D40" s="9">
        <f t="shared" si="6"/>
        <v>11918.176537727211</v>
      </c>
      <c r="E40" s="9">
        <f t="shared" si="7"/>
        <v>2383.6353075454422</v>
      </c>
      <c r="F40" s="8">
        <f t="shared" si="8"/>
        <v>95.345412301817689</v>
      </c>
      <c r="G40" s="10">
        <f t="shared" si="0"/>
        <v>125</v>
      </c>
      <c r="H40" s="10">
        <f t="shared" si="1"/>
        <v>31.25</v>
      </c>
      <c r="I40" s="10">
        <f t="shared" si="2"/>
        <v>6.25</v>
      </c>
      <c r="J40" s="10">
        <f t="shared" si="3"/>
        <v>10.416666666666666</v>
      </c>
      <c r="K40" s="10">
        <f t="shared" si="4"/>
        <v>15.625</v>
      </c>
      <c r="L40" s="38">
        <f t="shared" si="9"/>
        <v>1.25</v>
      </c>
    </row>
    <row r="41" spans="1:12" ht="15" x14ac:dyDescent="0.25">
      <c r="A41" s="6" t="s">
        <v>38</v>
      </c>
      <c r="B41" s="7" t="s">
        <v>64</v>
      </c>
      <c r="C41" s="9">
        <f t="shared" si="5"/>
        <v>131099.94191499933</v>
      </c>
      <c r="D41" s="9">
        <f t="shared" si="6"/>
        <v>13109.994191499934</v>
      </c>
      <c r="E41" s="9">
        <f t="shared" si="7"/>
        <v>2621.9988382999868</v>
      </c>
      <c r="F41" s="8">
        <f t="shared" si="8"/>
        <v>104.87995353199948</v>
      </c>
      <c r="G41" s="10">
        <f t="shared" si="0"/>
        <v>125</v>
      </c>
      <c r="H41" s="10">
        <f t="shared" si="1"/>
        <v>31.25</v>
      </c>
      <c r="I41" s="10">
        <f t="shared" si="2"/>
        <v>6.25</v>
      </c>
      <c r="J41" s="10">
        <f t="shared" si="3"/>
        <v>10.416666666666666</v>
      </c>
      <c r="K41" s="10">
        <f t="shared" si="4"/>
        <v>15.625</v>
      </c>
      <c r="L41" s="38">
        <f t="shared" si="9"/>
        <v>1.25</v>
      </c>
    </row>
    <row r="42" spans="1:12" ht="15" x14ac:dyDescent="0.25">
      <c r="A42" s="6" t="s">
        <v>39</v>
      </c>
      <c r="B42" s="7" t="s">
        <v>65</v>
      </c>
      <c r="C42" s="9">
        <f t="shared" si="5"/>
        <v>144209.93610649926</v>
      </c>
      <c r="D42" s="9">
        <f t="shared" si="6"/>
        <v>14420.993610649926</v>
      </c>
      <c r="E42" s="9">
        <f t="shared" si="7"/>
        <v>2884.1987221299851</v>
      </c>
      <c r="F42" s="8">
        <f t="shared" si="8"/>
        <v>115.3679488851994</v>
      </c>
      <c r="G42" s="10">
        <f t="shared" si="0"/>
        <v>125.00000000000001</v>
      </c>
      <c r="H42" s="10">
        <f t="shared" si="1"/>
        <v>31.250000000000004</v>
      </c>
      <c r="I42" s="10">
        <f t="shared" si="2"/>
        <v>6.2500000000000009</v>
      </c>
      <c r="J42" s="10">
        <f t="shared" si="3"/>
        <v>10.416666666666668</v>
      </c>
      <c r="K42" s="10">
        <f t="shared" si="4"/>
        <v>15.625000000000002</v>
      </c>
      <c r="L42" s="38">
        <f t="shared" si="9"/>
        <v>1.2500000000000002</v>
      </c>
    </row>
    <row r="43" spans="1:12" ht="15" x14ac:dyDescent="0.25">
      <c r="A43" s="6" t="s">
        <v>40</v>
      </c>
      <c r="B43" s="7" t="s">
        <v>66</v>
      </c>
      <c r="C43" s="9">
        <f t="shared" si="5"/>
        <v>158630.92971714918</v>
      </c>
      <c r="D43" s="9">
        <f t="shared" si="6"/>
        <v>15863.092971714919</v>
      </c>
      <c r="E43" s="9">
        <f t="shared" si="7"/>
        <v>3172.6185943429837</v>
      </c>
      <c r="F43" s="8">
        <f t="shared" si="8"/>
        <v>126.90474377371935</v>
      </c>
      <c r="G43" s="10">
        <f t="shared" si="0"/>
        <v>125.00000000000001</v>
      </c>
      <c r="H43" s="10">
        <f t="shared" si="1"/>
        <v>31.250000000000004</v>
      </c>
      <c r="I43" s="10">
        <f t="shared" si="2"/>
        <v>6.2500000000000009</v>
      </c>
      <c r="J43" s="10">
        <f t="shared" si="3"/>
        <v>10.416666666666668</v>
      </c>
      <c r="K43" s="10">
        <f t="shared" si="4"/>
        <v>15.625000000000002</v>
      </c>
      <c r="L43" s="38">
        <f t="shared" si="9"/>
        <v>1.2500000000000002</v>
      </c>
    </row>
    <row r="44" spans="1:12" ht="15" x14ac:dyDescent="0.25">
      <c r="A44" s="6" t="s">
        <v>41</v>
      </c>
      <c r="B44" s="7" t="s">
        <v>67</v>
      </c>
      <c r="C44" s="9">
        <f t="shared" si="5"/>
        <v>174494.02268886409</v>
      </c>
      <c r="D44" s="9">
        <f t="shared" si="6"/>
        <v>17449.40226888641</v>
      </c>
      <c r="E44" s="9">
        <f t="shared" si="7"/>
        <v>3489.8804537772817</v>
      </c>
      <c r="F44" s="8">
        <f t="shared" si="8"/>
        <v>139.59521815109127</v>
      </c>
      <c r="G44" s="10">
        <f t="shared" si="0"/>
        <v>125</v>
      </c>
      <c r="H44" s="10">
        <f t="shared" si="1"/>
        <v>31.25</v>
      </c>
      <c r="I44" s="10">
        <f t="shared" si="2"/>
        <v>6.25</v>
      </c>
      <c r="J44" s="10">
        <f t="shared" si="3"/>
        <v>10.416666666666666</v>
      </c>
      <c r="K44" s="10">
        <f t="shared" si="4"/>
        <v>15.625</v>
      </c>
      <c r="L44" s="38">
        <f t="shared" si="9"/>
        <v>1.25</v>
      </c>
    </row>
    <row r="45" spans="1:12" ht="15" x14ac:dyDescent="0.25">
      <c r="A45" s="6" t="s">
        <v>42</v>
      </c>
      <c r="B45" s="7" t="s">
        <v>68</v>
      </c>
      <c r="C45" s="9">
        <f t="shared" si="5"/>
        <v>191943.42495775051</v>
      </c>
      <c r="D45" s="9">
        <f t="shared" si="6"/>
        <v>19194.34249577505</v>
      </c>
      <c r="E45" s="9">
        <f t="shared" si="7"/>
        <v>3838.8684991550103</v>
      </c>
      <c r="F45" s="8">
        <f t="shared" si="8"/>
        <v>153.5547399662004</v>
      </c>
      <c r="G45" s="10">
        <f t="shared" si="0"/>
        <v>125</v>
      </c>
      <c r="H45" s="10">
        <f t="shared" si="1"/>
        <v>31.25</v>
      </c>
      <c r="I45" s="10">
        <f t="shared" si="2"/>
        <v>6.25</v>
      </c>
      <c r="J45" s="10">
        <f t="shared" si="3"/>
        <v>10.416666666666666</v>
      </c>
      <c r="K45" s="10">
        <f t="shared" si="4"/>
        <v>15.625</v>
      </c>
      <c r="L45" s="38">
        <f t="shared" si="9"/>
        <v>1.25</v>
      </c>
    </row>
    <row r="46" spans="1:12" ht="15" x14ac:dyDescent="0.25">
      <c r="A46" s="6" t="s">
        <v>43</v>
      </c>
      <c r="B46" s="7" t="s">
        <v>69</v>
      </c>
      <c r="C46" s="9">
        <f t="shared" si="5"/>
        <v>211137.76745352556</v>
      </c>
      <c r="D46" s="9">
        <f t="shared" si="6"/>
        <v>21113.776745352559</v>
      </c>
      <c r="E46" s="9">
        <f t="shared" si="7"/>
        <v>4222.7553490705113</v>
      </c>
      <c r="F46" s="8">
        <f t="shared" si="8"/>
        <v>168.91021396282045</v>
      </c>
      <c r="G46" s="10">
        <f t="shared" ref="G46:G75" si="10">D46/F46</f>
        <v>125.00000000000001</v>
      </c>
      <c r="H46" s="10">
        <f t="shared" ref="H46:H75" si="11">G46/4</f>
        <v>31.250000000000004</v>
      </c>
      <c r="I46" s="10">
        <f t="shared" ref="I46:I75" si="12">H46/5</f>
        <v>6.2500000000000009</v>
      </c>
      <c r="J46" s="10">
        <f t="shared" ref="J46:J75" si="13">H46/3</f>
        <v>10.416666666666668</v>
      </c>
      <c r="K46" s="10">
        <f t="shared" ref="K46:K75" si="14">H46/2</f>
        <v>15.625000000000002</v>
      </c>
      <c r="L46" s="38">
        <f t="shared" si="9"/>
        <v>1.2500000000000002</v>
      </c>
    </row>
    <row r="47" spans="1:12" ht="15" x14ac:dyDescent="0.25">
      <c r="A47" s="6" t="s">
        <v>44</v>
      </c>
      <c r="B47" s="7" t="s">
        <v>70</v>
      </c>
      <c r="C47" s="9">
        <f t="shared" si="5"/>
        <v>232251.54419887811</v>
      </c>
      <c r="D47" s="9">
        <f t="shared" si="6"/>
        <v>23225.154419887811</v>
      </c>
      <c r="E47" s="9">
        <f t="shared" si="7"/>
        <v>4645.0308839775626</v>
      </c>
      <c r="F47" s="8">
        <f t="shared" si="8"/>
        <v>185.80123535910249</v>
      </c>
      <c r="G47" s="10">
        <f t="shared" si="10"/>
        <v>125</v>
      </c>
      <c r="H47" s="10">
        <f t="shared" si="11"/>
        <v>31.25</v>
      </c>
      <c r="I47" s="10">
        <f t="shared" si="12"/>
        <v>6.25</v>
      </c>
      <c r="J47" s="10">
        <f t="shared" si="13"/>
        <v>10.416666666666666</v>
      </c>
      <c r="K47" s="10">
        <f t="shared" si="14"/>
        <v>15.625</v>
      </c>
      <c r="L47" s="38">
        <f t="shared" si="9"/>
        <v>1.25</v>
      </c>
    </row>
    <row r="48" spans="1:12" ht="15" x14ac:dyDescent="0.25">
      <c r="A48" s="6" t="s">
        <v>45</v>
      </c>
      <c r="B48" s="7" t="s">
        <v>71</v>
      </c>
      <c r="C48" s="9">
        <f t="shared" si="5"/>
        <v>255476.69861876592</v>
      </c>
      <c r="D48" s="9">
        <f t="shared" si="6"/>
        <v>25547.669861876595</v>
      </c>
      <c r="E48" s="9">
        <f t="shared" si="7"/>
        <v>5109.5339723753186</v>
      </c>
      <c r="F48" s="8">
        <f t="shared" si="8"/>
        <v>204.38135889501274</v>
      </c>
      <c r="G48" s="10">
        <f t="shared" si="10"/>
        <v>125.00000000000001</v>
      </c>
      <c r="H48" s="10">
        <f t="shared" si="11"/>
        <v>31.250000000000004</v>
      </c>
      <c r="I48" s="10">
        <f t="shared" si="12"/>
        <v>6.2500000000000009</v>
      </c>
      <c r="J48" s="10">
        <f t="shared" si="13"/>
        <v>10.416666666666668</v>
      </c>
      <c r="K48" s="10">
        <f t="shared" si="14"/>
        <v>15.625000000000002</v>
      </c>
      <c r="L48" s="38">
        <f t="shared" si="9"/>
        <v>1.2500000000000002</v>
      </c>
    </row>
    <row r="49" spans="1:12" ht="15" x14ac:dyDescent="0.25">
      <c r="A49" s="6" t="s">
        <v>46</v>
      </c>
      <c r="B49" s="7" t="s">
        <v>72</v>
      </c>
      <c r="C49" s="9">
        <f t="shared" si="5"/>
        <v>281024.3684806425</v>
      </c>
      <c r="D49" s="9">
        <f t="shared" si="6"/>
        <v>28102.436848064252</v>
      </c>
      <c r="E49" s="9">
        <f t="shared" si="7"/>
        <v>5620.4873696128498</v>
      </c>
      <c r="F49" s="8">
        <f t="shared" si="8"/>
        <v>224.81949478451398</v>
      </c>
      <c r="G49" s="10">
        <f t="shared" si="10"/>
        <v>125.00000000000001</v>
      </c>
      <c r="H49" s="10">
        <f t="shared" si="11"/>
        <v>31.250000000000004</v>
      </c>
      <c r="I49" s="10">
        <f t="shared" si="12"/>
        <v>6.2500000000000009</v>
      </c>
      <c r="J49" s="10">
        <f t="shared" si="13"/>
        <v>10.416666666666668</v>
      </c>
      <c r="K49" s="10">
        <f t="shared" si="14"/>
        <v>15.625000000000002</v>
      </c>
      <c r="L49" s="38">
        <f t="shared" si="9"/>
        <v>1.2500000000000002</v>
      </c>
    </row>
    <row r="50" spans="1:12" s="30" customFormat="1" ht="15" x14ac:dyDescent="0.25">
      <c r="A50" s="39" t="s">
        <v>90</v>
      </c>
      <c r="B50" s="39"/>
      <c r="C50" s="26">
        <f>C51</f>
        <v>309126.80532870675</v>
      </c>
      <c r="D50" s="32">
        <f>C50-C38</f>
        <v>210629.4785706306</v>
      </c>
      <c r="E50" s="31">
        <f>C50/C38-1</f>
        <v>2.1384283767209995</v>
      </c>
      <c r="F50" s="27"/>
      <c r="G50" s="28"/>
      <c r="H50" s="28"/>
      <c r="I50" s="28"/>
      <c r="J50" s="28"/>
      <c r="K50" s="28"/>
      <c r="L50" s="29"/>
    </row>
    <row r="51" spans="1:12" ht="15" x14ac:dyDescent="0.25">
      <c r="A51" s="6" t="s">
        <v>47</v>
      </c>
      <c r="B51" s="7" t="s">
        <v>61</v>
      </c>
      <c r="C51" s="9">
        <f>C49+D49</f>
        <v>309126.80532870675</v>
      </c>
      <c r="D51" s="9">
        <f t="shared" si="6"/>
        <v>30912.680532870676</v>
      </c>
      <c r="E51" s="9">
        <f t="shared" si="7"/>
        <v>6182.5361065741354</v>
      </c>
      <c r="F51" s="8">
        <f t="shared" si="8"/>
        <v>247.30144426296542</v>
      </c>
      <c r="G51" s="10">
        <f t="shared" si="10"/>
        <v>125</v>
      </c>
      <c r="H51" s="10">
        <f t="shared" si="11"/>
        <v>31.25</v>
      </c>
      <c r="I51" s="10">
        <f t="shared" si="12"/>
        <v>6.25</v>
      </c>
      <c r="J51" s="10">
        <f t="shared" si="13"/>
        <v>10.416666666666666</v>
      </c>
      <c r="K51" s="10">
        <f t="shared" si="14"/>
        <v>15.625</v>
      </c>
      <c r="L51" s="38">
        <f t="shared" si="9"/>
        <v>1.25</v>
      </c>
    </row>
    <row r="52" spans="1:12" ht="15" x14ac:dyDescent="0.25">
      <c r="A52" s="6" t="s">
        <v>48</v>
      </c>
      <c r="B52" s="7" t="s">
        <v>62</v>
      </c>
      <c r="C52" s="9">
        <f t="shared" si="5"/>
        <v>340039.48586157744</v>
      </c>
      <c r="D52" s="9">
        <f t="shared" si="6"/>
        <v>34003.948586157749</v>
      </c>
      <c r="E52" s="9">
        <f t="shared" si="7"/>
        <v>6800.7897172315488</v>
      </c>
      <c r="F52" s="8">
        <f t="shared" si="8"/>
        <v>272.03158868926198</v>
      </c>
      <c r="G52" s="10">
        <f t="shared" si="10"/>
        <v>125</v>
      </c>
      <c r="H52" s="10">
        <f t="shared" si="11"/>
        <v>31.25</v>
      </c>
      <c r="I52" s="10">
        <f t="shared" si="12"/>
        <v>6.25</v>
      </c>
      <c r="J52" s="10">
        <f t="shared" si="13"/>
        <v>10.416666666666666</v>
      </c>
      <c r="K52" s="10">
        <f t="shared" si="14"/>
        <v>15.625</v>
      </c>
      <c r="L52" s="38">
        <f t="shared" si="9"/>
        <v>1.25</v>
      </c>
    </row>
    <row r="53" spans="1:12" ht="15" x14ac:dyDescent="0.25">
      <c r="A53" s="6" t="s">
        <v>49</v>
      </c>
      <c r="B53" s="7" t="s">
        <v>63</v>
      </c>
      <c r="C53" s="9">
        <f t="shared" si="5"/>
        <v>374043.4344477352</v>
      </c>
      <c r="D53" s="9">
        <f t="shared" si="6"/>
        <v>37404.34344477352</v>
      </c>
      <c r="E53" s="9">
        <f t="shared" si="7"/>
        <v>7480.8686889547043</v>
      </c>
      <c r="F53" s="8">
        <f t="shared" si="8"/>
        <v>299.23474755818819</v>
      </c>
      <c r="G53" s="10">
        <f t="shared" si="10"/>
        <v>124.99999999999999</v>
      </c>
      <c r="H53" s="10">
        <f t="shared" si="11"/>
        <v>31.249999999999996</v>
      </c>
      <c r="I53" s="10">
        <f t="shared" si="12"/>
        <v>6.2499999999999991</v>
      </c>
      <c r="J53" s="10">
        <f t="shared" si="13"/>
        <v>10.416666666666666</v>
      </c>
      <c r="K53" s="10">
        <f t="shared" si="14"/>
        <v>15.624999999999998</v>
      </c>
      <c r="L53" s="38">
        <f t="shared" si="9"/>
        <v>1.2499999999999998</v>
      </c>
    </row>
    <row r="54" spans="1:12" ht="15" x14ac:dyDescent="0.25">
      <c r="A54" s="6" t="s">
        <v>50</v>
      </c>
      <c r="B54" s="7" t="s">
        <v>64</v>
      </c>
      <c r="C54" s="9">
        <f t="shared" si="5"/>
        <v>411447.77789250872</v>
      </c>
      <c r="D54" s="9">
        <f t="shared" si="6"/>
        <v>41144.777789250875</v>
      </c>
      <c r="E54" s="9">
        <f t="shared" si="7"/>
        <v>8228.955557850175</v>
      </c>
      <c r="F54" s="8">
        <f t="shared" si="8"/>
        <v>329.15822231400699</v>
      </c>
      <c r="G54" s="10">
        <f t="shared" si="10"/>
        <v>125</v>
      </c>
      <c r="H54" s="10">
        <f t="shared" si="11"/>
        <v>31.25</v>
      </c>
      <c r="I54" s="10">
        <f t="shared" si="12"/>
        <v>6.25</v>
      </c>
      <c r="J54" s="10">
        <f t="shared" si="13"/>
        <v>10.416666666666666</v>
      </c>
      <c r="K54" s="10">
        <f t="shared" si="14"/>
        <v>15.625</v>
      </c>
      <c r="L54" s="38">
        <f t="shared" si="9"/>
        <v>1.25</v>
      </c>
    </row>
    <row r="55" spans="1:12" ht="15" x14ac:dyDescent="0.25">
      <c r="A55" s="6" t="s">
        <v>51</v>
      </c>
      <c r="B55" s="7" t="s">
        <v>65</v>
      </c>
      <c r="C55" s="9">
        <f t="shared" si="5"/>
        <v>452592.55568175961</v>
      </c>
      <c r="D55" s="9">
        <f t="shared" si="6"/>
        <v>45259.255568175962</v>
      </c>
      <c r="E55" s="9">
        <f t="shared" si="7"/>
        <v>9051.8511136351917</v>
      </c>
      <c r="F55" s="8">
        <f t="shared" si="8"/>
        <v>362.07404454540767</v>
      </c>
      <c r="G55" s="10">
        <f t="shared" si="10"/>
        <v>125.00000000000001</v>
      </c>
      <c r="H55" s="10">
        <f t="shared" si="11"/>
        <v>31.250000000000004</v>
      </c>
      <c r="I55" s="10">
        <f t="shared" si="12"/>
        <v>6.2500000000000009</v>
      </c>
      <c r="J55" s="10">
        <f t="shared" si="13"/>
        <v>10.416666666666668</v>
      </c>
      <c r="K55" s="10">
        <f t="shared" si="14"/>
        <v>15.625000000000002</v>
      </c>
      <c r="L55" s="38">
        <f t="shared" si="9"/>
        <v>1.2500000000000002</v>
      </c>
    </row>
    <row r="56" spans="1:12" ht="15" x14ac:dyDescent="0.25">
      <c r="A56" s="6" t="s">
        <v>52</v>
      </c>
      <c r="B56" s="7" t="s">
        <v>66</v>
      </c>
      <c r="C56" s="9">
        <f t="shared" si="5"/>
        <v>497851.81124993559</v>
      </c>
      <c r="D56" s="9">
        <f t="shared" si="6"/>
        <v>49785.181124993564</v>
      </c>
      <c r="E56" s="9">
        <f t="shared" si="7"/>
        <v>9957.036224998712</v>
      </c>
      <c r="F56" s="8">
        <f t="shared" si="8"/>
        <v>398.28144899994845</v>
      </c>
      <c r="G56" s="10">
        <f t="shared" si="10"/>
        <v>125.00000000000001</v>
      </c>
      <c r="H56" s="10">
        <f t="shared" si="11"/>
        <v>31.250000000000004</v>
      </c>
      <c r="I56" s="10">
        <f t="shared" si="12"/>
        <v>6.2500000000000009</v>
      </c>
      <c r="J56" s="10">
        <f t="shared" si="13"/>
        <v>10.416666666666668</v>
      </c>
      <c r="K56" s="10">
        <f t="shared" si="14"/>
        <v>15.625000000000002</v>
      </c>
      <c r="L56" s="38">
        <f t="shared" si="9"/>
        <v>1.2500000000000002</v>
      </c>
    </row>
    <row r="57" spans="1:12" ht="15" x14ac:dyDescent="0.25">
      <c r="A57" s="6" t="s">
        <v>53</v>
      </c>
      <c r="B57" s="7" t="s">
        <v>67</v>
      </c>
      <c r="C57" s="9">
        <f t="shared" si="5"/>
        <v>547636.99237492913</v>
      </c>
      <c r="D57" s="9">
        <f t="shared" si="6"/>
        <v>54763.699237492918</v>
      </c>
      <c r="E57" s="9">
        <f t="shared" si="7"/>
        <v>10952.739847498582</v>
      </c>
      <c r="F57" s="8">
        <f t="shared" si="8"/>
        <v>438.10959389994326</v>
      </c>
      <c r="G57" s="10">
        <f t="shared" si="10"/>
        <v>125.00000000000003</v>
      </c>
      <c r="H57" s="10">
        <f t="shared" si="11"/>
        <v>31.250000000000007</v>
      </c>
      <c r="I57" s="10">
        <f t="shared" si="12"/>
        <v>6.2500000000000018</v>
      </c>
      <c r="J57" s="10">
        <f t="shared" si="13"/>
        <v>10.41666666666667</v>
      </c>
      <c r="K57" s="10">
        <f t="shared" si="14"/>
        <v>15.625000000000004</v>
      </c>
      <c r="L57" s="38">
        <f t="shared" si="9"/>
        <v>1.2500000000000002</v>
      </c>
    </row>
    <row r="58" spans="1:12" ht="15" x14ac:dyDescent="0.25">
      <c r="A58" s="6" t="s">
        <v>54</v>
      </c>
      <c r="B58" s="7" t="s">
        <v>68</v>
      </c>
      <c r="C58" s="9">
        <f t="shared" si="5"/>
        <v>602400.691612422</v>
      </c>
      <c r="D58" s="9">
        <f t="shared" si="6"/>
        <v>60240.069161242202</v>
      </c>
      <c r="E58" s="9">
        <f t="shared" si="7"/>
        <v>12048.01383224844</v>
      </c>
      <c r="F58" s="8">
        <f t="shared" si="8"/>
        <v>481.92055328993757</v>
      </c>
      <c r="G58" s="10">
        <f t="shared" si="10"/>
        <v>125.00000000000001</v>
      </c>
      <c r="H58" s="10">
        <f t="shared" si="11"/>
        <v>31.250000000000004</v>
      </c>
      <c r="I58" s="10">
        <f t="shared" si="12"/>
        <v>6.2500000000000009</v>
      </c>
      <c r="J58" s="10">
        <f t="shared" si="13"/>
        <v>10.416666666666668</v>
      </c>
      <c r="K58" s="10">
        <f t="shared" si="14"/>
        <v>15.625000000000002</v>
      </c>
      <c r="L58" s="38">
        <f t="shared" si="9"/>
        <v>1.2500000000000002</v>
      </c>
    </row>
    <row r="59" spans="1:12" ht="15" x14ac:dyDescent="0.25">
      <c r="A59" s="6" t="s">
        <v>55</v>
      </c>
      <c r="B59" s="7" t="s">
        <v>69</v>
      </c>
      <c r="C59" s="9">
        <f t="shared" si="5"/>
        <v>662640.76077366422</v>
      </c>
      <c r="D59" s="9">
        <f t="shared" si="6"/>
        <v>66264.076077366422</v>
      </c>
      <c r="E59" s="9">
        <f t="shared" si="7"/>
        <v>13252.815215473285</v>
      </c>
      <c r="F59" s="8">
        <f t="shared" si="8"/>
        <v>530.1126086189314</v>
      </c>
      <c r="G59" s="10">
        <f t="shared" si="10"/>
        <v>125</v>
      </c>
      <c r="H59" s="10">
        <f t="shared" si="11"/>
        <v>31.25</v>
      </c>
      <c r="I59" s="10">
        <f t="shared" si="12"/>
        <v>6.25</v>
      </c>
      <c r="J59" s="10">
        <f t="shared" si="13"/>
        <v>10.416666666666666</v>
      </c>
      <c r="K59" s="10">
        <f t="shared" si="14"/>
        <v>15.625</v>
      </c>
      <c r="L59" s="38">
        <f t="shared" si="9"/>
        <v>1.25</v>
      </c>
    </row>
    <row r="60" spans="1:12" ht="15" x14ac:dyDescent="0.25">
      <c r="A60" s="6" t="s">
        <v>56</v>
      </c>
      <c r="B60" s="7" t="s">
        <v>70</v>
      </c>
      <c r="C60" s="9">
        <f t="shared" si="5"/>
        <v>728904.83685103059</v>
      </c>
      <c r="D60" s="9">
        <f t="shared" si="6"/>
        <v>72890.483685103056</v>
      </c>
      <c r="E60" s="9">
        <f t="shared" si="7"/>
        <v>14578.096737020613</v>
      </c>
      <c r="F60" s="8">
        <f t="shared" si="8"/>
        <v>583.12386948082451</v>
      </c>
      <c r="G60" s="10">
        <f t="shared" si="10"/>
        <v>124.99999999999999</v>
      </c>
      <c r="H60" s="10">
        <f t="shared" si="11"/>
        <v>31.249999999999996</v>
      </c>
      <c r="I60" s="10">
        <f t="shared" si="12"/>
        <v>6.2499999999999991</v>
      </c>
      <c r="J60" s="10">
        <f t="shared" si="13"/>
        <v>10.416666666666666</v>
      </c>
      <c r="K60" s="10">
        <f t="shared" si="14"/>
        <v>15.624999999999998</v>
      </c>
      <c r="L60" s="38">
        <f t="shared" si="9"/>
        <v>1.2499999999999998</v>
      </c>
    </row>
    <row r="61" spans="1:12" ht="15" x14ac:dyDescent="0.25">
      <c r="A61" s="6" t="s">
        <v>57</v>
      </c>
      <c r="B61" s="7" t="s">
        <v>71</v>
      </c>
      <c r="C61" s="9">
        <f t="shared" si="5"/>
        <v>801795.3205361336</v>
      </c>
      <c r="D61" s="9">
        <f t="shared" si="6"/>
        <v>80179.532053613366</v>
      </c>
      <c r="E61" s="9">
        <f t="shared" si="7"/>
        <v>16035.906410722673</v>
      </c>
      <c r="F61" s="8">
        <f t="shared" si="8"/>
        <v>641.43625642890697</v>
      </c>
      <c r="G61" s="10">
        <f t="shared" si="10"/>
        <v>124.99999999999999</v>
      </c>
      <c r="H61" s="10">
        <f t="shared" si="11"/>
        <v>31.249999999999996</v>
      </c>
      <c r="I61" s="10">
        <f t="shared" si="12"/>
        <v>6.2499999999999991</v>
      </c>
      <c r="J61" s="10">
        <f t="shared" si="13"/>
        <v>10.416666666666666</v>
      </c>
      <c r="K61" s="10">
        <f t="shared" si="14"/>
        <v>15.624999999999998</v>
      </c>
      <c r="L61" s="38">
        <f t="shared" si="9"/>
        <v>1.2499999999999998</v>
      </c>
    </row>
    <row r="62" spans="1:12" ht="15" x14ac:dyDescent="0.25">
      <c r="A62" s="6" t="s">
        <v>58</v>
      </c>
      <c r="B62" s="7" t="s">
        <v>72</v>
      </c>
      <c r="C62" s="9">
        <f t="shared" si="5"/>
        <v>881974.85258974694</v>
      </c>
      <c r="D62" s="9">
        <f t="shared" si="6"/>
        <v>88197.485258974702</v>
      </c>
      <c r="E62" s="9">
        <f t="shared" si="7"/>
        <v>17639.49705179494</v>
      </c>
      <c r="F62" s="8">
        <f t="shared" si="8"/>
        <v>705.57988207179767</v>
      </c>
      <c r="G62" s="10">
        <f t="shared" si="10"/>
        <v>124.99999999999999</v>
      </c>
      <c r="H62" s="10">
        <f t="shared" si="11"/>
        <v>31.249999999999996</v>
      </c>
      <c r="I62" s="10">
        <f t="shared" si="12"/>
        <v>6.2499999999999991</v>
      </c>
      <c r="J62" s="10">
        <f t="shared" si="13"/>
        <v>10.416666666666666</v>
      </c>
      <c r="K62" s="10">
        <f t="shared" si="14"/>
        <v>15.624999999999998</v>
      </c>
      <c r="L62" s="38">
        <f t="shared" si="9"/>
        <v>1.2499999999999998</v>
      </c>
    </row>
    <row r="63" spans="1:12" s="30" customFormat="1" ht="15" x14ac:dyDescent="0.25">
      <c r="A63" s="39" t="s">
        <v>91</v>
      </c>
      <c r="B63" s="39"/>
      <c r="C63" s="26">
        <f>C64</f>
        <v>970172.33784872165</v>
      </c>
      <c r="D63" s="26">
        <f>C63-C51</f>
        <v>661045.53252001491</v>
      </c>
      <c r="E63" s="31">
        <f>C63/C51-1</f>
        <v>2.1384283767209999</v>
      </c>
      <c r="F63" s="27"/>
      <c r="G63" s="28"/>
      <c r="H63" s="28"/>
      <c r="I63" s="28"/>
      <c r="J63" s="28"/>
      <c r="K63" s="28"/>
      <c r="L63" s="29"/>
    </row>
    <row r="64" spans="1:12" ht="15" x14ac:dyDescent="0.25">
      <c r="A64" s="6" t="s">
        <v>59</v>
      </c>
      <c r="B64" s="7" t="s">
        <v>61</v>
      </c>
      <c r="C64" s="9">
        <f>C62+D62</f>
        <v>970172.33784872165</v>
      </c>
      <c r="D64" s="9">
        <f t="shared" si="6"/>
        <v>97017.233784872165</v>
      </c>
      <c r="E64" s="9">
        <f t="shared" si="7"/>
        <v>19403.446756974434</v>
      </c>
      <c r="F64" s="8">
        <f t="shared" si="8"/>
        <v>776.1378702789774</v>
      </c>
      <c r="G64" s="10">
        <f t="shared" si="10"/>
        <v>124.99999999999999</v>
      </c>
      <c r="H64" s="10">
        <f t="shared" si="11"/>
        <v>31.249999999999996</v>
      </c>
      <c r="I64" s="10">
        <f t="shared" si="12"/>
        <v>6.2499999999999991</v>
      </c>
      <c r="J64" s="10">
        <f t="shared" si="13"/>
        <v>10.416666666666666</v>
      </c>
      <c r="K64" s="10">
        <f t="shared" si="14"/>
        <v>15.624999999999998</v>
      </c>
      <c r="L64" s="38">
        <f t="shared" si="9"/>
        <v>1.2499999999999998</v>
      </c>
    </row>
    <row r="65" spans="1:12" ht="15" x14ac:dyDescent="0.25">
      <c r="A65" s="6" t="s">
        <v>73</v>
      </c>
      <c r="B65" s="7" t="s">
        <v>62</v>
      </c>
      <c r="C65" s="9">
        <f t="shared" si="5"/>
        <v>1067189.5716335939</v>
      </c>
      <c r="D65" s="9">
        <f t="shared" si="6"/>
        <v>106718.95716335939</v>
      </c>
      <c r="E65" s="9">
        <f t="shared" si="7"/>
        <v>21343.791432671878</v>
      </c>
      <c r="F65" s="8">
        <f t="shared" si="8"/>
        <v>853.75165730687513</v>
      </c>
      <c r="G65" s="10">
        <f t="shared" si="10"/>
        <v>125</v>
      </c>
      <c r="H65" s="10">
        <f t="shared" si="11"/>
        <v>31.25</v>
      </c>
      <c r="I65" s="10">
        <f t="shared" si="12"/>
        <v>6.25</v>
      </c>
      <c r="J65" s="10">
        <f t="shared" si="13"/>
        <v>10.416666666666666</v>
      </c>
      <c r="K65" s="10">
        <f t="shared" si="14"/>
        <v>15.625</v>
      </c>
      <c r="L65" s="38">
        <f t="shared" si="9"/>
        <v>1.25</v>
      </c>
    </row>
    <row r="66" spans="1:12" ht="15" x14ac:dyDescent="0.25">
      <c r="A66" s="6" t="s">
        <v>74</v>
      </c>
      <c r="B66" s="7" t="s">
        <v>63</v>
      </c>
      <c r="C66" s="9">
        <f t="shared" si="5"/>
        <v>1173908.5287969531</v>
      </c>
      <c r="D66" s="9">
        <f t="shared" si="6"/>
        <v>117390.85287969532</v>
      </c>
      <c r="E66" s="9">
        <f t="shared" si="7"/>
        <v>23478.170575939064</v>
      </c>
      <c r="F66" s="8">
        <f t="shared" si="8"/>
        <v>939.12682303756253</v>
      </c>
      <c r="G66" s="10">
        <f t="shared" si="10"/>
        <v>125</v>
      </c>
      <c r="H66" s="10">
        <f t="shared" si="11"/>
        <v>31.25</v>
      </c>
      <c r="I66" s="10">
        <f t="shared" si="12"/>
        <v>6.25</v>
      </c>
      <c r="J66" s="10">
        <f t="shared" si="13"/>
        <v>10.416666666666666</v>
      </c>
      <c r="K66" s="10">
        <f t="shared" si="14"/>
        <v>15.625</v>
      </c>
      <c r="L66" s="38">
        <f t="shared" si="9"/>
        <v>1.25</v>
      </c>
    </row>
    <row r="67" spans="1:12" ht="15" x14ac:dyDescent="0.25">
      <c r="A67" s="6" t="s">
        <v>75</v>
      </c>
      <c r="B67" s="7" t="s">
        <v>64</v>
      </c>
      <c r="C67" s="9">
        <f t="shared" si="5"/>
        <v>1291299.3816766485</v>
      </c>
      <c r="D67" s="9">
        <f t="shared" si="6"/>
        <v>129129.93816766486</v>
      </c>
      <c r="E67" s="9">
        <f t="shared" si="7"/>
        <v>25825.987633532972</v>
      </c>
      <c r="F67" s="8">
        <f t="shared" si="8"/>
        <v>1033.0395053413188</v>
      </c>
      <c r="G67" s="10">
        <f t="shared" si="10"/>
        <v>125.00000000000001</v>
      </c>
      <c r="H67" s="10">
        <f t="shared" si="11"/>
        <v>31.250000000000004</v>
      </c>
      <c r="I67" s="10">
        <f t="shared" si="12"/>
        <v>6.2500000000000009</v>
      </c>
      <c r="J67" s="10">
        <f t="shared" si="13"/>
        <v>10.416666666666668</v>
      </c>
      <c r="K67" s="10">
        <f t="shared" si="14"/>
        <v>15.625000000000002</v>
      </c>
      <c r="L67" s="38">
        <f t="shared" si="9"/>
        <v>1.2500000000000002</v>
      </c>
    </row>
    <row r="68" spans="1:12" ht="15" x14ac:dyDescent="0.25">
      <c r="A68" s="6" t="s">
        <v>76</v>
      </c>
      <c r="B68" s="7" t="s">
        <v>65</v>
      </c>
      <c r="C68" s="9">
        <f t="shared" si="5"/>
        <v>1420429.3198443134</v>
      </c>
      <c r="D68" s="9">
        <f t="shared" si="6"/>
        <v>142042.93198443134</v>
      </c>
      <c r="E68" s="9">
        <f t="shared" si="7"/>
        <v>28408.586396886269</v>
      </c>
      <c r="F68" s="8">
        <f t="shared" si="8"/>
        <v>1136.3434558754507</v>
      </c>
      <c r="G68" s="10">
        <f t="shared" si="10"/>
        <v>125.00000000000001</v>
      </c>
      <c r="H68" s="10">
        <f t="shared" si="11"/>
        <v>31.250000000000004</v>
      </c>
      <c r="I68" s="10">
        <f t="shared" si="12"/>
        <v>6.2500000000000009</v>
      </c>
      <c r="J68" s="10">
        <f t="shared" si="13"/>
        <v>10.416666666666668</v>
      </c>
      <c r="K68" s="10">
        <f t="shared" si="14"/>
        <v>15.625000000000002</v>
      </c>
      <c r="L68" s="38">
        <f t="shared" si="9"/>
        <v>1.2500000000000002</v>
      </c>
    </row>
    <row r="69" spans="1:12" ht="15" x14ac:dyDescent="0.25">
      <c r="A69" s="6" t="s">
        <v>77</v>
      </c>
      <c r="B69" s="7" t="s">
        <v>66</v>
      </c>
      <c r="C69" s="9">
        <f t="shared" si="5"/>
        <v>1562472.2518287448</v>
      </c>
      <c r="D69" s="9">
        <f t="shared" si="6"/>
        <v>156247.22518287448</v>
      </c>
      <c r="E69" s="9">
        <f t="shared" si="7"/>
        <v>31249.445036574896</v>
      </c>
      <c r="F69" s="8">
        <f t="shared" si="8"/>
        <v>1249.9778014629958</v>
      </c>
      <c r="G69" s="10">
        <f t="shared" si="10"/>
        <v>125</v>
      </c>
      <c r="H69" s="10">
        <f t="shared" si="11"/>
        <v>31.25</v>
      </c>
      <c r="I69" s="10">
        <f t="shared" si="12"/>
        <v>6.25</v>
      </c>
      <c r="J69" s="10">
        <f t="shared" si="13"/>
        <v>10.416666666666666</v>
      </c>
      <c r="K69" s="10">
        <f t="shared" si="14"/>
        <v>15.625</v>
      </c>
      <c r="L69" s="38">
        <f t="shared" si="9"/>
        <v>1.25</v>
      </c>
    </row>
    <row r="70" spans="1:12" ht="15" x14ac:dyDescent="0.25">
      <c r="A70" s="6" t="s">
        <v>78</v>
      </c>
      <c r="B70" s="7" t="s">
        <v>67</v>
      </c>
      <c r="C70" s="9">
        <f t="shared" si="5"/>
        <v>1718719.4770116191</v>
      </c>
      <c r="D70" s="9">
        <f t="shared" si="6"/>
        <v>171871.94770116193</v>
      </c>
      <c r="E70" s="9">
        <f t="shared" si="7"/>
        <v>34374.389540232383</v>
      </c>
      <c r="F70" s="8">
        <f t="shared" si="8"/>
        <v>1374.9755816092954</v>
      </c>
      <c r="G70" s="10">
        <f t="shared" si="10"/>
        <v>125</v>
      </c>
      <c r="H70" s="10">
        <f t="shared" si="11"/>
        <v>31.25</v>
      </c>
      <c r="I70" s="10">
        <f t="shared" si="12"/>
        <v>6.25</v>
      </c>
      <c r="J70" s="10">
        <f t="shared" si="13"/>
        <v>10.416666666666666</v>
      </c>
      <c r="K70" s="10">
        <f t="shared" si="14"/>
        <v>15.625</v>
      </c>
      <c r="L70" s="38">
        <f t="shared" si="9"/>
        <v>1.25</v>
      </c>
    </row>
    <row r="71" spans="1:12" ht="15" x14ac:dyDescent="0.25">
      <c r="A71" s="6" t="s">
        <v>79</v>
      </c>
      <c r="B71" s="7" t="s">
        <v>68</v>
      </c>
      <c r="C71" s="9">
        <f t="shared" si="5"/>
        <v>1890591.4247127811</v>
      </c>
      <c r="D71" s="9">
        <f t="shared" si="6"/>
        <v>189059.14247127812</v>
      </c>
      <c r="E71" s="9">
        <f t="shared" si="7"/>
        <v>37811.82849425562</v>
      </c>
      <c r="F71" s="8">
        <f t="shared" si="8"/>
        <v>1512.4731397702249</v>
      </c>
      <c r="G71" s="10">
        <f t="shared" si="10"/>
        <v>125</v>
      </c>
      <c r="H71" s="10">
        <f t="shared" si="11"/>
        <v>31.25</v>
      </c>
      <c r="I71" s="10">
        <f t="shared" si="12"/>
        <v>6.25</v>
      </c>
      <c r="J71" s="10">
        <f t="shared" si="13"/>
        <v>10.416666666666666</v>
      </c>
      <c r="K71" s="10">
        <f t="shared" si="14"/>
        <v>15.625</v>
      </c>
      <c r="L71" s="38">
        <f t="shared" si="9"/>
        <v>1.25</v>
      </c>
    </row>
    <row r="72" spans="1:12" ht="15" x14ac:dyDescent="0.25">
      <c r="A72" s="6" t="s">
        <v>80</v>
      </c>
      <c r="B72" s="7" t="s">
        <v>69</v>
      </c>
      <c r="C72" s="9">
        <f t="shared" si="5"/>
        <v>2079650.5671840592</v>
      </c>
      <c r="D72" s="9">
        <f t="shared" si="6"/>
        <v>207965.05671840592</v>
      </c>
      <c r="E72" s="9">
        <f t="shared" si="7"/>
        <v>41593.011343681188</v>
      </c>
      <c r="F72" s="8">
        <f t="shared" si="8"/>
        <v>1663.7204537472476</v>
      </c>
      <c r="G72" s="10">
        <f t="shared" si="10"/>
        <v>124.99999999999999</v>
      </c>
      <c r="H72" s="10">
        <f t="shared" si="11"/>
        <v>31.249999999999996</v>
      </c>
      <c r="I72" s="10">
        <f t="shared" si="12"/>
        <v>6.2499999999999991</v>
      </c>
      <c r="J72" s="10">
        <f t="shared" si="13"/>
        <v>10.416666666666666</v>
      </c>
      <c r="K72" s="10">
        <f t="shared" si="14"/>
        <v>15.624999999999998</v>
      </c>
      <c r="L72" s="38">
        <f t="shared" si="9"/>
        <v>1.2499999999999998</v>
      </c>
    </row>
    <row r="73" spans="1:12" ht="15" x14ac:dyDescent="0.25">
      <c r="A73" s="6" t="s">
        <v>81</v>
      </c>
      <c r="B73" s="7" t="s">
        <v>70</v>
      </c>
      <c r="C73" s="9">
        <f t="shared" si="5"/>
        <v>2287615.6239024652</v>
      </c>
      <c r="D73" s="9">
        <f t="shared" si="6"/>
        <v>228761.56239024654</v>
      </c>
      <c r="E73" s="9">
        <f t="shared" si="7"/>
        <v>45752.312478049302</v>
      </c>
      <c r="F73" s="8">
        <f t="shared" si="8"/>
        <v>1830.092499121972</v>
      </c>
      <c r="G73" s="10">
        <f t="shared" si="10"/>
        <v>125.00000000000003</v>
      </c>
      <c r="H73" s="10">
        <f t="shared" si="11"/>
        <v>31.250000000000007</v>
      </c>
      <c r="I73" s="10">
        <f t="shared" si="12"/>
        <v>6.2500000000000018</v>
      </c>
      <c r="J73" s="10">
        <f t="shared" si="13"/>
        <v>10.41666666666667</v>
      </c>
      <c r="K73" s="10">
        <f t="shared" si="14"/>
        <v>15.625000000000004</v>
      </c>
      <c r="L73" s="38">
        <f t="shared" si="9"/>
        <v>1.2500000000000002</v>
      </c>
    </row>
    <row r="74" spans="1:12" ht="15" x14ac:dyDescent="0.25">
      <c r="A74" s="6" t="s">
        <v>82</v>
      </c>
      <c r="B74" s="7" t="s">
        <v>71</v>
      </c>
      <c r="C74" s="9">
        <f t="shared" si="5"/>
        <v>2516377.1862927116</v>
      </c>
      <c r="D74" s="9">
        <f t="shared" si="6"/>
        <v>251637.71862927117</v>
      </c>
      <c r="E74" s="9">
        <f t="shared" si="7"/>
        <v>50327.543725854237</v>
      </c>
      <c r="F74" s="8">
        <f t="shared" si="8"/>
        <v>2013.1017490341694</v>
      </c>
      <c r="G74" s="10">
        <f t="shared" si="10"/>
        <v>125</v>
      </c>
      <c r="H74" s="10">
        <f t="shared" si="11"/>
        <v>31.25</v>
      </c>
      <c r="I74" s="10">
        <f t="shared" si="12"/>
        <v>6.25</v>
      </c>
      <c r="J74" s="10">
        <f t="shared" si="13"/>
        <v>10.416666666666666</v>
      </c>
      <c r="K74" s="10">
        <f t="shared" si="14"/>
        <v>15.625</v>
      </c>
      <c r="L74" s="38">
        <f t="shared" si="9"/>
        <v>1.25</v>
      </c>
    </row>
    <row r="75" spans="1:12" ht="15" x14ac:dyDescent="0.25">
      <c r="A75" s="6" t="s">
        <v>83</v>
      </c>
      <c r="B75" s="7" t="s">
        <v>72</v>
      </c>
      <c r="C75" s="9">
        <f t="shared" si="5"/>
        <v>2768014.9049219829</v>
      </c>
      <c r="D75" s="9">
        <f t="shared" si="6"/>
        <v>276801.49049219833</v>
      </c>
      <c r="E75" s="9">
        <f t="shared" si="7"/>
        <v>55360.298098439656</v>
      </c>
      <c r="F75" s="8">
        <f t="shared" si="8"/>
        <v>2214.4119239375864</v>
      </c>
      <c r="G75" s="10">
        <f t="shared" si="10"/>
        <v>125.00000000000001</v>
      </c>
      <c r="H75" s="10">
        <f t="shared" si="11"/>
        <v>31.250000000000004</v>
      </c>
      <c r="I75" s="10">
        <f t="shared" si="12"/>
        <v>6.2500000000000009</v>
      </c>
      <c r="J75" s="10">
        <f t="shared" si="13"/>
        <v>10.416666666666668</v>
      </c>
      <c r="K75" s="10">
        <f t="shared" si="14"/>
        <v>15.625000000000002</v>
      </c>
      <c r="L75" s="38">
        <f t="shared" si="9"/>
        <v>1.2500000000000002</v>
      </c>
    </row>
    <row r="76" spans="1:12" s="35" customFormat="1" ht="15" customHeight="1" x14ac:dyDescent="0.25">
      <c r="A76" s="39" t="s">
        <v>92</v>
      </c>
      <c r="B76" s="39"/>
      <c r="C76" s="26">
        <f>C75+D75</f>
        <v>3044816.3954141811</v>
      </c>
      <c r="D76" s="26">
        <f>C76-C64</f>
        <v>2074644.0575654595</v>
      </c>
      <c r="E76" s="31">
        <f>C76/C64-1</f>
        <v>2.1384283767209999</v>
      </c>
      <c r="F76" s="33"/>
      <c r="G76" s="34"/>
      <c r="H76" s="34"/>
      <c r="I76" s="34"/>
      <c r="J76" s="34"/>
      <c r="K76" s="34"/>
    </row>
  </sheetData>
  <mergeCells count="6">
    <mergeCell ref="A76:B76"/>
    <mergeCell ref="B4:C4"/>
    <mergeCell ref="A24:B24"/>
    <mergeCell ref="A37:B37"/>
    <mergeCell ref="A50:B50"/>
    <mergeCell ref="A63:B63"/>
  </mergeCells>
  <pageMargins left="1" right="1" top="0.5" bottom="0.5" header="0.5" footer="0.5"/>
  <pageSetup fitToWidth="0" fitToHeight="0" orientation="landscape" useFirstPageNumber="1" r:id="rId1"/>
  <headerFooter alignWithMargins="0"/>
  <ignoredErrors>
    <ignoredError sqref="C64 G12:K23 G64:K64 C13:C23 G25:K36 C25:C36 G38:K49 C38:C49 G51:K62 C51:C6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WEALTH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Nelson</dc:creator>
  <cp:lastModifiedBy>Nick</cp:lastModifiedBy>
  <dcterms:created xsi:type="dcterms:W3CDTF">2014-07-18T00:52:03Z</dcterms:created>
  <dcterms:modified xsi:type="dcterms:W3CDTF">2014-09-01T19:16:04Z</dcterms:modified>
</cp:coreProperties>
</file>