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 data" sheetId="1" r:id="rId4"/>
    <sheet state="visible" name="Deaths,Births,migration" sheetId="2" r:id="rId5"/>
    <sheet state="visible" name="Population" sheetId="3" r:id="rId6"/>
    <sheet state="visible" name="Projection plot" sheetId="4" r:id="rId7"/>
  </sheets>
  <definedNames/>
  <calcPr/>
</workbook>
</file>

<file path=xl/sharedStrings.xml><?xml version="1.0" encoding="utf-8"?>
<sst xmlns="http://schemas.openxmlformats.org/spreadsheetml/2006/main" count="55" uniqueCount="33">
  <si>
    <t>Time(years)</t>
  </si>
  <si>
    <t>Year</t>
  </si>
  <si>
    <t>Population</t>
  </si>
  <si>
    <t>% change</t>
  </si>
  <si>
    <t>Deaths</t>
  </si>
  <si>
    <t>Births</t>
  </si>
  <si>
    <t>Births&gt;Deaths?</t>
  </si>
  <si>
    <t>Population pre migration (net deaths,births)</t>
  </si>
  <si>
    <t xml:space="preserve">Net migration </t>
  </si>
  <si>
    <t>Avg annual rate of change</t>
  </si>
  <si>
    <t>factor</t>
  </si>
  <si>
    <t>Pred @ 2020</t>
  </si>
  <si>
    <t>Pred @ 2019</t>
  </si>
  <si>
    <t>Obs @ 2020</t>
  </si>
  <si>
    <t>Obs @ 2019</t>
  </si>
  <si>
    <t>diff</t>
  </si>
  <si>
    <t>diff %</t>
  </si>
  <si>
    <t>Weighting (last 10 years)</t>
  </si>
  <si>
    <t>Weighting (10 years)</t>
  </si>
  <si>
    <t>Linear regression model</t>
  </si>
  <si>
    <t>beta^hat_1</t>
  </si>
  <si>
    <t>beta^hat_0</t>
  </si>
  <si>
    <t>Coefficients (beta^hat_1,beta^hat_0)</t>
  </si>
  <si>
    <t>Standard errors (beta^hat_1,beta^hat_0)</t>
  </si>
  <si>
    <t>R^2, epsilon</t>
  </si>
  <si>
    <t>F stat, df</t>
  </si>
  <si>
    <t>Reg SS, Res SS</t>
  </si>
  <si>
    <t>t-value</t>
  </si>
  <si>
    <t>95% lower CI</t>
  </si>
  <si>
    <t>95% upper CI</t>
  </si>
  <si>
    <t>Population (observed)</t>
  </si>
  <si>
    <t>Population (linear regression estimate)</t>
  </si>
  <si>
    <t>Population (Forecast function)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</si>
</sst>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"/>
    <numFmt numFmtId="165" formatCode="#,##0.0000"/>
    <numFmt numFmtId="166" formatCode="#,##0.0000000"/>
    <numFmt numFmtId="167" formatCode="0.0000%"/>
    <numFmt numFmtId="168" formatCode="0.0%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9.0"/>
      <color rgb="FF000000"/>
      <name val="&quot;Open Sans&quot;"/>
    </font>
    <font>
      <sz val="11.0"/>
      <color rgb="FF000000"/>
      <name val="Inconsolata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0EEED"/>
        <bgColor rgb="FFF0EE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4" xfId="0" applyAlignment="1" applyBorder="1" applyFont="1" applyNumberFormat="1">
      <alignment horizontal="right" readingOrder="0" shrinkToFit="0" vertical="bottom" wrapText="0"/>
    </xf>
    <xf borderId="3" fillId="0" fontId="3" numFmtId="3" xfId="0" applyAlignment="1" applyBorder="1" applyFont="1" applyNumberFormat="1">
      <alignment horizontal="right" readingOrder="0" vertical="bottom"/>
    </xf>
    <xf borderId="3" fillId="0" fontId="3" numFmtId="3" xfId="0" applyAlignment="1" applyBorder="1" applyFont="1" applyNumberFormat="1">
      <alignment horizontal="right" readingOrder="0" shrinkToFit="0" vertical="bottom" wrapText="0"/>
    </xf>
    <xf borderId="3" fillId="0" fontId="4" numFmtId="4" xfId="0" applyBorder="1" applyFont="1" applyNumberFormat="1"/>
    <xf borderId="0" fillId="0" fontId="4" numFmtId="4" xfId="0" applyFont="1" applyNumberFormat="1"/>
    <xf borderId="4" fillId="0" fontId="3" numFmtId="3" xfId="0" applyAlignment="1" applyBorder="1" applyFont="1" applyNumberFormat="1">
      <alignment horizontal="right" readingOrder="0" vertical="bottom"/>
    </xf>
    <xf borderId="0" fillId="0" fontId="4" numFmtId="10" xfId="0" applyFont="1" applyNumberFormat="1"/>
    <xf borderId="4" fillId="0" fontId="3" numFmtId="3" xfId="0" applyAlignment="1" applyBorder="1" applyFont="1" applyNumberFormat="1">
      <alignment horizontal="right" readingOrder="0" shrinkToFit="0" vertical="bottom" wrapText="0"/>
    </xf>
    <xf borderId="3" fillId="0" fontId="3" numFmtId="10" xfId="0" applyAlignment="1" applyBorder="1" applyFont="1" applyNumberFormat="1">
      <alignment horizontal="right" readingOrder="0" vertical="bottom"/>
    </xf>
    <xf borderId="0" fillId="3" fontId="5" numFmtId="0" xfId="0" applyAlignment="1" applyFill="1" applyFont="1">
      <alignment horizontal="right" readingOrder="0" shrinkToFit="0" vertical="bottom" wrapText="0"/>
    </xf>
    <xf borderId="0" fillId="3" fontId="5" numFmtId="10" xfId="0" applyAlignment="1" applyFont="1" applyNumberFormat="1">
      <alignment horizontal="right" readingOrder="0" shrinkToFit="0" vertical="bottom" wrapText="0"/>
    </xf>
    <xf borderId="3" fillId="0" fontId="2" numFmtId="3" xfId="0" applyAlignment="1" applyBorder="1" applyFont="1" applyNumberFormat="1">
      <alignment horizontal="right" readingOrder="0" shrinkToFit="0" vertical="bottom" wrapText="0"/>
    </xf>
    <xf borderId="4" fillId="0" fontId="2" numFmtId="3" xfId="0" applyAlignment="1" applyBorder="1" applyFont="1" applyNumberFormat="1">
      <alignment horizontal="right" readingOrder="0" shrinkToFit="0" vertical="bottom" wrapText="0"/>
    </xf>
    <xf borderId="3" fillId="0" fontId="2" numFmtId="3" xfId="0" applyAlignment="1" applyBorder="1" applyFont="1" applyNumberFormat="1">
      <alignment horizontal="right"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4" fillId="0" fontId="4" numFmtId="4" xfId="0" applyBorder="1" applyFont="1" applyNumberFormat="1"/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4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6" xfId="0" applyFont="1" applyNumberFormat="1"/>
    <xf borderId="0" fillId="0" fontId="4" numFmtId="167" xfId="0" applyFont="1" applyNumberFormat="1"/>
    <xf borderId="0" fillId="0" fontId="4" numFmtId="3" xfId="0" applyFont="1" applyNumberFormat="1"/>
    <xf borderId="0" fillId="0" fontId="4" numFmtId="168" xfId="0" applyFont="1" applyNumberFormat="1"/>
    <xf borderId="0" fillId="4" fontId="6" numFmtId="0" xfId="0" applyFill="1" applyFont="1"/>
    <xf borderId="0" fillId="0" fontId="4" numFmtId="4" xfId="0" applyAlignment="1" applyFont="1" applyNumberFormat="1">
      <alignment readingOrder="0"/>
    </xf>
    <xf borderId="1" fillId="0" fontId="7" numFmtId="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readingOrder="0"/>
    </xf>
    <xf borderId="1" fillId="0" fontId="4" numFmtId="4" xfId="0" applyBorder="1" applyFont="1" applyNumberForma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'AA data'!$E$2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'AA data'!$B$3:$B$52</c:f>
            </c:strRef>
          </c:cat>
          <c:val>
            <c:numRef>
              <c:f>'AA data'!$E$3:$E$52</c:f>
              <c:numCache/>
            </c:numRef>
          </c:val>
          <c:smooth val="0"/>
        </c:ser>
        <c:ser>
          <c:idx val="1"/>
          <c:order val="1"/>
          <c:tx>
            <c:strRef>
              <c:f>'AA data'!$G$2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'AA data'!$B$3:$B$52</c:f>
            </c:strRef>
          </c:cat>
          <c:val>
            <c:numRef>
              <c:f>'AA data'!$G$3:$G$52</c:f>
              <c:numCache/>
            </c:numRef>
          </c:val>
          <c:smooth val="0"/>
        </c:ser>
        <c:ser>
          <c:idx val="2"/>
          <c:order val="2"/>
          <c:tx>
            <c:strRef>
              <c:f>'AA data'!$K$2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'AA data'!$B$3:$B$52</c:f>
            </c:strRef>
          </c:cat>
          <c:val>
            <c:numRef>
              <c:f>'AA data'!$K$3:$K$51</c:f>
              <c:numCache/>
            </c:numRef>
          </c:val>
          <c:smooth val="0"/>
        </c:ser>
        <c:axId val="1591712971"/>
        <c:axId val="738988945"/>
      </c:lineChart>
      <c:catAx>
        <c:axId val="1591712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988945"/>
      </c:catAx>
      <c:valAx>
        <c:axId val="738988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Population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712971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'AA data'!$K$2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'AA data'!$B$3:$B$52</c:f>
            </c:strRef>
          </c:cat>
          <c:val>
            <c:numRef>
              <c:f>'AA data'!$K$3:$K$51</c:f>
              <c:numCache/>
            </c:numRef>
          </c:val>
        </c:ser>
        <c:ser>
          <c:idx val="1"/>
          <c:order val="1"/>
          <c:tx>
            <c:strRef>
              <c:f>'AA data'!$E$2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'AA data'!$B$3:$B$52</c:f>
            </c:strRef>
          </c:cat>
          <c:val>
            <c:numRef>
              <c:f>'AA data'!$E$3:$E$52</c:f>
              <c:numCache/>
            </c:numRef>
          </c:val>
        </c:ser>
        <c:ser>
          <c:idx val="2"/>
          <c:order val="2"/>
          <c:tx>
            <c:strRef>
              <c:f>'AA data'!$G$2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'AA data'!$B$3:$B$52</c:f>
            </c:strRef>
          </c:cat>
          <c:val>
            <c:numRef>
              <c:f>'AA data'!$G$3:$G$52</c:f>
              <c:numCache/>
            </c:numRef>
          </c:val>
        </c:ser>
        <c:ser>
          <c:idx val="3"/>
          <c:order val="3"/>
          <c:tx>
            <c:strRef>
              <c:f>'AA data'!$C$2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c:spPr>
          <c:trendline>
            <c:name/>
            <c:spPr>
              <a:ln w="19050">
                <a:solidFill>
                  <a:srgbClr val="9900FF"/>
                </a:solidFill>
              </a:ln>
            </c:spPr>
            <c:trendlineType val="exp"/>
            <c:dispRSqr val="0"/>
            <c:dispEq val="0"/>
          </c:trendline>
          <c:cat>
            <c:strRef>
              <c:f>'AA data'!$B$3:$B$52</c:f>
            </c:strRef>
          </c:cat>
          <c:val>
            <c:numRef>
              <c:f>'AA data'!$C$3:$C$52</c:f>
              <c:numCache/>
            </c:numRef>
          </c:val>
        </c:ser>
        <c:overlap val="100"/>
        <c:axId val="2025441339"/>
        <c:axId val="2075538549"/>
      </c:barChart>
      <c:catAx>
        <c:axId val="2025441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538549"/>
      </c:catAx>
      <c:valAx>
        <c:axId val="2075538549"/>
        <c:scaling>
          <c:orientation val="minMax"/>
          <c:max val="7.0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Population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4413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'AA data'!$C$73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'AA data'!$B$74:$B$153</c:f>
            </c:strRef>
          </c:cat>
          <c:val>
            <c:numRef>
              <c:f>'AA data'!$C$74:$C$153</c:f>
              <c:numCache/>
            </c:numRef>
          </c:val>
          <c:smooth val="0"/>
        </c:ser>
        <c:ser>
          <c:idx val="1"/>
          <c:order val="1"/>
          <c:tx>
            <c:strRef>
              <c:f>'AA data'!$D$73</c:f>
            </c:strRef>
          </c:tx>
          <c:spPr>
            <a:ln cmpd="sng" w="19050">
              <a:solidFill>
                <a:srgbClr val="EA4335"/>
              </a:solidFill>
              <a:prstDash val="dash"/>
            </a:ln>
          </c:spPr>
          <c:marker>
            <c:symbol val="none"/>
          </c:marker>
          <c:cat>
            <c:strRef>
              <c:f>'AA data'!$B$74:$B$153</c:f>
            </c:strRef>
          </c:cat>
          <c:val>
            <c:numRef>
              <c:f>'AA data'!$D$74:$D$153</c:f>
              <c:numCache/>
            </c:numRef>
          </c:val>
          <c:smooth val="0"/>
        </c:ser>
        <c:axId val="128036593"/>
        <c:axId val="2091520393"/>
      </c:lineChart>
      <c:catAx>
        <c:axId val="128036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1520393"/>
      </c:catAx>
      <c:valAx>
        <c:axId val="2091520393"/>
        <c:scaling>
          <c:orientation val="minMax"/>
          <c:min val="5.0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36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2.38"/>
    <col customWidth="1" min="4" max="4" width="31.25"/>
    <col customWidth="1" min="5" max="5" width="31.88"/>
    <col customWidth="1" min="6" max="6" width="25.13"/>
    <col customWidth="1" min="7" max="7" width="20.25"/>
    <col customWidth="1" min="8" max="8" width="33.0"/>
    <col customWidth="1" min="9" max="10" width="35.75"/>
    <col customWidth="1" min="11" max="11" width="20.25"/>
    <col customWidth="1" min="17" max="17" width="19.13"/>
    <col customWidth="1" min="18" max="18" width="17.25"/>
    <col customWidth="1" min="19" max="19" width="15.88"/>
    <col customWidth="1" min="21" max="21" width="20.0"/>
    <col customWidth="1" min="22" max="23" width="17.25"/>
    <col customWidth="1" min="26" max="26" width="17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3</v>
      </c>
      <c r="I2" s="1" t="s">
        <v>6</v>
      </c>
      <c r="J2" s="1" t="s">
        <v>7</v>
      </c>
      <c r="K2" s="1" t="s">
        <v>8</v>
      </c>
      <c r="L2" s="1" t="s">
        <v>3</v>
      </c>
    </row>
    <row r="3">
      <c r="A3" s="2">
        <f t="shared" ref="A3:A52" si="1">B3-1971</f>
        <v>0</v>
      </c>
      <c r="B3" s="3">
        <v>1971.0</v>
      </c>
      <c r="C3" s="4">
        <v>5.5928E7</v>
      </c>
      <c r="D3" s="5"/>
      <c r="E3" s="5">
        <v>645078.0</v>
      </c>
      <c r="F3" s="6"/>
      <c r="G3" s="6">
        <v>901648.0</v>
      </c>
      <c r="H3" s="7"/>
      <c r="I3" s="7" t="b">
        <f t="shared" ref="I3:I52" si="2">G3&gt;E3</f>
        <v>1</v>
      </c>
      <c r="J3" s="7">
        <f t="shared" ref="J3:J52" si="3">C3-E3+G3</f>
        <v>56184570</v>
      </c>
      <c r="K3" s="7">
        <f t="shared" ref="K3:K51" si="4">C4-J3</f>
        <v>-87870</v>
      </c>
      <c r="L3" s="5"/>
      <c r="M3" s="8"/>
      <c r="N3" s="8"/>
      <c r="O3" s="8"/>
      <c r="P3" s="9"/>
      <c r="Q3" s="10"/>
      <c r="R3" s="11"/>
      <c r="S3" s="10"/>
      <c r="Z3" s="11"/>
    </row>
    <row r="4">
      <c r="A4" s="2">
        <f t="shared" si="1"/>
        <v>1</v>
      </c>
      <c r="B4" s="3">
        <v>1972.0</v>
      </c>
      <c r="C4" s="4">
        <v>5.60967E7</v>
      </c>
      <c r="D4" s="12">
        <f t="shared" ref="D4:D52" si="5">(C4-C3)/C3</f>
        <v>0.003016378201</v>
      </c>
      <c r="E4" s="5">
        <v>673938.0</v>
      </c>
      <c r="F4" s="12">
        <f t="shared" ref="F4:F52" si="6">(E4-E3)/E3</f>
        <v>0.04473877578</v>
      </c>
      <c r="G4" s="6">
        <v>833984.0</v>
      </c>
      <c r="H4" s="12">
        <f t="shared" ref="H4:H52" si="7">(G4-G3)/G3</f>
        <v>-0.07504480684</v>
      </c>
      <c r="I4" s="7" t="b">
        <f t="shared" si="2"/>
        <v>1</v>
      </c>
      <c r="J4" s="7">
        <f t="shared" si="3"/>
        <v>56256746</v>
      </c>
      <c r="K4" s="7">
        <f t="shared" si="4"/>
        <v>-33846</v>
      </c>
      <c r="L4" s="12">
        <f t="shared" ref="L4:L51" si="8">(K4-K3)/abs(K3)</f>
        <v>0.6148173438</v>
      </c>
      <c r="M4" s="10"/>
      <c r="N4" s="10"/>
      <c r="O4" s="8"/>
      <c r="P4" s="9"/>
      <c r="Q4" s="10"/>
      <c r="R4" s="11"/>
      <c r="S4" s="10"/>
      <c r="V4" s="13"/>
      <c r="W4" s="13"/>
      <c r="X4" s="8"/>
      <c r="Z4" s="11"/>
    </row>
    <row r="5">
      <c r="A5" s="2">
        <f t="shared" si="1"/>
        <v>2</v>
      </c>
      <c r="B5" s="3">
        <v>1973.0</v>
      </c>
      <c r="C5" s="4">
        <v>5.62229E7</v>
      </c>
      <c r="D5" s="12">
        <f t="shared" si="5"/>
        <v>0.002249686702</v>
      </c>
      <c r="E5" s="5">
        <v>669692.0</v>
      </c>
      <c r="F5" s="12">
        <f t="shared" si="6"/>
        <v>-0.006300282815</v>
      </c>
      <c r="G5" s="6">
        <v>779545.0</v>
      </c>
      <c r="H5" s="12">
        <f t="shared" si="7"/>
        <v>-0.06527583263</v>
      </c>
      <c r="I5" s="7" t="b">
        <f t="shared" si="2"/>
        <v>1</v>
      </c>
      <c r="J5" s="7">
        <f t="shared" si="3"/>
        <v>56332753</v>
      </c>
      <c r="K5" s="7">
        <f t="shared" si="4"/>
        <v>-97153</v>
      </c>
      <c r="L5" s="12">
        <f t="shared" si="8"/>
        <v>-1.870442593</v>
      </c>
      <c r="M5" s="10"/>
      <c r="N5" s="10"/>
      <c r="O5" s="8"/>
      <c r="P5" s="9"/>
      <c r="Q5" s="10"/>
      <c r="R5" s="11"/>
      <c r="S5" s="10"/>
      <c r="V5" s="14"/>
      <c r="W5" s="13"/>
      <c r="X5" s="8"/>
      <c r="Z5" s="11"/>
    </row>
    <row r="6">
      <c r="A6" s="2">
        <f t="shared" si="1"/>
        <v>3</v>
      </c>
      <c r="B6" s="3">
        <v>1974.0</v>
      </c>
      <c r="C6" s="4">
        <v>5.62356E7</v>
      </c>
      <c r="D6" s="12">
        <f t="shared" si="5"/>
        <v>0.0002258866049</v>
      </c>
      <c r="E6" s="5">
        <v>667359.0</v>
      </c>
      <c r="F6" s="12">
        <f t="shared" si="6"/>
        <v>-0.00348369101</v>
      </c>
      <c r="G6" s="6">
        <v>737138.0</v>
      </c>
      <c r="H6" s="12">
        <f t="shared" si="7"/>
        <v>-0.05439968187</v>
      </c>
      <c r="I6" s="7" t="b">
        <f t="shared" si="2"/>
        <v>1</v>
      </c>
      <c r="J6" s="7">
        <f t="shared" si="3"/>
        <v>56305379</v>
      </c>
      <c r="K6" s="7">
        <f t="shared" si="4"/>
        <v>-79679</v>
      </c>
      <c r="L6" s="12">
        <f t="shared" si="8"/>
        <v>0.1798606322</v>
      </c>
      <c r="M6" s="10"/>
      <c r="N6" s="10"/>
      <c r="O6" s="8"/>
      <c r="P6" s="9"/>
      <c r="Q6" s="10"/>
      <c r="R6" s="11"/>
      <c r="S6" s="10"/>
      <c r="V6" s="14"/>
      <c r="W6" s="13"/>
      <c r="X6" s="8"/>
      <c r="Z6" s="11"/>
    </row>
    <row r="7">
      <c r="A7" s="2">
        <f t="shared" si="1"/>
        <v>4</v>
      </c>
      <c r="B7" s="3">
        <v>1975.0</v>
      </c>
      <c r="C7" s="4">
        <v>5.62257E7</v>
      </c>
      <c r="D7" s="12">
        <f t="shared" si="5"/>
        <v>-0.0001760450675</v>
      </c>
      <c r="E7" s="5">
        <v>662477.0</v>
      </c>
      <c r="F7" s="12">
        <f t="shared" si="6"/>
        <v>-0.007315402954</v>
      </c>
      <c r="G7" s="6">
        <v>697518.0</v>
      </c>
      <c r="H7" s="12">
        <f t="shared" si="7"/>
        <v>-0.05374841617</v>
      </c>
      <c r="I7" s="7" t="b">
        <f t="shared" si="2"/>
        <v>1</v>
      </c>
      <c r="J7" s="7">
        <f t="shared" si="3"/>
        <v>56260741</v>
      </c>
      <c r="K7" s="7">
        <f t="shared" si="4"/>
        <v>-44641</v>
      </c>
      <c r="L7" s="12">
        <f t="shared" si="8"/>
        <v>0.4397394546</v>
      </c>
      <c r="M7" s="10"/>
      <c r="N7" s="10"/>
      <c r="O7" s="8"/>
      <c r="P7" s="9"/>
      <c r="Q7" s="10"/>
      <c r="R7" s="11"/>
      <c r="S7" s="10"/>
      <c r="V7" s="14"/>
      <c r="W7" s="13"/>
      <c r="X7" s="8"/>
      <c r="Z7" s="11"/>
    </row>
    <row r="8">
      <c r="A8" s="2">
        <f t="shared" si="1"/>
        <v>5</v>
      </c>
      <c r="B8" s="3">
        <v>1976.0</v>
      </c>
      <c r="C8" s="4">
        <v>5.62161E7</v>
      </c>
      <c r="D8" s="12">
        <f t="shared" si="5"/>
        <v>-0.0001707404265</v>
      </c>
      <c r="E8" s="5">
        <v>680799.0</v>
      </c>
      <c r="F8" s="12">
        <f t="shared" si="6"/>
        <v>0.02765680922</v>
      </c>
      <c r="G8" s="6">
        <v>675526.0</v>
      </c>
      <c r="H8" s="12">
        <f t="shared" si="7"/>
        <v>-0.03152893545</v>
      </c>
      <c r="I8" s="7" t="b">
        <f t="shared" si="2"/>
        <v>0</v>
      </c>
      <c r="J8" s="7">
        <f t="shared" si="3"/>
        <v>56210827</v>
      </c>
      <c r="K8" s="7">
        <f t="shared" si="4"/>
        <v>-20927</v>
      </c>
      <c r="L8" s="12">
        <f t="shared" si="8"/>
        <v>0.5312156986</v>
      </c>
      <c r="M8" s="10"/>
      <c r="N8" s="10"/>
      <c r="O8" s="8"/>
      <c r="P8" s="9"/>
      <c r="Q8" s="10"/>
      <c r="R8" s="11"/>
      <c r="S8" s="10"/>
      <c r="V8" s="14"/>
      <c r="W8" s="13"/>
      <c r="X8" s="8"/>
      <c r="Z8" s="11"/>
    </row>
    <row r="9">
      <c r="A9" s="2">
        <f t="shared" si="1"/>
        <v>6</v>
      </c>
      <c r="B9" s="3">
        <v>1977.0</v>
      </c>
      <c r="C9" s="4">
        <v>5.61899E7</v>
      </c>
      <c r="D9" s="12">
        <f t="shared" si="5"/>
        <v>-0.0004660586558</v>
      </c>
      <c r="E9" s="5">
        <v>655143.0</v>
      </c>
      <c r="F9" s="12">
        <f t="shared" si="6"/>
        <v>-0.03768513173</v>
      </c>
      <c r="G9" s="6">
        <v>657038.0</v>
      </c>
      <c r="H9" s="12">
        <f t="shared" si="7"/>
        <v>-0.02736830263</v>
      </c>
      <c r="I9" s="7" t="b">
        <f t="shared" si="2"/>
        <v>1</v>
      </c>
      <c r="J9" s="7">
        <f t="shared" si="3"/>
        <v>56191795</v>
      </c>
      <c r="K9" s="7">
        <f t="shared" si="4"/>
        <v>-13795</v>
      </c>
      <c r="L9" s="12">
        <f t="shared" si="8"/>
        <v>0.3408037464</v>
      </c>
      <c r="M9" s="10"/>
      <c r="N9" s="10"/>
      <c r="O9" s="8"/>
      <c r="P9" s="9"/>
      <c r="Q9" s="10"/>
      <c r="R9" s="11"/>
      <c r="S9" s="10"/>
      <c r="V9" s="14"/>
      <c r="W9" s="13"/>
      <c r="X9" s="8"/>
      <c r="Z9" s="11"/>
    </row>
    <row r="10">
      <c r="A10" s="2">
        <f t="shared" si="1"/>
        <v>7</v>
      </c>
      <c r="B10" s="3">
        <v>1978.0</v>
      </c>
      <c r="C10" s="4">
        <v>5.6178E7</v>
      </c>
      <c r="D10" s="12">
        <f t="shared" si="5"/>
        <v>-0.0002117818327</v>
      </c>
      <c r="E10" s="5">
        <v>667177.0</v>
      </c>
      <c r="F10" s="12">
        <f t="shared" si="6"/>
        <v>0.01836850886</v>
      </c>
      <c r="G10" s="6">
        <v>686952.0</v>
      </c>
      <c r="H10" s="12">
        <f t="shared" si="7"/>
        <v>0.04552856912</v>
      </c>
      <c r="I10" s="7" t="b">
        <f t="shared" si="2"/>
        <v>1</v>
      </c>
      <c r="J10" s="7">
        <f t="shared" si="3"/>
        <v>56197775</v>
      </c>
      <c r="K10" s="7">
        <f t="shared" si="4"/>
        <v>42325</v>
      </c>
      <c r="L10" s="12">
        <f t="shared" si="8"/>
        <v>4.068140631</v>
      </c>
      <c r="M10" s="10"/>
      <c r="N10" s="10"/>
      <c r="O10" s="8"/>
      <c r="P10" s="9"/>
      <c r="Q10" s="10"/>
      <c r="R10" s="11"/>
      <c r="S10" s="10"/>
      <c r="V10" s="14"/>
      <c r="W10" s="13"/>
      <c r="X10" s="8"/>
      <c r="Z10" s="11"/>
    </row>
    <row r="11">
      <c r="A11" s="2">
        <f t="shared" si="1"/>
        <v>8</v>
      </c>
      <c r="B11" s="3">
        <v>1979.0</v>
      </c>
      <c r="C11" s="4">
        <v>5.62401E7</v>
      </c>
      <c r="D11" s="12">
        <f t="shared" si="5"/>
        <v>0.001105414931</v>
      </c>
      <c r="E11" s="5">
        <v>675576.0</v>
      </c>
      <c r="F11" s="12">
        <f t="shared" si="6"/>
        <v>0.01258886323</v>
      </c>
      <c r="G11" s="6">
        <v>734572.0</v>
      </c>
      <c r="H11" s="12">
        <f t="shared" si="7"/>
        <v>0.06932070945</v>
      </c>
      <c r="I11" s="7" t="b">
        <f t="shared" si="2"/>
        <v>1</v>
      </c>
      <c r="J11" s="7">
        <f t="shared" si="3"/>
        <v>56299096</v>
      </c>
      <c r="K11" s="7">
        <f t="shared" si="4"/>
        <v>30604</v>
      </c>
      <c r="L11" s="12">
        <f t="shared" si="8"/>
        <v>-0.2769285292</v>
      </c>
      <c r="M11" s="10"/>
      <c r="N11" s="10"/>
      <c r="O11" s="8"/>
      <c r="P11" s="9"/>
      <c r="Q11" s="10"/>
      <c r="R11" s="11"/>
      <c r="S11" s="10"/>
      <c r="V11" s="14"/>
      <c r="W11" s="13"/>
      <c r="X11" s="8"/>
      <c r="Z11" s="11"/>
    </row>
    <row r="12">
      <c r="A12" s="2">
        <f t="shared" si="1"/>
        <v>9</v>
      </c>
      <c r="B12" s="3">
        <v>1980.0</v>
      </c>
      <c r="C12" s="4">
        <v>5.63297E7</v>
      </c>
      <c r="D12" s="12">
        <f t="shared" si="5"/>
        <v>0.001593169287</v>
      </c>
      <c r="E12" s="5">
        <v>661519.0</v>
      </c>
      <c r="F12" s="12">
        <f t="shared" si="6"/>
        <v>-0.02080742951</v>
      </c>
      <c r="G12" s="6">
        <v>753708.0</v>
      </c>
      <c r="H12" s="12">
        <f t="shared" si="7"/>
        <v>0.02605054372</v>
      </c>
      <c r="I12" s="7" t="b">
        <f t="shared" si="2"/>
        <v>1</v>
      </c>
      <c r="J12" s="7">
        <f t="shared" si="3"/>
        <v>56421889</v>
      </c>
      <c r="K12" s="7">
        <f t="shared" si="4"/>
        <v>-64389</v>
      </c>
      <c r="L12" s="12">
        <f t="shared" si="8"/>
        <v>-3.103940661</v>
      </c>
      <c r="M12" s="10"/>
      <c r="N12" s="10"/>
      <c r="O12" s="8"/>
      <c r="P12" s="9"/>
      <c r="Q12" s="10"/>
      <c r="R12" s="11"/>
      <c r="S12" s="10"/>
      <c r="V12" s="14"/>
      <c r="W12" s="13"/>
      <c r="X12" s="8"/>
      <c r="Z12" s="11"/>
    </row>
    <row r="13">
      <c r="A13" s="2">
        <f t="shared" si="1"/>
        <v>10</v>
      </c>
      <c r="B13" s="3">
        <v>1981.0</v>
      </c>
      <c r="C13" s="4">
        <v>5.63575E7</v>
      </c>
      <c r="D13" s="12">
        <f t="shared" si="5"/>
        <v>0.000493522955</v>
      </c>
      <c r="E13" s="5">
        <v>657974.0</v>
      </c>
      <c r="F13" s="12">
        <f t="shared" si="6"/>
        <v>-0.005358878581</v>
      </c>
      <c r="G13" s="6">
        <v>730712.0</v>
      </c>
      <c r="H13" s="12">
        <f t="shared" si="7"/>
        <v>-0.03051048947</v>
      </c>
      <c r="I13" s="7" t="b">
        <f t="shared" si="2"/>
        <v>1</v>
      </c>
      <c r="J13" s="7">
        <f t="shared" si="3"/>
        <v>56430238</v>
      </c>
      <c r="K13" s="7">
        <f t="shared" si="4"/>
        <v>-139538</v>
      </c>
      <c r="L13" s="12">
        <f t="shared" si="8"/>
        <v>-1.167109289</v>
      </c>
      <c r="M13" s="10"/>
      <c r="N13" s="10"/>
      <c r="O13" s="8"/>
      <c r="P13" s="9"/>
      <c r="Q13" s="10"/>
      <c r="R13" s="11"/>
      <c r="S13" s="10"/>
      <c r="V13" s="14"/>
      <c r="W13" s="13"/>
      <c r="X13" s="8"/>
      <c r="Z13" s="11"/>
    </row>
    <row r="14">
      <c r="A14" s="2">
        <f t="shared" si="1"/>
        <v>11</v>
      </c>
      <c r="B14" s="3">
        <v>1982.0</v>
      </c>
      <c r="C14" s="4">
        <v>5.62907E7</v>
      </c>
      <c r="D14" s="12">
        <f t="shared" si="5"/>
        <v>-0.001185290334</v>
      </c>
      <c r="E14" s="5">
        <v>662801.0</v>
      </c>
      <c r="F14" s="12">
        <f t="shared" si="6"/>
        <v>0.00733615614</v>
      </c>
      <c r="G14" s="6">
        <v>718999.0</v>
      </c>
      <c r="H14" s="12">
        <f t="shared" si="7"/>
        <v>-0.01602957116</v>
      </c>
      <c r="I14" s="7" t="b">
        <f t="shared" si="2"/>
        <v>1</v>
      </c>
      <c r="J14" s="7">
        <f t="shared" si="3"/>
        <v>56346898</v>
      </c>
      <c r="K14" s="7">
        <f t="shared" si="4"/>
        <v>-31198</v>
      </c>
      <c r="L14" s="12">
        <f t="shared" si="8"/>
        <v>0.7764193266</v>
      </c>
      <c r="M14" s="10"/>
      <c r="N14" s="10"/>
      <c r="O14" s="8"/>
      <c r="P14" s="9"/>
      <c r="Q14" s="10"/>
      <c r="R14" s="11"/>
      <c r="S14" s="10"/>
      <c r="V14" s="14"/>
      <c r="W14" s="13"/>
      <c r="X14" s="8"/>
      <c r="Z14" s="11"/>
    </row>
    <row r="15">
      <c r="A15" s="2">
        <f t="shared" si="1"/>
        <v>12</v>
      </c>
      <c r="B15" s="3">
        <v>1983.0</v>
      </c>
      <c r="C15" s="4">
        <v>5.63157E7</v>
      </c>
      <c r="D15" s="12">
        <f t="shared" si="5"/>
        <v>0.0004441230967</v>
      </c>
      <c r="E15" s="5">
        <v>659101.0</v>
      </c>
      <c r="F15" s="12">
        <f t="shared" si="6"/>
        <v>-0.005582369369</v>
      </c>
      <c r="G15" s="6">
        <v>721238.0</v>
      </c>
      <c r="H15" s="12">
        <f t="shared" si="7"/>
        <v>0.003114051619</v>
      </c>
      <c r="I15" s="7" t="b">
        <f t="shared" si="2"/>
        <v>1</v>
      </c>
      <c r="J15" s="7">
        <f t="shared" si="3"/>
        <v>56377837</v>
      </c>
      <c r="K15" s="7">
        <f t="shared" si="4"/>
        <v>31463</v>
      </c>
      <c r="L15" s="12">
        <f t="shared" si="8"/>
        <v>2.008494134</v>
      </c>
      <c r="M15" s="10"/>
      <c r="N15" s="10"/>
      <c r="O15" s="8"/>
      <c r="P15" s="9"/>
      <c r="Q15" s="10"/>
      <c r="R15" s="11"/>
      <c r="S15" s="10"/>
      <c r="V15" s="14"/>
      <c r="W15" s="13"/>
      <c r="X15" s="8"/>
      <c r="Z15" s="11"/>
    </row>
    <row r="16">
      <c r="A16" s="2">
        <f t="shared" si="1"/>
        <v>13</v>
      </c>
      <c r="B16" s="3">
        <v>1984.0</v>
      </c>
      <c r="C16" s="4">
        <v>5.64093E7</v>
      </c>
      <c r="D16" s="12">
        <f t="shared" si="5"/>
        <v>0.001662058715</v>
      </c>
      <c r="E16" s="5">
        <v>644918.0</v>
      </c>
      <c r="F16" s="12">
        <f t="shared" si="6"/>
        <v>-0.02151870502</v>
      </c>
      <c r="G16" s="6">
        <v>729401.0</v>
      </c>
      <c r="H16" s="12">
        <f t="shared" si="7"/>
        <v>0.01131803926</v>
      </c>
      <c r="I16" s="7" t="b">
        <f t="shared" si="2"/>
        <v>1</v>
      </c>
      <c r="J16" s="7">
        <f t="shared" si="3"/>
        <v>56493783</v>
      </c>
      <c r="K16" s="7">
        <f t="shared" si="4"/>
        <v>60217</v>
      </c>
      <c r="L16" s="12">
        <f t="shared" si="8"/>
        <v>0.9138988653</v>
      </c>
      <c r="M16" s="10"/>
      <c r="N16" s="10"/>
      <c r="O16" s="8"/>
      <c r="P16" s="9"/>
      <c r="Q16" s="10"/>
      <c r="R16" s="11"/>
      <c r="S16" s="10"/>
      <c r="V16" s="14"/>
      <c r="W16" s="13"/>
      <c r="X16" s="8"/>
      <c r="Z16" s="11"/>
    </row>
    <row r="17">
      <c r="A17" s="2">
        <f t="shared" si="1"/>
        <v>14</v>
      </c>
      <c r="B17" s="3">
        <v>1985.0</v>
      </c>
      <c r="C17" s="4">
        <v>5.6554E7</v>
      </c>
      <c r="D17" s="12">
        <f t="shared" si="5"/>
        <v>0.002565179855</v>
      </c>
      <c r="E17" s="5">
        <v>670656.0</v>
      </c>
      <c r="F17" s="12">
        <f t="shared" si="6"/>
        <v>0.03990894966</v>
      </c>
      <c r="G17" s="6">
        <v>750520.0</v>
      </c>
      <c r="H17" s="12">
        <f t="shared" si="7"/>
        <v>0.02895389505</v>
      </c>
      <c r="I17" s="7" t="b">
        <f t="shared" si="2"/>
        <v>1</v>
      </c>
      <c r="J17" s="7">
        <f t="shared" si="3"/>
        <v>56633864</v>
      </c>
      <c r="K17" s="7">
        <f t="shared" si="4"/>
        <v>49936</v>
      </c>
      <c r="L17" s="12">
        <f t="shared" si="8"/>
        <v>-0.1707325174</v>
      </c>
      <c r="M17" s="10"/>
      <c r="N17" s="10"/>
      <c r="O17" s="8"/>
      <c r="P17" s="9"/>
      <c r="Q17" s="10"/>
      <c r="R17" s="11"/>
      <c r="S17" s="10"/>
      <c r="V17" s="14"/>
      <c r="W17" s="13"/>
      <c r="X17" s="8"/>
      <c r="Z17" s="11"/>
    </row>
    <row r="18">
      <c r="A18" s="2">
        <f t="shared" si="1"/>
        <v>15</v>
      </c>
      <c r="B18" s="3">
        <v>1986.0</v>
      </c>
      <c r="C18" s="4">
        <v>5.66838E7</v>
      </c>
      <c r="D18" s="12">
        <f t="shared" si="5"/>
        <v>0.002295151537</v>
      </c>
      <c r="E18" s="5">
        <v>660735.0</v>
      </c>
      <c r="F18" s="12">
        <f t="shared" si="6"/>
        <v>-0.01479297881</v>
      </c>
      <c r="G18" s="6">
        <v>754805.0</v>
      </c>
      <c r="H18" s="12">
        <f t="shared" si="7"/>
        <v>0.005709374833</v>
      </c>
      <c r="I18" s="7" t="b">
        <f t="shared" si="2"/>
        <v>1</v>
      </c>
      <c r="J18" s="7">
        <f t="shared" si="3"/>
        <v>56777870</v>
      </c>
      <c r="K18" s="7">
        <f t="shared" si="4"/>
        <v>26130</v>
      </c>
      <c r="L18" s="12">
        <f t="shared" si="8"/>
        <v>-0.4767302147</v>
      </c>
      <c r="M18" s="10"/>
      <c r="N18" s="10"/>
      <c r="O18" s="8"/>
      <c r="P18" s="9"/>
      <c r="Q18" s="10"/>
      <c r="R18" s="11"/>
      <c r="S18" s="10"/>
      <c r="V18" s="14"/>
      <c r="W18" s="13"/>
      <c r="X18" s="8"/>
      <c r="Z18" s="11"/>
    </row>
    <row r="19">
      <c r="A19" s="2">
        <f t="shared" si="1"/>
        <v>16</v>
      </c>
      <c r="B19" s="3">
        <v>1987.0</v>
      </c>
      <c r="C19" s="4">
        <v>5.6804E7</v>
      </c>
      <c r="D19" s="12">
        <f t="shared" si="5"/>
        <v>0.00212053532</v>
      </c>
      <c r="E19" s="5">
        <v>644342.0</v>
      </c>
      <c r="F19" s="12">
        <f t="shared" si="6"/>
        <v>-0.02481024919</v>
      </c>
      <c r="G19" s="6">
        <v>775405.0</v>
      </c>
      <c r="H19" s="12">
        <f t="shared" si="7"/>
        <v>0.02729181709</v>
      </c>
      <c r="I19" s="7" t="b">
        <f t="shared" si="2"/>
        <v>1</v>
      </c>
      <c r="J19" s="7">
        <f t="shared" si="3"/>
        <v>56935063</v>
      </c>
      <c r="K19" s="7">
        <f t="shared" si="4"/>
        <v>-18663</v>
      </c>
      <c r="L19" s="12">
        <f t="shared" si="8"/>
        <v>-1.71423651</v>
      </c>
      <c r="M19" s="10"/>
      <c r="N19" s="10"/>
      <c r="O19" s="8"/>
      <c r="P19" s="9"/>
      <c r="Q19" s="10"/>
      <c r="R19" s="11"/>
      <c r="S19" s="10"/>
      <c r="V19" s="14"/>
      <c r="W19" s="13"/>
      <c r="X19" s="8"/>
      <c r="Z19" s="11"/>
    </row>
    <row r="20">
      <c r="A20" s="2">
        <f t="shared" si="1"/>
        <v>17</v>
      </c>
      <c r="B20" s="3">
        <v>1988.0</v>
      </c>
      <c r="C20" s="4">
        <v>5.69164E7</v>
      </c>
      <c r="D20" s="12">
        <f t="shared" si="5"/>
        <v>0.001978733892</v>
      </c>
      <c r="E20" s="5">
        <v>649178.0</v>
      </c>
      <c r="F20" s="12">
        <f t="shared" si="6"/>
        <v>0.00750533102</v>
      </c>
      <c r="G20" s="6">
        <v>787303.0</v>
      </c>
      <c r="H20" s="12">
        <f t="shared" si="7"/>
        <v>0.01534423946</v>
      </c>
      <c r="I20" s="7" t="b">
        <f t="shared" si="2"/>
        <v>1</v>
      </c>
      <c r="J20" s="7">
        <f t="shared" si="3"/>
        <v>57054525</v>
      </c>
      <c r="K20" s="7">
        <f t="shared" si="4"/>
        <v>21975</v>
      </c>
      <c r="L20" s="12">
        <f t="shared" si="8"/>
        <v>2.17746343</v>
      </c>
      <c r="M20" s="10"/>
      <c r="N20" s="10"/>
      <c r="O20" s="8"/>
      <c r="P20" s="9"/>
      <c r="Q20" s="10"/>
      <c r="R20" s="11"/>
      <c r="S20" s="10"/>
      <c r="V20" s="14"/>
      <c r="W20" s="13"/>
      <c r="X20" s="8"/>
      <c r="Z20" s="11"/>
    </row>
    <row r="21">
      <c r="A21" s="2">
        <f t="shared" si="1"/>
        <v>18</v>
      </c>
      <c r="B21" s="3">
        <v>1989.0</v>
      </c>
      <c r="C21" s="4">
        <v>5.70765E7</v>
      </c>
      <c r="D21" s="12">
        <f t="shared" si="5"/>
        <v>0.002812897513</v>
      </c>
      <c r="E21" s="5">
        <v>657733.0</v>
      </c>
      <c r="F21" s="12">
        <f t="shared" si="6"/>
        <v>0.01317820382</v>
      </c>
      <c r="G21" s="6">
        <v>777036.0</v>
      </c>
      <c r="H21" s="12">
        <f t="shared" si="7"/>
        <v>-0.01304072257</v>
      </c>
      <c r="I21" s="7" t="b">
        <f t="shared" si="2"/>
        <v>1</v>
      </c>
      <c r="J21" s="7">
        <f t="shared" si="3"/>
        <v>57195803</v>
      </c>
      <c r="K21" s="7">
        <f t="shared" si="4"/>
        <v>41697</v>
      </c>
      <c r="L21" s="12">
        <f t="shared" si="8"/>
        <v>0.8974744027</v>
      </c>
      <c r="M21" s="10"/>
      <c r="N21" s="10"/>
      <c r="O21" s="8"/>
      <c r="P21" s="9"/>
      <c r="Q21" s="10"/>
      <c r="R21" s="11"/>
      <c r="S21" s="10"/>
      <c r="V21" s="14"/>
      <c r="W21" s="13"/>
      <c r="X21" s="8"/>
      <c r="Z21" s="11"/>
    </row>
    <row r="22">
      <c r="A22" s="2">
        <f t="shared" si="1"/>
        <v>19</v>
      </c>
      <c r="B22" s="3">
        <v>1990.0</v>
      </c>
      <c r="C22" s="4">
        <v>5.72375E7</v>
      </c>
      <c r="D22" s="12">
        <f t="shared" si="5"/>
        <v>0.002820775626</v>
      </c>
      <c r="E22" s="5">
        <v>641799.0</v>
      </c>
      <c r="F22" s="12">
        <f t="shared" si="6"/>
        <v>-0.02422563563</v>
      </c>
      <c r="G22" s="6">
        <v>798364.0</v>
      </c>
      <c r="H22" s="12">
        <f t="shared" si="7"/>
        <v>0.02744789173</v>
      </c>
      <c r="I22" s="7" t="b">
        <f t="shared" si="2"/>
        <v>1</v>
      </c>
      <c r="J22" s="7">
        <f t="shared" si="3"/>
        <v>57394065</v>
      </c>
      <c r="K22" s="7">
        <f t="shared" si="4"/>
        <v>44635</v>
      </c>
      <c r="L22" s="12">
        <f t="shared" si="8"/>
        <v>0.07046070461</v>
      </c>
      <c r="M22" s="10"/>
      <c r="N22" s="10"/>
      <c r="O22" s="8"/>
      <c r="P22" s="9"/>
      <c r="Q22" s="10"/>
      <c r="R22" s="11"/>
      <c r="S22" s="10"/>
      <c r="V22" s="14"/>
      <c r="W22" s="13"/>
      <c r="X22" s="8"/>
      <c r="Z22" s="11"/>
    </row>
    <row r="23">
      <c r="A23" s="2">
        <f t="shared" si="1"/>
        <v>20</v>
      </c>
      <c r="B23" s="3">
        <v>1991.0</v>
      </c>
      <c r="C23" s="4">
        <v>5.74387E7</v>
      </c>
      <c r="D23" s="12">
        <f t="shared" si="5"/>
        <v>0.003515177986</v>
      </c>
      <c r="E23" s="5">
        <v>646181.0</v>
      </c>
      <c r="F23" s="12">
        <f t="shared" si="6"/>
        <v>0.00682768281</v>
      </c>
      <c r="G23" s="6">
        <v>792269.0</v>
      </c>
      <c r="H23" s="12">
        <f t="shared" si="7"/>
        <v>-0.007634362271</v>
      </c>
      <c r="I23" s="7" t="b">
        <f t="shared" si="2"/>
        <v>1</v>
      </c>
      <c r="J23" s="7">
        <f t="shared" si="3"/>
        <v>57584788</v>
      </c>
      <c r="K23" s="7">
        <f t="shared" si="4"/>
        <v>-288</v>
      </c>
      <c r="L23" s="12">
        <f t="shared" si="8"/>
        <v>-1.006452336</v>
      </c>
      <c r="M23" s="10"/>
      <c r="N23" s="10"/>
      <c r="O23" s="8"/>
      <c r="P23" s="9"/>
      <c r="Q23" s="10"/>
      <c r="R23" s="11"/>
      <c r="S23" s="10"/>
      <c r="V23" s="14"/>
      <c r="W23" s="13"/>
      <c r="X23" s="8"/>
      <c r="Z23" s="11"/>
    </row>
    <row r="24">
      <c r="A24" s="2">
        <f t="shared" si="1"/>
        <v>21</v>
      </c>
      <c r="B24" s="3">
        <v>1992.0</v>
      </c>
      <c r="C24" s="4">
        <v>5.75845E7</v>
      </c>
      <c r="D24" s="12">
        <f t="shared" si="5"/>
        <v>0.002538358285</v>
      </c>
      <c r="E24" s="5">
        <v>634238.0</v>
      </c>
      <c r="F24" s="12">
        <f t="shared" si="6"/>
        <v>-0.01848243758</v>
      </c>
      <c r="G24" s="6">
        <v>780799.0</v>
      </c>
      <c r="H24" s="12">
        <f t="shared" si="7"/>
        <v>-0.01447740603</v>
      </c>
      <c r="I24" s="7" t="b">
        <f t="shared" si="2"/>
        <v>1</v>
      </c>
      <c r="J24" s="7">
        <f t="shared" si="3"/>
        <v>57731061</v>
      </c>
      <c r="K24" s="7">
        <f t="shared" si="4"/>
        <v>-17161</v>
      </c>
      <c r="L24" s="12">
        <f t="shared" si="8"/>
        <v>-58.58680556</v>
      </c>
      <c r="M24" s="10"/>
      <c r="N24" s="10"/>
      <c r="O24" s="8"/>
      <c r="P24" s="9"/>
      <c r="Q24" s="10"/>
      <c r="R24" s="11"/>
      <c r="S24" s="10"/>
      <c r="V24" s="14"/>
      <c r="W24" s="13"/>
      <c r="X24" s="8"/>
      <c r="Z24" s="11"/>
    </row>
    <row r="25">
      <c r="A25" s="2">
        <f t="shared" si="1"/>
        <v>22</v>
      </c>
      <c r="B25" s="3">
        <v>1993.0</v>
      </c>
      <c r="C25" s="4">
        <v>5.77139E7</v>
      </c>
      <c r="D25" s="12">
        <f t="shared" si="5"/>
        <v>0.002247132475</v>
      </c>
      <c r="E25" s="5">
        <v>658194.0</v>
      </c>
      <c r="F25" s="12">
        <f t="shared" si="6"/>
        <v>0.03777130982</v>
      </c>
      <c r="G25" s="15">
        <v>761526.0</v>
      </c>
      <c r="H25" s="12">
        <f t="shared" si="7"/>
        <v>-0.0246836894</v>
      </c>
      <c r="I25" s="7" t="b">
        <f t="shared" si="2"/>
        <v>1</v>
      </c>
      <c r="J25" s="7">
        <f t="shared" si="3"/>
        <v>57817232</v>
      </c>
      <c r="K25" s="7">
        <f t="shared" si="4"/>
        <v>44868</v>
      </c>
      <c r="L25" s="12">
        <f t="shared" si="8"/>
        <v>3.614532953</v>
      </c>
      <c r="M25" s="10"/>
      <c r="N25" s="10"/>
      <c r="O25" s="8"/>
      <c r="P25" s="9"/>
      <c r="Q25" s="10"/>
      <c r="R25" s="16"/>
      <c r="S25" s="10"/>
      <c r="V25" s="14"/>
      <c r="W25" s="13"/>
      <c r="X25" s="8"/>
      <c r="Z25" s="16"/>
    </row>
    <row r="26">
      <c r="A26" s="2">
        <f t="shared" si="1"/>
        <v>23</v>
      </c>
      <c r="B26" s="3">
        <v>1994.0</v>
      </c>
      <c r="C26" s="4">
        <v>5.78621E7</v>
      </c>
      <c r="D26" s="12">
        <f t="shared" si="5"/>
        <v>0.002567838943</v>
      </c>
      <c r="E26" s="5">
        <v>626222.0</v>
      </c>
      <c r="F26" s="12">
        <f t="shared" si="6"/>
        <v>-0.04857534405</v>
      </c>
      <c r="G26" s="15">
        <v>750480.0</v>
      </c>
      <c r="H26" s="12">
        <f t="shared" si="7"/>
        <v>-0.01450508584</v>
      </c>
      <c r="I26" s="7" t="b">
        <f t="shared" si="2"/>
        <v>1</v>
      </c>
      <c r="J26" s="7">
        <f t="shared" si="3"/>
        <v>57986358</v>
      </c>
      <c r="K26" s="7">
        <f t="shared" si="4"/>
        <v>38442</v>
      </c>
      <c r="L26" s="12">
        <f t="shared" si="8"/>
        <v>-0.1432201123</v>
      </c>
      <c r="M26" s="10"/>
      <c r="N26" s="10"/>
      <c r="O26" s="8"/>
      <c r="P26" s="9"/>
      <c r="Q26" s="10"/>
      <c r="R26" s="16"/>
      <c r="S26" s="10"/>
      <c r="V26" s="14"/>
      <c r="W26" s="13"/>
      <c r="X26" s="8"/>
      <c r="Z26" s="16"/>
    </row>
    <row r="27">
      <c r="A27" s="2">
        <f t="shared" si="1"/>
        <v>24</v>
      </c>
      <c r="B27" s="3">
        <v>1995.0</v>
      </c>
      <c r="C27" s="4">
        <v>5.80248E7</v>
      </c>
      <c r="D27" s="12">
        <f t="shared" si="5"/>
        <v>0.002811857848</v>
      </c>
      <c r="E27" s="5">
        <v>641712.0</v>
      </c>
      <c r="F27" s="12">
        <f t="shared" si="6"/>
        <v>0.02473563688</v>
      </c>
      <c r="G27" s="15">
        <v>731882.0</v>
      </c>
      <c r="H27" s="12">
        <f t="shared" si="7"/>
        <v>-0.02478147319</v>
      </c>
      <c r="I27" s="7" t="b">
        <f t="shared" si="2"/>
        <v>1</v>
      </c>
      <c r="J27" s="7">
        <f t="shared" si="3"/>
        <v>58114970</v>
      </c>
      <c r="K27" s="7">
        <f t="shared" si="4"/>
        <v>49430</v>
      </c>
      <c r="L27" s="12">
        <f t="shared" si="8"/>
        <v>0.2858332033</v>
      </c>
      <c r="M27" s="10"/>
      <c r="N27" s="10"/>
      <c r="O27" s="8"/>
      <c r="P27" s="9"/>
      <c r="Q27" s="10"/>
      <c r="R27" s="16"/>
      <c r="S27" s="10"/>
      <c r="V27" s="14"/>
      <c r="W27" s="13"/>
      <c r="X27" s="8"/>
      <c r="Z27" s="16"/>
    </row>
    <row r="28">
      <c r="A28" s="2">
        <f t="shared" si="1"/>
        <v>25</v>
      </c>
      <c r="B28" s="3">
        <v>1996.0</v>
      </c>
      <c r="C28" s="4">
        <v>5.81644E7</v>
      </c>
      <c r="D28" s="12">
        <f t="shared" si="5"/>
        <v>0.002405867836</v>
      </c>
      <c r="E28" s="5">
        <v>638879.0</v>
      </c>
      <c r="F28" s="12">
        <f t="shared" si="6"/>
        <v>-0.004414753036</v>
      </c>
      <c r="G28" s="15">
        <v>733163.0</v>
      </c>
      <c r="H28" s="12">
        <f t="shared" si="7"/>
        <v>0.001750282149</v>
      </c>
      <c r="I28" s="7" t="b">
        <f t="shared" si="2"/>
        <v>1</v>
      </c>
      <c r="J28" s="7">
        <f t="shared" si="3"/>
        <v>58258684</v>
      </c>
      <c r="K28" s="7">
        <f t="shared" si="4"/>
        <v>55516</v>
      </c>
      <c r="L28" s="12">
        <f t="shared" si="8"/>
        <v>0.1231236091</v>
      </c>
      <c r="M28" s="10"/>
      <c r="N28" s="10"/>
      <c r="O28" s="8"/>
      <c r="P28" s="9"/>
      <c r="Q28" s="10"/>
      <c r="R28" s="16"/>
      <c r="S28" s="10"/>
      <c r="V28" s="14"/>
      <c r="W28" s="13"/>
      <c r="X28" s="8"/>
      <c r="Z28" s="16"/>
    </row>
    <row r="29">
      <c r="A29" s="2">
        <f t="shared" si="1"/>
        <v>26</v>
      </c>
      <c r="B29" s="3">
        <v>1997.0</v>
      </c>
      <c r="C29" s="4">
        <v>5.83142E7</v>
      </c>
      <c r="D29" s="12">
        <f t="shared" si="5"/>
        <v>0.002575458528</v>
      </c>
      <c r="E29" s="5">
        <v>632517.0</v>
      </c>
      <c r="F29" s="12">
        <f t="shared" si="6"/>
        <v>-0.009958067177</v>
      </c>
      <c r="G29" s="15">
        <v>726622.0</v>
      </c>
      <c r="H29" s="12">
        <f t="shared" si="7"/>
        <v>-0.008921617703</v>
      </c>
      <c r="I29" s="7" t="b">
        <f t="shared" si="2"/>
        <v>1</v>
      </c>
      <c r="J29" s="7">
        <f t="shared" si="3"/>
        <v>58408305</v>
      </c>
      <c r="K29" s="7">
        <f t="shared" si="4"/>
        <v>66595</v>
      </c>
      <c r="L29" s="12">
        <f t="shared" si="8"/>
        <v>0.1995640896</v>
      </c>
      <c r="M29" s="10"/>
      <c r="N29" s="10"/>
      <c r="O29" s="8"/>
      <c r="P29" s="9"/>
      <c r="Q29" s="10"/>
      <c r="R29" s="16"/>
      <c r="S29" s="10"/>
      <c r="V29" s="14"/>
      <c r="W29" s="13"/>
      <c r="X29" s="8"/>
      <c r="Z29" s="16"/>
    </row>
    <row r="30">
      <c r="A30" s="2">
        <f t="shared" si="1"/>
        <v>27</v>
      </c>
      <c r="B30" s="3">
        <v>1998.0</v>
      </c>
      <c r="C30" s="4">
        <v>5.84749E7</v>
      </c>
      <c r="D30" s="12">
        <f t="shared" si="5"/>
        <v>0.002755761032</v>
      </c>
      <c r="E30" s="5">
        <v>627592.0</v>
      </c>
      <c r="F30" s="12">
        <f t="shared" si="6"/>
        <v>-0.007786351987</v>
      </c>
      <c r="G30" s="15">
        <v>716888.0</v>
      </c>
      <c r="H30" s="12">
        <f t="shared" si="7"/>
        <v>-0.01339623628</v>
      </c>
      <c r="I30" s="7" t="b">
        <f t="shared" si="2"/>
        <v>1</v>
      </c>
      <c r="J30" s="7">
        <f t="shared" si="3"/>
        <v>58564196</v>
      </c>
      <c r="K30" s="7">
        <f t="shared" si="4"/>
        <v>120204</v>
      </c>
      <c r="L30" s="12">
        <f t="shared" si="8"/>
        <v>0.8050003754</v>
      </c>
      <c r="M30" s="10"/>
      <c r="N30" s="10"/>
      <c r="O30" s="8"/>
      <c r="P30" s="9"/>
      <c r="Q30" s="10"/>
      <c r="R30" s="16"/>
      <c r="S30" s="10"/>
      <c r="V30" s="14"/>
      <c r="W30" s="13"/>
      <c r="X30" s="8"/>
      <c r="Z30" s="16"/>
    </row>
    <row r="31">
      <c r="A31" s="2">
        <f t="shared" si="1"/>
        <v>28</v>
      </c>
      <c r="B31" s="3">
        <v>1999.0</v>
      </c>
      <c r="C31" s="4">
        <v>5.86844E7</v>
      </c>
      <c r="D31" s="12">
        <f t="shared" si="5"/>
        <v>0.003582733788</v>
      </c>
      <c r="E31" s="5">
        <v>629476.0</v>
      </c>
      <c r="F31" s="12">
        <f t="shared" si="6"/>
        <v>0.003001950312</v>
      </c>
      <c r="G31" s="15">
        <v>699976.0</v>
      </c>
      <c r="H31" s="12">
        <f t="shared" si="7"/>
        <v>-0.0235908538</v>
      </c>
      <c r="I31" s="7" t="b">
        <f t="shared" si="2"/>
        <v>1</v>
      </c>
      <c r="J31" s="7">
        <f t="shared" si="3"/>
        <v>58754900</v>
      </c>
      <c r="K31" s="7">
        <f t="shared" si="4"/>
        <v>131200</v>
      </c>
      <c r="L31" s="12">
        <f t="shared" si="8"/>
        <v>0.09147782104</v>
      </c>
      <c r="M31" s="10"/>
      <c r="N31" s="10"/>
      <c r="O31" s="8"/>
      <c r="P31" s="9"/>
      <c r="Q31" s="10"/>
      <c r="R31" s="16"/>
      <c r="S31" s="10"/>
      <c r="V31" s="14"/>
      <c r="W31" s="13"/>
      <c r="X31" s="8"/>
      <c r="Z31" s="16"/>
    </row>
    <row r="32">
      <c r="A32" s="2">
        <f t="shared" si="1"/>
        <v>29</v>
      </c>
      <c r="B32" s="3">
        <v>2000.0</v>
      </c>
      <c r="C32" s="4">
        <v>5.88861E7</v>
      </c>
      <c r="D32" s="12">
        <f t="shared" si="5"/>
        <v>0.003437029262</v>
      </c>
      <c r="E32" s="5">
        <v>610579.0</v>
      </c>
      <c r="F32" s="12">
        <f t="shared" si="6"/>
        <v>-0.03002020728</v>
      </c>
      <c r="G32" s="15">
        <v>679029.0</v>
      </c>
      <c r="H32" s="12">
        <f t="shared" si="7"/>
        <v>-0.02992531172</v>
      </c>
      <c r="I32" s="7" t="b">
        <f t="shared" si="2"/>
        <v>1</v>
      </c>
      <c r="J32" s="7">
        <f t="shared" si="3"/>
        <v>58954550</v>
      </c>
      <c r="K32" s="7">
        <f t="shared" si="4"/>
        <v>158450</v>
      </c>
      <c r="L32" s="12">
        <f t="shared" si="8"/>
        <v>0.2076981707</v>
      </c>
      <c r="M32" s="10"/>
      <c r="N32" s="10"/>
      <c r="O32" s="8"/>
      <c r="P32" s="9"/>
      <c r="Q32" s="10"/>
      <c r="R32" s="16"/>
      <c r="S32" s="10"/>
      <c r="V32" s="14"/>
      <c r="W32" s="13"/>
      <c r="X32" s="8"/>
      <c r="Z32" s="16"/>
    </row>
    <row r="33">
      <c r="A33" s="2">
        <f t="shared" si="1"/>
        <v>30</v>
      </c>
      <c r="B33" s="3">
        <v>2001.0</v>
      </c>
      <c r="C33" s="4">
        <v>5.9113E7</v>
      </c>
      <c r="D33" s="12">
        <f t="shared" si="5"/>
        <v>0.00385320135</v>
      </c>
      <c r="E33" s="5">
        <v>604393.0</v>
      </c>
      <c r="F33" s="12">
        <f t="shared" si="6"/>
        <v>-0.01013136711</v>
      </c>
      <c r="G33" s="15">
        <v>669123.0</v>
      </c>
      <c r="H33" s="12">
        <f t="shared" si="7"/>
        <v>-0.01458847855</v>
      </c>
      <c r="I33" s="7" t="b">
        <f t="shared" si="2"/>
        <v>1</v>
      </c>
      <c r="J33" s="7">
        <f t="shared" si="3"/>
        <v>59177730</v>
      </c>
      <c r="K33" s="7">
        <f t="shared" si="4"/>
        <v>187970</v>
      </c>
      <c r="L33" s="12">
        <f t="shared" si="8"/>
        <v>0.186304828</v>
      </c>
      <c r="M33" s="10"/>
      <c r="N33" s="10"/>
      <c r="O33" s="8"/>
      <c r="P33" s="9"/>
      <c r="Q33" s="10"/>
      <c r="R33" s="16"/>
      <c r="S33" s="10"/>
      <c r="V33" s="14"/>
      <c r="W33" s="13"/>
      <c r="X33" s="8"/>
      <c r="Z33" s="16"/>
    </row>
    <row r="34">
      <c r="A34" s="2">
        <f t="shared" si="1"/>
        <v>31</v>
      </c>
      <c r="B34" s="3">
        <v>2002.0</v>
      </c>
      <c r="C34" s="4">
        <v>5.93657E7</v>
      </c>
      <c r="D34" s="12">
        <f t="shared" si="5"/>
        <v>0.004274863397</v>
      </c>
      <c r="E34" s="5">
        <v>608045.0</v>
      </c>
      <c r="F34" s="12">
        <f t="shared" si="6"/>
        <v>0.006042426037</v>
      </c>
      <c r="G34" s="15">
        <v>668777.0</v>
      </c>
      <c r="H34" s="12">
        <f t="shared" si="7"/>
        <v>-0.0005170947643</v>
      </c>
      <c r="I34" s="7" t="b">
        <f t="shared" si="2"/>
        <v>1</v>
      </c>
      <c r="J34" s="7">
        <f t="shared" si="3"/>
        <v>59426432</v>
      </c>
      <c r="K34" s="7">
        <f t="shared" si="4"/>
        <v>210268</v>
      </c>
      <c r="L34" s="12">
        <f t="shared" si="8"/>
        <v>0.1186253125</v>
      </c>
      <c r="M34" s="10"/>
      <c r="N34" s="10"/>
      <c r="O34" s="8"/>
      <c r="P34" s="9"/>
      <c r="Q34" s="10"/>
      <c r="R34" s="16"/>
      <c r="S34" s="10"/>
      <c r="V34" s="14"/>
      <c r="W34" s="13"/>
      <c r="X34" s="8"/>
      <c r="Y34" s="8"/>
      <c r="Z34" s="16"/>
    </row>
    <row r="35">
      <c r="A35" s="2">
        <f t="shared" si="1"/>
        <v>32</v>
      </c>
      <c r="B35" s="3">
        <v>2003.0</v>
      </c>
      <c r="C35" s="4">
        <v>5.96367E7</v>
      </c>
      <c r="D35" s="12">
        <f t="shared" si="5"/>
        <v>0.004564925538</v>
      </c>
      <c r="E35" s="5">
        <v>612085.0</v>
      </c>
      <c r="F35" s="12">
        <f t="shared" si="6"/>
        <v>0.006644245081</v>
      </c>
      <c r="G35" s="15">
        <v>695549.0</v>
      </c>
      <c r="H35" s="12">
        <f t="shared" si="7"/>
        <v>0.04003128098</v>
      </c>
      <c r="I35" s="7" t="b">
        <f t="shared" si="2"/>
        <v>1</v>
      </c>
      <c r="J35" s="7">
        <f t="shared" si="3"/>
        <v>59720164</v>
      </c>
      <c r="K35" s="7">
        <f t="shared" si="4"/>
        <v>230236</v>
      </c>
      <c r="L35" s="12">
        <f t="shared" si="8"/>
        <v>0.09496452147</v>
      </c>
      <c r="M35" s="10"/>
      <c r="N35" s="10"/>
      <c r="O35" s="8"/>
      <c r="P35" s="9"/>
      <c r="Q35" s="10"/>
      <c r="R35" s="16"/>
      <c r="S35" s="10"/>
      <c r="V35" s="14"/>
      <c r="W35" s="13"/>
      <c r="X35" s="8"/>
      <c r="Z35" s="16"/>
    </row>
    <row r="36">
      <c r="A36" s="2">
        <f t="shared" si="1"/>
        <v>33</v>
      </c>
      <c r="B36" s="3">
        <v>2004.0</v>
      </c>
      <c r="C36" s="4">
        <v>5.99504E7</v>
      </c>
      <c r="D36" s="12">
        <f t="shared" si="5"/>
        <v>0.005260183746</v>
      </c>
      <c r="E36" s="5">
        <v>584791.0</v>
      </c>
      <c r="F36" s="12">
        <f t="shared" si="6"/>
        <v>-0.0445918459</v>
      </c>
      <c r="G36" s="15">
        <v>715996.0</v>
      </c>
      <c r="H36" s="12">
        <f t="shared" si="7"/>
        <v>0.02939692243</v>
      </c>
      <c r="I36" s="7" t="b">
        <f t="shared" si="2"/>
        <v>1</v>
      </c>
      <c r="J36" s="7">
        <f t="shared" si="3"/>
        <v>60081605</v>
      </c>
      <c r="K36" s="7">
        <f t="shared" si="4"/>
        <v>331695</v>
      </c>
      <c r="L36" s="12">
        <f t="shared" si="8"/>
        <v>0.4406739172</v>
      </c>
      <c r="M36" s="10"/>
      <c r="N36" s="10"/>
      <c r="O36" s="8"/>
      <c r="P36" s="9"/>
      <c r="Q36" s="10"/>
      <c r="R36" s="16"/>
      <c r="S36" s="10"/>
      <c r="V36" s="14"/>
      <c r="W36" s="13"/>
      <c r="X36" s="8"/>
      <c r="Z36" s="16"/>
    </row>
    <row r="37">
      <c r="A37" s="2">
        <f t="shared" si="1"/>
        <v>34</v>
      </c>
      <c r="B37" s="3">
        <v>2005.0</v>
      </c>
      <c r="C37" s="4">
        <v>6.04133E7</v>
      </c>
      <c r="D37" s="12">
        <f t="shared" si="5"/>
        <v>0.00772138301</v>
      </c>
      <c r="E37" s="5">
        <v>582964.0</v>
      </c>
      <c r="F37" s="12">
        <f t="shared" si="6"/>
        <v>-0.003124193088</v>
      </c>
      <c r="G37" s="15">
        <v>722549.0</v>
      </c>
      <c r="H37" s="12">
        <f t="shared" si="7"/>
        <v>0.009152285767</v>
      </c>
      <c r="I37" s="7" t="b">
        <f t="shared" si="2"/>
        <v>1</v>
      </c>
      <c r="J37" s="7">
        <f t="shared" si="3"/>
        <v>60552885</v>
      </c>
      <c r="K37" s="7">
        <f t="shared" si="4"/>
        <v>274215</v>
      </c>
      <c r="L37" s="12">
        <f t="shared" si="8"/>
        <v>-0.1732917288</v>
      </c>
      <c r="M37" s="10"/>
      <c r="N37" s="10"/>
      <c r="O37" s="8"/>
      <c r="P37" s="9"/>
      <c r="Q37" s="10"/>
      <c r="R37" s="16"/>
      <c r="S37" s="10"/>
      <c r="V37" s="14"/>
      <c r="W37" s="13"/>
      <c r="X37" s="8"/>
      <c r="Z37" s="16"/>
    </row>
    <row r="38">
      <c r="A38" s="2">
        <f t="shared" si="1"/>
        <v>35</v>
      </c>
      <c r="B38" s="3">
        <v>2006.0</v>
      </c>
      <c r="C38" s="4">
        <v>6.08271E7</v>
      </c>
      <c r="D38" s="12">
        <f t="shared" si="5"/>
        <v>0.00684948513</v>
      </c>
      <c r="E38" s="5">
        <v>572224.0</v>
      </c>
      <c r="F38" s="12">
        <f t="shared" si="6"/>
        <v>-0.01842309302</v>
      </c>
      <c r="G38" s="15">
        <v>748563.0</v>
      </c>
      <c r="H38" s="12">
        <f t="shared" si="7"/>
        <v>0.0360030946</v>
      </c>
      <c r="I38" s="7" t="b">
        <f t="shared" si="2"/>
        <v>1</v>
      </c>
      <c r="J38" s="7">
        <f t="shared" si="3"/>
        <v>61003439</v>
      </c>
      <c r="K38" s="7">
        <f t="shared" si="4"/>
        <v>315661</v>
      </c>
      <c r="L38" s="12">
        <f t="shared" si="8"/>
        <v>0.1511441752</v>
      </c>
      <c r="M38" s="10"/>
      <c r="N38" s="10"/>
      <c r="O38" s="8"/>
      <c r="P38" s="9"/>
      <c r="Q38" s="10"/>
      <c r="R38" s="16"/>
      <c r="S38" s="10"/>
      <c r="V38" s="14"/>
      <c r="W38" s="13"/>
      <c r="X38" s="8"/>
      <c r="Z38" s="16"/>
    </row>
    <row r="39">
      <c r="A39" s="2">
        <f t="shared" si="1"/>
        <v>36</v>
      </c>
      <c r="B39" s="3">
        <v>2007.0</v>
      </c>
      <c r="C39" s="4">
        <v>6.13191E7</v>
      </c>
      <c r="D39" s="12">
        <f t="shared" si="5"/>
        <v>0.008088500027</v>
      </c>
      <c r="E39" s="5">
        <v>574687.0</v>
      </c>
      <c r="F39" s="12">
        <f t="shared" si="6"/>
        <v>0.004304258472</v>
      </c>
      <c r="G39" s="15">
        <v>772245.0</v>
      </c>
      <c r="H39" s="12">
        <f t="shared" si="7"/>
        <v>0.03163661576</v>
      </c>
      <c r="I39" s="7" t="b">
        <f t="shared" si="2"/>
        <v>1</v>
      </c>
      <c r="J39" s="7">
        <f t="shared" si="3"/>
        <v>61516658</v>
      </c>
      <c r="K39" s="7">
        <f t="shared" si="4"/>
        <v>307142</v>
      </c>
      <c r="L39" s="12">
        <f t="shared" si="8"/>
        <v>-0.02698781288</v>
      </c>
      <c r="M39" s="10"/>
      <c r="N39" s="10"/>
      <c r="O39" s="8"/>
      <c r="P39" s="9"/>
      <c r="Q39" s="10"/>
      <c r="R39" s="16"/>
      <c r="S39" s="10"/>
      <c r="V39" s="14"/>
      <c r="Z39" s="16"/>
    </row>
    <row r="40">
      <c r="A40" s="2">
        <f t="shared" si="1"/>
        <v>37</v>
      </c>
      <c r="B40" s="3">
        <v>2008.0</v>
      </c>
      <c r="C40" s="4">
        <v>6.18238E7</v>
      </c>
      <c r="D40" s="12">
        <f t="shared" si="5"/>
        <v>0.00823071441</v>
      </c>
      <c r="E40" s="5">
        <v>579697.0</v>
      </c>
      <c r="F40" s="12">
        <f t="shared" si="6"/>
        <v>0.008717788988</v>
      </c>
      <c r="G40" s="15">
        <v>794383.0</v>
      </c>
      <c r="H40" s="12">
        <f t="shared" si="7"/>
        <v>0.02866706809</v>
      </c>
      <c r="I40" s="7" t="b">
        <f t="shared" si="2"/>
        <v>1</v>
      </c>
      <c r="J40" s="7">
        <f t="shared" si="3"/>
        <v>62038486</v>
      </c>
      <c r="K40" s="7">
        <f t="shared" si="4"/>
        <v>222014</v>
      </c>
      <c r="L40" s="12">
        <f t="shared" si="8"/>
        <v>-0.2771617037</v>
      </c>
      <c r="M40" s="10"/>
      <c r="N40" s="10"/>
      <c r="O40" s="8"/>
      <c r="P40" s="9"/>
      <c r="Q40" s="10"/>
      <c r="R40" s="16"/>
      <c r="S40" s="10"/>
      <c r="V40" s="14"/>
      <c r="W40" s="8"/>
      <c r="Z40" s="16"/>
    </row>
    <row r="41">
      <c r="A41" s="2">
        <f t="shared" si="1"/>
        <v>38</v>
      </c>
      <c r="B41" s="3">
        <v>2009.0</v>
      </c>
      <c r="C41" s="4">
        <v>6.22605E7</v>
      </c>
      <c r="D41" s="12">
        <f t="shared" si="5"/>
        <v>0.007063622747</v>
      </c>
      <c r="E41" s="5">
        <v>559617.0</v>
      </c>
      <c r="F41" s="12">
        <f t="shared" si="6"/>
        <v>-0.03463878543</v>
      </c>
      <c r="G41" s="15">
        <v>790204.0</v>
      </c>
      <c r="H41" s="12">
        <f t="shared" si="7"/>
        <v>-0.005260686596</v>
      </c>
      <c r="I41" s="7" t="b">
        <f t="shared" si="2"/>
        <v>1</v>
      </c>
      <c r="J41" s="7">
        <f t="shared" si="3"/>
        <v>62491087</v>
      </c>
      <c r="K41" s="7">
        <f t="shared" si="4"/>
        <v>268413</v>
      </c>
      <c r="L41" s="12">
        <f t="shared" si="8"/>
        <v>0.2089913249</v>
      </c>
      <c r="M41" s="10"/>
      <c r="N41" s="10"/>
      <c r="O41" s="8"/>
      <c r="P41" s="9"/>
      <c r="Q41" s="10"/>
      <c r="R41" s="16"/>
      <c r="S41" s="10"/>
      <c r="V41" s="14"/>
      <c r="Z41" s="16"/>
    </row>
    <row r="42">
      <c r="A42" s="2">
        <f t="shared" si="1"/>
        <v>39</v>
      </c>
      <c r="B42" s="3">
        <v>2010.0</v>
      </c>
      <c r="C42" s="4">
        <v>6.27595E7</v>
      </c>
      <c r="D42" s="12">
        <f t="shared" si="5"/>
        <v>0.008014712378</v>
      </c>
      <c r="E42" s="5">
        <v>561666.0</v>
      </c>
      <c r="F42" s="12">
        <f t="shared" si="6"/>
        <v>0.00366143273</v>
      </c>
      <c r="G42" s="15">
        <v>807271.0</v>
      </c>
      <c r="H42" s="12">
        <f t="shared" si="7"/>
        <v>0.02159822021</v>
      </c>
      <c r="I42" s="7" t="b">
        <f t="shared" si="2"/>
        <v>1</v>
      </c>
      <c r="J42" s="7">
        <f t="shared" si="3"/>
        <v>63005105</v>
      </c>
      <c r="K42" s="7">
        <f t="shared" si="4"/>
        <v>279995</v>
      </c>
      <c r="L42" s="12">
        <f t="shared" si="8"/>
        <v>0.04314992195</v>
      </c>
      <c r="M42" s="10"/>
      <c r="N42" s="10"/>
      <c r="O42" s="8"/>
      <c r="P42" s="9"/>
      <c r="Q42" s="10"/>
      <c r="R42" s="16"/>
      <c r="S42" s="10"/>
      <c r="V42" s="14"/>
      <c r="Z42" s="16"/>
    </row>
    <row r="43">
      <c r="A43" s="2">
        <f t="shared" si="1"/>
        <v>40</v>
      </c>
      <c r="B43" s="3">
        <v>2011.0</v>
      </c>
      <c r="C43" s="4">
        <v>6.32851E7</v>
      </c>
      <c r="D43" s="12">
        <f t="shared" si="5"/>
        <v>0.008374827715</v>
      </c>
      <c r="E43" s="6">
        <v>552232.0</v>
      </c>
      <c r="F43" s="12">
        <f t="shared" si="6"/>
        <v>-0.01679645911</v>
      </c>
      <c r="G43" s="15">
        <v>807776.0</v>
      </c>
      <c r="H43" s="12">
        <f t="shared" si="7"/>
        <v>0.0006255644015</v>
      </c>
      <c r="I43" s="7" t="b">
        <f t="shared" si="2"/>
        <v>1</v>
      </c>
      <c r="J43" s="7">
        <f t="shared" si="3"/>
        <v>63540644</v>
      </c>
      <c r="K43" s="7">
        <f t="shared" si="4"/>
        <v>164356</v>
      </c>
      <c r="L43" s="12">
        <f t="shared" si="8"/>
        <v>-0.4130038036</v>
      </c>
      <c r="M43" s="10"/>
      <c r="N43" s="10"/>
      <c r="O43" s="8"/>
      <c r="P43" s="11"/>
      <c r="Q43" s="10"/>
      <c r="R43" s="16"/>
      <c r="S43" s="10"/>
      <c r="V43" s="14"/>
      <c r="Z43" s="16"/>
    </row>
    <row r="44">
      <c r="A44" s="2">
        <f t="shared" si="1"/>
        <v>41</v>
      </c>
      <c r="B44" s="3">
        <v>2012.0</v>
      </c>
      <c r="C44" s="4">
        <v>6.3705E7</v>
      </c>
      <c r="D44" s="12">
        <f t="shared" si="5"/>
        <v>0.006635053117</v>
      </c>
      <c r="E44" s="6">
        <v>569024.0</v>
      </c>
      <c r="F44" s="12">
        <f t="shared" si="6"/>
        <v>0.03040750989</v>
      </c>
      <c r="G44" s="17">
        <v>812970.0</v>
      </c>
      <c r="H44" s="12">
        <f t="shared" si="7"/>
        <v>0.006430000396</v>
      </c>
      <c r="I44" s="7" t="b">
        <f t="shared" si="2"/>
        <v>1</v>
      </c>
      <c r="J44" s="7">
        <f t="shared" si="3"/>
        <v>63948946</v>
      </c>
      <c r="K44" s="7">
        <f t="shared" si="4"/>
        <v>156754</v>
      </c>
      <c r="L44" s="12">
        <f t="shared" si="8"/>
        <v>-0.04625325513</v>
      </c>
      <c r="M44" s="10"/>
      <c r="N44" s="10"/>
      <c r="O44" s="8"/>
      <c r="P44" s="11"/>
      <c r="Q44" s="10"/>
      <c r="R44" s="18"/>
      <c r="S44" s="10"/>
      <c r="V44" s="14"/>
      <c r="Z44" s="18"/>
    </row>
    <row r="45">
      <c r="A45" s="2">
        <f t="shared" si="1"/>
        <v>42</v>
      </c>
      <c r="B45" s="3">
        <v>2013.0</v>
      </c>
      <c r="C45" s="4">
        <v>6.41057E7</v>
      </c>
      <c r="D45" s="12">
        <f t="shared" si="5"/>
        <v>0.006289930147</v>
      </c>
      <c r="E45" s="15">
        <v>576458.0</v>
      </c>
      <c r="F45" s="12">
        <f t="shared" si="6"/>
        <v>0.01306447531</v>
      </c>
      <c r="G45" s="15">
        <v>778803.0</v>
      </c>
      <c r="H45" s="12">
        <f t="shared" si="7"/>
        <v>-0.04202738108</v>
      </c>
      <c r="I45" s="7" t="b">
        <f t="shared" si="2"/>
        <v>1</v>
      </c>
      <c r="J45" s="7">
        <f t="shared" si="3"/>
        <v>64308045</v>
      </c>
      <c r="K45" s="7">
        <f t="shared" si="4"/>
        <v>288755</v>
      </c>
      <c r="L45" s="12">
        <f t="shared" si="8"/>
        <v>0.842090154</v>
      </c>
      <c r="M45" s="10"/>
      <c r="N45" s="10"/>
      <c r="O45" s="8"/>
      <c r="P45" s="16"/>
      <c r="Q45" s="10"/>
      <c r="R45" s="16"/>
      <c r="S45" s="10"/>
      <c r="V45" s="14"/>
      <c r="Z45" s="16"/>
    </row>
    <row r="46">
      <c r="A46" s="2">
        <f t="shared" si="1"/>
        <v>43</v>
      </c>
      <c r="B46" s="3">
        <v>2014.0</v>
      </c>
      <c r="C46" s="4">
        <v>6.45968E7</v>
      </c>
      <c r="D46" s="12">
        <f t="shared" si="5"/>
        <v>0.007660785234</v>
      </c>
      <c r="E46" s="15">
        <v>570341.0</v>
      </c>
      <c r="F46" s="12">
        <f t="shared" si="6"/>
        <v>-0.01061135417</v>
      </c>
      <c r="G46" s="17">
        <v>776352.0</v>
      </c>
      <c r="H46" s="12">
        <f t="shared" si="7"/>
        <v>-0.003147137338</v>
      </c>
      <c r="I46" s="7" t="b">
        <f t="shared" si="2"/>
        <v>1</v>
      </c>
      <c r="J46" s="7">
        <f t="shared" si="3"/>
        <v>64802811</v>
      </c>
      <c r="K46" s="7">
        <f t="shared" si="4"/>
        <v>307189</v>
      </c>
      <c r="L46" s="12">
        <f t="shared" si="8"/>
        <v>0.06383958719</v>
      </c>
      <c r="M46" s="10"/>
      <c r="N46" s="10"/>
      <c r="O46" s="8"/>
      <c r="P46" s="16"/>
      <c r="Q46" s="10"/>
      <c r="R46" s="18"/>
      <c r="S46" s="10"/>
      <c r="V46" s="14"/>
      <c r="Z46" s="18"/>
    </row>
    <row r="47">
      <c r="A47" s="2">
        <f t="shared" si="1"/>
        <v>44</v>
      </c>
      <c r="B47" s="3">
        <v>2015.0</v>
      </c>
      <c r="C47" s="4">
        <v>6.511E7</v>
      </c>
      <c r="D47" s="12">
        <f t="shared" si="5"/>
        <v>0.00794466599</v>
      </c>
      <c r="E47" s="17">
        <v>602782.0</v>
      </c>
      <c r="F47" s="12">
        <f t="shared" si="6"/>
        <v>0.05688000687</v>
      </c>
      <c r="G47" s="17">
        <v>777165.0</v>
      </c>
      <c r="H47" s="12">
        <f t="shared" si="7"/>
        <v>0.001047205391</v>
      </c>
      <c r="I47" s="7" t="b">
        <f t="shared" si="2"/>
        <v>1</v>
      </c>
      <c r="J47" s="7">
        <f t="shared" si="3"/>
        <v>65284383</v>
      </c>
      <c r="K47" s="7">
        <f t="shared" si="4"/>
        <v>363717</v>
      </c>
      <c r="L47" s="12">
        <f t="shared" si="8"/>
        <v>0.1840170058</v>
      </c>
      <c r="M47" s="10"/>
      <c r="N47" s="10"/>
      <c r="O47" s="8"/>
      <c r="P47" s="18"/>
      <c r="Q47" s="10"/>
      <c r="R47" s="18"/>
      <c r="S47" s="10"/>
      <c r="V47" s="14"/>
      <c r="Z47" s="18"/>
    </row>
    <row r="48">
      <c r="A48" s="2">
        <f t="shared" si="1"/>
        <v>45</v>
      </c>
      <c r="B48" s="3">
        <v>2016.0</v>
      </c>
      <c r="C48" s="4">
        <v>6.56481E7</v>
      </c>
      <c r="D48" s="12">
        <f t="shared" si="5"/>
        <v>0.008264475503</v>
      </c>
      <c r="E48" s="17">
        <v>597206.0</v>
      </c>
      <c r="F48" s="12">
        <f t="shared" si="6"/>
        <v>-0.009250442117</v>
      </c>
      <c r="G48" s="17">
        <v>774835.0</v>
      </c>
      <c r="H48" s="12">
        <f t="shared" si="7"/>
        <v>-0.002998076342</v>
      </c>
      <c r="I48" s="7" t="b">
        <f t="shared" si="2"/>
        <v>1</v>
      </c>
      <c r="J48" s="7">
        <f t="shared" si="3"/>
        <v>65825729</v>
      </c>
      <c r="K48" s="7">
        <f t="shared" si="4"/>
        <v>214471</v>
      </c>
      <c r="L48" s="12">
        <f t="shared" si="8"/>
        <v>-0.4103355081</v>
      </c>
      <c r="M48" s="10"/>
      <c r="N48" s="10"/>
      <c r="O48" s="8"/>
      <c r="P48" s="18"/>
      <c r="Q48" s="10"/>
      <c r="R48" s="18"/>
      <c r="S48" s="10"/>
      <c r="V48" s="14"/>
      <c r="Z48" s="18"/>
    </row>
    <row r="49">
      <c r="A49" s="2">
        <f t="shared" si="1"/>
        <v>46</v>
      </c>
      <c r="B49" s="3">
        <v>2017.0</v>
      </c>
      <c r="C49" s="4">
        <v>6.60402E7</v>
      </c>
      <c r="D49" s="12">
        <f t="shared" si="5"/>
        <v>0.005972754733</v>
      </c>
      <c r="E49" s="17">
        <v>607172.0</v>
      </c>
      <c r="F49" s="12">
        <f t="shared" si="6"/>
        <v>0.0166877091</v>
      </c>
      <c r="G49" s="17">
        <v>755042.0</v>
      </c>
      <c r="H49" s="12">
        <f t="shared" si="7"/>
        <v>-0.02554479341</v>
      </c>
      <c r="I49" s="7" t="b">
        <f t="shared" si="2"/>
        <v>1</v>
      </c>
      <c r="J49" s="7">
        <f t="shared" si="3"/>
        <v>66188070</v>
      </c>
      <c r="K49" s="7">
        <f t="shared" si="4"/>
        <v>247530</v>
      </c>
      <c r="L49" s="12">
        <f t="shared" si="8"/>
        <v>0.1541420518</v>
      </c>
      <c r="M49" s="10"/>
      <c r="N49" s="10"/>
      <c r="O49" s="8"/>
      <c r="P49" s="18"/>
      <c r="Q49" s="10"/>
      <c r="R49" s="18"/>
      <c r="S49" s="10"/>
      <c r="V49" s="14"/>
      <c r="Z49" s="18"/>
    </row>
    <row r="50">
      <c r="A50" s="2">
        <f t="shared" si="1"/>
        <v>47</v>
      </c>
      <c r="B50" s="3">
        <v>2018.0</v>
      </c>
      <c r="C50" s="4">
        <v>6.64356E7</v>
      </c>
      <c r="D50" s="12">
        <f t="shared" si="5"/>
        <v>0.005987262304</v>
      </c>
      <c r="E50" s="17">
        <v>616014.0</v>
      </c>
      <c r="F50" s="12">
        <f t="shared" si="6"/>
        <v>0.01456259511</v>
      </c>
      <c r="G50" s="17">
        <v>731213.0</v>
      </c>
      <c r="H50" s="12">
        <f t="shared" si="7"/>
        <v>-0.03155983376</v>
      </c>
      <c r="I50" s="7" t="b">
        <f t="shared" si="2"/>
        <v>1</v>
      </c>
      <c r="J50" s="7">
        <f t="shared" si="3"/>
        <v>66550799</v>
      </c>
      <c r="K50" s="7">
        <f t="shared" si="4"/>
        <v>246001</v>
      </c>
      <c r="L50" s="12">
        <f t="shared" si="8"/>
        <v>-0.006177029047</v>
      </c>
      <c r="M50" s="10"/>
      <c r="N50" s="10"/>
      <c r="O50" s="8"/>
      <c r="P50" s="18"/>
      <c r="Q50" s="10"/>
      <c r="R50" s="18"/>
      <c r="S50" s="10"/>
      <c r="V50" s="14"/>
      <c r="Z50" s="18"/>
    </row>
    <row r="51">
      <c r="A51" s="2">
        <f t="shared" si="1"/>
        <v>48</v>
      </c>
      <c r="B51" s="3">
        <v>2019.0</v>
      </c>
      <c r="C51" s="4">
        <v>6.67968E7</v>
      </c>
      <c r="D51" s="12">
        <f t="shared" si="5"/>
        <v>0.005436844102</v>
      </c>
      <c r="E51" s="17">
        <v>604707.0</v>
      </c>
      <c r="F51" s="12">
        <f t="shared" si="6"/>
        <v>-0.01835510232</v>
      </c>
      <c r="G51" s="17">
        <v>712680.0</v>
      </c>
      <c r="H51" s="12">
        <f t="shared" si="7"/>
        <v>-0.02534555595</v>
      </c>
      <c r="I51" s="7" t="b">
        <f t="shared" si="2"/>
        <v>1</v>
      </c>
      <c r="J51" s="7">
        <f t="shared" si="3"/>
        <v>66904773</v>
      </c>
      <c r="K51" s="7">
        <f t="shared" si="4"/>
        <v>176227</v>
      </c>
      <c r="L51" s="12">
        <f t="shared" si="8"/>
        <v>-0.2836329934</v>
      </c>
      <c r="M51" s="10"/>
      <c r="N51" s="10"/>
      <c r="O51" s="8"/>
      <c r="P51" s="18"/>
      <c r="Q51" s="10"/>
      <c r="R51" s="18"/>
      <c r="S51" s="10"/>
      <c r="V51" s="14"/>
      <c r="Z51" s="18"/>
    </row>
    <row r="52">
      <c r="A52" s="2">
        <f t="shared" si="1"/>
        <v>49</v>
      </c>
      <c r="B52" s="3">
        <v>2020.0</v>
      </c>
      <c r="C52" s="4">
        <v>6.7081E7</v>
      </c>
      <c r="D52" s="12">
        <f t="shared" si="5"/>
        <v>0.004254694836</v>
      </c>
      <c r="E52" s="17">
        <v>689629.0</v>
      </c>
      <c r="F52" s="12">
        <f t="shared" si="6"/>
        <v>0.1404349544</v>
      </c>
      <c r="G52" s="17">
        <v>681560.0</v>
      </c>
      <c r="H52" s="12">
        <f t="shared" si="7"/>
        <v>-0.04366616153</v>
      </c>
      <c r="I52" s="7" t="b">
        <f t="shared" si="2"/>
        <v>0</v>
      </c>
      <c r="J52" s="7">
        <f t="shared" si="3"/>
        <v>67072931</v>
      </c>
      <c r="K52" s="19"/>
      <c r="L52" s="12"/>
      <c r="M52" s="10"/>
      <c r="N52" s="10"/>
      <c r="O52" s="8"/>
      <c r="P52" s="18"/>
      <c r="Q52" s="10"/>
      <c r="R52" s="18"/>
      <c r="S52" s="10"/>
      <c r="V52" s="14"/>
      <c r="Z52" s="18"/>
    </row>
    <row r="53">
      <c r="C53" s="8"/>
      <c r="H53" s="8"/>
      <c r="I53" s="8"/>
      <c r="J53" s="8"/>
      <c r="K53" s="8"/>
      <c r="L53" s="8"/>
      <c r="M53" s="8"/>
      <c r="N53" s="8"/>
      <c r="O53" s="8"/>
    </row>
    <row r="54">
      <c r="C54" s="20" t="s">
        <v>9</v>
      </c>
      <c r="D54" s="10">
        <f>AVERAGE(D3:D52)</f>
        <v>0.003721504068</v>
      </c>
      <c r="E54" s="20" t="s">
        <v>9</v>
      </c>
      <c r="F54" s="10">
        <f>AVERAGE(F3:F52)</f>
        <v>0.001795612685</v>
      </c>
      <c r="G54" s="20" t="s">
        <v>9</v>
      </c>
      <c r="H54" s="10">
        <f>AVERAGE(H3:H52)</f>
        <v>-0.005246945364</v>
      </c>
      <c r="I54" s="10"/>
      <c r="J54" s="10"/>
      <c r="K54" s="20" t="s">
        <v>9</v>
      </c>
      <c r="L54" s="10">
        <f>AVERAGE(L4:L51)</f>
        <v>-1.027489183</v>
      </c>
      <c r="M54" s="21"/>
      <c r="N54" s="21"/>
      <c r="O54" s="8"/>
      <c r="V54" s="10"/>
    </row>
    <row r="55">
      <c r="C55" s="20" t="s">
        <v>10</v>
      </c>
      <c r="D55" s="22">
        <f>1+D54</f>
        <v>1.003721504</v>
      </c>
      <c r="E55" s="20" t="s">
        <v>10</v>
      </c>
      <c r="F55" s="22">
        <f>1+F54</f>
        <v>1.001795613</v>
      </c>
      <c r="G55" s="20" t="s">
        <v>10</v>
      </c>
      <c r="H55" s="22">
        <f>1+H54</f>
        <v>0.9947530546</v>
      </c>
      <c r="I55" s="8"/>
      <c r="J55" s="8"/>
      <c r="K55" s="20" t="s">
        <v>10</v>
      </c>
      <c r="L55" s="23">
        <v>0.0</v>
      </c>
      <c r="M55" s="24"/>
      <c r="N55" s="21"/>
      <c r="O55" s="8"/>
      <c r="P55" s="10"/>
      <c r="R55" s="10"/>
      <c r="U55" s="10"/>
      <c r="Z55" s="10"/>
    </row>
    <row r="56">
      <c r="C56" s="20" t="s">
        <v>11</v>
      </c>
      <c r="D56" s="8">
        <f>C3*D55^A52</f>
        <v>67093044.04</v>
      </c>
      <c r="E56" s="20" t="s">
        <v>11</v>
      </c>
      <c r="F56" s="8">
        <f>E3*F55^A52</f>
        <v>704351.3879</v>
      </c>
      <c r="G56" s="20" t="s">
        <v>11</v>
      </c>
      <c r="H56" s="8">
        <f>G3*H55^A52</f>
        <v>696764.1765</v>
      </c>
      <c r="I56" s="8"/>
      <c r="J56" s="8"/>
      <c r="K56" s="20" t="s">
        <v>12</v>
      </c>
      <c r="L56" s="8">
        <f>K3*L55^A52</f>
        <v>0</v>
      </c>
      <c r="M56" s="25"/>
      <c r="N56" s="8"/>
      <c r="O56" s="8"/>
      <c r="Q56" s="26"/>
      <c r="S56" s="26"/>
    </row>
    <row r="57">
      <c r="C57" s="20" t="s">
        <v>13</v>
      </c>
      <c r="D57" s="8">
        <f>C52</f>
        <v>67081000</v>
      </c>
      <c r="E57" s="20" t="s">
        <v>13</v>
      </c>
      <c r="F57" s="27">
        <f>E52</f>
        <v>689629</v>
      </c>
      <c r="G57" s="20" t="s">
        <v>13</v>
      </c>
      <c r="H57" s="27">
        <f>G52</f>
        <v>681560</v>
      </c>
      <c r="I57" s="8"/>
      <c r="J57" s="8"/>
      <c r="K57" s="20" t="s">
        <v>14</v>
      </c>
      <c r="L57" s="8">
        <f>K51</f>
        <v>176227</v>
      </c>
      <c r="M57" s="8"/>
      <c r="N57" s="8"/>
      <c r="O57" s="8"/>
    </row>
    <row r="58">
      <c r="C58" s="20" t="s">
        <v>15</v>
      </c>
      <c r="D58" s="8">
        <f>D56-D57</f>
        <v>12044.03844</v>
      </c>
      <c r="E58" s="20" t="s">
        <v>15</v>
      </c>
      <c r="F58" s="27">
        <f>F57-F56</f>
        <v>-14722.38793</v>
      </c>
      <c r="G58" s="20" t="s">
        <v>15</v>
      </c>
      <c r="H58" s="27">
        <f>H57-H56</f>
        <v>-15204.17652</v>
      </c>
      <c r="I58" s="8"/>
      <c r="J58" s="8"/>
      <c r="K58" s="20" t="s">
        <v>15</v>
      </c>
      <c r="L58" s="8">
        <f>L57-L56</f>
        <v>176227</v>
      </c>
      <c r="M58" s="8"/>
      <c r="N58" s="8"/>
      <c r="O58" s="8"/>
    </row>
    <row r="59">
      <c r="C59" s="20" t="s">
        <v>16</v>
      </c>
      <c r="D59" s="10">
        <f>D58/D57</f>
        <v>0.0001795447063</v>
      </c>
      <c r="E59" s="20" t="s">
        <v>16</v>
      </c>
      <c r="F59" s="28">
        <f>(F57-F56)/F57</f>
        <v>-0.02134827266</v>
      </c>
      <c r="G59" s="20" t="s">
        <v>16</v>
      </c>
      <c r="H59" s="28">
        <f>(H57-H56)/H57</f>
        <v>-0.02230790616</v>
      </c>
      <c r="I59" s="8"/>
      <c r="J59" s="8"/>
      <c r="K59" s="20" t="s">
        <v>16</v>
      </c>
      <c r="L59" s="28">
        <f>(L57-L56)/L57</f>
        <v>1</v>
      </c>
      <c r="M59" s="8"/>
      <c r="N59" s="8"/>
      <c r="O59" s="8"/>
    </row>
    <row r="60">
      <c r="A60" s="20"/>
      <c r="C60" s="8"/>
      <c r="E60" s="20" t="s">
        <v>17</v>
      </c>
      <c r="F60" s="10">
        <f>AVERAGE(E33:E52)/AVERAGE($C$33:$C$52)</f>
        <v>0.009383467111</v>
      </c>
      <c r="G60" s="20" t="s">
        <v>17</v>
      </c>
      <c r="H60" s="10">
        <f>AVERAGE(G33:G52)/AVERAGE($C$33:$C$52)</f>
        <v>0.01189666941</v>
      </c>
      <c r="I60" s="8"/>
      <c r="J60" s="8"/>
      <c r="K60" s="20" t="s">
        <v>18</v>
      </c>
      <c r="L60" s="10">
        <f>AVERAGE(K32:K51)/AVERAGE($C$33:$C$52)</f>
        <v>0.00392855947</v>
      </c>
      <c r="M60" s="8"/>
      <c r="N60" s="8"/>
      <c r="O60" s="8"/>
    </row>
    <row r="61">
      <c r="A61" s="20"/>
      <c r="C61" s="8"/>
      <c r="D61" s="29"/>
      <c r="E61" s="29"/>
      <c r="H61" s="8"/>
      <c r="I61" s="30"/>
      <c r="J61" s="30"/>
      <c r="K61" s="8"/>
      <c r="L61" s="8"/>
      <c r="M61" s="8"/>
      <c r="N61" s="8"/>
      <c r="O61" s="8"/>
      <c r="P61" s="29"/>
    </row>
    <row r="62">
      <c r="A62" s="20"/>
      <c r="C62" s="8"/>
      <c r="F62" s="22"/>
      <c r="H62" s="22"/>
      <c r="I62" s="30"/>
      <c r="J62" s="30"/>
      <c r="K62" s="8"/>
      <c r="L62" s="8"/>
      <c r="M62" s="8"/>
      <c r="N62" s="8"/>
      <c r="O62" s="8"/>
    </row>
    <row r="63" ht="24.0" customHeight="1">
      <c r="A63" s="20"/>
      <c r="C63" s="31" t="s">
        <v>19</v>
      </c>
      <c r="D63" s="32" t="s">
        <v>20</v>
      </c>
      <c r="E63" s="32" t="s">
        <v>21</v>
      </c>
      <c r="H63" s="30"/>
      <c r="I63" s="30"/>
      <c r="J63" s="30"/>
      <c r="K63" s="8"/>
      <c r="L63" s="8"/>
      <c r="M63" s="8"/>
      <c r="N63" s="8"/>
      <c r="O63" s="8"/>
    </row>
    <row r="64" ht="23.25" customHeight="1">
      <c r="A64" s="20"/>
      <c r="C64" s="33" t="s">
        <v>22</v>
      </c>
      <c r="D64" s="34">
        <f t="array" ref="D64:E68">LINEST(C3:C52,A3:A52,True,True)</f>
        <v>222953.7431</v>
      </c>
      <c r="E64" s="34">
        <v>5.393622329411763E7</v>
      </c>
      <c r="H64" s="8"/>
      <c r="I64" s="30"/>
      <c r="J64" s="30"/>
      <c r="K64" s="8"/>
      <c r="L64" s="8"/>
      <c r="M64" s="8"/>
      <c r="N64" s="8"/>
      <c r="O64" s="8"/>
    </row>
    <row r="65">
      <c r="A65" s="20"/>
      <c r="C65" s="33" t="s">
        <v>23</v>
      </c>
      <c r="D65" s="34">
        <v>12206.77554796667</v>
      </c>
      <c r="E65" s="34">
        <v>347089.0967195834</v>
      </c>
      <c r="H65" s="8"/>
      <c r="I65" s="8"/>
      <c r="J65" s="8"/>
      <c r="K65" s="8"/>
      <c r="L65" s="8"/>
      <c r="M65" s="8"/>
      <c r="N65" s="8"/>
      <c r="O65" s="8"/>
    </row>
    <row r="66">
      <c r="A66" s="20"/>
      <c r="C66" s="33" t="s">
        <v>24</v>
      </c>
      <c r="D66" s="34">
        <v>0.874214235489101</v>
      </c>
      <c r="E66" s="34">
        <v>1245599.6176989318</v>
      </c>
      <c r="H66" s="8"/>
      <c r="I66" s="8"/>
      <c r="J66" s="8"/>
      <c r="K66" s="8"/>
      <c r="L66" s="8"/>
      <c r="M66" s="8"/>
      <c r="N66" s="8"/>
      <c r="O66" s="8"/>
    </row>
    <row r="67">
      <c r="A67" s="20"/>
      <c r="C67" s="33" t="s">
        <v>25</v>
      </c>
      <c r="D67" s="34">
        <v>333.60121049183556</v>
      </c>
      <c r="E67" s="34">
        <v>48.0</v>
      </c>
      <c r="H67" s="8"/>
      <c r="I67" s="8"/>
      <c r="J67" s="8"/>
      <c r="K67" s="8"/>
      <c r="L67" s="8"/>
      <c r="M67" s="8"/>
      <c r="N67" s="8"/>
      <c r="O67" s="8"/>
    </row>
    <row r="68">
      <c r="A68" s="20"/>
      <c r="C68" s="33" t="s">
        <v>26</v>
      </c>
      <c r="D68" s="34">
        <v>5.175884188796367E14</v>
      </c>
      <c r="E68" s="34">
        <v>7.447288356536281E13</v>
      </c>
      <c r="H68" s="8"/>
      <c r="I68" s="8"/>
      <c r="J68" s="8"/>
      <c r="K68" s="8"/>
      <c r="L68" s="8"/>
      <c r="M68" s="8"/>
      <c r="N68" s="8"/>
      <c r="O68" s="8"/>
    </row>
    <row r="69">
      <c r="A69" s="20"/>
      <c r="C69" s="33" t="s">
        <v>27</v>
      </c>
      <c r="D69" s="35">
        <f>TINV(0.975,count(C74:C123)-2)</f>
        <v>0.03150177713</v>
      </c>
      <c r="E69" s="35"/>
      <c r="H69" s="8"/>
      <c r="I69" s="8"/>
      <c r="J69" s="8"/>
      <c r="K69" s="8"/>
      <c r="L69" s="8"/>
      <c r="M69" s="8"/>
      <c r="N69" s="8"/>
      <c r="O69" s="8"/>
    </row>
    <row r="70">
      <c r="A70" s="20"/>
      <c r="C70" s="33" t="s">
        <v>28</v>
      </c>
      <c r="D70" s="34">
        <f t="shared" ref="D70:E70" si="9">D64-$D$69*D65</f>
        <v>222569.208</v>
      </c>
      <c r="E70" s="34">
        <f t="shared" si="9"/>
        <v>53925289.37</v>
      </c>
      <c r="H70" s="8"/>
      <c r="I70" s="8"/>
      <c r="J70" s="8"/>
      <c r="K70" s="8"/>
      <c r="L70" s="8"/>
      <c r="M70" s="8"/>
      <c r="N70" s="8"/>
      <c r="O70" s="8"/>
    </row>
    <row r="71">
      <c r="A71" s="20"/>
      <c r="C71" s="33" t="s">
        <v>29</v>
      </c>
      <c r="D71" s="34">
        <f t="shared" ref="D71:E71" si="10">D64+$D$69*D65</f>
        <v>223338.2782</v>
      </c>
      <c r="E71" s="34">
        <f t="shared" si="10"/>
        <v>53947157.22</v>
      </c>
      <c r="H71" s="8"/>
      <c r="I71" s="8"/>
      <c r="J71" s="8"/>
      <c r="K71" s="8"/>
      <c r="L71" s="8"/>
      <c r="M71" s="8"/>
      <c r="N71" s="8"/>
      <c r="O71" s="8"/>
    </row>
    <row r="72">
      <c r="A72" s="20"/>
      <c r="C72" s="30"/>
      <c r="H72" s="8"/>
      <c r="I72" s="8"/>
      <c r="J72" s="8"/>
      <c r="K72" s="8"/>
      <c r="L72" s="8"/>
      <c r="M72" s="8"/>
      <c r="N72" s="8"/>
      <c r="O72" s="8"/>
    </row>
    <row r="73">
      <c r="A73" s="1" t="s">
        <v>0</v>
      </c>
      <c r="B73" s="1" t="s">
        <v>1</v>
      </c>
      <c r="C73" s="1" t="s">
        <v>30</v>
      </c>
      <c r="D73" s="1" t="s">
        <v>31</v>
      </c>
      <c r="E73" s="1" t="s">
        <v>32</v>
      </c>
      <c r="H73" s="8"/>
      <c r="I73" s="8"/>
      <c r="J73" s="8"/>
      <c r="K73" s="8"/>
      <c r="L73" s="8"/>
      <c r="M73" s="8"/>
      <c r="N73" s="8"/>
      <c r="O73" s="8"/>
    </row>
    <row r="74">
      <c r="A74" s="2">
        <f t="shared" ref="A74:A153" si="11">B74-1971</f>
        <v>0</v>
      </c>
      <c r="B74" s="3">
        <v>1971.0</v>
      </c>
      <c r="C74" s="4">
        <v>5.5928E7</v>
      </c>
      <c r="D74" s="8">
        <f t="shared" ref="D74:D153" si="12">$E$64+$D$64*A74</f>
        <v>53936223.29</v>
      </c>
      <c r="E74" s="8">
        <f t="shared" ref="E74:E153" si="13">FORECAST(B74,$C$74:$C$123,$B$74:$B$123)</f>
        <v>53936223.29</v>
      </c>
      <c r="H74" s="8"/>
      <c r="I74" s="8"/>
      <c r="J74" s="8"/>
      <c r="K74" s="8"/>
      <c r="L74" s="8"/>
      <c r="M74" s="8"/>
      <c r="N74" s="8"/>
      <c r="O74" s="8"/>
    </row>
    <row r="75">
      <c r="A75" s="2">
        <f t="shared" si="11"/>
        <v>1</v>
      </c>
      <c r="B75" s="3">
        <v>1972.0</v>
      </c>
      <c r="C75" s="4">
        <v>5.60967E7</v>
      </c>
      <c r="D75" s="8">
        <f t="shared" si="12"/>
        <v>54159177.04</v>
      </c>
      <c r="E75" s="8">
        <f t="shared" si="13"/>
        <v>54159177.04</v>
      </c>
      <c r="H75" s="8"/>
      <c r="I75" s="8"/>
      <c r="J75" s="8"/>
      <c r="K75" s="8"/>
      <c r="L75" s="8"/>
      <c r="M75" s="8"/>
      <c r="N75" s="8"/>
      <c r="O75" s="8"/>
    </row>
    <row r="76">
      <c r="A76" s="2">
        <f t="shared" si="11"/>
        <v>2</v>
      </c>
      <c r="B76" s="3">
        <v>1973.0</v>
      </c>
      <c r="C76" s="4">
        <v>5.62229E7</v>
      </c>
      <c r="D76" s="8">
        <f t="shared" si="12"/>
        <v>54382130.78</v>
      </c>
      <c r="E76" s="8">
        <f t="shared" si="13"/>
        <v>54382130.78</v>
      </c>
      <c r="H76" s="8"/>
      <c r="I76" s="8"/>
      <c r="J76" s="8"/>
      <c r="K76" s="8"/>
      <c r="L76" s="8"/>
      <c r="M76" s="8"/>
      <c r="N76" s="8"/>
      <c r="O76" s="8"/>
    </row>
    <row r="77">
      <c r="A77" s="2">
        <f t="shared" si="11"/>
        <v>3</v>
      </c>
      <c r="B77" s="3">
        <v>1974.0</v>
      </c>
      <c r="C77" s="4">
        <v>5.62356E7</v>
      </c>
      <c r="D77" s="8">
        <f t="shared" si="12"/>
        <v>54605084.52</v>
      </c>
      <c r="E77" s="8">
        <f t="shared" si="13"/>
        <v>54605084.52</v>
      </c>
      <c r="H77" s="8"/>
      <c r="I77" s="8"/>
      <c r="J77" s="8"/>
      <c r="K77" s="8"/>
      <c r="L77" s="8"/>
      <c r="M77" s="8"/>
      <c r="N77" s="8"/>
      <c r="O77" s="8"/>
    </row>
    <row r="78">
      <c r="A78" s="2">
        <f t="shared" si="11"/>
        <v>4</v>
      </c>
      <c r="B78" s="3">
        <v>1975.0</v>
      </c>
      <c r="C78" s="4">
        <v>5.62257E7</v>
      </c>
      <c r="D78" s="8">
        <f t="shared" si="12"/>
        <v>54828038.27</v>
      </c>
      <c r="E78" s="8">
        <f t="shared" si="13"/>
        <v>54828038.27</v>
      </c>
      <c r="H78" s="8"/>
      <c r="I78" s="8"/>
      <c r="J78" s="8"/>
      <c r="K78" s="8"/>
      <c r="L78" s="8"/>
      <c r="M78" s="8"/>
      <c r="N78" s="8"/>
      <c r="O78" s="8"/>
    </row>
    <row r="79">
      <c r="A79" s="2">
        <f t="shared" si="11"/>
        <v>5</v>
      </c>
      <c r="B79" s="3">
        <v>1976.0</v>
      </c>
      <c r="C79" s="4">
        <v>5.62161E7</v>
      </c>
      <c r="D79" s="8">
        <f t="shared" si="12"/>
        <v>55050992.01</v>
      </c>
      <c r="E79" s="8">
        <f t="shared" si="13"/>
        <v>55050992.01</v>
      </c>
      <c r="H79" s="8"/>
      <c r="I79" s="8"/>
      <c r="J79" s="8"/>
      <c r="K79" s="8"/>
      <c r="L79" s="8"/>
      <c r="M79" s="8"/>
      <c r="N79" s="8"/>
      <c r="O79" s="8"/>
    </row>
    <row r="80">
      <c r="A80" s="2">
        <f t="shared" si="11"/>
        <v>6</v>
      </c>
      <c r="B80" s="3">
        <v>1977.0</v>
      </c>
      <c r="C80" s="4">
        <v>5.61899E7</v>
      </c>
      <c r="D80" s="8">
        <f t="shared" si="12"/>
        <v>55273945.75</v>
      </c>
      <c r="E80" s="8">
        <f t="shared" si="13"/>
        <v>55273945.75</v>
      </c>
      <c r="H80" s="8"/>
      <c r="I80" s="8"/>
      <c r="J80" s="8"/>
      <c r="K80" s="8"/>
      <c r="L80" s="8"/>
      <c r="M80" s="8"/>
      <c r="N80" s="8"/>
      <c r="O80" s="8"/>
    </row>
    <row r="81">
      <c r="A81" s="2">
        <f t="shared" si="11"/>
        <v>7</v>
      </c>
      <c r="B81" s="3">
        <v>1978.0</v>
      </c>
      <c r="C81" s="4">
        <v>5.6178E7</v>
      </c>
      <c r="D81" s="8">
        <f t="shared" si="12"/>
        <v>55496899.5</v>
      </c>
      <c r="E81" s="8">
        <f t="shared" si="13"/>
        <v>55496899.5</v>
      </c>
      <c r="H81" s="8"/>
      <c r="I81" s="8"/>
      <c r="J81" s="8"/>
      <c r="K81" s="8"/>
      <c r="L81" s="8"/>
      <c r="M81" s="8"/>
      <c r="N81" s="8"/>
      <c r="O81" s="8"/>
    </row>
    <row r="82">
      <c r="A82" s="2">
        <f t="shared" si="11"/>
        <v>8</v>
      </c>
      <c r="B82" s="3">
        <v>1979.0</v>
      </c>
      <c r="C82" s="4">
        <v>5.62401E7</v>
      </c>
      <c r="D82" s="8">
        <f t="shared" si="12"/>
        <v>55719853.24</v>
      </c>
      <c r="E82" s="8">
        <f t="shared" si="13"/>
        <v>55719853.24</v>
      </c>
      <c r="H82" s="8"/>
      <c r="I82" s="8"/>
      <c r="J82" s="8"/>
      <c r="K82" s="8"/>
      <c r="L82" s="8"/>
      <c r="M82" s="8"/>
      <c r="N82" s="8"/>
      <c r="O82" s="8"/>
    </row>
    <row r="83">
      <c r="A83" s="2">
        <f t="shared" si="11"/>
        <v>9</v>
      </c>
      <c r="B83" s="3">
        <v>1980.0</v>
      </c>
      <c r="C83" s="4">
        <v>5.63297E7</v>
      </c>
      <c r="D83" s="8">
        <f t="shared" si="12"/>
        <v>55942806.98</v>
      </c>
      <c r="E83" s="8">
        <f t="shared" si="13"/>
        <v>55942806.98</v>
      </c>
      <c r="H83" s="8"/>
      <c r="I83" s="8"/>
      <c r="J83" s="8"/>
      <c r="K83" s="8"/>
      <c r="L83" s="8"/>
      <c r="M83" s="8"/>
      <c r="N83" s="8"/>
      <c r="O83" s="8"/>
    </row>
    <row r="84">
      <c r="A84" s="2">
        <f t="shared" si="11"/>
        <v>10</v>
      </c>
      <c r="B84" s="3">
        <v>1981.0</v>
      </c>
      <c r="C84" s="4">
        <v>5.63575E7</v>
      </c>
      <c r="D84" s="8">
        <f t="shared" si="12"/>
        <v>56165760.73</v>
      </c>
      <c r="E84" s="8">
        <f t="shared" si="13"/>
        <v>56165760.73</v>
      </c>
      <c r="H84" s="8"/>
      <c r="I84" s="8"/>
      <c r="J84" s="8"/>
      <c r="K84" s="8"/>
      <c r="L84" s="8"/>
      <c r="M84" s="8"/>
      <c r="N84" s="8"/>
      <c r="O84" s="8"/>
    </row>
    <row r="85">
      <c r="A85" s="2">
        <f t="shared" si="11"/>
        <v>11</v>
      </c>
      <c r="B85" s="3">
        <v>1982.0</v>
      </c>
      <c r="C85" s="4">
        <v>5.62907E7</v>
      </c>
      <c r="D85" s="8">
        <f t="shared" si="12"/>
        <v>56388714.47</v>
      </c>
      <c r="E85" s="8">
        <f t="shared" si="13"/>
        <v>56388714.47</v>
      </c>
    </row>
    <row r="86">
      <c r="A86" s="2">
        <f t="shared" si="11"/>
        <v>12</v>
      </c>
      <c r="B86" s="3">
        <v>1983.0</v>
      </c>
      <c r="C86" s="4">
        <v>5.63157E7</v>
      </c>
      <c r="D86" s="8">
        <f t="shared" si="12"/>
        <v>56611668.21</v>
      </c>
      <c r="E86" s="8">
        <f t="shared" si="13"/>
        <v>56611668.21</v>
      </c>
    </row>
    <row r="87">
      <c r="A87" s="2">
        <f t="shared" si="11"/>
        <v>13</v>
      </c>
      <c r="B87" s="3">
        <v>1984.0</v>
      </c>
      <c r="C87" s="4">
        <v>5.64093E7</v>
      </c>
      <c r="D87" s="8">
        <f t="shared" si="12"/>
        <v>56834621.95</v>
      </c>
      <c r="E87" s="8">
        <f t="shared" si="13"/>
        <v>56834621.95</v>
      </c>
    </row>
    <row r="88">
      <c r="A88" s="2">
        <f t="shared" si="11"/>
        <v>14</v>
      </c>
      <c r="B88" s="3">
        <v>1985.0</v>
      </c>
      <c r="C88" s="4">
        <v>5.6554E7</v>
      </c>
      <c r="D88" s="8">
        <f t="shared" si="12"/>
        <v>57057575.7</v>
      </c>
      <c r="E88" s="8">
        <f t="shared" si="13"/>
        <v>57057575.7</v>
      </c>
    </row>
    <row r="89">
      <c r="A89" s="2">
        <f t="shared" si="11"/>
        <v>15</v>
      </c>
      <c r="B89" s="3">
        <v>1986.0</v>
      </c>
      <c r="C89" s="4">
        <v>5.66838E7</v>
      </c>
      <c r="D89" s="8">
        <f t="shared" si="12"/>
        <v>57280529.44</v>
      </c>
      <c r="E89" s="8">
        <f t="shared" si="13"/>
        <v>57280529.44</v>
      </c>
    </row>
    <row r="90">
      <c r="A90" s="2">
        <f t="shared" si="11"/>
        <v>16</v>
      </c>
      <c r="B90" s="3">
        <v>1987.0</v>
      </c>
      <c r="C90" s="4">
        <v>5.6804E7</v>
      </c>
      <c r="D90" s="8">
        <f t="shared" si="12"/>
        <v>57503483.18</v>
      </c>
      <c r="E90" s="8">
        <f t="shared" si="13"/>
        <v>57503483.18</v>
      </c>
    </row>
    <row r="91">
      <c r="A91" s="2">
        <f t="shared" si="11"/>
        <v>17</v>
      </c>
      <c r="B91" s="3">
        <v>1988.0</v>
      </c>
      <c r="C91" s="4">
        <v>5.69164E7</v>
      </c>
      <c r="D91" s="8">
        <f t="shared" si="12"/>
        <v>57726436.93</v>
      </c>
      <c r="E91" s="8">
        <f t="shared" si="13"/>
        <v>57726436.93</v>
      </c>
    </row>
    <row r="92">
      <c r="A92" s="2">
        <f t="shared" si="11"/>
        <v>18</v>
      </c>
      <c r="B92" s="3">
        <v>1989.0</v>
      </c>
      <c r="C92" s="4">
        <v>5.70765E7</v>
      </c>
      <c r="D92" s="8">
        <f t="shared" si="12"/>
        <v>57949390.67</v>
      </c>
      <c r="E92" s="8">
        <f t="shared" si="13"/>
        <v>57949390.67</v>
      </c>
    </row>
    <row r="93">
      <c r="A93" s="2">
        <f t="shared" si="11"/>
        <v>19</v>
      </c>
      <c r="B93" s="3">
        <v>1990.0</v>
      </c>
      <c r="C93" s="4">
        <v>5.72375E7</v>
      </c>
      <c r="D93" s="8">
        <f t="shared" si="12"/>
        <v>58172344.41</v>
      </c>
      <c r="E93" s="8">
        <f t="shared" si="13"/>
        <v>58172344.41</v>
      </c>
    </row>
    <row r="94">
      <c r="A94" s="2">
        <f t="shared" si="11"/>
        <v>20</v>
      </c>
      <c r="B94" s="3">
        <v>1991.0</v>
      </c>
      <c r="C94" s="4">
        <v>5.74387E7</v>
      </c>
      <c r="D94" s="8">
        <f t="shared" si="12"/>
        <v>58395298.16</v>
      </c>
      <c r="E94" s="8">
        <f t="shared" si="13"/>
        <v>58395298.16</v>
      </c>
    </row>
    <row r="95">
      <c r="A95" s="2">
        <f t="shared" si="11"/>
        <v>21</v>
      </c>
      <c r="B95" s="3">
        <v>1992.0</v>
      </c>
      <c r="C95" s="4">
        <v>5.75845E7</v>
      </c>
      <c r="D95" s="8">
        <f t="shared" si="12"/>
        <v>58618251.9</v>
      </c>
      <c r="E95" s="8">
        <f t="shared" si="13"/>
        <v>58618251.9</v>
      </c>
    </row>
    <row r="96">
      <c r="A96" s="2">
        <f t="shared" si="11"/>
        <v>22</v>
      </c>
      <c r="B96" s="3">
        <v>1993.0</v>
      </c>
      <c r="C96" s="4">
        <v>5.77139E7</v>
      </c>
      <c r="D96" s="8">
        <f t="shared" si="12"/>
        <v>58841205.64</v>
      </c>
      <c r="E96" s="8">
        <f t="shared" si="13"/>
        <v>58841205.64</v>
      </c>
    </row>
    <row r="97">
      <c r="A97" s="2">
        <f t="shared" si="11"/>
        <v>23</v>
      </c>
      <c r="B97" s="3">
        <v>1994.0</v>
      </c>
      <c r="C97" s="4">
        <v>5.78621E7</v>
      </c>
      <c r="D97" s="8">
        <f t="shared" si="12"/>
        <v>59064159.39</v>
      </c>
      <c r="E97" s="8">
        <f t="shared" si="13"/>
        <v>59064159.39</v>
      </c>
    </row>
    <row r="98">
      <c r="A98" s="2">
        <f t="shared" si="11"/>
        <v>24</v>
      </c>
      <c r="B98" s="3">
        <v>1995.0</v>
      </c>
      <c r="C98" s="4">
        <v>5.80248E7</v>
      </c>
      <c r="D98" s="8">
        <f t="shared" si="12"/>
        <v>59287113.13</v>
      </c>
      <c r="E98" s="8">
        <f t="shared" si="13"/>
        <v>59287113.13</v>
      </c>
    </row>
    <row r="99">
      <c r="A99" s="2">
        <f t="shared" si="11"/>
        <v>25</v>
      </c>
      <c r="B99" s="3">
        <v>1996.0</v>
      </c>
      <c r="C99" s="4">
        <v>5.81644E7</v>
      </c>
      <c r="D99" s="8">
        <f t="shared" si="12"/>
        <v>59510066.87</v>
      </c>
      <c r="E99" s="8">
        <f t="shared" si="13"/>
        <v>59510066.87</v>
      </c>
    </row>
    <row r="100">
      <c r="A100" s="2">
        <f t="shared" si="11"/>
        <v>26</v>
      </c>
      <c r="B100" s="3">
        <v>1997.0</v>
      </c>
      <c r="C100" s="4">
        <v>5.83142E7</v>
      </c>
      <c r="D100" s="8">
        <f t="shared" si="12"/>
        <v>59733020.61</v>
      </c>
      <c r="E100" s="8">
        <f t="shared" si="13"/>
        <v>59733020.61</v>
      </c>
    </row>
    <row r="101">
      <c r="A101" s="2">
        <f t="shared" si="11"/>
        <v>27</v>
      </c>
      <c r="B101" s="3">
        <v>1998.0</v>
      </c>
      <c r="C101" s="4">
        <v>5.84749E7</v>
      </c>
      <c r="D101" s="8">
        <f t="shared" si="12"/>
        <v>59955974.36</v>
      </c>
      <c r="E101" s="8">
        <f t="shared" si="13"/>
        <v>59955974.36</v>
      </c>
    </row>
    <row r="102">
      <c r="A102" s="2">
        <f t="shared" si="11"/>
        <v>28</v>
      </c>
      <c r="B102" s="3">
        <v>1999.0</v>
      </c>
      <c r="C102" s="4">
        <v>5.86844E7</v>
      </c>
      <c r="D102" s="8">
        <f t="shared" si="12"/>
        <v>60178928.1</v>
      </c>
      <c r="E102" s="8">
        <f t="shared" si="13"/>
        <v>60178928.1</v>
      </c>
    </row>
    <row r="103">
      <c r="A103" s="2">
        <f t="shared" si="11"/>
        <v>29</v>
      </c>
      <c r="B103" s="3">
        <v>2000.0</v>
      </c>
      <c r="C103" s="4">
        <v>5.88861E7</v>
      </c>
      <c r="D103" s="8">
        <f t="shared" si="12"/>
        <v>60401881.84</v>
      </c>
      <c r="E103" s="8">
        <f t="shared" si="13"/>
        <v>60401881.84</v>
      </c>
    </row>
    <row r="104">
      <c r="A104" s="2">
        <f t="shared" si="11"/>
        <v>30</v>
      </c>
      <c r="B104" s="3">
        <v>2001.0</v>
      </c>
      <c r="C104" s="4">
        <v>5.9113E7</v>
      </c>
      <c r="D104" s="8">
        <f t="shared" si="12"/>
        <v>60624835.59</v>
      </c>
      <c r="E104" s="8">
        <f t="shared" si="13"/>
        <v>60624835.59</v>
      </c>
    </row>
    <row r="105">
      <c r="A105" s="2">
        <f t="shared" si="11"/>
        <v>31</v>
      </c>
      <c r="B105" s="3">
        <v>2002.0</v>
      </c>
      <c r="C105" s="4">
        <v>5.93657E7</v>
      </c>
      <c r="D105" s="8">
        <f t="shared" si="12"/>
        <v>60847789.33</v>
      </c>
      <c r="E105" s="8">
        <f t="shared" si="13"/>
        <v>60847789.33</v>
      </c>
    </row>
    <row r="106">
      <c r="A106" s="2">
        <f t="shared" si="11"/>
        <v>32</v>
      </c>
      <c r="B106" s="3">
        <v>2003.0</v>
      </c>
      <c r="C106" s="4">
        <v>5.96367E7</v>
      </c>
      <c r="D106" s="8">
        <f t="shared" si="12"/>
        <v>61070743.07</v>
      </c>
      <c r="E106" s="8">
        <f t="shared" si="13"/>
        <v>61070743.07</v>
      </c>
    </row>
    <row r="107">
      <c r="A107" s="2">
        <f t="shared" si="11"/>
        <v>33</v>
      </c>
      <c r="B107" s="3">
        <v>2004.0</v>
      </c>
      <c r="C107" s="4">
        <v>5.99504E7</v>
      </c>
      <c r="D107" s="8">
        <f t="shared" si="12"/>
        <v>61293696.82</v>
      </c>
      <c r="E107" s="8">
        <f t="shared" si="13"/>
        <v>61293696.82</v>
      </c>
    </row>
    <row r="108">
      <c r="A108" s="2">
        <f t="shared" si="11"/>
        <v>34</v>
      </c>
      <c r="B108" s="3">
        <v>2005.0</v>
      </c>
      <c r="C108" s="4">
        <v>6.04133E7</v>
      </c>
      <c r="D108" s="8">
        <f t="shared" si="12"/>
        <v>61516650.56</v>
      </c>
      <c r="E108" s="8">
        <f t="shared" si="13"/>
        <v>61516650.56</v>
      </c>
    </row>
    <row r="109">
      <c r="A109" s="2">
        <f t="shared" si="11"/>
        <v>35</v>
      </c>
      <c r="B109" s="3">
        <v>2006.0</v>
      </c>
      <c r="C109" s="4">
        <v>6.08271E7</v>
      </c>
      <c r="D109" s="8">
        <f t="shared" si="12"/>
        <v>61739604.3</v>
      </c>
      <c r="E109" s="8">
        <f t="shared" si="13"/>
        <v>61739604.3</v>
      </c>
    </row>
    <row r="110">
      <c r="A110" s="2">
        <f t="shared" si="11"/>
        <v>36</v>
      </c>
      <c r="B110" s="3">
        <v>2007.0</v>
      </c>
      <c r="C110" s="4">
        <v>6.13191E7</v>
      </c>
      <c r="D110" s="8">
        <f t="shared" si="12"/>
        <v>61962558.05</v>
      </c>
      <c r="E110" s="8">
        <f t="shared" si="13"/>
        <v>61962558.05</v>
      </c>
    </row>
    <row r="111">
      <c r="A111" s="2">
        <f t="shared" si="11"/>
        <v>37</v>
      </c>
      <c r="B111" s="3">
        <v>2008.0</v>
      </c>
      <c r="C111" s="4">
        <v>6.18238E7</v>
      </c>
      <c r="D111" s="8">
        <f t="shared" si="12"/>
        <v>62185511.79</v>
      </c>
      <c r="E111" s="8">
        <f t="shared" si="13"/>
        <v>62185511.79</v>
      </c>
    </row>
    <row r="112">
      <c r="A112" s="2">
        <f t="shared" si="11"/>
        <v>38</v>
      </c>
      <c r="B112" s="3">
        <v>2009.0</v>
      </c>
      <c r="C112" s="4">
        <v>6.22605E7</v>
      </c>
      <c r="D112" s="8">
        <f t="shared" si="12"/>
        <v>62408465.53</v>
      </c>
      <c r="E112" s="8">
        <f t="shared" si="13"/>
        <v>62408465.53</v>
      </c>
    </row>
    <row r="113">
      <c r="A113" s="2">
        <f t="shared" si="11"/>
        <v>39</v>
      </c>
      <c r="B113" s="3">
        <v>2010.0</v>
      </c>
      <c r="C113" s="4">
        <v>6.27595E7</v>
      </c>
      <c r="D113" s="8">
        <f t="shared" si="12"/>
        <v>62631419.27</v>
      </c>
      <c r="E113" s="8">
        <f t="shared" si="13"/>
        <v>62631419.27</v>
      </c>
    </row>
    <row r="114">
      <c r="A114" s="2">
        <f t="shared" si="11"/>
        <v>40</v>
      </c>
      <c r="B114" s="3">
        <v>2011.0</v>
      </c>
      <c r="C114" s="4">
        <v>6.32851E7</v>
      </c>
      <c r="D114" s="8">
        <f t="shared" si="12"/>
        <v>62854373.02</v>
      </c>
      <c r="E114" s="8">
        <f t="shared" si="13"/>
        <v>62854373.02</v>
      </c>
    </row>
    <row r="115">
      <c r="A115" s="2">
        <f t="shared" si="11"/>
        <v>41</v>
      </c>
      <c r="B115" s="3">
        <v>2012.0</v>
      </c>
      <c r="C115" s="4">
        <v>6.3705E7</v>
      </c>
      <c r="D115" s="8">
        <f t="shared" si="12"/>
        <v>63077326.76</v>
      </c>
      <c r="E115" s="8">
        <f t="shared" si="13"/>
        <v>63077326.76</v>
      </c>
    </row>
    <row r="116">
      <c r="A116" s="2">
        <f t="shared" si="11"/>
        <v>42</v>
      </c>
      <c r="B116" s="3">
        <v>2013.0</v>
      </c>
      <c r="C116" s="4">
        <v>6.41057E7</v>
      </c>
      <c r="D116" s="8">
        <f t="shared" si="12"/>
        <v>63300280.5</v>
      </c>
      <c r="E116" s="8">
        <f t="shared" si="13"/>
        <v>63300280.5</v>
      </c>
    </row>
    <row r="117">
      <c r="A117" s="2">
        <f t="shared" si="11"/>
        <v>43</v>
      </c>
      <c r="B117" s="3">
        <v>2014.0</v>
      </c>
      <c r="C117" s="4">
        <v>6.45968E7</v>
      </c>
      <c r="D117" s="8">
        <f t="shared" si="12"/>
        <v>63523234.25</v>
      </c>
      <c r="E117" s="8">
        <f t="shared" si="13"/>
        <v>63523234.25</v>
      </c>
    </row>
    <row r="118">
      <c r="A118" s="2">
        <f t="shared" si="11"/>
        <v>44</v>
      </c>
      <c r="B118" s="3">
        <v>2015.0</v>
      </c>
      <c r="C118" s="4">
        <v>6.511E7</v>
      </c>
      <c r="D118" s="8">
        <f t="shared" si="12"/>
        <v>63746187.99</v>
      </c>
      <c r="E118" s="8">
        <f t="shared" si="13"/>
        <v>63746187.99</v>
      </c>
    </row>
    <row r="119">
      <c r="A119" s="2">
        <f t="shared" si="11"/>
        <v>45</v>
      </c>
      <c r="B119" s="3">
        <v>2016.0</v>
      </c>
      <c r="C119" s="4">
        <v>6.56481E7</v>
      </c>
      <c r="D119" s="8">
        <f t="shared" si="12"/>
        <v>63969141.73</v>
      </c>
      <c r="E119" s="8">
        <f t="shared" si="13"/>
        <v>63969141.73</v>
      </c>
    </row>
    <row r="120">
      <c r="A120" s="2">
        <f t="shared" si="11"/>
        <v>46</v>
      </c>
      <c r="B120" s="3">
        <v>2017.0</v>
      </c>
      <c r="C120" s="4">
        <v>6.60402E7</v>
      </c>
      <c r="D120" s="8">
        <f t="shared" si="12"/>
        <v>64192095.48</v>
      </c>
      <c r="E120" s="8">
        <f t="shared" si="13"/>
        <v>64192095.48</v>
      </c>
    </row>
    <row r="121">
      <c r="A121" s="2">
        <f t="shared" si="11"/>
        <v>47</v>
      </c>
      <c r="B121" s="3">
        <v>2018.0</v>
      </c>
      <c r="C121" s="4">
        <v>6.64356E7</v>
      </c>
      <c r="D121" s="8">
        <f t="shared" si="12"/>
        <v>64415049.22</v>
      </c>
      <c r="E121" s="8">
        <f t="shared" si="13"/>
        <v>64415049.22</v>
      </c>
    </row>
    <row r="122">
      <c r="A122" s="2">
        <f t="shared" si="11"/>
        <v>48</v>
      </c>
      <c r="B122" s="3">
        <v>2019.0</v>
      </c>
      <c r="C122" s="4">
        <v>6.67968E7</v>
      </c>
      <c r="D122" s="8">
        <f t="shared" si="12"/>
        <v>64638002.96</v>
      </c>
      <c r="E122" s="8">
        <f t="shared" si="13"/>
        <v>64638002.96</v>
      </c>
    </row>
    <row r="123">
      <c r="A123" s="2">
        <f t="shared" si="11"/>
        <v>49</v>
      </c>
      <c r="B123" s="3">
        <v>2020.0</v>
      </c>
      <c r="C123" s="4">
        <v>6.7081E7</v>
      </c>
      <c r="D123" s="8">
        <f t="shared" si="12"/>
        <v>64860956.71</v>
      </c>
      <c r="E123" s="8">
        <f t="shared" si="13"/>
        <v>64860956.71</v>
      </c>
    </row>
    <row r="124">
      <c r="A124" s="2">
        <f t="shared" si="11"/>
        <v>50</v>
      </c>
      <c r="B124" s="3">
        <v>2021.0</v>
      </c>
      <c r="D124" s="8">
        <f t="shared" si="12"/>
        <v>65083910.45</v>
      </c>
      <c r="E124" s="8">
        <f t="shared" si="13"/>
        <v>65083910.45</v>
      </c>
    </row>
    <row r="125">
      <c r="A125" s="2">
        <f t="shared" si="11"/>
        <v>51</v>
      </c>
      <c r="B125" s="3">
        <v>2022.0</v>
      </c>
      <c r="D125" s="8">
        <f t="shared" si="12"/>
        <v>65306864.19</v>
      </c>
      <c r="E125" s="8">
        <f t="shared" si="13"/>
        <v>65306864.19</v>
      </c>
    </row>
    <row r="126">
      <c r="A126" s="2">
        <f t="shared" si="11"/>
        <v>52</v>
      </c>
      <c r="B126" s="3">
        <v>2023.0</v>
      </c>
      <c r="D126" s="8">
        <f t="shared" si="12"/>
        <v>65529817.94</v>
      </c>
      <c r="E126" s="8">
        <f t="shared" si="13"/>
        <v>65529817.94</v>
      </c>
    </row>
    <row r="127">
      <c r="A127" s="2">
        <f t="shared" si="11"/>
        <v>53</v>
      </c>
      <c r="B127" s="3">
        <v>2024.0</v>
      </c>
      <c r="D127" s="8">
        <f t="shared" si="12"/>
        <v>65752771.68</v>
      </c>
      <c r="E127" s="8">
        <f t="shared" si="13"/>
        <v>65752771.68</v>
      </c>
    </row>
    <row r="128">
      <c r="A128" s="2">
        <f t="shared" si="11"/>
        <v>54</v>
      </c>
      <c r="B128" s="3">
        <v>2025.0</v>
      </c>
      <c r="D128" s="8">
        <f t="shared" si="12"/>
        <v>65975725.42</v>
      </c>
      <c r="E128" s="8">
        <f t="shared" si="13"/>
        <v>65975725.42</v>
      </c>
    </row>
    <row r="129">
      <c r="A129" s="2">
        <f t="shared" si="11"/>
        <v>55</v>
      </c>
      <c r="B129" s="3">
        <v>2026.0</v>
      </c>
      <c r="D129" s="8">
        <f t="shared" si="12"/>
        <v>66198679.16</v>
      </c>
      <c r="E129" s="8">
        <f t="shared" si="13"/>
        <v>66198679.16</v>
      </c>
    </row>
    <row r="130">
      <c r="A130" s="2">
        <f t="shared" si="11"/>
        <v>56</v>
      </c>
      <c r="B130" s="3">
        <v>2027.0</v>
      </c>
      <c r="D130" s="8">
        <f t="shared" si="12"/>
        <v>66421632.91</v>
      </c>
      <c r="E130" s="8">
        <f t="shared" si="13"/>
        <v>66421632.91</v>
      </c>
    </row>
    <row r="131">
      <c r="A131" s="2">
        <f t="shared" si="11"/>
        <v>57</v>
      </c>
      <c r="B131" s="3">
        <v>2028.0</v>
      </c>
      <c r="D131" s="8">
        <f t="shared" si="12"/>
        <v>66644586.65</v>
      </c>
      <c r="E131" s="8">
        <f t="shared" si="13"/>
        <v>66644586.65</v>
      </c>
    </row>
    <row r="132">
      <c r="A132" s="2">
        <f t="shared" si="11"/>
        <v>58</v>
      </c>
      <c r="B132" s="3">
        <v>2029.0</v>
      </c>
      <c r="D132" s="8">
        <f t="shared" si="12"/>
        <v>66867540.39</v>
      </c>
      <c r="E132" s="8">
        <f t="shared" si="13"/>
        <v>66867540.39</v>
      </c>
    </row>
    <row r="133">
      <c r="A133" s="2">
        <f t="shared" si="11"/>
        <v>59</v>
      </c>
      <c r="B133" s="3">
        <v>2030.0</v>
      </c>
      <c r="D133" s="8">
        <f t="shared" si="12"/>
        <v>67090494.14</v>
      </c>
      <c r="E133" s="8">
        <f t="shared" si="13"/>
        <v>67090494.14</v>
      </c>
    </row>
    <row r="134">
      <c r="A134" s="2">
        <f t="shared" si="11"/>
        <v>60</v>
      </c>
      <c r="B134" s="3">
        <v>2031.0</v>
      </c>
      <c r="D134" s="8">
        <f t="shared" si="12"/>
        <v>67313447.88</v>
      </c>
      <c r="E134" s="8">
        <f t="shared" si="13"/>
        <v>67313447.88</v>
      </c>
    </row>
    <row r="135">
      <c r="A135" s="2">
        <f t="shared" si="11"/>
        <v>61</v>
      </c>
      <c r="B135" s="3">
        <v>2032.0</v>
      </c>
      <c r="D135" s="8">
        <f t="shared" si="12"/>
        <v>67536401.62</v>
      </c>
      <c r="E135" s="8">
        <f t="shared" si="13"/>
        <v>67536401.62</v>
      </c>
    </row>
    <row r="136">
      <c r="A136" s="2">
        <f t="shared" si="11"/>
        <v>62</v>
      </c>
      <c r="B136" s="3">
        <v>2033.0</v>
      </c>
      <c r="D136" s="8">
        <f t="shared" si="12"/>
        <v>67759355.37</v>
      </c>
      <c r="E136" s="8">
        <f t="shared" si="13"/>
        <v>67759355.37</v>
      </c>
    </row>
    <row r="137">
      <c r="A137" s="2">
        <f t="shared" si="11"/>
        <v>63</v>
      </c>
      <c r="B137" s="3">
        <v>2034.0</v>
      </c>
      <c r="D137" s="8">
        <f t="shared" si="12"/>
        <v>67982309.11</v>
      </c>
      <c r="E137" s="8">
        <f t="shared" si="13"/>
        <v>67982309.11</v>
      </c>
    </row>
    <row r="138">
      <c r="A138" s="2">
        <f t="shared" si="11"/>
        <v>64</v>
      </c>
      <c r="B138" s="3">
        <v>2035.0</v>
      </c>
      <c r="D138" s="8">
        <f t="shared" si="12"/>
        <v>68205262.85</v>
      </c>
      <c r="E138" s="8">
        <f t="shared" si="13"/>
        <v>68205262.85</v>
      </c>
    </row>
    <row r="139">
      <c r="A139" s="2">
        <f t="shared" si="11"/>
        <v>65</v>
      </c>
      <c r="B139" s="3">
        <v>2036.0</v>
      </c>
      <c r="D139" s="8">
        <f t="shared" si="12"/>
        <v>68428216.6</v>
      </c>
      <c r="E139" s="8">
        <f t="shared" si="13"/>
        <v>68428216.6</v>
      </c>
    </row>
    <row r="140">
      <c r="A140" s="2">
        <f t="shared" si="11"/>
        <v>66</v>
      </c>
      <c r="B140" s="3">
        <v>2037.0</v>
      </c>
      <c r="D140" s="8">
        <f t="shared" si="12"/>
        <v>68651170.34</v>
      </c>
      <c r="E140" s="8">
        <f t="shared" si="13"/>
        <v>68651170.34</v>
      </c>
    </row>
    <row r="141">
      <c r="A141" s="2">
        <f t="shared" si="11"/>
        <v>67</v>
      </c>
      <c r="B141" s="3">
        <v>2038.0</v>
      </c>
      <c r="D141" s="8">
        <f t="shared" si="12"/>
        <v>68874124.08</v>
      </c>
      <c r="E141" s="8">
        <f t="shared" si="13"/>
        <v>68874124.08</v>
      </c>
    </row>
    <row r="142">
      <c r="A142" s="2">
        <f t="shared" si="11"/>
        <v>68</v>
      </c>
      <c r="B142" s="3">
        <v>2039.0</v>
      </c>
      <c r="D142" s="8">
        <f t="shared" si="12"/>
        <v>69097077.82</v>
      </c>
      <c r="E142" s="8">
        <f t="shared" si="13"/>
        <v>69097077.82</v>
      </c>
    </row>
    <row r="143">
      <c r="A143" s="2">
        <f t="shared" si="11"/>
        <v>69</v>
      </c>
      <c r="B143" s="3">
        <v>2040.0</v>
      </c>
      <c r="D143" s="8">
        <f t="shared" si="12"/>
        <v>69320031.57</v>
      </c>
      <c r="E143" s="8">
        <f t="shared" si="13"/>
        <v>69320031.57</v>
      </c>
    </row>
    <row r="144">
      <c r="A144" s="2">
        <f t="shared" si="11"/>
        <v>70</v>
      </c>
      <c r="B144" s="3">
        <v>2041.0</v>
      </c>
      <c r="D144" s="8">
        <f t="shared" si="12"/>
        <v>69542985.31</v>
      </c>
      <c r="E144" s="8">
        <f t="shared" si="13"/>
        <v>69542985.31</v>
      </c>
    </row>
    <row r="145">
      <c r="A145" s="2">
        <f t="shared" si="11"/>
        <v>71</v>
      </c>
      <c r="B145" s="3">
        <v>2042.0</v>
      </c>
      <c r="D145" s="8">
        <f t="shared" si="12"/>
        <v>69765939.05</v>
      </c>
      <c r="E145" s="8">
        <f t="shared" si="13"/>
        <v>69765939.05</v>
      </c>
    </row>
    <row r="146">
      <c r="A146" s="2">
        <f t="shared" si="11"/>
        <v>72</v>
      </c>
      <c r="B146" s="3">
        <v>2043.0</v>
      </c>
      <c r="D146" s="8">
        <f t="shared" si="12"/>
        <v>69988892.8</v>
      </c>
      <c r="E146" s="8">
        <f t="shared" si="13"/>
        <v>69988892.8</v>
      </c>
    </row>
    <row r="147">
      <c r="A147" s="2">
        <f t="shared" si="11"/>
        <v>73</v>
      </c>
      <c r="B147" s="3">
        <v>2044.0</v>
      </c>
      <c r="D147" s="8">
        <f t="shared" si="12"/>
        <v>70211846.54</v>
      </c>
      <c r="E147" s="8">
        <f t="shared" si="13"/>
        <v>70211846.54</v>
      </c>
    </row>
    <row r="148">
      <c r="A148" s="2">
        <f t="shared" si="11"/>
        <v>74</v>
      </c>
      <c r="B148" s="3">
        <v>2045.0</v>
      </c>
      <c r="D148" s="8">
        <f t="shared" si="12"/>
        <v>70434800.28</v>
      </c>
      <c r="E148" s="8">
        <f t="shared" si="13"/>
        <v>70434800.28</v>
      </c>
    </row>
    <row r="149">
      <c r="A149" s="2">
        <f t="shared" si="11"/>
        <v>75</v>
      </c>
      <c r="B149" s="3">
        <v>2046.0</v>
      </c>
      <c r="D149" s="8">
        <f t="shared" si="12"/>
        <v>70657754.03</v>
      </c>
      <c r="E149" s="8">
        <f t="shared" si="13"/>
        <v>70657754.03</v>
      </c>
    </row>
    <row r="150">
      <c r="A150" s="2">
        <f t="shared" si="11"/>
        <v>76</v>
      </c>
      <c r="B150" s="3">
        <v>2047.0</v>
      </c>
      <c r="D150" s="8">
        <f t="shared" si="12"/>
        <v>70880707.77</v>
      </c>
      <c r="E150" s="8">
        <f t="shared" si="13"/>
        <v>70880707.77</v>
      </c>
    </row>
    <row r="151">
      <c r="A151" s="2">
        <f t="shared" si="11"/>
        <v>77</v>
      </c>
      <c r="B151" s="3">
        <v>2048.0</v>
      </c>
      <c r="D151" s="8">
        <f t="shared" si="12"/>
        <v>71103661.51</v>
      </c>
      <c r="E151" s="8">
        <f t="shared" si="13"/>
        <v>71103661.51</v>
      </c>
    </row>
    <row r="152">
      <c r="A152" s="2">
        <f t="shared" si="11"/>
        <v>78</v>
      </c>
      <c r="B152" s="3">
        <v>2049.0</v>
      </c>
      <c r="D152" s="8">
        <f t="shared" si="12"/>
        <v>71326615.26</v>
      </c>
      <c r="E152" s="8">
        <f t="shared" si="13"/>
        <v>71326615.26</v>
      </c>
    </row>
    <row r="153">
      <c r="A153" s="2">
        <f t="shared" si="11"/>
        <v>79</v>
      </c>
      <c r="B153" s="3">
        <v>2050.0</v>
      </c>
      <c r="D153" s="8">
        <f t="shared" si="12"/>
        <v>71549569</v>
      </c>
      <c r="E153" s="8">
        <f t="shared" si="13"/>
        <v>71549569</v>
      </c>
    </row>
  </sheetData>
  <drawing r:id="rId1"/>
</worksheet>
</file>