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ly_ct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L81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O68" i="1"/>
  <c r="O67" i="1"/>
  <c r="E68" i="1" s="1"/>
  <c r="F68" i="1" s="1"/>
  <c r="E124" i="1" l="1"/>
  <c r="F124" i="1" s="1"/>
  <c r="E120" i="1"/>
  <c r="F120" i="1" s="1"/>
  <c r="E116" i="1"/>
  <c r="F116" i="1" s="1"/>
  <c r="E127" i="1"/>
  <c r="F127" i="1" s="1"/>
  <c r="E123" i="1"/>
  <c r="F123" i="1" s="1"/>
  <c r="E119" i="1"/>
  <c r="F119" i="1" s="1"/>
  <c r="E126" i="1"/>
  <c r="F126" i="1" s="1"/>
  <c r="E122" i="1"/>
  <c r="F122" i="1" s="1"/>
  <c r="E118" i="1"/>
  <c r="F118" i="1" s="1"/>
  <c r="E125" i="1"/>
  <c r="F125" i="1" s="1"/>
  <c r="E121" i="1"/>
  <c r="F121" i="1" s="1"/>
  <c r="E117" i="1"/>
  <c r="F117" i="1" s="1"/>
  <c r="E113" i="1"/>
  <c r="F113" i="1" s="1"/>
  <c r="E109" i="1"/>
  <c r="F109" i="1" s="1"/>
  <c r="E101" i="1"/>
  <c r="F101" i="1" s="1"/>
  <c r="E97" i="1"/>
  <c r="F97" i="1" s="1"/>
  <c r="E93" i="1"/>
  <c r="F93" i="1" s="1"/>
  <c r="E89" i="1"/>
  <c r="F89" i="1" s="1"/>
  <c r="E85" i="1"/>
  <c r="F85" i="1" s="1"/>
  <c r="E81" i="1"/>
  <c r="F81" i="1" s="1"/>
  <c r="E77" i="1"/>
  <c r="F77" i="1" s="1"/>
  <c r="E73" i="1"/>
  <c r="F73" i="1" s="1"/>
  <c r="E115" i="1"/>
  <c r="F115" i="1" s="1"/>
  <c r="E111" i="1"/>
  <c r="F111" i="1" s="1"/>
  <c r="E107" i="1"/>
  <c r="F107" i="1" s="1"/>
  <c r="E103" i="1"/>
  <c r="F103" i="1" s="1"/>
  <c r="E99" i="1"/>
  <c r="F99" i="1" s="1"/>
  <c r="E95" i="1"/>
  <c r="F95" i="1" s="1"/>
  <c r="E91" i="1"/>
  <c r="F91" i="1" s="1"/>
  <c r="E87" i="1"/>
  <c r="F87" i="1" s="1"/>
  <c r="E83" i="1"/>
  <c r="F83" i="1" s="1"/>
  <c r="E79" i="1"/>
  <c r="F79" i="1" s="1"/>
  <c r="E75" i="1"/>
  <c r="F75" i="1" s="1"/>
  <c r="E71" i="1"/>
  <c r="F71" i="1" s="1"/>
  <c r="E114" i="1"/>
  <c r="F114" i="1" s="1"/>
  <c r="E110" i="1"/>
  <c r="F110" i="1" s="1"/>
  <c r="E106" i="1"/>
  <c r="F106" i="1" s="1"/>
  <c r="E102" i="1"/>
  <c r="F102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74" i="1"/>
  <c r="F74" i="1" s="1"/>
  <c r="E70" i="1"/>
  <c r="F70" i="1" s="1"/>
  <c r="E105" i="1"/>
  <c r="F105" i="1" s="1"/>
  <c r="E69" i="1"/>
  <c r="F69" i="1" s="1"/>
  <c r="E112" i="1"/>
  <c r="F112" i="1" s="1"/>
  <c r="E108" i="1"/>
  <c r="F108" i="1" s="1"/>
  <c r="E104" i="1"/>
  <c r="F104" i="1" s="1"/>
  <c r="E100" i="1"/>
  <c r="F100" i="1" s="1"/>
  <c r="E96" i="1"/>
  <c r="F96" i="1" s="1"/>
  <c r="E92" i="1"/>
  <c r="F92" i="1" s="1"/>
  <c r="E88" i="1"/>
  <c r="F88" i="1" s="1"/>
  <c r="E84" i="1"/>
  <c r="F84" i="1" s="1"/>
  <c r="E80" i="1"/>
  <c r="F80" i="1" s="1"/>
  <c r="E76" i="1"/>
  <c r="F76" i="1" s="1"/>
  <c r="E72" i="1"/>
  <c r="F72" i="1" s="1"/>
  <c r="L72" i="1" l="1"/>
  <c r="G120" i="1" s="1"/>
  <c r="L68" i="1"/>
  <c r="G116" i="1" s="1"/>
  <c r="L76" i="1"/>
  <c r="G124" i="1" s="1"/>
  <c r="L70" i="1"/>
  <c r="G118" i="1" s="1"/>
  <c r="L71" i="1"/>
  <c r="G119" i="1" s="1"/>
  <c r="L73" i="1"/>
  <c r="G121" i="1" s="1"/>
  <c r="L74" i="1"/>
  <c r="G122" i="1" s="1"/>
  <c r="L75" i="1"/>
  <c r="G123" i="1" s="1"/>
  <c r="L77" i="1"/>
  <c r="G125" i="1" s="1"/>
  <c r="L69" i="1"/>
  <c r="G117" i="1" s="1"/>
  <c r="L78" i="1"/>
  <c r="G126" i="1" s="1"/>
  <c r="L79" i="1"/>
  <c r="G127" i="1" s="1"/>
  <c r="G78" i="1" l="1"/>
  <c r="G90" i="1"/>
  <c r="G102" i="1"/>
  <c r="G114" i="1"/>
  <c r="G74" i="1"/>
  <c r="G86" i="1"/>
  <c r="G98" i="1"/>
  <c r="G110" i="1"/>
  <c r="G76" i="1"/>
  <c r="G100" i="1"/>
  <c r="G112" i="1"/>
  <c r="G88" i="1"/>
  <c r="G69" i="1"/>
  <c r="G81" i="1"/>
  <c r="G93" i="1"/>
  <c r="G105" i="1"/>
  <c r="G73" i="1"/>
  <c r="G85" i="1"/>
  <c r="G97" i="1"/>
  <c r="G109" i="1"/>
  <c r="G68" i="1"/>
  <c r="G92" i="1"/>
  <c r="G80" i="1"/>
  <c r="G104" i="1"/>
  <c r="G77" i="1"/>
  <c r="G89" i="1"/>
  <c r="G101" i="1"/>
  <c r="G113" i="1"/>
  <c r="G95" i="1"/>
  <c r="G71" i="1"/>
  <c r="G83" i="1"/>
  <c r="G107" i="1"/>
  <c r="G84" i="1"/>
  <c r="G72" i="1"/>
  <c r="G96" i="1"/>
  <c r="G108" i="1"/>
  <c r="G103" i="1"/>
  <c r="G115" i="1"/>
  <c r="G79" i="1"/>
  <c r="G91" i="1"/>
  <c r="G75" i="1"/>
  <c r="G87" i="1"/>
  <c r="G99" i="1"/>
  <c r="G111" i="1"/>
  <c r="G70" i="1"/>
  <c r="G82" i="1"/>
  <c r="G94" i="1"/>
  <c r="G106" i="1"/>
  <c r="N12" i="1" l="1"/>
  <c r="N11" i="1"/>
  <c r="E52" i="1" l="1"/>
  <c r="E62" i="1"/>
  <c r="E58" i="1"/>
  <c r="E54" i="1"/>
  <c r="E59" i="1"/>
  <c r="E55" i="1"/>
  <c r="E61" i="1"/>
  <c r="E57" i="1"/>
  <c r="E53" i="1"/>
  <c r="E60" i="1"/>
  <c r="E56" i="1"/>
  <c r="E47" i="1"/>
  <c r="E51" i="1"/>
  <c r="E43" i="1"/>
  <c r="E39" i="1"/>
  <c r="E35" i="1"/>
  <c r="E31" i="1"/>
  <c r="E27" i="1"/>
  <c r="E23" i="1"/>
  <c r="E19" i="1"/>
  <c r="E15" i="1"/>
  <c r="E11" i="1"/>
  <c r="E7" i="1"/>
  <c r="E3" i="1"/>
  <c r="E50" i="1"/>
  <c r="E46" i="1"/>
  <c r="E42" i="1"/>
  <c r="E38" i="1"/>
  <c r="E34" i="1"/>
  <c r="E30" i="1"/>
  <c r="E26" i="1"/>
  <c r="E22" i="1"/>
  <c r="E18" i="1"/>
  <c r="E14" i="1"/>
  <c r="E10" i="1"/>
  <c r="E6" i="1"/>
  <c r="E49" i="1"/>
  <c r="E45" i="1"/>
  <c r="E41" i="1"/>
  <c r="E37" i="1"/>
  <c r="E33" i="1"/>
  <c r="E29" i="1"/>
  <c r="E25" i="1"/>
  <c r="E21" i="1"/>
  <c r="E17" i="1"/>
  <c r="E13" i="1"/>
  <c r="E9" i="1"/>
  <c r="E5" i="1"/>
  <c r="E48" i="1"/>
  <c r="E44" i="1"/>
  <c r="E40" i="1"/>
  <c r="E36" i="1"/>
  <c r="E32" i="1"/>
  <c r="E28" i="1"/>
  <c r="E24" i="1"/>
  <c r="E20" i="1"/>
  <c r="E16" i="1"/>
  <c r="E12" i="1"/>
  <c r="E8" i="1"/>
  <c r="E4" i="1"/>
  <c r="K3" i="1" l="1"/>
  <c r="F51" i="1" s="1"/>
  <c r="K4" i="1"/>
  <c r="F52" i="1" s="1"/>
  <c r="K5" i="1"/>
  <c r="F53" i="1" s="1"/>
  <c r="K6" i="1"/>
  <c r="F54" i="1" s="1"/>
  <c r="K7" i="1"/>
  <c r="F55" i="1" s="1"/>
  <c r="K8" i="1"/>
  <c r="F56" i="1" s="1"/>
  <c r="K9" i="1"/>
  <c r="F57" i="1" s="1"/>
  <c r="K10" i="1"/>
  <c r="F58" i="1" s="1"/>
  <c r="K11" i="1"/>
  <c r="F59" i="1" s="1"/>
  <c r="K12" i="1"/>
  <c r="F60" i="1" s="1"/>
  <c r="K13" i="1"/>
  <c r="F61" i="1" s="1"/>
  <c r="K14" i="1"/>
  <c r="F62" i="1" s="1"/>
  <c r="F34" i="1" l="1"/>
  <c r="G34" i="1" s="1"/>
  <c r="F10" i="1"/>
  <c r="G10" i="1" s="1"/>
  <c r="F22" i="1"/>
  <c r="G22" i="1" s="1"/>
  <c r="F46" i="1"/>
  <c r="G46" i="1" s="1"/>
  <c r="F13" i="1"/>
  <c r="G13" i="1" s="1"/>
  <c r="F25" i="1"/>
  <c r="G25" i="1" s="1"/>
  <c r="F37" i="1"/>
  <c r="G37" i="1" s="1"/>
  <c r="F49" i="1"/>
  <c r="G49" i="1" s="1"/>
  <c r="F5" i="1"/>
  <c r="G5" i="1" s="1"/>
  <c r="F17" i="1"/>
  <c r="G17" i="1" s="1"/>
  <c r="F29" i="1"/>
  <c r="G29" i="1" s="1"/>
  <c r="F41" i="1"/>
  <c r="G41" i="1" s="1"/>
  <c r="F12" i="1"/>
  <c r="G12" i="1" s="1"/>
  <c r="F24" i="1"/>
  <c r="G24" i="1" s="1"/>
  <c r="F36" i="1"/>
  <c r="G36" i="1" s="1"/>
  <c r="F48" i="1"/>
  <c r="G48" i="1" s="1"/>
  <c r="F8" i="1"/>
  <c r="G8" i="1" s="1"/>
  <c r="F20" i="1"/>
  <c r="G20" i="1" s="1"/>
  <c r="F32" i="1"/>
  <c r="G32" i="1" s="1"/>
  <c r="F44" i="1"/>
  <c r="G44" i="1" s="1"/>
  <c r="F16" i="1"/>
  <c r="G16" i="1" s="1"/>
  <c r="F28" i="1"/>
  <c r="G28" i="1" s="1"/>
  <c r="F40" i="1"/>
  <c r="G40" i="1" s="1"/>
  <c r="F4" i="1"/>
  <c r="G4" i="1" s="1"/>
  <c r="F26" i="1"/>
  <c r="G26" i="1" s="1"/>
  <c r="F50" i="1"/>
  <c r="G50" i="1" s="1"/>
  <c r="F14" i="1"/>
  <c r="G14" i="1" s="1"/>
  <c r="F38" i="1"/>
  <c r="G38" i="1" s="1"/>
  <c r="F18" i="1"/>
  <c r="G18" i="1" s="1"/>
  <c r="F42" i="1"/>
  <c r="G42" i="1" s="1"/>
  <c r="F6" i="1"/>
  <c r="G6" i="1" s="1"/>
  <c r="F30" i="1"/>
  <c r="G30" i="1" s="1"/>
  <c r="F9" i="1"/>
  <c r="G9" i="1" s="1"/>
  <c r="F21" i="1"/>
  <c r="G21" i="1" s="1"/>
  <c r="F33" i="1"/>
  <c r="G33" i="1" s="1"/>
  <c r="F45" i="1"/>
  <c r="G45" i="1" s="1"/>
  <c r="F11" i="1"/>
  <c r="G11" i="1" s="1"/>
  <c r="F23" i="1"/>
  <c r="G23" i="1" s="1"/>
  <c r="F35" i="1"/>
  <c r="G35" i="1" s="1"/>
  <c r="F47" i="1"/>
  <c r="G47" i="1" s="1"/>
  <c r="F7" i="1"/>
  <c r="G7" i="1" s="1"/>
  <c r="F19" i="1"/>
  <c r="G19" i="1" s="1"/>
  <c r="F31" i="1"/>
  <c r="G31" i="1" s="1"/>
  <c r="F43" i="1"/>
  <c r="G43" i="1" s="1"/>
  <c r="F3" i="1"/>
  <c r="G3" i="1" s="1"/>
  <c r="F15" i="1"/>
  <c r="G15" i="1" s="1"/>
  <c r="F27" i="1"/>
  <c r="G27" i="1" s="1"/>
  <c r="F39" i="1"/>
  <c r="G39" i="1" s="1"/>
</calcChain>
</file>

<file path=xl/sharedStrings.xml><?xml version="1.0" encoding="utf-8"?>
<sst xmlns="http://schemas.openxmlformats.org/spreadsheetml/2006/main" count="253" uniqueCount="28">
  <si>
    <t>Year</t>
  </si>
  <si>
    <t>Month</t>
  </si>
  <si>
    <t>Avg CTR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</si>
  <si>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</si>
  <si>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</si>
  <si>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</si>
  <si>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</si>
  <si>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</si>
  <si>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</si>
  <si>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</si>
  <si>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</si>
  <si>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</si>
  <si>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</si>
  <si>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</si>
  <si>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</si>
  <si>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S.I.</t>
  </si>
  <si>
    <t>Avg. CTR</t>
  </si>
  <si>
    <t>LT Model</t>
  </si>
  <si>
    <t>Periods</t>
  </si>
  <si>
    <t>Seasonal Model</t>
  </si>
  <si>
    <t>Slope</t>
  </si>
  <si>
    <t>Intercept</t>
  </si>
  <si>
    <t>MAPE</t>
  </si>
  <si>
    <t>2024 Month</t>
  </si>
  <si>
    <t>2020-Month</t>
  </si>
  <si>
    <t>2022 Month</t>
  </si>
  <si>
    <t>2023 Month</t>
  </si>
  <si>
    <t>Avg CTR - LT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</si>
</sst>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164" fontId="3" fillId="0" borderId="0" xfId="0" applyNumberFormat="1" applyFont="1"/>
    <xf numFmtId="10" fontId="3" fillId="0" borderId="0" xfId="0" applyNumberFormat="1" applyFont="1"/>
    <xf numFmtId="10" fontId="0" fillId="0" borderId="0" xfId="1" applyNumberFormat="1" applyFont="1"/>
    <xf numFmtId="0" fontId="0" fillId="2" borderId="0" xfId="0" applyFill="1"/>
    <xf numFmtId="10" fontId="0" fillId="2" borderId="0" xfId="0" applyNumberFormat="1" applyFill="1"/>
    <xf numFmtId="10" fontId="0" fillId="2" borderId="0" xfId="1" applyNumberFormat="1" applyFont="1" applyFill="1"/>
    <xf numFmtId="0" fontId="4" fillId="0" borderId="0" xfId="0" applyFont="1"/>
    <xf numFmtId="10" fontId="0" fillId="0" borderId="0" xfId="0" applyNumberFormat="1" applyFont="1"/>
    <xf numFmtId="0" fontId="5" fillId="0" borderId="0" xfId="0" applyFont="1"/>
    <xf numFmtId="10" fontId="5" fillId="0" borderId="0" xfId="0" applyNumberFormat="1" applyFont="1"/>
  </cellXfs>
  <cellStyles count="2">
    <cellStyle name="Normal" xfId="0" builtinId="0"/>
    <cellStyle name="Percent" xfId="1" builtinId="5"/>
  </cellStyles>
  <dxfs count="17"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CTR 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monthly_ctr_data!$D$2</c:f>
              <c:strCache>
                <c:ptCount val="1"/>
                <c:pt idx="0">
                  <c:v>Avg CTR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monthly_ctr_data!$C$3:$C$62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monthly_ctr_data!$D$3:$D$62</c:f>
              <c:numCache>
                <c:formatCode>0.00%</c:formatCode>
                <c:ptCount val="60"/>
                <c:pt idx="0">
                  <c:v>5.8614315662036995E-2</c:v>
                </c:pt>
                <c:pt idx="1">
                  <c:v>5.6928589428459152E-2</c:v>
                </c:pt>
                <c:pt idx="2">
                  <c:v>5.8572103147241449E-2</c:v>
                </c:pt>
                <c:pt idx="3">
                  <c:v>4.5968268779462092E-2</c:v>
                </c:pt>
                <c:pt idx="4">
                  <c:v>5.6513310077302273E-2</c:v>
                </c:pt>
                <c:pt idx="5">
                  <c:v>5.7635571374079354E-2</c:v>
                </c:pt>
                <c:pt idx="6">
                  <c:v>5.2719291945949875E-2</c:v>
                </c:pt>
                <c:pt idx="7">
                  <c:v>6.2928346990544781E-2</c:v>
                </c:pt>
                <c:pt idx="8">
                  <c:v>4.8997384781954006E-2</c:v>
                </c:pt>
                <c:pt idx="9">
                  <c:v>5.9097167095387468E-2</c:v>
                </c:pt>
                <c:pt idx="10">
                  <c:v>5.0947636663624424E-2</c:v>
                </c:pt>
                <c:pt idx="11">
                  <c:v>5.0125078938196517E-2</c:v>
                </c:pt>
                <c:pt idx="12">
                  <c:v>5.6589204930794987E-2</c:v>
                </c:pt>
                <c:pt idx="13">
                  <c:v>5.6088691038273297E-2</c:v>
                </c:pt>
                <c:pt idx="14">
                  <c:v>5.5325756753749011E-2</c:v>
                </c:pt>
                <c:pt idx="15">
                  <c:v>5.6860845334805669E-2</c:v>
                </c:pt>
                <c:pt idx="16">
                  <c:v>5.1682003989615137E-2</c:v>
                </c:pt>
                <c:pt idx="17">
                  <c:v>5.4953543456603929E-2</c:v>
                </c:pt>
                <c:pt idx="18">
                  <c:v>5.3789641479593205E-2</c:v>
                </c:pt>
                <c:pt idx="19">
                  <c:v>5.1754366859822279E-2</c:v>
                </c:pt>
                <c:pt idx="20">
                  <c:v>5.5940712449187378E-2</c:v>
                </c:pt>
                <c:pt idx="21">
                  <c:v>4.9544130334473795E-2</c:v>
                </c:pt>
                <c:pt idx="22">
                  <c:v>4.9532919295252734E-2</c:v>
                </c:pt>
                <c:pt idx="23">
                  <c:v>5.7377598495630823E-2</c:v>
                </c:pt>
                <c:pt idx="24">
                  <c:v>5.3340729192484518E-2</c:v>
                </c:pt>
                <c:pt idx="25">
                  <c:v>5.1841638728318831E-2</c:v>
                </c:pt>
                <c:pt idx="26">
                  <c:v>5.3246828891811378E-2</c:v>
                </c:pt>
                <c:pt idx="27">
                  <c:v>6.0557277813242126E-2</c:v>
                </c:pt>
                <c:pt idx="28">
                  <c:v>4.7141089703084192E-2</c:v>
                </c:pt>
                <c:pt idx="29">
                  <c:v>6.0388543264081697E-2</c:v>
                </c:pt>
                <c:pt idx="30">
                  <c:v>4.9759140219705553E-2</c:v>
                </c:pt>
                <c:pt idx="31">
                  <c:v>5.530976107077934E-2</c:v>
                </c:pt>
                <c:pt idx="32">
                  <c:v>5.7671494527965758E-2</c:v>
                </c:pt>
                <c:pt idx="33">
                  <c:v>4.8054215502032961E-2</c:v>
                </c:pt>
                <c:pt idx="34">
                  <c:v>5.5845514454807794E-2</c:v>
                </c:pt>
                <c:pt idx="35">
                  <c:v>5.8630334557880456E-2</c:v>
                </c:pt>
                <c:pt idx="36">
                  <c:v>4.736223562329283E-2</c:v>
                </c:pt>
                <c:pt idx="37">
                  <c:v>5.3350670280022362E-2</c:v>
                </c:pt>
                <c:pt idx="38">
                  <c:v>5.3577874573510299E-2</c:v>
                </c:pt>
                <c:pt idx="39">
                  <c:v>5.402082997900922E-2</c:v>
                </c:pt>
                <c:pt idx="40">
                  <c:v>5.2314109589035034E-2</c:v>
                </c:pt>
                <c:pt idx="41">
                  <c:v>6.1357543582763657E-2</c:v>
                </c:pt>
                <c:pt idx="42">
                  <c:v>5.6775862007335913E-2</c:v>
                </c:pt>
                <c:pt idx="43">
                  <c:v>5.230663331368763E-2</c:v>
                </c:pt>
                <c:pt idx="44">
                  <c:v>4.9774447825744979E-2</c:v>
                </c:pt>
                <c:pt idx="45">
                  <c:v>5.9133023053825867E-2</c:v>
                </c:pt>
                <c:pt idx="46">
                  <c:v>5.5558009664700897E-2</c:v>
                </c:pt>
                <c:pt idx="47">
                  <c:v>5.8564427661080595E-2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7-4124-9128-FFC1A0B2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663792"/>
        <c:axId val="765662960"/>
      </c:scatterChart>
      <c:valAx>
        <c:axId val="76566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62960"/>
        <c:crosses val="autoZero"/>
        <c:crossBetween val="midCat"/>
      </c:valAx>
      <c:valAx>
        <c:axId val="765662960"/>
        <c:scaling>
          <c:orientation val="minMax"/>
          <c:min val="4.200000000000001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6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CTR Linear Trend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monthly_ctr_data!$D$2</c:f>
              <c:strCache>
                <c:ptCount val="1"/>
                <c:pt idx="0">
                  <c:v>Avg CTR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monthly_ctr_data!$C$3:$C$62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monthly_ctr_data!$D$3:$D$62</c:f>
              <c:numCache>
                <c:formatCode>0.00%</c:formatCode>
                <c:ptCount val="60"/>
                <c:pt idx="0">
                  <c:v>5.8614315662036995E-2</c:v>
                </c:pt>
                <c:pt idx="1">
                  <c:v>5.6928589428459152E-2</c:v>
                </c:pt>
                <c:pt idx="2">
                  <c:v>5.8572103147241449E-2</c:v>
                </c:pt>
                <c:pt idx="3">
                  <c:v>4.5968268779462092E-2</c:v>
                </c:pt>
                <c:pt idx="4">
                  <c:v>5.6513310077302273E-2</c:v>
                </c:pt>
                <c:pt idx="5">
                  <c:v>5.7635571374079354E-2</c:v>
                </c:pt>
                <c:pt idx="6">
                  <c:v>5.2719291945949875E-2</c:v>
                </c:pt>
                <c:pt idx="7">
                  <c:v>6.2928346990544781E-2</c:v>
                </c:pt>
                <c:pt idx="8">
                  <c:v>4.8997384781954006E-2</c:v>
                </c:pt>
                <c:pt idx="9">
                  <c:v>5.9097167095387468E-2</c:v>
                </c:pt>
                <c:pt idx="10">
                  <c:v>5.0947636663624424E-2</c:v>
                </c:pt>
                <c:pt idx="11">
                  <c:v>5.0125078938196517E-2</c:v>
                </c:pt>
                <c:pt idx="12">
                  <c:v>5.6589204930794987E-2</c:v>
                </c:pt>
                <c:pt idx="13">
                  <c:v>5.6088691038273297E-2</c:v>
                </c:pt>
                <c:pt idx="14">
                  <c:v>5.5325756753749011E-2</c:v>
                </c:pt>
                <c:pt idx="15">
                  <c:v>5.6860845334805669E-2</c:v>
                </c:pt>
                <c:pt idx="16">
                  <c:v>5.1682003989615137E-2</c:v>
                </c:pt>
                <c:pt idx="17">
                  <c:v>5.4953543456603929E-2</c:v>
                </c:pt>
                <c:pt idx="18">
                  <c:v>5.3789641479593205E-2</c:v>
                </c:pt>
                <c:pt idx="19">
                  <c:v>5.1754366859822279E-2</c:v>
                </c:pt>
                <c:pt idx="20">
                  <c:v>5.5940712449187378E-2</c:v>
                </c:pt>
                <c:pt idx="21">
                  <c:v>4.9544130334473795E-2</c:v>
                </c:pt>
                <c:pt idx="22">
                  <c:v>4.9532919295252734E-2</c:v>
                </c:pt>
                <c:pt idx="23">
                  <c:v>5.7377598495630823E-2</c:v>
                </c:pt>
                <c:pt idx="24">
                  <c:v>5.3340729192484518E-2</c:v>
                </c:pt>
                <c:pt idx="25">
                  <c:v>5.1841638728318831E-2</c:v>
                </c:pt>
                <c:pt idx="26">
                  <c:v>5.3246828891811378E-2</c:v>
                </c:pt>
                <c:pt idx="27">
                  <c:v>6.0557277813242126E-2</c:v>
                </c:pt>
                <c:pt idx="28">
                  <c:v>4.7141089703084192E-2</c:v>
                </c:pt>
                <c:pt idx="29">
                  <c:v>6.0388543264081697E-2</c:v>
                </c:pt>
                <c:pt idx="30">
                  <c:v>4.9759140219705553E-2</c:v>
                </c:pt>
                <c:pt idx="31">
                  <c:v>5.530976107077934E-2</c:v>
                </c:pt>
                <c:pt idx="32">
                  <c:v>5.7671494527965758E-2</c:v>
                </c:pt>
                <c:pt idx="33">
                  <c:v>4.8054215502032961E-2</c:v>
                </c:pt>
                <c:pt idx="34">
                  <c:v>5.5845514454807794E-2</c:v>
                </c:pt>
                <c:pt idx="35">
                  <c:v>5.8630334557880456E-2</c:v>
                </c:pt>
                <c:pt idx="36">
                  <c:v>4.736223562329283E-2</c:v>
                </c:pt>
                <c:pt idx="37">
                  <c:v>5.3350670280022362E-2</c:v>
                </c:pt>
                <c:pt idx="38">
                  <c:v>5.3577874573510299E-2</c:v>
                </c:pt>
                <c:pt idx="39">
                  <c:v>5.402082997900922E-2</c:v>
                </c:pt>
                <c:pt idx="40">
                  <c:v>5.2314109589035034E-2</c:v>
                </c:pt>
                <c:pt idx="41">
                  <c:v>6.1357543582763657E-2</c:v>
                </c:pt>
                <c:pt idx="42">
                  <c:v>5.6775862007335913E-2</c:v>
                </c:pt>
                <c:pt idx="43">
                  <c:v>5.230663331368763E-2</c:v>
                </c:pt>
                <c:pt idx="44">
                  <c:v>4.9774447825744979E-2</c:v>
                </c:pt>
                <c:pt idx="45">
                  <c:v>5.9133023053825867E-2</c:v>
                </c:pt>
                <c:pt idx="46">
                  <c:v>5.5558009664700897E-2</c:v>
                </c:pt>
                <c:pt idx="47">
                  <c:v>5.8564427661080595E-2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6-44EE-87BB-396C85946F98}"/>
            </c:ext>
          </c:extLst>
        </c:ser>
        <c:ser>
          <c:idx val="1"/>
          <c:order val="1"/>
          <c:tx>
            <c:strRef>
              <c:f>monthly_ctr_data!$E$2</c:f>
              <c:strCache>
                <c:ptCount val="1"/>
                <c:pt idx="0">
                  <c:v>LT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monthly_ctr_data!$C$3:$C$62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monthly_ctr_data!$E$3:$E$62</c:f>
              <c:numCache>
                <c:formatCode>0.00%</c:formatCode>
                <c:ptCount val="60"/>
                <c:pt idx="0">
                  <c:v>5.4653557164521832E-2</c:v>
                </c:pt>
                <c:pt idx="1">
                  <c:v>5.4645576641902324E-2</c:v>
                </c:pt>
                <c:pt idx="2">
                  <c:v>5.4637596119282823E-2</c:v>
                </c:pt>
                <c:pt idx="3">
                  <c:v>5.4629615596663315E-2</c:v>
                </c:pt>
                <c:pt idx="4">
                  <c:v>5.4621635074043808E-2</c:v>
                </c:pt>
                <c:pt idx="5">
                  <c:v>5.46136545514243E-2</c:v>
                </c:pt>
                <c:pt idx="6">
                  <c:v>5.4605674028804792E-2</c:v>
                </c:pt>
                <c:pt idx="7">
                  <c:v>5.4597693506185284E-2</c:v>
                </c:pt>
                <c:pt idx="8">
                  <c:v>5.4589712983565783E-2</c:v>
                </c:pt>
                <c:pt idx="9">
                  <c:v>5.4581732460946275E-2</c:v>
                </c:pt>
                <c:pt idx="10">
                  <c:v>5.4573751938326767E-2</c:v>
                </c:pt>
                <c:pt idx="11">
                  <c:v>5.4565771415707259E-2</c:v>
                </c:pt>
                <c:pt idx="12">
                  <c:v>5.4557790893087751E-2</c:v>
                </c:pt>
                <c:pt idx="13">
                  <c:v>5.4549810370468244E-2</c:v>
                </c:pt>
                <c:pt idx="14">
                  <c:v>5.4541829847848743E-2</c:v>
                </c:pt>
                <c:pt idx="15">
                  <c:v>5.4533849325229235E-2</c:v>
                </c:pt>
                <c:pt idx="16">
                  <c:v>5.4525868802609727E-2</c:v>
                </c:pt>
                <c:pt idx="17">
                  <c:v>5.4517888279990219E-2</c:v>
                </c:pt>
                <c:pt idx="18">
                  <c:v>5.4509907757370711E-2</c:v>
                </c:pt>
                <c:pt idx="19">
                  <c:v>5.4501927234751203E-2</c:v>
                </c:pt>
                <c:pt idx="20">
                  <c:v>5.4493946712131702E-2</c:v>
                </c:pt>
                <c:pt idx="21">
                  <c:v>5.4485966189512194E-2</c:v>
                </c:pt>
                <c:pt idx="22">
                  <c:v>5.4477985666892687E-2</c:v>
                </c:pt>
                <c:pt idx="23">
                  <c:v>5.4470005144273179E-2</c:v>
                </c:pt>
                <c:pt idx="24">
                  <c:v>5.4462024621653671E-2</c:v>
                </c:pt>
                <c:pt idx="25">
                  <c:v>5.445404409903417E-2</c:v>
                </c:pt>
                <c:pt idx="26">
                  <c:v>5.4446063576414662E-2</c:v>
                </c:pt>
                <c:pt idx="27">
                  <c:v>5.4438083053795154E-2</c:v>
                </c:pt>
                <c:pt idx="28">
                  <c:v>5.4430102531175646E-2</c:v>
                </c:pt>
                <c:pt idx="29">
                  <c:v>5.4422122008556138E-2</c:v>
                </c:pt>
                <c:pt idx="30">
                  <c:v>5.441414148593663E-2</c:v>
                </c:pt>
                <c:pt idx="31">
                  <c:v>5.4406160963317129E-2</c:v>
                </c:pt>
                <c:pt idx="32">
                  <c:v>5.4398180440697622E-2</c:v>
                </c:pt>
                <c:pt idx="33">
                  <c:v>5.4390199918078114E-2</c:v>
                </c:pt>
                <c:pt idx="34">
                  <c:v>5.4382219395458606E-2</c:v>
                </c:pt>
                <c:pt idx="35">
                  <c:v>5.4374238872839098E-2</c:v>
                </c:pt>
                <c:pt idx="36">
                  <c:v>5.436625835021959E-2</c:v>
                </c:pt>
                <c:pt idx="37">
                  <c:v>5.4358277827600089E-2</c:v>
                </c:pt>
                <c:pt idx="38">
                  <c:v>5.4350297304980581E-2</c:v>
                </c:pt>
                <c:pt idx="39">
                  <c:v>5.4342316782361073E-2</c:v>
                </c:pt>
                <c:pt idx="40">
                  <c:v>5.4334336259741566E-2</c:v>
                </c:pt>
                <c:pt idx="41">
                  <c:v>5.4326355737122058E-2</c:v>
                </c:pt>
                <c:pt idx="42">
                  <c:v>5.431837521450255E-2</c:v>
                </c:pt>
                <c:pt idx="43">
                  <c:v>5.4310394691883049E-2</c:v>
                </c:pt>
                <c:pt idx="44">
                  <c:v>5.4302414169263541E-2</c:v>
                </c:pt>
                <c:pt idx="45">
                  <c:v>5.4294433646644033E-2</c:v>
                </c:pt>
                <c:pt idx="46">
                  <c:v>5.4286453124024525E-2</c:v>
                </c:pt>
                <c:pt idx="47">
                  <c:v>5.4278472601405017E-2</c:v>
                </c:pt>
                <c:pt idx="48">
                  <c:v>5.4270492078785516E-2</c:v>
                </c:pt>
                <c:pt idx="49">
                  <c:v>5.4262511556166008E-2</c:v>
                </c:pt>
                <c:pt idx="50">
                  <c:v>5.4254531033546501E-2</c:v>
                </c:pt>
                <c:pt idx="51">
                  <c:v>5.4246550510926993E-2</c:v>
                </c:pt>
                <c:pt idx="52">
                  <c:v>5.4238569988307485E-2</c:v>
                </c:pt>
                <c:pt idx="53">
                  <c:v>5.4230589465687977E-2</c:v>
                </c:pt>
                <c:pt idx="54">
                  <c:v>5.4222608943068476E-2</c:v>
                </c:pt>
                <c:pt idx="55">
                  <c:v>5.4214628420448968E-2</c:v>
                </c:pt>
                <c:pt idx="56">
                  <c:v>5.420664789782946E-2</c:v>
                </c:pt>
                <c:pt idx="57">
                  <c:v>5.4198667375209952E-2</c:v>
                </c:pt>
                <c:pt idx="58">
                  <c:v>5.4190686852590444E-2</c:v>
                </c:pt>
                <c:pt idx="59">
                  <c:v>5.4182706329970937E-2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66-44EE-87BB-396C85946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225792"/>
        <c:axId val="671227040"/>
      </c:lineChart>
      <c:catAx>
        <c:axId val="6712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27040"/>
        <c:crosses val="autoZero"/>
        <c:auto val="1"/>
        <c:lblAlgn val="ctr"/>
        <c:lblOffset val="100"/>
        <c:noMultiLvlLbl val="0"/>
      </c:catAx>
      <c:valAx>
        <c:axId val="671227040"/>
        <c:scaling>
          <c:orientation val="minMax"/>
          <c:min val="4.200000000000001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CTR Seasonal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monthly_ctr_data!$D$2</c:f>
              <c:strCache>
                <c:ptCount val="1"/>
                <c:pt idx="0">
                  <c:v>Avg CTR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monthly_ctr_data!$C$3:$C$62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monthly_ctr_data!$D$3:$D$62</c:f>
              <c:numCache>
                <c:formatCode>0.00%</c:formatCode>
                <c:ptCount val="60"/>
                <c:pt idx="0">
                  <c:v>5.8614315662036995E-2</c:v>
                </c:pt>
                <c:pt idx="1">
                  <c:v>5.6928589428459152E-2</c:v>
                </c:pt>
                <c:pt idx="2">
                  <c:v>5.8572103147241449E-2</c:v>
                </c:pt>
                <c:pt idx="3">
                  <c:v>4.5968268779462092E-2</c:v>
                </c:pt>
                <c:pt idx="4">
                  <c:v>5.6513310077302273E-2</c:v>
                </c:pt>
                <c:pt idx="5">
                  <c:v>5.7635571374079354E-2</c:v>
                </c:pt>
                <c:pt idx="6">
                  <c:v>5.2719291945949875E-2</c:v>
                </c:pt>
                <c:pt idx="7">
                  <c:v>6.2928346990544781E-2</c:v>
                </c:pt>
                <c:pt idx="8">
                  <c:v>4.8997384781954006E-2</c:v>
                </c:pt>
                <c:pt idx="9">
                  <c:v>5.9097167095387468E-2</c:v>
                </c:pt>
                <c:pt idx="10">
                  <c:v>5.0947636663624424E-2</c:v>
                </c:pt>
                <c:pt idx="11">
                  <c:v>5.0125078938196517E-2</c:v>
                </c:pt>
                <c:pt idx="12">
                  <c:v>5.6589204930794987E-2</c:v>
                </c:pt>
                <c:pt idx="13">
                  <c:v>5.6088691038273297E-2</c:v>
                </c:pt>
                <c:pt idx="14">
                  <c:v>5.5325756753749011E-2</c:v>
                </c:pt>
                <c:pt idx="15">
                  <c:v>5.6860845334805669E-2</c:v>
                </c:pt>
                <c:pt idx="16">
                  <c:v>5.1682003989615137E-2</c:v>
                </c:pt>
                <c:pt idx="17">
                  <c:v>5.4953543456603929E-2</c:v>
                </c:pt>
                <c:pt idx="18">
                  <c:v>5.3789641479593205E-2</c:v>
                </c:pt>
                <c:pt idx="19">
                  <c:v>5.1754366859822279E-2</c:v>
                </c:pt>
                <c:pt idx="20">
                  <c:v>5.5940712449187378E-2</c:v>
                </c:pt>
                <c:pt idx="21">
                  <c:v>4.9544130334473795E-2</c:v>
                </c:pt>
                <c:pt idx="22">
                  <c:v>4.9532919295252734E-2</c:v>
                </c:pt>
                <c:pt idx="23">
                  <c:v>5.7377598495630823E-2</c:v>
                </c:pt>
                <c:pt idx="24">
                  <c:v>5.3340729192484518E-2</c:v>
                </c:pt>
                <c:pt idx="25">
                  <c:v>5.1841638728318831E-2</c:v>
                </c:pt>
                <c:pt idx="26">
                  <c:v>5.3246828891811378E-2</c:v>
                </c:pt>
                <c:pt idx="27">
                  <c:v>6.0557277813242126E-2</c:v>
                </c:pt>
                <c:pt idx="28">
                  <c:v>4.7141089703084192E-2</c:v>
                </c:pt>
                <c:pt idx="29">
                  <c:v>6.0388543264081697E-2</c:v>
                </c:pt>
                <c:pt idx="30">
                  <c:v>4.9759140219705553E-2</c:v>
                </c:pt>
                <c:pt idx="31">
                  <c:v>5.530976107077934E-2</c:v>
                </c:pt>
                <c:pt idx="32">
                  <c:v>5.7671494527965758E-2</c:v>
                </c:pt>
                <c:pt idx="33">
                  <c:v>4.8054215502032961E-2</c:v>
                </c:pt>
                <c:pt idx="34">
                  <c:v>5.5845514454807794E-2</c:v>
                </c:pt>
                <c:pt idx="35">
                  <c:v>5.8630334557880456E-2</c:v>
                </c:pt>
                <c:pt idx="36">
                  <c:v>4.736223562329283E-2</c:v>
                </c:pt>
                <c:pt idx="37">
                  <c:v>5.3350670280022362E-2</c:v>
                </c:pt>
                <c:pt idx="38">
                  <c:v>5.3577874573510299E-2</c:v>
                </c:pt>
                <c:pt idx="39">
                  <c:v>5.402082997900922E-2</c:v>
                </c:pt>
                <c:pt idx="40">
                  <c:v>5.2314109589035034E-2</c:v>
                </c:pt>
                <c:pt idx="41">
                  <c:v>6.1357543582763657E-2</c:v>
                </c:pt>
                <c:pt idx="42">
                  <c:v>5.6775862007335913E-2</c:v>
                </c:pt>
                <c:pt idx="43">
                  <c:v>5.230663331368763E-2</c:v>
                </c:pt>
                <c:pt idx="44">
                  <c:v>4.9774447825744979E-2</c:v>
                </c:pt>
                <c:pt idx="45">
                  <c:v>5.9133023053825867E-2</c:v>
                </c:pt>
                <c:pt idx="46">
                  <c:v>5.5558009664700897E-2</c:v>
                </c:pt>
                <c:pt idx="47">
                  <c:v>5.8564427661080595E-2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6-4E48-84F7-14FA4853DD10}"/>
            </c:ext>
          </c:extLst>
        </c:ser>
        <c:ser>
          <c:idx val="2"/>
          <c:order val="2"/>
          <c:tx>
            <c:strRef>
              <c:f>monthly_ctr_data!$F$2</c:f>
              <c:strCache>
                <c:ptCount val="1"/>
                <c:pt idx="0">
                  <c:v>Seasonal Model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monthly_ctr_data!$C$3:$C$62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monthly_ctr_data!$F$3:$F$62</c:f>
              <c:numCache>
                <c:formatCode>0.00%</c:formatCode>
                <c:ptCount val="60"/>
                <c:pt idx="0">
                  <c:v>5.4162478509885453E-2</c:v>
                </c:pt>
                <c:pt idx="1">
                  <c:v>5.4732243910633437E-2</c:v>
                </c:pt>
                <c:pt idx="2">
                  <c:v>5.5354473324032261E-2</c:v>
                </c:pt>
                <c:pt idx="3">
                  <c:v>5.4515063137135354E-2</c:v>
                </c:pt>
                <c:pt idx="4">
                  <c:v>5.2060952999807772E-2</c:v>
                </c:pt>
                <c:pt idx="5">
                  <c:v>5.8742602066421713E-2</c:v>
                </c:pt>
                <c:pt idx="6">
                  <c:v>5.3397553176308947E-2</c:v>
                </c:pt>
                <c:pt idx="7">
                  <c:v>5.5709136257645259E-2</c:v>
                </c:pt>
                <c:pt idx="8">
                  <c:v>5.321659657008368E-2</c:v>
                </c:pt>
                <c:pt idx="9">
                  <c:v>5.4071770414651173E-2</c:v>
                </c:pt>
                <c:pt idx="10">
                  <c:v>5.3075799885146879E-2</c:v>
                </c:pt>
                <c:pt idx="11">
                  <c:v>5.6277245343425208E-2</c:v>
                </c:pt>
                <c:pt idx="12">
                  <c:v>5.4067572727213221E-2</c:v>
                </c:pt>
                <c:pt idx="13">
                  <c:v>5.4636325754972091E-2</c:v>
                </c:pt>
                <c:pt idx="14">
                  <c:v>5.5257450543127577E-2</c:v>
                </c:pt>
                <c:pt idx="15">
                  <c:v>5.4419497677327212E-2</c:v>
                </c:pt>
                <c:pt idx="16">
                  <c:v>5.1969676285931701E-2</c:v>
                </c:pt>
                <c:pt idx="17">
                  <c:v>5.8639595592666328E-2</c:v>
                </c:pt>
                <c:pt idx="18">
                  <c:v>5.3303905681568738E-2</c:v>
                </c:pt>
                <c:pt idx="19">
                  <c:v>5.5611420476600344E-2</c:v>
                </c:pt>
                <c:pt idx="20">
                  <c:v>5.3123239145151574E-2</c:v>
                </c:pt>
                <c:pt idx="21">
                  <c:v>5.3976898896123324E-2</c:v>
                </c:pt>
                <c:pt idx="22">
                  <c:v>5.2982662226879841E-2</c:v>
                </c:pt>
                <c:pt idx="23">
                  <c:v>5.6178475330406215E-2</c:v>
                </c:pt>
                <c:pt idx="24">
                  <c:v>5.3972666944540997E-2</c:v>
                </c:pt>
                <c:pt idx="25">
                  <c:v>5.4540407599310746E-2</c:v>
                </c:pt>
                <c:pt idx="26">
                  <c:v>5.5160427762222894E-2</c:v>
                </c:pt>
                <c:pt idx="27">
                  <c:v>5.4323932217519078E-2</c:v>
                </c:pt>
                <c:pt idx="28">
                  <c:v>5.1878399572055638E-2</c:v>
                </c:pt>
                <c:pt idx="29">
                  <c:v>5.8536589118910937E-2</c:v>
                </c:pt>
                <c:pt idx="30">
                  <c:v>5.3210258186828528E-2</c:v>
                </c:pt>
                <c:pt idx="31">
                  <c:v>5.551370469555543E-2</c:v>
                </c:pt>
                <c:pt idx="32">
                  <c:v>5.3029881720219461E-2</c:v>
                </c:pt>
                <c:pt idx="33">
                  <c:v>5.3882027377595475E-2</c:v>
                </c:pt>
                <c:pt idx="34">
                  <c:v>5.288952456861281E-2</c:v>
                </c:pt>
                <c:pt idx="35">
                  <c:v>5.6079705317387221E-2</c:v>
                </c:pt>
                <c:pt idx="36">
                  <c:v>5.3877761161868772E-2</c:v>
                </c:pt>
                <c:pt idx="37">
                  <c:v>5.4444489443649401E-2</c:v>
                </c:pt>
                <c:pt idx="38">
                  <c:v>5.5063404981318204E-2</c:v>
                </c:pt>
                <c:pt idx="39">
                  <c:v>5.4228366757710943E-2</c:v>
                </c:pt>
                <c:pt idx="40">
                  <c:v>5.1787122858179567E-2</c:v>
                </c:pt>
                <c:pt idx="41">
                  <c:v>5.8433582645155552E-2</c:v>
                </c:pt>
                <c:pt idx="42">
                  <c:v>5.3116610692088319E-2</c:v>
                </c:pt>
                <c:pt idx="43">
                  <c:v>5.5415988914510515E-2</c:v>
                </c:pt>
                <c:pt idx="44">
                  <c:v>5.2936524295287356E-2</c:v>
                </c:pt>
                <c:pt idx="45">
                  <c:v>5.3787155859067626E-2</c:v>
                </c:pt>
                <c:pt idx="46">
                  <c:v>5.2796386910345772E-2</c:v>
                </c:pt>
                <c:pt idx="47">
                  <c:v>5.5980935304368228E-2</c:v>
                </c:pt>
                <c:pt idx="48">
                  <c:v>5.3782855379196547E-2</c:v>
                </c:pt>
                <c:pt idx="49">
                  <c:v>5.4348571287988055E-2</c:v>
                </c:pt>
                <c:pt idx="50">
                  <c:v>5.496638220041352E-2</c:v>
                </c:pt>
                <c:pt idx="51">
                  <c:v>5.4132801297902801E-2</c:v>
                </c:pt>
                <c:pt idx="52">
                  <c:v>5.1695846144303496E-2</c:v>
                </c:pt>
                <c:pt idx="53">
                  <c:v>5.833057617140016E-2</c:v>
                </c:pt>
                <c:pt idx="54">
                  <c:v>5.3022963197348116E-2</c:v>
                </c:pt>
                <c:pt idx="55">
                  <c:v>5.5318273133465601E-2</c:v>
                </c:pt>
                <c:pt idx="56">
                  <c:v>5.2843166870355243E-2</c:v>
                </c:pt>
                <c:pt idx="57">
                  <c:v>5.3692284340539777E-2</c:v>
                </c:pt>
                <c:pt idx="58">
                  <c:v>5.2703249252078734E-2</c:v>
                </c:pt>
                <c:pt idx="59">
                  <c:v>5.5882165291349234E-2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6-4E48-84F7-14FA4853D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508960"/>
        <c:axId val="6785118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monthly_ctr_data!$E$2</c15:sqref>
                        </c15:formulaRef>
                      </c:ext>
                    </c:extLst>
                    <c:strCache>
                      <c:ptCount val="1"/>
                      <c:pt idx="0">
                        <c:v>LT Model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monthly_ctr_data!$C$3:$C$62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monthly_ctr_data!$E$3:$E$62</c15:sqref>
                        </c15:formulaRef>
                      </c:ext>
                    </c:extLst>
                    <c:numCache>
                      <c:formatCode>0.00%</c:formatCode>
                      <c:ptCount val="60"/>
                      <c:pt idx="0">
                        <c:v>5.4653557164521832E-2</c:v>
                      </c:pt>
                      <c:pt idx="1">
                        <c:v>5.4645576641902324E-2</c:v>
                      </c:pt>
                      <c:pt idx="2">
                        <c:v>5.4637596119282823E-2</c:v>
                      </c:pt>
                      <c:pt idx="3">
                        <c:v>5.4629615596663315E-2</c:v>
                      </c:pt>
                      <c:pt idx="4">
                        <c:v>5.4621635074043808E-2</c:v>
                      </c:pt>
                      <c:pt idx="5">
                        <c:v>5.46136545514243E-2</c:v>
                      </c:pt>
                      <c:pt idx="6">
                        <c:v>5.4605674028804792E-2</c:v>
                      </c:pt>
                      <c:pt idx="7">
                        <c:v>5.4597693506185284E-2</c:v>
                      </c:pt>
                      <c:pt idx="8">
                        <c:v>5.4589712983565783E-2</c:v>
                      </c:pt>
                      <c:pt idx="9">
                        <c:v>5.4581732460946275E-2</c:v>
                      </c:pt>
                      <c:pt idx="10">
                        <c:v>5.4573751938326767E-2</c:v>
                      </c:pt>
                      <c:pt idx="11">
                        <c:v>5.4565771415707259E-2</c:v>
                      </c:pt>
                      <c:pt idx="12">
                        <c:v>5.4557790893087751E-2</c:v>
                      </c:pt>
                      <c:pt idx="13">
                        <c:v>5.4549810370468244E-2</c:v>
                      </c:pt>
                      <c:pt idx="14">
                        <c:v>5.4541829847848743E-2</c:v>
                      </c:pt>
                      <c:pt idx="15">
                        <c:v>5.4533849325229235E-2</c:v>
                      </c:pt>
                      <c:pt idx="16">
                        <c:v>5.4525868802609727E-2</c:v>
                      </c:pt>
                      <c:pt idx="17">
                        <c:v>5.4517888279990219E-2</c:v>
                      </c:pt>
                      <c:pt idx="18">
                        <c:v>5.4509907757370711E-2</c:v>
                      </c:pt>
                      <c:pt idx="19">
                        <c:v>5.4501927234751203E-2</c:v>
                      </c:pt>
                      <c:pt idx="20">
                        <c:v>5.4493946712131702E-2</c:v>
                      </c:pt>
                      <c:pt idx="21">
                        <c:v>5.4485966189512194E-2</c:v>
                      </c:pt>
                      <c:pt idx="22">
                        <c:v>5.4477985666892687E-2</c:v>
                      </c:pt>
                      <c:pt idx="23">
                        <c:v>5.4470005144273179E-2</c:v>
                      </c:pt>
                      <c:pt idx="24">
                        <c:v>5.4462024621653671E-2</c:v>
                      </c:pt>
                      <c:pt idx="25">
                        <c:v>5.445404409903417E-2</c:v>
                      </c:pt>
                      <c:pt idx="26">
                        <c:v>5.4446063576414662E-2</c:v>
                      </c:pt>
                      <c:pt idx="27">
                        <c:v>5.4438083053795154E-2</c:v>
                      </c:pt>
                      <c:pt idx="28">
                        <c:v>5.4430102531175646E-2</c:v>
                      </c:pt>
                      <c:pt idx="29">
                        <c:v>5.4422122008556138E-2</c:v>
                      </c:pt>
                      <c:pt idx="30">
                        <c:v>5.441414148593663E-2</c:v>
                      </c:pt>
                      <c:pt idx="31">
                        <c:v>5.4406160963317129E-2</c:v>
                      </c:pt>
                      <c:pt idx="32">
                        <c:v>5.4398180440697622E-2</c:v>
                      </c:pt>
                      <c:pt idx="33">
                        <c:v>5.4390199918078114E-2</c:v>
                      </c:pt>
                      <c:pt idx="34">
                        <c:v>5.4382219395458606E-2</c:v>
                      </c:pt>
                      <c:pt idx="35">
                        <c:v>5.4374238872839098E-2</c:v>
                      </c:pt>
                      <c:pt idx="36">
                        <c:v>5.436625835021959E-2</c:v>
                      </c:pt>
                      <c:pt idx="37">
                        <c:v>5.4358277827600089E-2</c:v>
                      </c:pt>
                      <c:pt idx="38">
                        <c:v>5.4350297304980581E-2</c:v>
                      </c:pt>
                      <c:pt idx="39">
                        <c:v>5.4342316782361073E-2</c:v>
                      </c:pt>
                      <c:pt idx="40">
                        <c:v>5.4334336259741566E-2</c:v>
                      </c:pt>
                      <c:pt idx="41">
                        <c:v>5.4326355737122058E-2</c:v>
                      </c:pt>
                      <c:pt idx="42">
                        <c:v>5.431837521450255E-2</c:v>
                      </c:pt>
                      <c:pt idx="43">
                        <c:v>5.4310394691883049E-2</c:v>
                      </c:pt>
                      <c:pt idx="44">
                        <c:v>5.4302414169263541E-2</c:v>
                      </c:pt>
                      <c:pt idx="45">
                        <c:v>5.4294433646644033E-2</c:v>
                      </c:pt>
                      <c:pt idx="46">
                        <c:v>5.4286453124024525E-2</c:v>
                      </c:pt>
                      <c:pt idx="47">
                        <c:v>5.4278472601405017E-2</c:v>
                      </c:pt>
                      <c:pt idx="48">
                        <c:v>5.4270492078785516E-2</c:v>
                      </c:pt>
                      <c:pt idx="49">
                        <c:v>5.4262511556166008E-2</c:v>
                      </c:pt>
                      <c:pt idx="50">
                        <c:v>5.4254531033546501E-2</c:v>
                      </c:pt>
                      <c:pt idx="51">
                        <c:v>5.4246550510926993E-2</c:v>
                      </c:pt>
                      <c:pt idx="52">
                        <c:v>5.4238569988307485E-2</c:v>
                      </c:pt>
                      <c:pt idx="53">
                        <c:v>5.4230589465687977E-2</c:v>
                      </c:pt>
                      <c:pt idx="54">
                        <c:v>5.4222608943068476E-2</c:v>
                      </c:pt>
                      <c:pt idx="55">
                        <c:v>5.4214628420448968E-2</c:v>
                      </c:pt>
                      <c:pt idx="56">
                        <c:v>5.420664789782946E-2</c:v>
                      </c:pt>
                      <c:pt idx="57">
                        <c:v>5.4198667375209952E-2</c:v>
                      </c:pt>
                      <c:pt idx="58">
                        <c:v>5.4190686852590444E-2</c:v>
                      </c:pt>
                      <c:pt idx="59">
                        <c:v>5.4182706329970937E-2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5B6-4E48-84F7-14FA4853DD10}"/>
                  </c:ext>
                </c:extLst>
              </c15:ser>
            </c15:filteredLineSeries>
          </c:ext>
        </c:extLst>
      </c:lineChart>
      <c:catAx>
        <c:axId val="6785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11872"/>
        <c:crosses val="autoZero"/>
        <c:auto val="1"/>
        <c:lblAlgn val="ctr"/>
        <c:lblOffset val="100"/>
        <c:noMultiLvlLbl val="0"/>
      </c:catAx>
      <c:valAx>
        <c:axId val="678511872"/>
        <c:scaling>
          <c:orientation val="minMax"/>
          <c:min val="4.200000000000001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CTR 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monthly_ctr_data!$C$67</c:f>
              <c:strCache>
                <c:ptCount val="1"/>
                <c:pt idx="0">
                  <c:v>Avg CTR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monthly_ctr_data!$C$68:$C$127</c:f>
              <c:numCache>
                <c:formatCode>0.00%</c:formatCode>
                <c:ptCount val="60"/>
                <c:pt idx="0">
                  <c:v>5.8614315662036995E-2</c:v>
                </c:pt>
                <c:pt idx="1">
                  <c:v>5.6928589428459152E-2</c:v>
                </c:pt>
                <c:pt idx="2">
                  <c:v>5.8572103147241449E-2</c:v>
                </c:pt>
                <c:pt idx="3">
                  <c:v>4.5968268779462092E-2</c:v>
                </c:pt>
                <c:pt idx="4">
                  <c:v>5.6513310077302273E-2</c:v>
                </c:pt>
                <c:pt idx="5">
                  <c:v>5.7635571374079354E-2</c:v>
                </c:pt>
                <c:pt idx="6">
                  <c:v>5.2719291945949875E-2</c:v>
                </c:pt>
                <c:pt idx="7">
                  <c:v>6.2928346990544781E-2</c:v>
                </c:pt>
                <c:pt idx="8">
                  <c:v>4.8997384781954006E-2</c:v>
                </c:pt>
                <c:pt idx="9">
                  <c:v>5.9097167095387468E-2</c:v>
                </c:pt>
                <c:pt idx="10">
                  <c:v>5.0947636663624424E-2</c:v>
                </c:pt>
                <c:pt idx="11">
                  <c:v>5.0125078938196517E-2</c:v>
                </c:pt>
                <c:pt idx="12">
                  <c:v>5.6589204930794987E-2</c:v>
                </c:pt>
                <c:pt idx="13">
                  <c:v>5.6088691038273297E-2</c:v>
                </c:pt>
                <c:pt idx="14">
                  <c:v>5.5325756753749011E-2</c:v>
                </c:pt>
                <c:pt idx="15">
                  <c:v>5.6860845334805669E-2</c:v>
                </c:pt>
                <c:pt idx="16">
                  <c:v>5.1682003989615137E-2</c:v>
                </c:pt>
                <c:pt idx="17">
                  <c:v>5.4953543456603929E-2</c:v>
                </c:pt>
                <c:pt idx="18">
                  <c:v>5.3789641479593205E-2</c:v>
                </c:pt>
                <c:pt idx="19">
                  <c:v>5.1754366859822279E-2</c:v>
                </c:pt>
                <c:pt idx="20">
                  <c:v>5.5940712449187378E-2</c:v>
                </c:pt>
                <c:pt idx="21">
                  <c:v>4.9544130334473795E-2</c:v>
                </c:pt>
                <c:pt idx="22">
                  <c:v>4.9532919295252734E-2</c:v>
                </c:pt>
                <c:pt idx="23">
                  <c:v>5.7377598495630823E-2</c:v>
                </c:pt>
                <c:pt idx="24">
                  <c:v>5.3340729192484518E-2</c:v>
                </c:pt>
                <c:pt idx="25">
                  <c:v>5.1841638728318831E-2</c:v>
                </c:pt>
                <c:pt idx="26">
                  <c:v>5.3246828891811378E-2</c:v>
                </c:pt>
                <c:pt idx="27">
                  <c:v>6.0557277813242126E-2</c:v>
                </c:pt>
                <c:pt idx="28">
                  <c:v>4.7141089703084192E-2</c:v>
                </c:pt>
                <c:pt idx="29">
                  <c:v>6.0388543264081697E-2</c:v>
                </c:pt>
                <c:pt idx="30">
                  <c:v>4.9759140219705553E-2</c:v>
                </c:pt>
                <c:pt idx="31">
                  <c:v>5.530976107077934E-2</c:v>
                </c:pt>
                <c:pt idx="32">
                  <c:v>5.7671494527965758E-2</c:v>
                </c:pt>
                <c:pt idx="33">
                  <c:v>4.8054215502032961E-2</c:v>
                </c:pt>
                <c:pt idx="34">
                  <c:v>5.5845514454807794E-2</c:v>
                </c:pt>
                <c:pt idx="35">
                  <c:v>5.8630334557880456E-2</c:v>
                </c:pt>
                <c:pt idx="36">
                  <c:v>4.736223562329283E-2</c:v>
                </c:pt>
                <c:pt idx="37">
                  <c:v>5.3350670280022362E-2</c:v>
                </c:pt>
                <c:pt idx="38">
                  <c:v>5.3577874573510299E-2</c:v>
                </c:pt>
                <c:pt idx="39">
                  <c:v>5.402082997900922E-2</c:v>
                </c:pt>
                <c:pt idx="40">
                  <c:v>5.2314109589035034E-2</c:v>
                </c:pt>
                <c:pt idx="41">
                  <c:v>6.1357543582763657E-2</c:v>
                </c:pt>
                <c:pt idx="42">
                  <c:v>5.6775862007335913E-2</c:v>
                </c:pt>
                <c:pt idx="43">
                  <c:v>5.230663331368763E-2</c:v>
                </c:pt>
                <c:pt idx="44">
                  <c:v>4.9774447825744979E-2</c:v>
                </c:pt>
                <c:pt idx="45">
                  <c:v>5.9133023053825867E-2</c:v>
                </c:pt>
                <c:pt idx="46">
                  <c:v>5.5558009664700897E-2</c:v>
                </c:pt>
                <c:pt idx="47">
                  <c:v>5.8564427661080595E-2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1-496B-9F0B-B3EE568D0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481584"/>
        <c:axId val="21034761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monthly_ctr_data!$D$67</c15:sqref>
                        </c15:formulaRef>
                      </c:ext>
                    </c:extLst>
                    <c:strCache>
                      <c:ptCount val="1"/>
                      <c:pt idx="0">
                        <c:v>Periods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monthly_ctr_data!$D$68:$D$127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A1-496B-9F0B-B3EE568D019E}"/>
                  </c:ext>
                </c:extLst>
              </c15:ser>
            </c15:filteredLineSeries>
          </c:ext>
        </c:extLst>
      </c:lineChart>
      <c:catAx>
        <c:axId val="210348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476176"/>
        <c:crosses val="autoZero"/>
        <c:auto val="1"/>
        <c:lblAlgn val="ctr"/>
        <c:lblOffset val="100"/>
        <c:noMultiLvlLbl val="0"/>
      </c:catAx>
      <c:valAx>
        <c:axId val="2103476176"/>
        <c:scaling>
          <c:orientation val="minMax"/>
          <c:max val="7.0000000000000007E-2"/>
          <c:min val="4.200000000000001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48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CTR Linear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monthly_ctr_data!$C$67</c:f>
              <c:strCache>
                <c:ptCount val="1"/>
                <c:pt idx="0">
                  <c:v>Avg CTR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monthly_ctr_data!$C$68:$C$127</c:f>
              <c:numCache>
                <c:formatCode>0.00%</c:formatCode>
                <c:ptCount val="60"/>
                <c:pt idx="0">
                  <c:v>5.8614315662036995E-2</c:v>
                </c:pt>
                <c:pt idx="1">
                  <c:v>5.6928589428459152E-2</c:v>
                </c:pt>
                <c:pt idx="2">
                  <c:v>5.8572103147241449E-2</c:v>
                </c:pt>
                <c:pt idx="3">
                  <c:v>4.5968268779462092E-2</c:v>
                </c:pt>
                <c:pt idx="4">
                  <c:v>5.6513310077302273E-2</c:v>
                </c:pt>
                <c:pt idx="5">
                  <c:v>5.7635571374079354E-2</c:v>
                </c:pt>
                <c:pt idx="6">
                  <c:v>5.2719291945949875E-2</c:v>
                </c:pt>
                <c:pt idx="7">
                  <c:v>6.2928346990544781E-2</c:v>
                </c:pt>
                <c:pt idx="8">
                  <c:v>4.8997384781954006E-2</c:v>
                </c:pt>
                <c:pt idx="9">
                  <c:v>5.9097167095387468E-2</c:v>
                </c:pt>
                <c:pt idx="10">
                  <c:v>5.0947636663624424E-2</c:v>
                </c:pt>
                <c:pt idx="11">
                  <c:v>5.0125078938196517E-2</c:v>
                </c:pt>
                <c:pt idx="12">
                  <c:v>5.6589204930794987E-2</c:v>
                </c:pt>
                <c:pt idx="13">
                  <c:v>5.6088691038273297E-2</c:v>
                </c:pt>
                <c:pt idx="14">
                  <c:v>5.5325756753749011E-2</c:v>
                </c:pt>
                <c:pt idx="15">
                  <c:v>5.6860845334805669E-2</c:v>
                </c:pt>
                <c:pt idx="16">
                  <c:v>5.1682003989615137E-2</c:v>
                </c:pt>
                <c:pt idx="17">
                  <c:v>5.4953543456603929E-2</c:v>
                </c:pt>
                <c:pt idx="18">
                  <c:v>5.3789641479593205E-2</c:v>
                </c:pt>
                <c:pt idx="19">
                  <c:v>5.1754366859822279E-2</c:v>
                </c:pt>
                <c:pt idx="20">
                  <c:v>5.5940712449187378E-2</c:v>
                </c:pt>
                <c:pt idx="21">
                  <c:v>4.9544130334473795E-2</c:v>
                </c:pt>
                <c:pt idx="22">
                  <c:v>4.9532919295252734E-2</c:v>
                </c:pt>
                <c:pt idx="23">
                  <c:v>5.7377598495630823E-2</c:v>
                </c:pt>
                <c:pt idx="24">
                  <c:v>5.3340729192484518E-2</c:v>
                </c:pt>
                <c:pt idx="25">
                  <c:v>5.1841638728318831E-2</c:v>
                </c:pt>
                <c:pt idx="26">
                  <c:v>5.3246828891811378E-2</c:v>
                </c:pt>
                <c:pt idx="27">
                  <c:v>6.0557277813242126E-2</c:v>
                </c:pt>
                <c:pt idx="28">
                  <c:v>4.7141089703084192E-2</c:v>
                </c:pt>
                <c:pt idx="29">
                  <c:v>6.0388543264081697E-2</c:v>
                </c:pt>
                <c:pt idx="30">
                  <c:v>4.9759140219705553E-2</c:v>
                </c:pt>
                <c:pt idx="31">
                  <c:v>5.530976107077934E-2</c:v>
                </c:pt>
                <c:pt idx="32">
                  <c:v>5.7671494527965758E-2</c:v>
                </c:pt>
                <c:pt idx="33">
                  <c:v>4.8054215502032961E-2</c:v>
                </c:pt>
                <c:pt idx="34">
                  <c:v>5.5845514454807794E-2</c:v>
                </c:pt>
                <c:pt idx="35">
                  <c:v>5.8630334557880456E-2</c:v>
                </c:pt>
                <c:pt idx="36">
                  <c:v>4.736223562329283E-2</c:v>
                </c:pt>
                <c:pt idx="37">
                  <c:v>5.3350670280022362E-2</c:v>
                </c:pt>
                <c:pt idx="38">
                  <c:v>5.3577874573510299E-2</c:v>
                </c:pt>
                <c:pt idx="39">
                  <c:v>5.402082997900922E-2</c:v>
                </c:pt>
                <c:pt idx="40">
                  <c:v>5.2314109589035034E-2</c:v>
                </c:pt>
                <c:pt idx="41">
                  <c:v>6.1357543582763657E-2</c:v>
                </c:pt>
                <c:pt idx="42">
                  <c:v>5.6775862007335913E-2</c:v>
                </c:pt>
                <c:pt idx="43">
                  <c:v>5.230663331368763E-2</c:v>
                </c:pt>
                <c:pt idx="44">
                  <c:v>4.9774447825744979E-2</c:v>
                </c:pt>
                <c:pt idx="45">
                  <c:v>5.9133023053825867E-2</c:v>
                </c:pt>
                <c:pt idx="46">
                  <c:v>5.5558009664700897E-2</c:v>
                </c:pt>
                <c:pt idx="47">
                  <c:v>5.8564427661080595E-2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9-4E2A-B25C-BA7806D57F0C}"/>
            </c:ext>
          </c:extLst>
        </c:ser>
        <c:ser>
          <c:idx val="2"/>
          <c:order val="2"/>
          <c:tx>
            <c:strRef>
              <c:f>monthly_ctr_data!$E$67</c:f>
              <c:strCache>
                <c:ptCount val="1"/>
                <c:pt idx="0">
                  <c:v>LT Model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monthly_ctr_data!$E$68:$E$127</c:f>
              <c:numCache>
                <c:formatCode>0.00%</c:formatCode>
                <c:ptCount val="60"/>
                <c:pt idx="0">
                  <c:v>5.4653557164521832E-2</c:v>
                </c:pt>
                <c:pt idx="1">
                  <c:v>5.4645576641902324E-2</c:v>
                </c:pt>
                <c:pt idx="2">
                  <c:v>5.4637596119282823E-2</c:v>
                </c:pt>
                <c:pt idx="3">
                  <c:v>5.4629615596663315E-2</c:v>
                </c:pt>
                <c:pt idx="4">
                  <c:v>5.4621635074043808E-2</c:v>
                </c:pt>
                <c:pt idx="5">
                  <c:v>5.46136545514243E-2</c:v>
                </c:pt>
                <c:pt idx="6">
                  <c:v>5.4605674028804792E-2</c:v>
                </c:pt>
                <c:pt idx="7">
                  <c:v>5.4597693506185284E-2</c:v>
                </c:pt>
                <c:pt idx="8">
                  <c:v>5.4589712983565783E-2</c:v>
                </c:pt>
                <c:pt idx="9">
                  <c:v>5.4581732460946275E-2</c:v>
                </c:pt>
                <c:pt idx="10">
                  <c:v>5.4573751938326767E-2</c:v>
                </c:pt>
                <c:pt idx="11">
                  <c:v>5.4565771415707259E-2</c:v>
                </c:pt>
                <c:pt idx="12">
                  <c:v>5.4557790893087751E-2</c:v>
                </c:pt>
                <c:pt idx="13">
                  <c:v>5.4549810370468244E-2</c:v>
                </c:pt>
                <c:pt idx="14">
                  <c:v>5.4541829847848743E-2</c:v>
                </c:pt>
                <c:pt idx="15">
                  <c:v>5.4533849325229235E-2</c:v>
                </c:pt>
                <c:pt idx="16">
                  <c:v>5.4525868802609727E-2</c:v>
                </c:pt>
                <c:pt idx="17">
                  <c:v>5.4517888279990219E-2</c:v>
                </c:pt>
                <c:pt idx="18">
                  <c:v>5.4509907757370711E-2</c:v>
                </c:pt>
                <c:pt idx="19">
                  <c:v>5.4501927234751203E-2</c:v>
                </c:pt>
                <c:pt idx="20">
                  <c:v>5.4493946712131702E-2</c:v>
                </c:pt>
                <c:pt idx="21">
                  <c:v>5.4485966189512194E-2</c:v>
                </c:pt>
                <c:pt idx="22">
                  <c:v>5.4477985666892687E-2</c:v>
                </c:pt>
                <c:pt idx="23">
                  <c:v>5.4470005144273179E-2</c:v>
                </c:pt>
                <c:pt idx="24">
                  <c:v>5.4462024621653671E-2</c:v>
                </c:pt>
                <c:pt idx="25">
                  <c:v>5.445404409903417E-2</c:v>
                </c:pt>
                <c:pt idx="26">
                  <c:v>5.4446063576414662E-2</c:v>
                </c:pt>
                <c:pt idx="27">
                  <c:v>5.4438083053795154E-2</c:v>
                </c:pt>
                <c:pt idx="28">
                  <c:v>5.4430102531175646E-2</c:v>
                </c:pt>
                <c:pt idx="29">
                  <c:v>5.4422122008556138E-2</c:v>
                </c:pt>
                <c:pt idx="30">
                  <c:v>5.441414148593663E-2</c:v>
                </c:pt>
                <c:pt idx="31">
                  <c:v>5.4406160963317129E-2</c:v>
                </c:pt>
                <c:pt idx="32">
                  <c:v>5.4398180440697622E-2</c:v>
                </c:pt>
                <c:pt idx="33">
                  <c:v>5.4390199918078114E-2</c:v>
                </c:pt>
                <c:pt idx="34">
                  <c:v>5.4382219395458606E-2</c:v>
                </c:pt>
                <c:pt idx="35">
                  <c:v>5.4374238872839098E-2</c:v>
                </c:pt>
                <c:pt idx="36">
                  <c:v>5.436625835021959E-2</c:v>
                </c:pt>
                <c:pt idx="37">
                  <c:v>5.4358277827600089E-2</c:v>
                </c:pt>
                <c:pt idx="38">
                  <c:v>5.4350297304980581E-2</c:v>
                </c:pt>
                <c:pt idx="39">
                  <c:v>5.4342316782361073E-2</c:v>
                </c:pt>
                <c:pt idx="40">
                  <c:v>5.4334336259741566E-2</c:v>
                </c:pt>
                <c:pt idx="41">
                  <c:v>5.4326355737122058E-2</c:v>
                </c:pt>
                <c:pt idx="42">
                  <c:v>5.431837521450255E-2</c:v>
                </c:pt>
                <c:pt idx="43">
                  <c:v>5.4310394691883049E-2</c:v>
                </c:pt>
                <c:pt idx="44">
                  <c:v>5.4302414169263541E-2</c:v>
                </c:pt>
                <c:pt idx="45">
                  <c:v>5.4294433646644033E-2</c:v>
                </c:pt>
                <c:pt idx="46">
                  <c:v>5.4286453124024525E-2</c:v>
                </c:pt>
                <c:pt idx="47">
                  <c:v>5.4278472601405017E-2</c:v>
                </c:pt>
                <c:pt idx="48">
                  <c:v>5.4270492078785516E-2</c:v>
                </c:pt>
                <c:pt idx="49">
                  <c:v>5.4262511556166008E-2</c:v>
                </c:pt>
                <c:pt idx="50">
                  <c:v>5.4254531033546501E-2</c:v>
                </c:pt>
                <c:pt idx="51">
                  <c:v>5.4246550510926993E-2</c:v>
                </c:pt>
                <c:pt idx="52">
                  <c:v>5.4238569988307485E-2</c:v>
                </c:pt>
                <c:pt idx="53">
                  <c:v>5.4230589465687977E-2</c:v>
                </c:pt>
                <c:pt idx="54">
                  <c:v>5.4222608943068476E-2</c:v>
                </c:pt>
                <c:pt idx="55">
                  <c:v>5.4214628420448968E-2</c:v>
                </c:pt>
                <c:pt idx="56">
                  <c:v>5.420664789782946E-2</c:v>
                </c:pt>
                <c:pt idx="57">
                  <c:v>5.4198667375209952E-2</c:v>
                </c:pt>
                <c:pt idx="58">
                  <c:v>5.4190686852590444E-2</c:v>
                </c:pt>
                <c:pt idx="59">
                  <c:v>5.4182706329970937E-2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79-4E2A-B25C-BA7806D57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01152"/>
        <c:axId val="9471280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monthly_ctr_data!$D$67</c15:sqref>
                        </c15:formulaRef>
                      </c:ext>
                    </c:extLst>
                    <c:strCache>
                      <c:ptCount val="1"/>
                      <c:pt idx="0">
                        <c:v>Periods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monthly_ctr_data!$D$68:$D$127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E79-4E2A-B25C-BA7806D57F0C}"/>
                  </c:ext>
                </c:extLst>
              </c15:ser>
            </c15:filteredLineSeries>
          </c:ext>
        </c:extLst>
      </c:lineChart>
      <c:catAx>
        <c:axId val="947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2800"/>
        <c:crosses val="autoZero"/>
        <c:auto val="1"/>
        <c:lblAlgn val="ctr"/>
        <c:lblOffset val="100"/>
        <c:noMultiLvlLbl val="0"/>
      </c:catAx>
      <c:valAx>
        <c:axId val="94712800"/>
        <c:scaling>
          <c:orientation val="minMax"/>
          <c:max val="7.0000000000000007E-2"/>
          <c:min val="4.200000000000001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0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CTR Seeasonal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monthly_ctr_data!$C$67</c:f>
              <c:strCache>
                <c:ptCount val="1"/>
                <c:pt idx="0">
                  <c:v>Avg CTR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monthly_ctr_data!$C$68:$C$115</c:f>
              <c:numCache>
                <c:formatCode>0.00%</c:formatCode>
                <c:ptCount val="48"/>
                <c:pt idx="0">
                  <c:v>5.8614315662036995E-2</c:v>
                </c:pt>
                <c:pt idx="1">
                  <c:v>5.6928589428459152E-2</c:v>
                </c:pt>
                <c:pt idx="2">
                  <c:v>5.8572103147241449E-2</c:v>
                </c:pt>
                <c:pt idx="3">
                  <c:v>4.5968268779462092E-2</c:v>
                </c:pt>
                <c:pt idx="4">
                  <c:v>5.6513310077302273E-2</c:v>
                </c:pt>
                <c:pt idx="5">
                  <c:v>5.7635571374079354E-2</c:v>
                </c:pt>
                <c:pt idx="6">
                  <c:v>5.2719291945949875E-2</c:v>
                </c:pt>
                <c:pt idx="7">
                  <c:v>6.2928346990544781E-2</c:v>
                </c:pt>
                <c:pt idx="8">
                  <c:v>4.8997384781954006E-2</c:v>
                </c:pt>
                <c:pt idx="9">
                  <c:v>5.9097167095387468E-2</c:v>
                </c:pt>
                <c:pt idx="10">
                  <c:v>5.0947636663624424E-2</c:v>
                </c:pt>
                <c:pt idx="11">
                  <c:v>5.0125078938196517E-2</c:v>
                </c:pt>
                <c:pt idx="12">
                  <c:v>5.6589204930794987E-2</c:v>
                </c:pt>
                <c:pt idx="13">
                  <c:v>5.6088691038273297E-2</c:v>
                </c:pt>
                <c:pt idx="14">
                  <c:v>5.5325756753749011E-2</c:v>
                </c:pt>
                <c:pt idx="15">
                  <c:v>5.6860845334805669E-2</c:v>
                </c:pt>
                <c:pt idx="16">
                  <c:v>5.1682003989615137E-2</c:v>
                </c:pt>
                <c:pt idx="17">
                  <c:v>5.4953543456603929E-2</c:v>
                </c:pt>
                <c:pt idx="18">
                  <c:v>5.3789641479593205E-2</c:v>
                </c:pt>
                <c:pt idx="19">
                  <c:v>5.1754366859822279E-2</c:v>
                </c:pt>
                <c:pt idx="20">
                  <c:v>5.5940712449187378E-2</c:v>
                </c:pt>
                <c:pt idx="21">
                  <c:v>4.9544130334473795E-2</c:v>
                </c:pt>
                <c:pt idx="22">
                  <c:v>4.9532919295252734E-2</c:v>
                </c:pt>
                <c:pt idx="23">
                  <c:v>5.7377598495630823E-2</c:v>
                </c:pt>
                <c:pt idx="24">
                  <c:v>5.3340729192484518E-2</c:v>
                </c:pt>
                <c:pt idx="25">
                  <c:v>5.1841638728318831E-2</c:v>
                </c:pt>
                <c:pt idx="26">
                  <c:v>5.3246828891811378E-2</c:v>
                </c:pt>
                <c:pt idx="27">
                  <c:v>6.0557277813242126E-2</c:v>
                </c:pt>
                <c:pt idx="28">
                  <c:v>4.7141089703084192E-2</c:v>
                </c:pt>
                <c:pt idx="29">
                  <c:v>6.0388543264081697E-2</c:v>
                </c:pt>
                <c:pt idx="30">
                  <c:v>4.9759140219705553E-2</c:v>
                </c:pt>
                <c:pt idx="31">
                  <c:v>5.530976107077934E-2</c:v>
                </c:pt>
                <c:pt idx="32">
                  <c:v>5.7671494527965758E-2</c:v>
                </c:pt>
                <c:pt idx="33">
                  <c:v>4.8054215502032961E-2</c:v>
                </c:pt>
                <c:pt idx="34">
                  <c:v>5.5845514454807794E-2</c:v>
                </c:pt>
                <c:pt idx="35">
                  <c:v>5.8630334557880456E-2</c:v>
                </c:pt>
                <c:pt idx="36">
                  <c:v>4.736223562329283E-2</c:v>
                </c:pt>
                <c:pt idx="37">
                  <c:v>5.3350670280022362E-2</c:v>
                </c:pt>
                <c:pt idx="38">
                  <c:v>5.3577874573510299E-2</c:v>
                </c:pt>
                <c:pt idx="39">
                  <c:v>5.402082997900922E-2</c:v>
                </c:pt>
                <c:pt idx="40">
                  <c:v>5.2314109589035034E-2</c:v>
                </c:pt>
                <c:pt idx="41">
                  <c:v>6.1357543582763657E-2</c:v>
                </c:pt>
                <c:pt idx="42">
                  <c:v>5.6775862007335913E-2</c:v>
                </c:pt>
                <c:pt idx="43">
                  <c:v>5.230663331368763E-2</c:v>
                </c:pt>
                <c:pt idx="44">
                  <c:v>4.9774447825744979E-2</c:v>
                </c:pt>
                <c:pt idx="45">
                  <c:v>5.9133023053825867E-2</c:v>
                </c:pt>
                <c:pt idx="46">
                  <c:v>5.5558009664700897E-2</c:v>
                </c:pt>
                <c:pt idx="47">
                  <c:v>5.8564427661080595E-2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1-402A-B7C0-BB27F405E598}"/>
            </c:ext>
          </c:extLst>
        </c:ser>
        <c:ser>
          <c:idx val="4"/>
          <c:order val="4"/>
          <c:tx>
            <c:strRef>
              <c:f>monthly_ctr_data!$G$67</c:f>
              <c:strCache>
                <c:ptCount val="1"/>
                <c:pt idx="0">
                  <c:v>Seasonal Model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monthly_ctr_data!$G$68:$G$115</c:f>
              <c:numCache>
                <c:formatCode>0.00%</c:formatCode>
                <c:ptCount val="48"/>
                <c:pt idx="0">
                  <c:v>4.3372829624590027E-2</c:v>
                </c:pt>
                <c:pt idx="1">
                  <c:v>4.3833450437882886E-2</c:v>
                </c:pt>
                <c:pt idx="2">
                  <c:v>4.433604521613059E-2</c:v>
                </c:pt>
                <c:pt idx="3">
                  <c:v>4.3672976924171984E-2</c:v>
                </c:pt>
                <c:pt idx="4">
                  <c:v>4.1721635214675493E-2</c:v>
                </c:pt>
                <c:pt idx="5">
                  <c:v>4.7058572878373887E-2</c:v>
                </c:pt>
                <c:pt idx="6">
                  <c:v>4.2800319673385073E-2</c:v>
                </c:pt>
                <c:pt idx="7">
                  <c:v>4.4651354189834964E-2</c:v>
                </c:pt>
                <c:pt idx="8">
                  <c:v>4.2668340459838583E-2</c:v>
                </c:pt>
                <c:pt idx="9">
                  <c:v>4.3357239740012182E-2</c:v>
                </c:pt>
                <c:pt idx="10">
                  <c:v>4.2568348558545327E-2</c:v>
                </c:pt>
                <c:pt idx="11">
                  <c:v>4.5131020473425841E-2</c:v>
                </c:pt>
                <c:pt idx="12">
                  <c:v>4.3277063353155946E-2</c:v>
                </c:pt>
                <c:pt idx="13">
                  <c:v>4.3737684166448805E-2</c:v>
                </c:pt>
                <c:pt idx="14">
                  <c:v>4.4240278944696509E-2</c:v>
                </c:pt>
                <c:pt idx="15">
                  <c:v>4.3577210652737904E-2</c:v>
                </c:pt>
                <c:pt idx="16">
                  <c:v>4.1625868943241412E-2</c:v>
                </c:pt>
                <c:pt idx="17">
                  <c:v>4.6962806606939807E-2</c:v>
                </c:pt>
                <c:pt idx="18">
                  <c:v>4.2704553401950993E-2</c:v>
                </c:pt>
                <c:pt idx="19">
                  <c:v>4.4555587918400884E-2</c:v>
                </c:pt>
                <c:pt idx="20">
                  <c:v>4.2572574188404502E-2</c:v>
                </c:pt>
                <c:pt idx="21">
                  <c:v>4.3261473468578102E-2</c:v>
                </c:pt>
                <c:pt idx="22">
                  <c:v>4.2472582287111246E-2</c:v>
                </c:pt>
                <c:pt idx="23">
                  <c:v>4.503525420199176E-2</c:v>
                </c:pt>
                <c:pt idx="24">
                  <c:v>4.3181297081721866E-2</c:v>
                </c:pt>
                <c:pt idx="25">
                  <c:v>4.3641917895014731E-2</c:v>
                </c:pt>
                <c:pt idx="26">
                  <c:v>4.4144512673262429E-2</c:v>
                </c:pt>
                <c:pt idx="27">
                  <c:v>4.3481444381303823E-2</c:v>
                </c:pt>
                <c:pt idx="28">
                  <c:v>4.1530102671807331E-2</c:v>
                </c:pt>
                <c:pt idx="29">
                  <c:v>4.6867040335505726E-2</c:v>
                </c:pt>
                <c:pt idx="30">
                  <c:v>4.2608787130516912E-2</c:v>
                </c:pt>
                <c:pt idx="31">
                  <c:v>4.445982164696681E-2</c:v>
                </c:pt>
                <c:pt idx="32">
                  <c:v>4.2476807916970422E-2</c:v>
                </c:pt>
                <c:pt idx="33">
                  <c:v>4.3165707197144021E-2</c:v>
                </c:pt>
                <c:pt idx="34">
                  <c:v>4.2376816015677166E-2</c:v>
                </c:pt>
                <c:pt idx="35">
                  <c:v>4.493948793055768E-2</c:v>
                </c:pt>
                <c:pt idx="36">
                  <c:v>4.3085530810287785E-2</c:v>
                </c:pt>
                <c:pt idx="37">
                  <c:v>4.3546151623580651E-2</c:v>
                </c:pt>
                <c:pt idx="38">
                  <c:v>4.4048746401828348E-2</c:v>
                </c:pt>
                <c:pt idx="39">
                  <c:v>4.3385678109869742E-2</c:v>
                </c:pt>
                <c:pt idx="40">
                  <c:v>4.1434336400373251E-2</c:v>
                </c:pt>
                <c:pt idx="41">
                  <c:v>4.6771274064071645E-2</c:v>
                </c:pt>
                <c:pt idx="42">
                  <c:v>4.2513020859082831E-2</c:v>
                </c:pt>
                <c:pt idx="43">
                  <c:v>4.4364055375532729E-2</c:v>
                </c:pt>
                <c:pt idx="44">
                  <c:v>4.2381041645536341E-2</c:v>
                </c:pt>
                <c:pt idx="45">
                  <c:v>4.306994092570994E-2</c:v>
                </c:pt>
                <c:pt idx="46">
                  <c:v>4.2281049744243085E-2</c:v>
                </c:pt>
                <c:pt idx="47">
                  <c:v>4.4843721659123599E-2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B1-402A-B7C0-BB27F405E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70352"/>
        <c:axId val="1052765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monthly_ctr_data!$D$67</c15:sqref>
                        </c15:formulaRef>
                      </c:ext>
                    </c:extLst>
                    <c:strCache>
                      <c:ptCount val="1"/>
                      <c:pt idx="0">
                        <c:v>Periods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monthly_ctr_data!$D$68:$D$115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9B1-402A-B7C0-BB27F405E59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monthly_ctr_data!$E$67</c15:sqref>
                        </c15:formulaRef>
                      </c:ext>
                    </c:extLst>
                    <c:strCache>
                      <c:ptCount val="1"/>
                      <c:pt idx="0">
                        <c:v>LT Model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monthly_ctr_data!$E$68:$E$115</c15:sqref>
                        </c15:formulaRef>
                      </c:ext>
                    </c:extLst>
                    <c:numCache>
                      <c:formatCode>0.00%</c:formatCode>
                      <c:ptCount val="48"/>
                      <c:pt idx="0">
                        <c:v>5.4653557164521832E-2</c:v>
                      </c:pt>
                      <c:pt idx="1">
                        <c:v>5.4645576641902324E-2</c:v>
                      </c:pt>
                      <c:pt idx="2">
                        <c:v>5.4637596119282823E-2</c:v>
                      </c:pt>
                      <c:pt idx="3">
                        <c:v>5.4629615596663315E-2</c:v>
                      </c:pt>
                      <c:pt idx="4">
                        <c:v>5.4621635074043808E-2</c:v>
                      </c:pt>
                      <c:pt idx="5">
                        <c:v>5.46136545514243E-2</c:v>
                      </c:pt>
                      <c:pt idx="6">
                        <c:v>5.4605674028804792E-2</c:v>
                      </c:pt>
                      <c:pt idx="7">
                        <c:v>5.4597693506185284E-2</c:v>
                      </c:pt>
                      <c:pt idx="8">
                        <c:v>5.4589712983565783E-2</c:v>
                      </c:pt>
                      <c:pt idx="9">
                        <c:v>5.4581732460946275E-2</c:v>
                      </c:pt>
                      <c:pt idx="10">
                        <c:v>5.4573751938326767E-2</c:v>
                      </c:pt>
                      <c:pt idx="11">
                        <c:v>5.4565771415707259E-2</c:v>
                      </c:pt>
                      <c:pt idx="12">
                        <c:v>5.4557790893087751E-2</c:v>
                      </c:pt>
                      <c:pt idx="13">
                        <c:v>5.4549810370468244E-2</c:v>
                      </c:pt>
                      <c:pt idx="14">
                        <c:v>5.4541829847848743E-2</c:v>
                      </c:pt>
                      <c:pt idx="15">
                        <c:v>5.4533849325229235E-2</c:v>
                      </c:pt>
                      <c:pt idx="16">
                        <c:v>5.4525868802609727E-2</c:v>
                      </c:pt>
                      <c:pt idx="17">
                        <c:v>5.4517888279990219E-2</c:v>
                      </c:pt>
                      <c:pt idx="18">
                        <c:v>5.4509907757370711E-2</c:v>
                      </c:pt>
                      <c:pt idx="19">
                        <c:v>5.4501927234751203E-2</c:v>
                      </c:pt>
                      <c:pt idx="20">
                        <c:v>5.4493946712131702E-2</c:v>
                      </c:pt>
                      <c:pt idx="21">
                        <c:v>5.4485966189512194E-2</c:v>
                      </c:pt>
                      <c:pt idx="22">
                        <c:v>5.4477985666892687E-2</c:v>
                      </c:pt>
                      <c:pt idx="23">
                        <c:v>5.4470005144273179E-2</c:v>
                      </c:pt>
                      <c:pt idx="24">
                        <c:v>5.4462024621653671E-2</c:v>
                      </c:pt>
                      <c:pt idx="25">
                        <c:v>5.445404409903417E-2</c:v>
                      </c:pt>
                      <c:pt idx="26">
                        <c:v>5.4446063576414662E-2</c:v>
                      </c:pt>
                      <c:pt idx="27">
                        <c:v>5.4438083053795154E-2</c:v>
                      </c:pt>
                      <c:pt idx="28">
                        <c:v>5.4430102531175646E-2</c:v>
                      </c:pt>
                      <c:pt idx="29">
                        <c:v>5.4422122008556138E-2</c:v>
                      </c:pt>
                      <c:pt idx="30">
                        <c:v>5.441414148593663E-2</c:v>
                      </c:pt>
                      <c:pt idx="31">
                        <c:v>5.4406160963317129E-2</c:v>
                      </c:pt>
                      <c:pt idx="32">
                        <c:v>5.4398180440697622E-2</c:v>
                      </c:pt>
                      <c:pt idx="33">
                        <c:v>5.4390199918078114E-2</c:v>
                      </c:pt>
                      <c:pt idx="34">
                        <c:v>5.4382219395458606E-2</c:v>
                      </c:pt>
                      <c:pt idx="35">
                        <c:v>5.4374238872839098E-2</c:v>
                      </c:pt>
                      <c:pt idx="36">
                        <c:v>5.436625835021959E-2</c:v>
                      </c:pt>
                      <c:pt idx="37">
                        <c:v>5.4358277827600089E-2</c:v>
                      </c:pt>
                      <c:pt idx="38">
                        <c:v>5.4350297304980581E-2</c:v>
                      </c:pt>
                      <c:pt idx="39">
                        <c:v>5.4342316782361073E-2</c:v>
                      </c:pt>
                      <c:pt idx="40">
                        <c:v>5.4334336259741566E-2</c:v>
                      </c:pt>
                      <c:pt idx="41">
                        <c:v>5.4326355737122058E-2</c:v>
                      </c:pt>
                      <c:pt idx="42">
                        <c:v>5.431837521450255E-2</c:v>
                      </c:pt>
                      <c:pt idx="43">
                        <c:v>5.4310394691883049E-2</c:v>
                      </c:pt>
                      <c:pt idx="44">
                        <c:v>5.4302414169263541E-2</c:v>
                      </c:pt>
                      <c:pt idx="45">
                        <c:v>5.4294433646644033E-2</c:v>
                      </c:pt>
                      <c:pt idx="46">
                        <c:v>5.4286453124024525E-2</c:v>
                      </c:pt>
                      <c:pt idx="47">
                        <c:v>5.4278472601405017E-2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9B1-402A-B7C0-BB27F405E59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monthly_ctr_data!$F$67</c15:sqref>
                        </c15:formulaRef>
                      </c:ext>
                    </c:extLst>
                    <c:strCache>
                      <c:ptCount val="1"/>
                      <c:pt idx="0">
                        <c:v>Avg CTR - LT Model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monthly_ctr_data!$F$68:$F$115</c15:sqref>
                        </c15:formulaRef>
                      </c:ext>
                    </c:extLst>
                    <c:numCache>
                      <c:formatCode>0.00%</c:formatCode>
                      <c:ptCount val="48"/>
                      <c:pt idx="0">
                        <c:v>3.9607584975151627E-3</c:v>
                      </c:pt>
                      <c:pt idx="1">
                        <c:v>2.2830127865568275E-3</c:v>
                      </c:pt>
                      <c:pt idx="2">
                        <c:v>3.9345070279586253E-3</c:v>
                      </c:pt>
                      <c:pt idx="3">
                        <c:v>-8.6613468172012237E-3</c:v>
                      </c:pt>
                      <c:pt idx="4">
                        <c:v>1.8916750032584653E-3</c:v>
                      </c:pt>
                      <c:pt idx="5">
                        <c:v>3.0219168226550547E-3</c:v>
                      </c:pt>
                      <c:pt idx="6">
                        <c:v>-1.8863820828549163E-3</c:v>
                      </c:pt>
                      <c:pt idx="7">
                        <c:v>8.3306534843594973E-3</c:v>
                      </c:pt>
                      <c:pt idx="8">
                        <c:v>-5.5923282016117765E-3</c:v>
                      </c:pt>
                      <c:pt idx="9">
                        <c:v>4.5154346344411928E-3</c:v>
                      </c:pt>
                      <c:pt idx="10">
                        <c:v>-3.6261152747023434E-3</c:v>
                      </c:pt>
                      <c:pt idx="11">
                        <c:v>-4.4406924775107423E-3</c:v>
                      </c:pt>
                      <c:pt idx="12">
                        <c:v>2.0314140377072354E-3</c:v>
                      </c:pt>
                      <c:pt idx="13">
                        <c:v>1.5388806678050537E-3</c:v>
                      </c:pt>
                      <c:pt idx="14">
                        <c:v>7.8392690590026876E-4</c:v>
                      </c:pt>
                      <c:pt idx="15">
                        <c:v>2.3269960095764347E-3</c:v>
                      </c:pt>
                      <c:pt idx="16">
                        <c:v>-2.8438648129945898E-3</c:v>
                      </c:pt>
                      <c:pt idx="17">
                        <c:v>4.3565517661370984E-4</c:v>
                      </c:pt>
                      <c:pt idx="18">
                        <c:v>-7.2026627777750651E-4</c:v>
                      </c:pt>
                      <c:pt idx="19">
                        <c:v>-2.7475603749289243E-3</c:v>
                      </c:pt>
                      <c:pt idx="20">
                        <c:v>1.4467657370556761E-3</c:v>
                      </c:pt>
                      <c:pt idx="21">
                        <c:v>-4.9418358550383998E-3</c:v>
                      </c:pt>
                      <c:pt idx="22">
                        <c:v>-4.9450663716399529E-3</c:v>
                      </c:pt>
                      <c:pt idx="23">
                        <c:v>2.9075933513576444E-3</c:v>
                      </c:pt>
                      <c:pt idx="24">
                        <c:v>-1.1212954291691529E-3</c:v>
                      </c:pt>
                      <c:pt idx="25">
                        <c:v>-2.6124053707153386E-3</c:v>
                      </c:pt>
                      <c:pt idx="26">
                        <c:v>-1.1992346846032842E-3</c:v>
                      </c:pt>
                      <c:pt idx="27">
                        <c:v>6.119194759446972E-3</c:v>
                      </c:pt>
                      <c:pt idx="28">
                        <c:v>-7.289012828091454E-3</c:v>
                      </c:pt>
                      <c:pt idx="29">
                        <c:v>5.9664212555255586E-3</c:v>
                      </c:pt>
                      <c:pt idx="30">
                        <c:v>-4.6550012662310777E-3</c:v>
                      </c:pt>
                      <c:pt idx="31">
                        <c:v>9.036001074622102E-4</c:v>
                      </c:pt>
                      <c:pt idx="32">
                        <c:v>3.2733140872681366E-3</c:v>
                      </c:pt>
                      <c:pt idx="33">
                        <c:v>-6.3359844160451526E-3</c:v>
                      </c:pt>
                      <c:pt idx="34">
                        <c:v>1.4632950593491886E-3</c:v>
                      </c:pt>
                      <c:pt idx="35">
                        <c:v>4.2560956850413584E-3</c:v>
                      </c:pt>
                      <c:pt idx="36">
                        <c:v>-7.0040227269267605E-3</c:v>
                      </c:pt>
                      <c:pt idx="37">
                        <c:v>-1.0076075475777269E-3</c:v>
                      </c:pt>
                      <c:pt idx="38">
                        <c:v>-7.7242273147028195E-4</c:v>
                      </c:pt>
                      <c:pt idx="39">
                        <c:v>-3.2148680335185309E-4</c:v>
                      </c:pt>
                      <c:pt idx="40">
                        <c:v>-2.0202266707065319E-3</c:v>
                      </c:pt>
                      <c:pt idx="41">
                        <c:v>7.0311878456415997E-3</c:v>
                      </c:pt>
                      <c:pt idx="42">
                        <c:v>2.4574867928333632E-3</c:v>
                      </c:pt>
                      <c:pt idx="43">
                        <c:v>-2.0037613781954192E-3</c:v>
                      </c:pt>
                      <c:pt idx="44">
                        <c:v>-4.5279663435185621E-3</c:v>
                      </c:pt>
                      <c:pt idx="45">
                        <c:v>4.8385894071818342E-3</c:v>
                      </c:pt>
                      <c:pt idx="46">
                        <c:v>1.2715565406763718E-3</c:v>
                      </c:pt>
                      <c:pt idx="47">
                        <c:v>4.285955059675578E-3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9B1-402A-B7C0-BB27F405E598}"/>
                  </c:ext>
                </c:extLst>
              </c15:ser>
            </c15:filteredLineSeries>
          </c:ext>
        </c:extLst>
      </c:lineChart>
      <c:catAx>
        <c:axId val="1052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6592"/>
        <c:crosses val="autoZero"/>
        <c:auto val="1"/>
        <c:lblAlgn val="ctr"/>
        <c:lblOffset val="100"/>
        <c:noMultiLvlLbl val="0"/>
      </c:catAx>
      <c:valAx>
        <c:axId val="105276592"/>
        <c:scaling>
          <c:orientation val="minMax"/>
          <c:min val="3.9000000000000007E-2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47624</xdr:colOff>
      <xdr:row>1</xdr:row>
      <xdr:rowOff>19050</xdr:rowOff>
    </xdr:from>
    <xdr:to>
      <xdr:col>22</xdr:col>
      <xdr:colOff>28574</xdr:colOff>
      <xdr:row>15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19049</xdr:colOff>
      <xdr:row>16</xdr:row>
      <xdr:rowOff>9525</xdr:rowOff>
    </xdr:from>
    <xdr:to>
      <xdr:col>21</xdr:col>
      <xdr:colOff>609599</xdr:colOff>
      <xdr:row>30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266699</xdr:colOff>
      <xdr:row>0</xdr:row>
      <xdr:rowOff>180975</xdr:rowOff>
    </xdr:from>
    <xdr:to>
      <xdr:col>14</xdr:col>
      <xdr:colOff>638174</xdr:colOff>
      <xdr:row>7</xdr:row>
      <xdr:rowOff>0</xdr:rowOff>
    </xdr:to>
    <xdr:sp macro="" textlink="">
      <xdr:nvSpPr>
        <xdr:cNvPr id="8" name="TextBox 7"/>
        <xdr:cNvSpPr txBox="1"/>
      </xdr:nvSpPr>
      <xdr:spPr>
        <a:xfrm>
          <a:off x="9267824" y="180975"/>
          <a:ext cx="30956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Using </a:t>
          </a:r>
          <a:r>
            <a:rPr lang="en-US" sz="1600" b="1"/>
            <a:t>Multiplicative</a:t>
          </a:r>
          <a:r>
            <a:rPr lang="en-US" sz="1600"/>
            <a:t> Seasonal Trend Decomposition using Linear Regression (</a:t>
          </a:r>
          <a:r>
            <a:rPr lang="en-US" sz="1600" b="1"/>
            <a:t>STDLR</a:t>
          </a:r>
          <a:r>
            <a:rPr lang="en-US" sz="1600"/>
            <a:t>) model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-8E-06x + 0.0547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</xdr:txBody>
    </xdr:sp>
    <xdr:clientData/>
  </xdr:twoCellAnchor>
  <xdr:twoCellAnchor>
    <xdr:from>
      <xdr:col>14</xdr:col>
      <xdr:colOff>619124</xdr:colOff>
      <xdr:row>31</xdr:row>
      <xdr:rowOff>9525</xdr:rowOff>
    </xdr:from>
    <xdr:to>
      <xdr:col>21</xdr:col>
      <xdr:colOff>600074</xdr:colOff>
      <xdr:row>45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257175</xdr:colOff>
      <xdr:row>63</xdr:row>
      <xdr:rowOff>133350</xdr:rowOff>
    </xdr:from>
    <xdr:to>
      <xdr:col>23</xdr:col>
      <xdr:colOff>295275</xdr:colOff>
      <xdr:row>64</xdr:row>
      <xdr:rowOff>19050</xdr:rowOff>
    </xdr:to>
    <xdr:cxnSp macro="">
      <xdr:nvCxnSpPr>
        <xdr:cNvPr id="3" name="Straight Connector 2"/>
        <xdr:cNvCxnSpPr/>
      </xdr:nvCxnSpPr>
      <xdr:spPr>
        <a:xfrm>
          <a:off x="257175" y="12306300"/>
          <a:ext cx="17259300" cy="76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69</xdr:row>
      <xdr:rowOff>0</xdr:rowOff>
    </xdr:from>
    <xdr:to>
      <xdr:col>23</xdr:col>
      <xdr:colOff>0</xdr:colOff>
      <xdr:row>84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304800</xdr:colOff>
      <xdr:row>85</xdr:row>
      <xdr:rowOff>0</xdr:rowOff>
    </xdr:from>
    <xdr:to>
      <xdr:col>23</xdr:col>
      <xdr:colOff>0</xdr:colOff>
      <xdr:row>100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295275</xdr:colOff>
      <xdr:row>100</xdr:row>
      <xdr:rowOff>180975</xdr:rowOff>
    </xdr:from>
    <xdr:to>
      <xdr:col>20</xdr:col>
      <xdr:colOff>152400</xdr:colOff>
      <xdr:row>115</xdr:row>
      <xdr:rowOff>66675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83</xdr:row>
      <xdr:rowOff>0</xdr:rowOff>
    </xdr:from>
    <xdr:to>
      <xdr:col>13</xdr:col>
      <xdr:colOff>390525</xdr:colOff>
      <xdr:row>89</xdr:row>
      <xdr:rowOff>0</xdr:rowOff>
    </xdr:to>
    <xdr:sp macro="" textlink="">
      <xdr:nvSpPr>
        <xdr:cNvPr id="12" name="TextBox 11"/>
        <xdr:cNvSpPr txBox="1"/>
      </xdr:nvSpPr>
      <xdr:spPr>
        <a:xfrm>
          <a:off x="8286750" y="16078200"/>
          <a:ext cx="291465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Using </a:t>
          </a:r>
          <a:r>
            <a:rPr lang="en-US" sz="1600" b="1"/>
            <a:t>Additive</a:t>
          </a:r>
          <a:r>
            <a:rPr lang="en-US" sz="1600"/>
            <a:t> Seasonal Trend Decomposition using Linear Regression (</a:t>
          </a:r>
          <a:r>
            <a:rPr lang="en-US" sz="1600" b="1"/>
            <a:t>STDLR</a:t>
          </a:r>
          <a:r>
            <a:rPr lang="en-US" sz="1600"/>
            <a:t>) model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= -8E-06x + 0.0547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</xdr:txBody>
    </xdr:sp>
    <xdr:clientData/>
  </xdr:twoCellAnchor>
  <xdr:twoCellAnchor>
    <xdr:from>
      <xdr:col>11</xdr:col>
      <xdr:colOff>742950</xdr:colOff>
      <xdr:row>46</xdr:row>
      <xdr:rowOff>190499</xdr:rowOff>
    </xdr:from>
    <xdr:to>
      <xdr:col>22</xdr:col>
      <xdr:colOff>0</xdr:colOff>
      <xdr:row>60</xdr:row>
      <xdr:rowOff>85724</xdr:rowOff>
    </xdr:to>
    <xdr:sp macro="" textlink="">
      <xdr:nvSpPr>
        <xdr:cNvPr id="13" name="TextBox 12"/>
        <xdr:cNvSpPr txBox="1"/>
      </xdr:nvSpPr>
      <xdr:spPr>
        <a:xfrm>
          <a:off x="9744075" y="9124949"/>
          <a:ext cx="79152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- I</a:t>
          </a:r>
          <a:r>
            <a:rPr lang="en-US" sz="1400" baseline="0"/>
            <a:t> used a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Seasonal Trend Decomposition using Linear Regression (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STDLR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model bioh approaches,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Multiplicative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Additive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models,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prefered the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Multiplicative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(with a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MAPE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5.71%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over the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Additive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(with a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MAPE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19.54%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400"/>
            <a:t>Given the lower </a:t>
          </a:r>
          <a:r>
            <a:rPr lang="en-US" sz="1400" b="1"/>
            <a:t>MAPE</a:t>
          </a:r>
          <a:r>
            <a:rPr lang="en-US" sz="1400"/>
            <a:t> of the </a:t>
          </a:r>
          <a:r>
            <a:rPr lang="en-US" sz="1400" b="1"/>
            <a:t>Multiplicative</a:t>
          </a:r>
          <a:r>
            <a:rPr lang="en-US" sz="1400"/>
            <a:t> model (</a:t>
          </a:r>
          <a:r>
            <a:rPr lang="en-US" sz="1400" b="1"/>
            <a:t>5.71%</a:t>
          </a:r>
          <a:r>
            <a:rPr lang="en-US" sz="1400"/>
            <a:t>), rely on these forecasts for planning and strategy development,</a:t>
          </a:r>
          <a:r>
            <a:rPr lang="en-US" sz="1400" baseline="0"/>
            <a:t> </a:t>
          </a:r>
          <a:r>
            <a:rPr lang="en-US" sz="1400"/>
            <a:t>The forecasted data for </a:t>
          </a:r>
          <a:r>
            <a:rPr lang="en-US" sz="1400" b="1"/>
            <a:t>2024</a:t>
          </a:r>
          <a:r>
            <a:rPr lang="en-US" sz="1400"/>
            <a:t> aligns well with historical trends, providing a reliable basis for decision-making.</a:t>
          </a:r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forecasted data follows the same pattern of the seasonality indices.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month of 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June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</a:t>
          </a:r>
          <a:r>
            <a:rPr lang="en-US" sz="1400"/>
            <a:t>istorically and forecasted as the </a:t>
          </a:r>
          <a:r>
            <a:rPr lang="en-US" sz="1400" b="1"/>
            <a:t>highest</a:t>
          </a:r>
          <a:r>
            <a:rPr lang="en-US" sz="1400"/>
            <a:t> engagement month.</a:t>
          </a:r>
        </a:p>
        <a:p>
          <a:r>
            <a:rPr lang="en-US" sz="1400" b="0"/>
            <a:t>- </a:t>
          </a:r>
          <a:r>
            <a:rPr lang="en-US" sz="1400" b="1"/>
            <a:t>December</a:t>
          </a:r>
          <a:r>
            <a:rPr lang="en-US" sz="1400" b="0"/>
            <a:t>,</a:t>
          </a:r>
          <a:r>
            <a:rPr lang="en-US" sz="1400"/>
            <a:t> With consistent </a:t>
          </a:r>
          <a:r>
            <a:rPr lang="en-US" sz="1400" b="1"/>
            <a:t>high</a:t>
          </a:r>
          <a:r>
            <a:rPr lang="en-US" sz="1400"/>
            <a:t> engagement.</a:t>
          </a:r>
        </a:p>
        <a:p>
          <a:r>
            <a:rPr lang="en-US" sz="1400" b="0"/>
            <a:t>-</a:t>
          </a:r>
          <a:r>
            <a:rPr lang="en-US" sz="1400" b="0" baseline="0"/>
            <a:t> </a:t>
          </a:r>
          <a:r>
            <a:rPr lang="en-US" sz="1400" b="1"/>
            <a:t>May</a:t>
          </a:r>
          <a:r>
            <a:rPr lang="en-US" sz="1400" b="0"/>
            <a:t> and </a:t>
          </a:r>
          <a:r>
            <a:rPr lang="en-US" sz="1400" b="1"/>
            <a:t>November, </a:t>
          </a:r>
          <a:r>
            <a:rPr lang="en-US" sz="1400"/>
            <a:t>Since these months show lower CTR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historically and forecasted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/>
            <a:t>consider enhancing user experience through personalized offers and interactive content.</a:t>
          </a:r>
          <a:endParaRPr lang="en-US" sz="14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G62" totalsRowShown="0">
  <autoFilter ref="A2:G62"/>
  <tableColumns count="7">
    <tableColumn id="1" name="Year"/>
    <tableColumn id="2" name="Month"/>
    <tableColumn id="9" name="Periods"/>
    <tableColumn id="3" name="Avg CTR" dataDxfId="16"/>
    <tableColumn id="10" name="LT Model" dataDxfId="15">
      <calculatedColumnFormula>$N$12+$N$11*Table1[[#This Row],[Periods]]</calculatedColumnFormula>
    </tableColumn>
    <tableColumn id="11" name="Seasonal Model" dataDxfId="14" dataCellStyle="Percent">
      <calculatedColumnFormula>VLOOKUP(Table1[[#This Row],[Month]],Table2[],2,FALSE)*Table1[[#This Row],[LT Model]]</calculatedColumnFormula>
    </tableColumn>
    <tableColumn id="4" name="MAPE" dataDxfId="13" dataCellStyle="Percent">
      <calculatedColumnFormula>ABS((Table1[[#This Row],[Avg CTR]]-Table1[[#This Row],[Seasonal Model]])/Table1[[#This Row],[Avg CTR]])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2:K14" totalsRowShown="0">
  <autoFilter ref="J2:K14"/>
  <tableColumns count="2">
    <tableColumn id="1" name="Month"/>
    <tableColumn id="2" name="S.I." dataDxfId="0">
      <calculatedColumnFormula>AVERAGEIF(Table1[Month],Table2[[#This Row],[Month]],Table1[Avg CTR])/AVERAGE(Table1[Avg CTR])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J19:K31" totalsRowShown="0">
  <autoFilter ref="J19:K31"/>
  <tableColumns count="2">
    <tableColumn id="1" name="2020-Month"/>
    <tableColumn id="2" name="Avg. CTR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J47:K59" totalsRowShown="0">
  <autoFilter ref="J47:K59"/>
  <tableColumns count="2">
    <tableColumn id="1" name="2024 Month"/>
    <tableColumn id="2" name="Avg CTR" dataDxfId="1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J33:K45" totalsRowShown="0">
  <autoFilter ref="J33:K45"/>
  <tableColumns count="2">
    <tableColumn id="1" name="2022 Month"/>
    <tableColumn id="2" name="Avg. CTR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M33:N45" totalsRowShown="0">
  <autoFilter ref="M33:N45"/>
  <tableColumns count="2">
    <tableColumn id="1" name="2023 Month"/>
    <tableColumn id="2" name="Avg. CTR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67:H127" totalsRowShown="0">
  <autoFilter ref="A67:H127"/>
  <tableColumns count="8">
    <tableColumn id="1" name="Year"/>
    <tableColumn id="2" name="Month"/>
    <tableColumn id="3" name="Avg CTR" dataDxfId="8"/>
    <tableColumn id="4" name="Periods"/>
    <tableColumn id="5" name="LT Model" dataDxfId="7">
      <calculatedColumnFormula>Table10[[#This Row],[Periods]]*$O$67+$O$68</calculatedColumnFormula>
    </tableColumn>
    <tableColumn id="6" name="Avg CTR - LT Model" dataDxfId="6">
      <calculatedColumnFormula>Table10[[#This Row],[Avg CTR]]-Table10[[#This Row],[LT Model]]</calculatedColumnFormula>
    </tableColumn>
    <tableColumn id="7" name="Seasonal Model" dataDxfId="4">
      <calculatedColumnFormula>VLOOKUP(Table10[[#This Row],[Month]],Table11[],2,FALSE)+Table10[[#This Row],[LT Model]]</calculatedColumnFormula>
    </tableColumn>
    <tableColumn id="8" name="MAPE" dataDxfId="3">
      <calculatedColumnFormula>ABS((Table10[[#This Row],[Avg CTR]]-Table10[[#This Row],[Seasonal Model]])/Table10[[#This Row],[Avg CTR]])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K67:L79" totalsRowShown="0">
  <autoFilter ref="K67:L79"/>
  <tableColumns count="2">
    <tableColumn id="1" name="Month"/>
    <tableColumn id="2" name="S.I." dataDxfId="5">
      <calculatedColumnFormula>AVERAGEIF(Table10[Month],Table11[[#This Row],[Month]],Table10[Avg CTR - LT Model])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K92:L104" totalsRowShown="0">
  <autoFilter ref="K92:L104"/>
  <tableColumns count="2">
    <tableColumn id="1" name="2024 Month"/>
    <tableColumn id="2" name="Avg CTR" dataDxfId="2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3" name="Table614" displayName="Table614" ref="M19:N31" totalsRowShown="0">
  <autoFilter ref="M19:N31"/>
  <tableColumns count="2">
    <tableColumn id="1" name="2020-Month"/>
    <tableColumn id="2" name="Avg. CT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7"/>
  <sheetViews>
    <sheetView tabSelected="1" topLeftCell="A22" workbookViewId="0">
      <selection activeCell="I51" sqref="I51"/>
    </sheetView>
  </sheetViews>
  <sheetFormatPr defaultRowHeight="15" x14ac:dyDescent="0.25"/>
  <cols>
    <col min="2" max="2" width="10.85546875" bestFit="1" customWidth="1"/>
    <col min="3" max="3" width="10.85546875" customWidth="1"/>
    <col min="4" max="4" width="12" bestFit="1" customWidth="1"/>
    <col min="5" max="5" width="11.42578125" bestFit="1" customWidth="1"/>
    <col min="6" max="6" width="20.28515625" bestFit="1" customWidth="1"/>
    <col min="7" max="7" width="17.5703125" bestFit="1" customWidth="1"/>
    <col min="10" max="10" width="13.85546875" customWidth="1"/>
    <col min="11" max="11" width="10.7109375" customWidth="1"/>
    <col min="12" max="13" width="13.5703125" customWidth="1"/>
    <col min="14" max="15" width="13.7109375" bestFit="1" customWidth="1"/>
    <col min="16" max="16" width="11.42578125" bestFit="1" customWidth="1"/>
    <col min="17" max="17" width="18.140625" bestFit="1" customWidth="1"/>
  </cols>
  <sheetData>
    <row r="2" spans="1:14" x14ac:dyDescent="0.25">
      <c r="A2" t="s">
        <v>0</v>
      </c>
      <c r="B2" t="s">
        <v>1</v>
      </c>
      <c r="C2" t="s">
        <v>18</v>
      </c>
      <c r="D2" t="s">
        <v>2</v>
      </c>
      <c r="E2" t="s">
        <v>17</v>
      </c>
      <c r="F2" t="s">
        <v>19</v>
      </c>
      <c r="G2" t="s">
        <v>22</v>
      </c>
      <c r="J2" t="s">
        <v>1</v>
      </c>
      <c r="K2" t="s">
        <v>15</v>
      </c>
    </row>
    <row r="3" spans="1:14" x14ac:dyDescent="0.25">
      <c r="A3">
        <v>2020</v>
      </c>
      <c r="B3" t="s">
        <v>3</v>
      </c>
      <c r="C3">
        <v>1</v>
      </c>
      <c r="D3" s="1">
        <v>5.8614315662036995E-2</v>
      </c>
      <c r="E3" s="1">
        <f>$N$12+$N$11*Table1[[#This Row],[Periods]]</f>
        <v>5.4653557164521832E-2</v>
      </c>
      <c r="F3" s="6">
        <f>VLOOKUP(Table1[[#This Row],[Month]],Table2[],2,FALSE)*Table1[[#This Row],[LT Model]]</f>
        <v>5.4162478509885453E-2</v>
      </c>
      <c r="G3" s="6">
        <f>ABS((Table1[[#This Row],[Avg CTR]]-Table1[[#This Row],[Seasonal Model]])/Table1[[#This Row],[Avg CTR]])</f>
        <v>7.5951362766398092E-2</v>
      </c>
      <c r="J3" t="s">
        <v>3</v>
      </c>
      <c r="K3" s="2">
        <f>AVERAGEIF(Table1[Month],Table2[[#This Row],[Month]],Table1[Avg CTR])/AVERAGE(Table1[Avg CTR])</f>
        <v>0.99101469913187712</v>
      </c>
    </row>
    <row r="4" spans="1:14" x14ac:dyDescent="0.25">
      <c r="B4" t="s">
        <v>4</v>
      </c>
      <c r="C4">
        <v>2</v>
      </c>
      <c r="D4" s="1">
        <v>5.6928589428459152E-2</v>
      </c>
      <c r="E4" s="1">
        <f>$N$12+$N$11*Table1[[#This Row],[Periods]]</f>
        <v>5.4645576641902324E-2</v>
      </c>
      <c r="F4" s="6">
        <f>VLOOKUP(Table1[[#This Row],[Month]],Table2[],2,FALSE)*Table1[[#This Row],[LT Model]]</f>
        <v>5.4732243910633437E-2</v>
      </c>
      <c r="G4" s="6">
        <f>ABS((Table1[[#This Row],[Avg CTR]]-Table1[[#This Row],[Seasonal Model]])/Table1[[#This Row],[Avg CTR]])</f>
        <v>3.8580712079399261E-2</v>
      </c>
      <c r="J4" t="s">
        <v>4</v>
      </c>
      <c r="K4" s="2">
        <f>AVERAGEIF(Table1[Month],Table2[[#This Row],[Month]],Table1[Avg CTR])/AVERAGE(Table1[Avg CTR])</f>
        <v>1.0015859887305985</v>
      </c>
    </row>
    <row r="5" spans="1:14" x14ac:dyDescent="0.25">
      <c r="B5" t="s">
        <v>5</v>
      </c>
      <c r="C5">
        <v>3</v>
      </c>
      <c r="D5" s="1">
        <v>5.8572103147241449E-2</v>
      </c>
      <c r="E5" s="1">
        <f>$N$12+$N$11*Table1[[#This Row],[Periods]]</f>
        <v>5.4637596119282823E-2</v>
      </c>
      <c r="F5" s="6">
        <f>VLOOKUP(Table1[[#This Row],[Month]],Table2[],2,FALSE)*Table1[[#This Row],[LT Model]]</f>
        <v>5.5354473324032261E-2</v>
      </c>
      <c r="G5" s="6">
        <f>ABS((Table1[[#This Row],[Avg CTR]]-Table1[[#This Row],[Seasonal Model]])/Table1[[#This Row],[Avg CTR]])</f>
        <v>5.4934510634193058E-2</v>
      </c>
      <c r="J5" t="s">
        <v>5</v>
      </c>
      <c r="K5" s="2">
        <f>AVERAGEIF(Table1[Month],Table2[[#This Row],[Month]],Table1[Avg CTR])/AVERAGE(Table1[Avg CTR])</f>
        <v>1.0131205846462275</v>
      </c>
    </row>
    <row r="6" spans="1:14" x14ac:dyDescent="0.25">
      <c r="B6" t="s">
        <v>6</v>
      </c>
      <c r="C6">
        <v>4</v>
      </c>
      <c r="D6" s="1">
        <v>4.5968268779462092E-2</v>
      </c>
      <c r="E6" s="1">
        <f>$N$12+$N$11*Table1[[#This Row],[Periods]]</f>
        <v>5.4629615596663315E-2</v>
      </c>
      <c r="F6" s="6">
        <f>VLOOKUP(Table1[[#This Row],[Month]],Table2[],2,FALSE)*Table1[[#This Row],[LT Model]]</f>
        <v>5.4515063137135354E-2</v>
      </c>
      <c r="G6" s="6">
        <f>ABS((Table1[[#This Row],[Avg CTR]]-Table1[[#This Row],[Seasonal Model]])/Table1[[#This Row],[Avg CTR]])</f>
        <v>0.18592813226613913</v>
      </c>
      <c r="J6" t="s">
        <v>6</v>
      </c>
      <c r="K6" s="2">
        <f>AVERAGEIF(Table1[Month],Table2[[#This Row],[Month]],Table1[Avg CTR])/AVERAGE(Table1[Avg CTR])</f>
        <v>0.99790310698186646</v>
      </c>
    </row>
    <row r="7" spans="1:14" x14ac:dyDescent="0.25">
      <c r="B7" t="s">
        <v>7</v>
      </c>
      <c r="C7">
        <v>5</v>
      </c>
      <c r="D7" s="1">
        <v>5.6513310077302273E-2</v>
      </c>
      <c r="E7" s="1">
        <f>$N$12+$N$11*Table1[[#This Row],[Periods]]</f>
        <v>5.4621635074043808E-2</v>
      </c>
      <c r="F7" s="6">
        <f>VLOOKUP(Table1[[#This Row],[Month]],Table2[],2,FALSE)*Table1[[#This Row],[LT Model]]</f>
        <v>5.2060952999807772E-2</v>
      </c>
      <c r="G7" s="6">
        <f>ABS((Table1[[#This Row],[Avg CTR]]-Table1[[#This Row],[Seasonal Model]])/Table1[[#This Row],[Avg CTR]])</f>
        <v>7.8784220414700568E-2</v>
      </c>
      <c r="J7" t="s">
        <v>7</v>
      </c>
      <c r="K7" s="2">
        <f>AVERAGEIF(Table1[Month],Table2[[#This Row],[Month]],Table1[Avg CTR])/AVERAGE(Table1[Avg CTR])</f>
        <v>0.95311963710414682</v>
      </c>
    </row>
    <row r="8" spans="1:14" x14ac:dyDescent="0.25">
      <c r="B8" t="s">
        <v>8</v>
      </c>
      <c r="C8">
        <v>6</v>
      </c>
      <c r="D8" s="1">
        <v>5.7635571374079354E-2</v>
      </c>
      <c r="E8" s="1">
        <f>$N$12+$N$11*Table1[[#This Row],[Periods]]</f>
        <v>5.46136545514243E-2</v>
      </c>
      <c r="F8" s="6">
        <f>VLOOKUP(Table1[[#This Row],[Month]],Table2[],2,FALSE)*Table1[[#This Row],[LT Model]]</f>
        <v>5.8742602066421713E-2</v>
      </c>
      <c r="G8" s="6">
        <f>ABS((Table1[[#This Row],[Avg CTR]]-Table1[[#This Row],[Seasonal Model]])/Table1[[#This Row],[Avg CTR]])</f>
        <v>1.9207421145480786E-2</v>
      </c>
      <c r="J8" t="s">
        <v>8</v>
      </c>
      <c r="K8" s="2">
        <f>AVERAGEIF(Table1[Month],Table2[[#This Row],[Month]],Table1[Avg CTR])/AVERAGE(Table1[Avg CTR])</f>
        <v>1.0756028423461315</v>
      </c>
    </row>
    <row r="9" spans="1:14" x14ac:dyDescent="0.25">
      <c r="B9" t="s">
        <v>9</v>
      </c>
      <c r="C9">
        <v>7</v>
      </c>
      <c r="D9" s="1">
        <v>5.2719291945949875E-2</v>
      </c>
      <c r="E9" s="1">
        <f>$N$12+$N$11*Table1[[#This Row],[Periods]]</f>
        <v>5.4605674028804792E-2</v>
      </c>
      <c r="F9" s="6">
        <f>VLOOKUP(Table1[[#This Row],[Month]],Table2[],2,FALSE)*Table1[[#This Row],[LT Model]]</f>
        <v>5.3397553176308947E-2</v>
      </c>
      <c r="G9" s="6">
        <f>ABS((Table1[[#This Row],[Avg CTR]]-Table1[[#This Row],[Seasonal Model]])/Table1[[#This Row],[Avg CTR]])</f>
        <v>1.286552237944422E-2</v>
      </c>
      <c r="J9" t="s">
        <v>9</v>
      </c>
      <c r="K9" s="2">
        <f>AVERAGEIF(Table1[Month],Table2[[#This Row],[Month]],Table1[Avg CTR])/AVERAGE(Table1[Avg CTR])</f>
        <v>0.97787554363199414</v>
      </c>
    </row>
    <row r="10" spans="1:14" x14ac:dyDescent="0.25">
      <c r="B10" t="s">
        <v>10</v>
      </c>
      <c r="C10">
        <v>8</v>
      </c>
      <c r="D10" s="1">
        <v>6.2928346990544781E-2</v>
      </c>
      <c r="E10" s="1">
        <f>$N$12+$N$11*Table1[[#This Row],[Periods]]</f>
        <v>5.4597693506185284E-2</v>
      </c>
      <c r="F10" s="6">
        <f>VLOOKUP(Table1[[#This Row],[Month]],Table2[],2,FALSE)*Table1[[#This Row],[LT Model]]</f>
        <v>5.5709136257645259E-2</v>
      </c>
      <c r="G10" s="6">
        <f>ABS((Table1[[#This Row],[Avg CTR]]-Table1[[#This Row],[Seasonal Model]])/Table1[[#This Row],[Avg CTR]])</f>
        <v>0.11472112455113807</v>
      </c>
      <c r="J10" t="s">
        <v>10</v>
      </c>
      <c r="K10" s="2">
        <f>AVERAGEIF(Table1[Month],Table2[[#This Row],[Month]],Table1[Avg CTR])/AVERAGE(Table1[Avg CTR])</f>
        <v>1.0203569542976034</v>
      </c>
    </row>
    <row r="11" spans="1:14" ht="18.75" x14ac:dyDescent="0.3">
      <c r="B11" t="s">
        <v>11</v>
      </c>
      <c r="C11">
        <v>9</v>
      </c>
      <c r="D11" s="1">
        <v>4.8997384781954006E-2</v>
      </c>
      <c r="E11" s="1">
        <f>$N$12+$N$11*Table1[[#This Row],[Periods]]</f>
        <v>5.4589712983565783E-2</v>
      </c>
      <c r="F11" s="6">
        <f>VLOOKUP(Table1[[#This Row],[Month]],Table2[],2,FALSE)*Table1[[#This Row],[LT Model]]</f>
        <v>5.321659657008368E-2</v>
      </c>
      <c r="G11" s="6">
        <f>ABS((Table1[[#This Row],[Avg CTR]]-Table1[[#This Row],[Seasonal Model]])/Table1[[#This Row],[Avg CTR]])</f>
        <v>8.6110958919661182E-2</v>
      </c>
      <c r="J11" t="s">
        <v>11</v>
      </c>
      <c r="K11" s="2">
        <f>AVERAGEIF(Table1[Month],Table2[[#This Row],[Month]],Table1[Avg CTR])/AVERAGE(Table1[Avg CTR])</f>
        <v>0.9748466086660782</v>
      </c>
      <c r="M11" s="3" t="s">
        <v>20</v>
      </c>
      <c r="N11" s="4">
        <f>SLOPE(Table1[Avg CTR],Table1[Periods])</f>
        <v>-7.9805226195066749E-6</v>
      </c>
    </row>
    <row r="12" spans="1:14" ht="18.75" x14ac:dyDescent="0.3">
      <c r="B12" t="s">
        <v>12</v>
      </c>
      <c r="C12">
        <v>10</v>
      </c>
      <c r="D12" s="1">
        <v>5.9097167095387468E-2</v>
      </c>
      <c r="E12" s="1">
        <f>$N$12+$N$11*Table1[[#This Row],[Periods]]</f>
        <v>5.4581732460946275E-2</v>
      </c>
      <c r="F12" s="6">
        <f>VLOOKUP(Table1[[#This Row],[Month]],Table2[],2,FALSE)*Table1[[#This Row],[LT Model]]</f>
        <v>5.4071770414651173E-2</v>
      </c>
      <c r="G12" s="6">
        <f>ABS((Table1[[#This Row],[Avg CTR]]-Table1[[#This Row],[Seasonal Model]])/Table1[[#This Row],[Avg CTR]])</f>
        <v>8.503616886787331E-2</v>
      </c>
      <c r="J12" t="s">
        <v>12</v>
      </c>
      <c r="K12" s="2">
        <f>AVERAGEIF(Table1[Month],Table2[[#This Row],[Month]],Table1[Avg CTR])/AVERAGE(Table1[Avg CTR])</f>
        <v>0.99065690986155519</v>
      </c>
      <c r="M12" s="3" t="s">
        <v>21</v>
      </c>
      <c r="N12" s="5">
        <f>INTERCEPT(Table1[Avg CTR],Table1[Periods])</f>
        <v>5.466153768714134E-2</v>
      </c>
    </row>
    <row r="13" spans="1:14" x14ac:dyDescent="0.25">
      <c r="B13" t="s">
        <v>13</v>
      </c>
      <c r="C13">
        <v>11</v>
      </c>
      <c r="D13" s="1">
        <v>5.0947636663624424E-2</v>
      </c>
      <c r="E13" s="1">
        <f>$N$12+$N$11*Table1[[#This Row],[Periods]]</f>
        <v>5.4573751938326767E-2</v>
      </c>
      <c r="F13" s="6">
        <f>VLOOKUP(Table1[[#This Row],[Month]],Table2[],2,FALSE)*Table1[[#This Row],[LT Model]]</f>
        <v>5.3075799885146879E-2</v>
      </c>
      <c r="G13" s="6">
        <f>ABS((Table1[[#This Row],[Avg CTR]]-Table1[[#This Row],[Seasonal Model]])/Table1[[#This Row],[Avg CTR]])</f>
        <v>4.1771578838355042E-2</v>
      </c>
      <c r="J13" t="s">
        <v>13</v>
      </c>
      <c r="K13" s="2">
        <f>AVERAGEIF(Table1[Month],Table2[[#This Row],[Month]],Table1[Avg CTR])/AVERAGE(Table1[Avg CTR])</f>
        <v>0.97255178542841059</v>
      </c>
    </row>
    <row r="14" spans="1:14" x14ac:dyDescent="0.25">
      <c r="B14" t="s">
        <v>14</v>
      </c>
      <c r="C14">
        <v>12</v>
      </c>
      <c r="D14" s="1">
        <v>5.0125078938196517E-2</v>
      </c>
      <c r="E14" s="1">
        <f>$N$12+$N$11*Table1[[#This Row],[Periods]]</f>
        <v>5.4565771415707259E-2</v>
      </c>
      <c r="F14" s="6">
        <f>VLOOKUP(Table1[[#This Row],[Month]],Table2[],2,FALSE)*Table1[[#This Row],[LT Model]]</f>
        <v>5.6277245343425208E-2</v>
      </c>
      <c r="G14" s="6">
        <f>ABS((Table1[[#This Row],[Avg CTR]]-Table1[[#This Row],[Seasonal Model]])/Table1[[#This Row],[Avg CTR]])</f>
        <v>0.1227362935989432</v>
      </c>
      <c r="J14" t="s">
        <v>14</v>
      </c>
      <c r="K14" s="2">
        <f>AVERAGEIF(Table1[Month],Table2[[#This Row],[Month]],Table1[Avg CTR])/AVERAGE(Table1[Avg CTR])</f>
        <v>1.0313653391735114</v>
      </c>
    </row>
    <row r="15" spans="1:14" x14ac:dyDescent="0.25">
      <c r="A15">
        <v>2021</v>
      </c>
      <c r="B15" t="s">
        <v>3</v>
      </c>
      <c r="C15">
        <v>13</v>
      </c>
      <c r="D15" s="1">
        <v>5.6589204930794987E-2</v>
      </c>
      <c r="E15" s="1">
        <f>$N$12+$N$11*Table1[[#This Row],[Periods]]</f>
        <v>5.4557790893087751E-2</v>
      </c>
      <c r="F15" s="6">
        <f>VLOOKUP(Table1[[#This Row],[Month]],Table2[],2,FALSE)*Table1[[#This Row],[LT Model]]</f>
        <v>5.4067572727213221E-2</v>
      </c>
      <c r="G15" s="6">
        <f>ABS((Table1[[#This Row],[Avg CTR]]-Table1[[#This Row],[Seasonal Model]])/Table1[[#This Row],[Avg CTR]])</f>
        <v>4.4560304507998687E-2</v>
      </c>
    </row>
    <row r="16" spans="1:14" x14ac:dyDescent="0.25">
      <c r="B16" t="s">
        <v>4</v>
      </c>
      <c r="C16">
        <v>14</v>
      </c>
      <c r="D16" s="1">
        <v>5.6088691038273297E-2</v>
      </c>
      <c r="E16" s="1">
        <f>$N$12+$N$11*Table1[[#This Row],[Periods]]</f>
        <v>5.4549810370468244E-2</v>
      </c>
      <c r="F16" s="6">
        <f>VLOOKUP(Table1[[#This Row],[Month]],Table2[],2,FALSE)*Table1[[#This Row],[LT Model]]</f>
        <v>5.4636325754972091E-2</v>
      </c>
      <c r="G16" s="6">
        <f>ABS((Table1[[#This Row],[Avg CTR]]-Table1[[#This Row],[Seasonal Model]])/Table1[[#This Row],[Avg CTR]])</f>
        <v>2.5894084108865262E-2</v>
      </c>
      <c r="J16" s="12" t="s">
        <v>22</v>
      </c>
      <c r="K16" s="13">
        <f>AVERAGE(G3:G50)</f>
        <v>5.712543924352903E-2</v>
      </c>
    </row>
    <row r="17" spans="1:14" x14ac:dyDescent="0.25">
      <c r="B17" t="s">
        <v>5</v>
      </c>
      <c r="C17">
        <v>15</v>
      </c>
      <c r="D17" s="1">
        <v>5.5325756753749011E-2</v>
      </c>
      <c r="E17" s="1">
        <f>$N$12+$N$11*Table1[[#This Row],[Periods]]</f>
        <v>5.4541829847848743E-2</v>
      </c>
      <c r="F17" s="6">
        <f>VLOOKUP(Table1[[#This Row],[Month]],Table2[],2,FALSE)*Table1[[#This Row],[LT Model]]</f>
        <v>5.5257450543127577E-2</v>
      </c>
      <c r="G17" s="6">
        <f>ABS((Table1[[#This Row],[Avg CTR]]-Table1[[#This Row],[Seasonal Model]])/Table1[[#This Row],[Avg CTR]])</f>
        <v>1.2346186411052661E-3</v>
      </c>
    </row>
    <row r="18" spans="1:14" x14ac:dyDescent="0.25">
      <c r="B18" t="s">
        <v>6</v>
      </c>
      <c r="C18">
        <v>16</v>
      </c>
      <c r="D18" s="1">
        <v>5.6860845334805669E-2</v>
      </c>
      <c r="E18" s="1">
        <f>$N$12+$N$11*Table1[[#This Row],[Periods]]</f>
        <v>5.4533849325229235E-2</v>
      </c>
      <c r="F18" s="6">
        <f>VLOOKUP(Table1[[#This Row],[Month]],Table2[],2,FALSE)*Table1[[#This Row],[LT Model]]</f>
        <v>5.4419497677327212E-2</v>
      </c>
      <c r="G18" s="6">
        <f>ABS((Table1[[#This Row],[Avg CTR]]-Table1[[#This Row],[Seasonal Model]])/Table1[[#This Row],[Avg CTR]])</f>
        <v>4.2935479469280051E-2</v>
      </c>
    </row>
    <row r="19" spans="1:14" x14ac:dyDescent="0.25">
      <c r="B19" t="s">
        <v>7</v>
      </c>
      <c r="C19">
        <v>17</v>
      </c>
      <c r="D19" s="1">
        <v>5.1682003989615137E-2</v>
      </c>
      <c r="E19" s="1">
        <f>$N$12+$N$11*Table1[[#This Row],[Periods]]</f>
        <v>5.4525868802609727E-2</v>
      </c>
      <c r="F19" s="6">
        <f>VLOOKUP(Table1[[#This Row],[Month]],Table2[],2,FALSE)*Table1[[#This Row],[LT Model]]</f>
        <v>5.1969676285931701E-2</v>
      </c>
      <c r="G19" s="6">
        <f>ABS((Table1[[#This Row],[Avg CTR]]-Table1[[#This Row],[Seasonal Model]])/Table1[[#This Row],[Avg CTR]])</f>
        <v>5.5661985625473902E-3</v>
      </c>
      <c r="J19" t="s">
        <v>24</v>
      </c>
      <c r="K19" t="s">
        <v>16</v>
      </c>
      <c r="M19" t="s">
        <v>24</v>
      </c>
      <c r="N19" t="s">
        <v>16</v>
      </c>
    </row>
    <row r="20" spans="1:14" ht="21" x14ac:dyDescent="0.35">
      <c r="B20" t="s">
        <v>8</v>
      </c>
      <c r="C20">
        <v>18</v>
      </c>
      <c r="D20" s="1">
        <v>5.4953543456603929E-2</v>
      </c>
      <c r="E20" s="1">
        <f>$N$12+$N$11*Table1[[#This Row],[Periods]]</f>
        <v>5.4517888279990219E-2</v>
      </c>
      <c r="F20" s="6">
        <f>VLOOKUP(Table1[[#This Row],[Month]],Table2[],2,FALSE)*Table1[[#This Row],[LT Model]]</f>
        <v>5.8639595592666328E-2</v>
      </c>
      <c r="G20" s="6">
        <f>ABS((Table1[[#This Row],[Avg CTR]]-Table1[[#This Row],[Seasonal Model]])/Table1[[#This Row],[Avg CTR]])</f>
        <v>6.7075786277061913E-2</v>
      </c>
      <c r="J20" t="s">
        <v>3</v>
      </c>
      <c r="K20" s="1">
        <v>5.8614315662036995E-2</v>
      </c>
      <c r="L20" s="10"/>
      <c r="M20" t="s">
        <v>3</v>
      </c>
      <c r="N20" s="1">
        <v>5.8614315662036995E-2</v>
      </c>
    </row>
    <row r="21" spans="1:14" x14ac:dyDescent="0.25">
      <c r="B21" t="s">
        <v>9</v>
      </c>
      <c r="C21">
        <v>19</v>
      </c>
      <c r="D21" s="1">
        <v>5.3789641479593205E-2</v>
      </c>
      <c r="E21" s="1">
        <f>$N$12+$N$11*Table1[[#This Row],[Periods]]</f>
        <v>5.4509907757370711E-2</v>
      </c>
      <c r="F21" s="6">
        <f>VLOOKUP(Table1[[#This Row],[Month]],Table2[],2,FALSE)*Table1[[#This Row],[LT Model]]</f>
        <v>5.3303905681568738E-2</v>
      </c>
      <c r="G21" s="6">
        <f>ABS((Table1[[#This Row],[Avg CTR]]-Table1[[#This Row],[Seasonal Model]])/Table1[[#This Row],[Avg CTR]])</f>
        <v>9.0302851006870185E-3</v>
      </c>
      <c r="J21" t="s">
        <v>4</v>
      </c>
      <c r="K21" s="1">
        <v>5.6928589428459152E-2</v>
      </c>
      <c r="M21" t="s">
        <v>4</v>
      </c>
      <c r="N21" s="1">
        <v>5.6928589428459152E-2</v>
      </c>
    </row>
    <row r="22" spans="1:14" x14ac:dyDescent="0.25">
      <c r="B22" t="s">
        <v>10</v>
      </c>
      <c r="C22">
        <v>20</v>
      </c>
      <c r="D22" s="1">
        <v>5.1754366859822279E-2</v>
      </c>
      <c r="E22" s="1">
        <f>$N$12+$N$11*Table1[[#This Row],[Periods]]</f>
        <v>5.4501927234751203E-2</v>
      </c>
      <c r="F22" s="6">
        <f>VLOOKUP(Table1[[#This Row],[Month]],Table2[],2,FALSE)*Table1[[#This Row],[LT Model]]</f>
        <v>5.5611420476600344E-2</v>
      </c>
      <c r="G22" s="6">
        <f>ABS((Table1[[#This Row],[Avg CTR]]-Table1[[#This Row],[Seasonal Model]])/Table1[[#This Row],[Avg CTR]])</f>
        <v>7.4526148242233761E-2</v>
      </c>
      <c r="J22" t="s">
        <v>5</v>
      </c>
      <c r="K22" s="1">
        <v>5.8572103147241449E-2</v>
      </c>
      <c r="M22" t="s">
        <v>5</v>
      </c>
      <c r="N22" s="1">
        <v>5.8572103147241449E-2</v>
      </c>
    </row>
    <row r="23" spans="1:14" x14ac:dyDescent="0.25">
      <c r="B23" t="s">
        <v>11</v>
      </c>
      <c r="C23">
        <v>21</v>
      </c>
      <c r="D23" s="1">
        <v>5.5940712449187378E-2</v>
      </c>
      <c r="E23" s="1">
        <f>$N$12+$N$11*Table1[[#This Row],[Periods]]</f>
        <v>5.4493946712131702E-2</v>
      </c>
      <c r="F23" s="6">
        <f>VLOOKUP(Table1[[#This Row],[Month]],Table2[],2,FALSE)*Table1[[#This Row],[LT Model]]</f>
        <v>5.3123239145151574E-2</v>
      </c>
      <c r="G23" s="6">
        <f>ABS((Table1[[#This Row],[Avg CTR]]-Table1[[#This Row],[Seasonal Model]])/Table1[[#This Row],[Avg CTR]])</f>
        <v>5.036534539303552E-2</v>
      </c>
      <c r="J23" t="s">
        <v>6</v>
      </c>
      <c r="K23" s="1">
        <v>4.5968268779462092E-2</v>
      </c>
      <c r="M23" t="s">
        <v>6</v>
      </c>
      <c r="N23" s="1">
        <v>4.5968268779462092E-2</v>
      </c>
    </row>
    <row r="24" spans="1:14" x14ac:dyDescent="0.25">
      <c r="B24" t="s">
        <v>12</v>
      </c>
      <c r="C24">
        <v>22</v>
      </c>
      <c r="D24" s="1">
        <v>4.9544130334473795E-2</v>
      </c>
      <c r="E24" s="1">
        <f>$N$12+$N$11*Table1[[#This Row],[Periods]]</f>
        <v>5.4485966189512194E-2</v>
      </c>
      <c r="F24" s="6">
        <f>VLOOKUP(Table1[[#This Row],[Month]],Table2[],2,FALSE)*Table1[[#This Row],[LT Model]]</f>
        <v>5.3976898896123324E-2</v>
      </c>
      <c r="G24" s="6">
        <f>ABS((Table1[[#This Row],[Avg CTR]]-Table1[[#This Row],[Seasonal Model]])/Table1[[#This Row],[Avg CTR]])</f>
        <v>8.9471114574497246E-2</v>
      </c>
      <c r="J24" t="s">
        <v>7</v>
      </c>
      <c r="K24" s="1">
        <v>5.6513310077302273E-2</v>
      </c>
      <c r="M24" t="s">
        <v>7</v>
      </c>
      <c r="N24" s="1">
        <v>5.6513310077302273E-2</v>
      </c>
    </row>
    <row r="25" spans="1:14" x14ac:dyDescent="0.25">
      <c r="B25" t="s">
        <v>13</v>
      </c>
      <c r="C25">
        <v>23</v>
      </c>
      <c r="D25" s="1">
        <v>4.9532919295252734E-2</v>
      </c>
      <c r="E25" s="1">
        <f>$N$12+$N$11*Table1[[#This Row],[Periods]]</f>
        <v>5.4477985666892687E-2</v>
      </c>
      <c r="F25" s="6">
        <f>VLOOKUP(Table1[[#This Row],[Month]],Table2[],2,FALSE)*Table1[[#This Row],[LT Model]]</f>
        <v>5.2982662226879841E-2</v>
      </c>
      <c r="G25" s="6">
        <f>ABS((Table1[[#This Row],[Avg CTR]]-Table1[[#This Row],[Seasonal Model]])/Table1[[#This Row],[Avg CTR]])</f>
        <v>6.9645459639963783E-2</v>
      </c>
      <c r="J25" t="s">
        <v>8</v>
      </c>
      <c r="K25" s="1">
        <v>5.7635571374079354E-2</v>
      </c>
      <c r="M25" t="s">
        <v>8</v>
      </c>
      <c r="N25" s="1">
        <v>5.7635571374079354E-2</v>
      </c>
    </row>
    <row r="26" spans="1:14" x14ac:dyDescent="0.25">
      <c r="B26" t="s">
        <v>14</v>
      </c>
      <c r="C26">
        <v>24</v>
      </c>
      <c r="D26" s="1">
        <v>5.7377598495630823E-2</v>
      </c>
      <c r="E26" s="1">
        <f>$N$12+$N$11*Table1[[#This Row],[Periods]]</f>
        <v>5.4470005144273179E-2</v>
      </c>
      <c r="F26" s="6">
        <f>VLOOKUP(Table1[[#This Row],[Month]],Table2[],2,FALSE)*Table1[[#This Row],[LT Model]]</f>
        <v>5.6178475330406215E-2</v>
      </c>
      <c r="G26" s="6">
        <f>ABS((Table1[[#This Row],[Avg CTR]]-Table1[[#This Row],[Seasonal Model]])/Table1[[#This Row],[Avg CTR]])</f>
        <v>2.0898803656202492E-2</v>
      </c>
      <c r="J26" t="s">
        <v>9</v>
      </c>
      <c r="K26" s="1">
        <v>5.2719291945949875E-2</v>
      </c>
      <c r="M26" t="s">
        <v>9</v>
      </c>
      <c r="N26" s="1">
        <v>5.2719291945949875E-2</v>
      </c>
    </row>
    <row r="27" spans="1:14" x14ac:dyDescent="0.25">
      <c r="A27">
        <v>2022</v>
      </c>
      <c r="B27" t="s">
        <v>3</v>
      </c>
      <c r="C27">
        <v>25</v>
      </c>
      <c r="D27" s="1">
        <v>5.3340729192484518E-2</v>
      </c>
      <c r="E27" s="1">
        <f>$N$12+$N$11*Table1[[#This Row],[Periods]]</f>
        <v>5.4462024621653671E-2</v>
      </c>
      <c r="F27" s="6">
        <f>VLOOKUP(Table1[[#This Row],[Month]],Table2[],2,FALSE)*Table1[[#This Row],[LT Model]]</f>
        <v>5.3972666944540997E-2</v>
      </c>
      <c r="G27" s="6">
        <f>ABS((Table1[[#This Row],[Avg CTR]]-Table1[[#This Row],[Seasonal Model]])/Table1[[#This Row],[Avg CTR]])</f>
        <v>1.1847189973276856E-2</v>
      </c>
      <c r="J27" t="s">
        <v>10</v>
      </c>
      <c r="K27" s="1">
        <v>6.2928346990544781E-2</v>
      </c>
      <c r="M27" t="s">
        <v>10</v>
      </c>
      <c r="N27" s="1">
        <v>6.2928346990544781E-2</v>
      </c>
    </row>
    <row r="28" spans="1:14" x14ac:dyDescent="0.25">
      <c r="B28" t="s">
        <v>4</v>
      </c>
      <c r="C28">
        <v>26</v>
      </c>
      <c r="D28" s="1">
        <v>5.1841638728318831E-2</v>
      </c>
      <c r="E28" s="1">
        <f>$N$12+$N$11*Table1[[#This Row],[Periods]]</f>
        <v>5.445404409903417E-2</v>
      </c>
      <c r="F28" s="6">
        <f>VLOOKUP(Table1[[#This Row],[Month]],Table2[],2,FALSE)*Table1[[#This Row],[LT Model]]</f>
        <v>5.4540407599310746E-2</v>
      </c>
      <c r="G28" s="6">
        <f>ABS((Table1[[#This Row],[Avg CTR]]-Table1[[#This Row],[Seasonal Model]])/Table1[[#This Row],[Avg CTR]])</f>
        <v>5.2057939085125696E-2</v>
      </c>
      <c r="J28" t="s">
        <v>11</v>
      </c>
      <c r="K28" s="1">
        <v>4.8997384781954006E-2</v>
      </c>
      <c r="M28" t="s">
        <v>11</v>
      </c>
      <c r="N28" s="1">
        <v>4.8997384781954006E-2</v>
      </c>
    </row>
    <row r="29" spans="1:14" x14ac:dyDescent="0.25">
      <c r="B29" t="s">
        <v>5</v>
      </c>
      <c r="C29">
        <v>27</v>
      </c>
      <c r="D29" s="1">
        <v>5.3246828891811378E-2</v>
      </c>
      <c r="E29" s="1">
        <f>$N$12+$N$11*Table1[[#This Row],[Periods]]</f>
        <v>5.4446063576414662E-2</v>
      </c>
      <c r="F29" s="6">
        <f>VLOOKUP(Table1[[#This Row],[Month]],Table2[],2,FALSE)*Table1[[#This Row],[LT Model]]</f>
        <v>5.5160427762222894E-2</v>
      </c>
      <c r="G29" s="6">
        <f>ABS((Table1[[#This Row],[Avg CTR]]-Table1[[#This Row],[Seasonal Model]])/Table1[[#This Row],[Avg CTR]])</f>
        <v>3.5938269193450521E-2</v>
      </c>
      <c r="J29" t="s">
        <v>12</v>
      </c>
      <c r="K29" s="1">
        <v>5.9097167095387468E-2</v>
      </c>
      <c r="M29" t="s">
        <v>12</v>
      </c>
      <c r="N29" s="1">
        <v>5.9097167095387468E-2</v>
      </c>
    </row>
    <row r="30" spans="1:14" x14ac:dyDescent="0.25">
      <c r="B30" t="s">
        <v>6</v>
      </c>
      <c r="C30">
        <v>28</v>
      </c>
      <c r="D30" s="1">
        <v>6.0557277813242126E-2</v>
      </c>
      <c r="E30" s="1">
        <f>$N$12+$N$11*Table1[[#This Row],[Periods]]</f>
        <v>5.4438083053795154E-2</v>
      </c>
      <c r="F30" s="6">
        <f>VLOOKUP(Table1[[#This Row],[Month]],Table2[],2,FALSE)*Table1[[#This Row],[LT Model]]</f>
        <v>5.4323932217519078E-2</v>
      </c>
      <c r="G30" s="6">
        <f>ABS((Table1[[#This Row],[Avg CTR]]-Table1[[#This Row],[Seasonal Model]])/Table1[[#This Row],[Avg CTR]])</f>
        <v>0.1029330548005577</v>
      </c>
      <c r="J30" t="s">
        <v>13</v>
      </c>
      <c r="K30" s="1">
        <v>5.0947636663624424E-2</v>
      </c>
      <c r="M30" t="s">
        <v>13</v>
      </c>
      <c r="N30" s="1">
        <v>5.0947636663624424E-2</v>
      </c>
    </row>
    <row r="31" spans="1:14" x14ac:dyDescent="0.25">
      <c r="B31" t="s">
        <v>7</v>
      </c>
      <c r="C31">
        <v>29</v>
      </c>
      <c r="D31" s="1">
        <v>4.7141089703084192E-2</v>
      </c>
      <c r="E31" s="1">
        <f>$N$12+$N$11*Table1[[#This Row],[Periods]]</f>
        <v>5.4430102531175646E-2</v>
      </c>
      <c r="F31" s="6">
        <f>VLOOKUP(Table1[[#This Row],[Month]],Table2[],2,FALSE)*Table1[[#This Row],[LT Model]]</f>
        <v>5.1878399572055638E-2</v>
      </c>
      <c r="G31" s="6">
        <f>ABS((Table1[[#This Row],[Avg CTR]]-Table1[[#This Row],[Seasonal Model]])/Table1[[#This Row],[Avg CTR]])</f>
        <v>0.10049215872626525</v>
      </c>
      <c r="J31" t="s">
        <v>14</v>
      </c>
      <c r="K31" s="1">
        <v>5.0125078938196517E-2</v>
      </c>
      <c r="M31" t="s">
        <v>14</v>
      </c>
      <c r="N31" s="1">
        <v>5.0125078938196517E-2</v>
      </c>
    </row>
    <row r="32" spans="1:14" x14ac:dyDescent="0.25">
      <c r="B32" t="s">
        <v>8</v>
      </c>
      <c r="C32">
        <v>30</v>
      </c>
      <c r="D32" s="1">
        <v>6.0388543264081697E-2</v>
      </c>
      <c r="E32" s="1">
        <f>$N$12+$N$11*Table1[[#This Row],[Periods]]</f>
        <v>5.4422122008556138E-2</v>
      </c>
      <c r="F32" s="6">
        <f>VLOOKUP(Table1[[#This Row],[Month]],Table2[],2,FALSE)*Table1[[#This Row],[LT Model]]</f>
        <v>5.8536589118910937E-2</v>
      </c>
      <c r="G32" s="6">
        <f>ABS((Table1[[#This Row],[Avg CTR]]-Table1[[#This Row],[Seasonal Model]])/Table1[[#This Row],[Avg CTR]])</f>
        <v>3.0667309477429933E-2</v>
      </c>
    </row>
    <row r="33" spans="1:14" x14ac:dyDescent="0.25">
      <c r="B33" t="s">
        <v>9</v>
      </c>
      <c r="C33">
        <v>31</v>
      </c>
      <c r="D33" s="1">
        <v>4.9759140219705553E-2</v>
      </c>
      <c r="E33" s="1">
        <f>$N$12+$N$11*Table1[[#This Row],[Periods]]</f>
        <v>5.441414148593663E-2</v>
      </c>
      <c r="F33" s="6">
        <f>VLOOKUP(Table1[[#This Row],[Month]],Table2[],2,FALSE)*Table1[[#This Row],[LT Model]]</f>
        <v>5.3210258186828528E-2</v>
      </c>
      <c r="G33" s="6">
        <f>ABS((Table1[[#This Row],[Avg CTR]]-Table1[[#This Row],[Seasonal Model]])/Table1[[#This Row],[Avg CTR]])</f>
        <v>6.9356462991220821E-2</v>
      </c>
      <c r="J33" t="s">
        <v>25</v>
      </c>
      <c r="K33" t="s">
        <v>16</v>
      </c>
      <c r="M33" t="s">
        <v>26</v>
      </c>
      <c r="N33" t="s">
        <v>16</v>
      </c>
    </row>
    <row r="34" spans="1:14" x14ac:dyDescent="0.25">
      <c r="B34" t="s">
        <v>10</v>
      </c>
      <c r="C34">
        <v>32</v>
      </c>
      <c r="D34" s="1">
        <v>5.530976107077934E-2</v>
      </c>
      <c r="E34" s="1">
        <f>$N$12+$N$11*Table1[[#This Row],[Periods]]</f>
        <v>5.4406160963317129E-2</v>
      </c>
      <c r="F34" s="6">
        <f>VLOOKUP(Table1[[#This Row],[Month]],Table2[],2,FALSE)*Table1[[#This Row],[LT Model]]</f>
        <v>5.551370469555543E-2</v>
      </c>
      <c r="G34" s="6">
        <f>ABS((Table1[[#This Row],[Avg CTR]]-Table1[[#This Row],[Seasonal Model]])/Table1[[#This Row],[Avg CTR]])</f>
        <v>3.6872989654593786E-3</v>
      </c>
      <c r="J34" t="s">
        <v>3</v>
      </c>
      <c r="K34" s="1">
        <v>5.3340729192484518E-2</v>
      </c>
      <c r="M34" t="s">
        <v>3</v>
      </c>
      <c r="N34" s="1">
        <v>4.736223562329283E-2</v>
      </c>
    </row>
    <row r="35" spans="1:14" x14ac:dyDescent="0.25">
      <c r="B35" t="s">
        <v>11</v>
      </c>
      <c r="C35">
        <v>33</v>
      </c>
      <c r="D35" s="1">
        <v>5.7671494527965758E-2</v>
      </c>
      <c r="E35" s="1">
        <f>$N$12+$N$11*Table1[[#This Row],[Periods]]</f>
        <v>5.4398180440697622E-2</v>
      </c>
      <c r="F35" s="6">
        <f>VLOOKUP(Table1[[#This Row],[Month]],Table2[],2,FALSE)*Table1[[#This Row],[LT Model]]</f>
        <v>5.3029881720219461E-2</v>
      </c>
      <c r="G35" s="6">
        <f>ABS((Table1[[#This Row],[Avg CTR]]-Table1[[#This Row],[Seasonal Model]])/Table1[[#This Row],[Avg CTR]])</f>
        <v>8.0483657407135686E-2</v>
      </c>
      <c r="J35" t="s">
        <v>4</v>
      </c>
      <c r="K35" s="1">
        <v>5.1841638728318831E-2</v>
      </c>
      <c r="M35" t="s">
        <v>4</v>
      </c>
      <c r="N35" s="1">
        <v>5.3350670280022362E-2</v>
      </c>
    </row>
    <row r="36" spans="1:14" x14ac:dyDescent="0.25">
      <c r="B36" t="s">
        <v>12</v>
      </c>
      <c r="C36">
        <v>34</v>
      </c>
      <c r="D36" s="1">
        <v>4.8054215502032961E-2</v>
      </c>
      <c r="E36" s="1">
        <f>$N$12+$N$11*Table1[[#This Row],[Periods]]</f>
        <v>5.4390199918078114E-2</v>
      </c>
      <c r="F36" s="6">
        <f>VLOOKUP(Table1[[#This Row],[Month]],Table2[],2,FALSE)*Table1[[#This Row],[LT Model]]</f>
        <v>5.3882027377595475E-2</v>
      </c>
      <c r="G36" s="6">
        <f>ABS((Table1[[#This Row],[Avg CTR]]-Table1[[#This Row],[Seasonal Model]])/Table1[[#This Row],[Avg CTR]])</f>
        <v>0.12127576768610372</v>
      </c>
      <c r="J36" t="s">
        <v>5</v>
      </c>
      <c r="K36" s="1">
        <v>5.3246828891811378E-2</v>
      </c>
      <c r="M36" t="s">
        <v>5</v>
      </c>
      <c r="N36" s="1">
        <v>5.3577874573510299E-2</v>
      </c>
    </row>
    <row r="37" spans="1:14" x14ac:dyDescent="0.25">
      <c r="B37" t="s">
        <v>13</v>
      </c>
      <c r="C37">
        <v>35</v>
      </c>
      <c r="D37" s="1">
        <v>5.5845514454807794E-2</v>
      </c>
      <c r="E37" s="1">
        <f>$N$12+$N$11*Table1[[#This Row],[Periods]]</f>
        <v>5.4382219395458606E-2</v>
      </c>
      <c r="F37" s="6">
        <f>VLOOKUP(Table1[[#This Row],[Month]],Table2[],2,FALSE)*Table1[[#This Row],[LT Model]]</f>
        <v>5.288952456861281E-2</v>
      </c>
      <c r="G37" s="6">
        <f>ABS((Table1[[#This Row],[Avg CTR]]-Table1[[#This Row],[Seasonal Model]])/Table1[[#This Row],[Avg CTR]])</f>
        <v>5.2931554397033592E-2</v>
      </c>
      <c r="J37" t="s">
        <v>6</v>
      </c>
      <c r="K37" s="1">
        <v>6.0557277813242126E-2</v>
      </c>
      <c r="M37" t="s">
        <v>6</v>
      </c>
      <c r="N37" s="1">
        <v>5.402082997900922E-2</v>
      </c>
    </row>
    <row r="38" spans="1:14" x14ac:dyDescent="0.25">
      <c r="B38" t="s">
        <v>14</v>
      </c>
      <c r="C38">
        <v>36</v>
      </c>
      <c r="D38" s="1">
        <v>5.8630334557880456E-2</v>
      </c>
      <c r="E38" s="1">
        <f>$N$12+$N$11*Table1[[#This Row],[Periods]]</f>
        <v>5.4374238872839098E-2</v>
      </c>
      <c r="F38" s="6">
        <f>VLOOKUP(Table1[[#This Row],[Month]],Table2[],2,FALSE)*Table1[[#This Row],[LT Model]]</f>
        <v>5.6079705317387221E-2</v>
      </c>
      <c r="G38" s="6">
        <f>ABS((Table1[[#This Row],[Avg CTR]]-Table1[[#This Row],[Seasonal Model]])/Table1[[#This Row],[Avg CTR]])</f>
        <v>4.3503576428942738E-2</v>
      </c>
      <c r="J38" t="s">
        <v>7</v>
      </c>
      <c r="K38" s="1">
        <v>4.7141089703084192E-2</v>
      </c>
      <c r="M38" t="s">
        <v>7</v>
      </c>
      <c r="N38" s="1">
        <v>5.2314109589035034E-2</v>
      </c>
    </row>
    <row r="39" spans="1:14" x14ac:dyDescent="0.25">
      <c r="A39">
        <v>2023</v>
      </c>
      <c r="B39" t="s">
        <v>3</v>
      </c>
      <c r="C39">
        <v>37</v>
      </c>
      <c r="D39" s="1">
        <v>4.736223562329283E-2</v>
      </c>
      <c r="E39" s="1">
        <f>$N$12+$N$11*Table1[[#This Row],[Periods]]</f>
        <v>5.436625835021959E-2</v>
      </c>
      <c r="F39" s="6">
        <f>VLOOKUP(Table1[[#This Row],[Month]],Table2[],2,FALSE)*Table1[[#This Row],[LT Model]]</f>
        <v>5.3877761161868772E-2</v>
      </c>
      <c r="G39" s="6">
        <f>ABS((Table1[[#This Row],[Avg CTR]]-Table1[[#This Row],[Seasonal Model]])/Table1[[#This Row],[Avg CTR]])</f>
        <v>0.1375679473916471</v>
      </c>
      <c r="J39" t="s">
        <v>8</v>
      </c>
      <c r="K39" s="1">
        <v>6.0388543264081697E-2</v>
      </c>
      <c r="M39" t="s">
        <v>8</v>
      </c>
      <c r="N39" s="1">
        <v>6.1357543582763657E-2</v>
      </c>
    </row>
    <row r="40" spans="1:14" x14ac:dyDescent="0.25">
      <c r="B40" t="s">
        <v>4</v>
      </c>
      <c r="C40">
        <v>38</v>
      </c>
      <c r="D40" s="1">
        <v>5.3350670280022362E-2</v>
      </c>
      <c r="E40" s="1">
        <f>$N$12+$N$11*Table1[[#This Row],[Periods]]</f>
        <v>5.4358277827600089E-2</v>
      </c>
      <c r="F40" s="6">
        <f>VLOOKUP(Table1[[#This Row],[Month]],Table2[],2,FALSE)*Table1[[#This Row],[LT Model]]</f>
        <v>5.4444489443649401E-2</v>
      </c>
      <c r="G40" s="6">
        <f>ABS((Table1[[#This Row],[Avg CTR]]-Table1[[#This Row],[Seasonal Model]])/Table1[[#This Row],[Avg CTR]])</f>
        <v>2.0502444634451552E-2</v>
      </c>
      <c r="J40" t="s">
        <v>9</v>
      </c>
      <c r="K40" s="1">
        <v>4.9759140219705553E-2</v>
      </c>
      <c r="M40" t="s">
        <v>9</v>
      </c>
      <c r="N40" s="1">
        <v>5.6775862007335913E-2</v>
      </c>
    </row>
    <row r="41" spans="1:14" x14ac:dyDescent="0.25">
      <c r="B41" t="s">
        <v>5</v>
      </c>
      <c r="C41">
        <v>39</v>
      </c>
      <c r="D41" s="1">
        <v>5.3577874573510299E-2</v>
      </c>
      <c r="E41" s="1">
        <f>$N$12+$N$11*Table1[[#This Row],[Periods]]</f>
        <v>5.4350297304980581E-2</v>
      </c>
      <c r="F41" s="6">
        <f>VLOOKUP(Table1[[#This Row],[Month]],Table2[],2,FALSE)*Table1[[#This Row],[LT Model]]</f>
        <v>5.5063404981318204E-2</v>
      </c>
      <c r="G41" s="6">
        <f>ABS((Table1[[#This Row],[Avg CTR]]-Table1[[#This Row],[Seasonal Model]])/Table1[[#This Row],[Avg CTR]])</f>
        <v>2.7726564736526012E-2</v>
      </c>
      <c r="J41" t="s">
        <v>10</v>
      </c>
      <c r="K41" s="1">
        <v>5.530976107077934E-2</v>
      </c>
      <c r="M41" t="s">
        <v>10</v>
      </c>
      <c r="N41" s="1">
        <v>5.230663331368763E-2</v>
      </c>
    </row>
    <row r="42" spans="1:14" x14ac:dyDescent="0.25">
      <c r="B42" t="s">
        <v>6</v>
      </c>
      <c r="C42">
        <v>40</v>
      </c>
      <c r="D42" s="1">
        <v>5.402082997900922E-2</v>
      </c>
      <c r="E42" s="1">
        <f>$N$12+$N$11*Table1[[#This Row],[Periods]]</f>
        <v>5.4342316782361073E-2</v>
      </c>
      <c r="F42" s="6">
        <f>VLOOKUP(Table1[[#This Row],[Month]],Table2[],2,FALSE)*Table1[[#This Row],[LT Model]]</f>
        <v>5.4228366757710943E-2</v>
      </c>
      <c r="G42" s="6">
        <f>ABS((Table1[[#This Row],[Avg CTR]]-Table1[[#This Row],[Seasonal Model]])/Table1[[#This Row],[Avg CTR]])</f>
        <v>3.8417917455611955E-3</v>
      </c>
      <c r="J42" t="s">
        <v>11</v>
      </c>
      <c r="K42" s="1">
        <v>5.7671494527965758E-2</v>
      </c>
      <c r="M42" t="s">
        <v>11</v>
      </c>
      <c r="N42" s="1">
        <v>4.9774447825744979E-2</v>
      </c>
    </row>
    <row r="43" spans="1:14" x14ac:dyDescent="0.25">
      <c r="B43" t="s">
        <v>7</v>
      </c>
      <c r="C43">
        <v>41</v>
      </c>
      <c r="D43" s="1">
        <v>5.2314109589035034E-2</v>
      </c>
      <c r="E43" s="1">
        <f>$N$12+$N$11*Table1[[#This Row],[Periods]]</f>
        <v>5.4334336259741566E-2</v>
      </c>
      <c r="F43" s="6">
        <f>VLOOKUP(Table1[[#This Row],[Month]],Table2[],2,FALSE)*Table1[[#This Row],[LT Model]]</f>
        <v>5.1787122858179567E-2</v>
      </c>
      <c r="G43" s="6">
        <f>ABS((Table1[[#This Row],[Avg CTR]]-Table1[[#This Row],[Seasonal Model]])/Table1[[#This Row],[Avg CTR]])</f>
        <v>1.0073510473471239E-2</v>
      </c>
      <c r="J43" t="s">
        <v>12</v>
      </c>
      <c r="K43" s="1">
        <v>4.8054215502032961E-2</v>
      </c>
      <c r="M43" t="s">
        <v>12</v>
      </c>
      <c r="N43" s="1">
        <v>5.9133023053825867E-2</v>
      </c>
    </row>
    <row r="44" spans="1:14" x14ac:dyDescent="0.25">
      <c r="B44" t="s">
        <v>8</v>
      </c>
      <c r="C44">
        <v>42</v>
      </c>
      <c r="D44" s="1">
        <v>6.1357543582763657E-2</v>
      </c>
      <c r="E44" s="1">
        <f>$N$12+$N$11*Table1[[#This Row],[Periods]]</f>
        <v>5.4326355737122058E-2</v>
      </c>
      <c r="F44" s="6">
        <f>VLOOKUP(Table1[[#This Row],[Month]],Table2[],2,FALSE)*Table1[[#This Row],[LT Model]]</f>
        <v>5.8433582645155552E-2</v>
      </c>
      <c r="G44" s="6">
        <f>ABS((Table1[[#This Row],[Avg CTR]]-Table1[[#This Row],[Seasonal Model]])/Table1[[#This Row],[Avg CTR]])</f>
        <v>4.765446539860331E-2</v>
      </c>
      <c r="J44" t="s">
        <v>13</v>
      </c>
      <c r="K44" s="1">
        <v>5.5845514454807794E-2</v>
      </c>
      <c r="M44" t="s">
        <v>13</v>
      </c>
      <c r="N44" s="1">
        <v>5.5558009664700897E-2</v>
      </c>
    </row>
    <row r="45" spans="1:14" x14ac:dyDescent="0.25">
      <c r="B45" t="s">
        <v>9</v>
      </c>
      <c r="C45">
        <v>43</v>
      </c>
      <c r="D45" s="1">
        <v>5.6775862007335913E-2</v>
      </c>
      <c r="E45" s="1">
        <f>$N$12+$N$11*Table1[[#This Row],[Periods]]</f>
        <v>5.431837521450255E-2</v>
      </c>
      <c r="F45" s="6">
        <f>VLOOKUP(Table1[[#This Row],[Month]],Table2[],2,FALSE)*Table1[[#This Row],[LT Model]]</f>
        <v>5.3116610692088319E-2</v>
      </c>
      <c r="G45" s="6">
        <f>ABS((Table1[[#This Row],[Avg CTR]]-Table1[[#This Row],[Seasonal Model]])/Table1[[#This Row],[Avg CTR]])</f>
        <v>6.4450827972894337E-2</v>
      </c>
      <c r="J45" t="s">
        <v>14</v>
      </c>
      <c r="K45" s="1">
        <v>5.8630334557880456E-2</v>
      </c>
      <c r="M45" t="s">
        <v>14</v>
      </c>
      <c r="N45" s="1">
        <v>5.8564427661080595E-2</v>
      </c>
    </row>
    <row r="46" spans="1:14" x14ac:dyDescent="0.25">
      <c r="B46" t="s">
        <v>10</v>
      </c>
      <c r="C46">
        <v>44</v>
      </c>
      <c r="D46" s="1">
        <v>5.230663331368763E-2</v>
      </c>
      <c r="E46" s="1">
        <f>$N$12+$N$11*Table1[[#This Row],[Periods]]</f>
        <v>5.4310394691883049E-2</v>
      </c>
      <c r="F46" s="6">
        <f>VLOOKUP(Table1[[#This Row],[Month]],Table2[],2,FALSE)*Table1[[#This Row],[LT Model]]</f>
        <v>5.5415988914510515E-2</v>
      </c>
      <c r="G46" s="6">
        <f>ABS((Table1[[#This Row],[Avg CTR]]-Table1[[#This Row],[Seasonal Model]])/Table1[[#This Row],[Avg CTR]])</f>
        <v>5.9444766444358935E-2</v>
      </c>
    </row>
    <row r="47" spans="1:14" x14ac:dyDescent="0.25">
      <c r="B47" t="s">
        <v>11</v>
      </c>
      <c r="C47">
        <v>45</v>
      </c>
      <c r="D47" s="1">
        <v>4.9774447825744979E-2</v>
      </c>
      <c r="E47" s="1">
        <f>$N$12+$N$11*Table1[[#This Row],[Periods]]</f>
        <v>5.4302414169263541E-2</v>
      </c>
      <c r="F47" s="6">
        <f>VLOOKUP(Table1[[#This Row],[Month]],Table2[],2,FALSE)*Table1[[#This Row],[LT Model]]</f>
        <v>5.2936524295287356E-2</v>
      </c>
      <c r="G47" s="6">
        <f>ABS((Table1[[#This Row],[Avg CTR]]-Table1[[#This Row],[Seasonal Model]])/Table1[[#This Row],[Avg CTR]])</f>
        <v>6.3528107446062868E-2</v>
      </c>
      <c r="J47" t="s">
        <v>23</v>
      </c>
      <c r="K47" t="s">
        <v>2</v>
      </c>
    </row>
    <row r="48" spans="1:14" x14ac:dyDescent="0.25">
      <c r="B48" t="s">
        <v>12</v>
      </c>
      <c r="C48">
        <v>46</v>
      </c>
      <c r="D48" s="1">
        <v>5.9133023053825867E-2</v>
      </c>
      <c r="E48" s="1">
        <f>$N$12+$N$11*Table1[[#This Row],[Periods]]</f>
        <v>5.4294433646644033E-2</v>
      </c>
      <c r="F48" s="6">
        <f>VLOOKUP(Table1[[#This Row],[Month]],Table2[],2,FALSE)*Table1[[#This Row],[LT Model]]</f>
        <v>5.3787155859067626E-2</v>
      </c>
      <c r="G48" s="6">
        <f>ABS((Table1[[#This Row],[Avg CTR]]-Table1[[#This Row],[Seasonal Model]])/Table1[[#This Row],[Avg CTR]])</f>
        <v>9.0404090957639072E-2</v>
      </c>
      <c r="J48" t="s">
        <v>3</v>
      </c>
      <c r="K48" s="11">
        <v>5.3782855379196547E-2</v>
      </c>
    </row>
    <row r="49" spans="1:11" x14ac:dyDescent="0.25">
      <c r="B49" t="s">
        <v>13</v>
      </c>
      <c r="C49">
        <v>47</v>
      </c>
      <c r="D49" s="1">
        <v>5.5558009664700897E-2</v>
      </c>
      <c r="E49" s="1">
        <f>$N$12+$N$11*Table1[[#This Row],[Periods]]</f>
        <v>5.4286453124024525E-2</v>
      </c>
      <c r="F49" s="6">
        <f>VLOOKUP(Table1[[#This Row],[Month]],Table2[],2,FALSE)*Table1[[#This Row],[LT Model]]</f>
        <v>5.2796386910345772E-2</v>
      </c>
      <c r="G49" s="6">
        <f>ABS((Table1[[#This Row],[Avg CTR]]-Table1[[#This Row],[Seasonal Model]])/Table1[[#This Row],[Avg CTR]])</f>
        <v>4.9707013822522482E-2</v>
      </c>
      <c r="J49" t="s">
        <v>4</v>
      </c>
      <c r="K49" s="11">
        <v>5.4348571287988055E-2</v>
      </c>
    </row>
    <row r="50" spans="1:11" x14ac:dyDescent="0.25">
      <c r="B50" t="s">
        <v>14</v>
      </c>
      <c r="C50">
        <v>48</v>
      </c>
      <c r="D50" s="1">
        <v>5.8564427661080595E-2</v>
      </c>
      <c r="E50" s="1">
        <f>$N$12+$N$11*Table1[[#This Row],[Periods]]</f>
        <v>5.4278472601405017E-2</v>
      </c>
      <c r="F50" s="6">
        <f>VLOOKUP(Table1[[#This Row],[Month]],Table2[],2,FALSE)*Table1[[#This Row],[LT Model]]</f>
        <v>5.5980935304368228E-2</v>
      </c>
      <c r="G50" s="6">
        <f>ABS((Table1[[#This Row],[Avg CTR]]-Table1[[#This Row],[Seasonal Model]])/Table1[[#This Row],[Avg CTR]])</f>
        <v>4.4113678898449235E-2</v>
      </c>
      <c r="J50" t="s">
        <v>5</v>
      </c>
      <c r="K50" s="11">
        <v>5.496638220041352E-2</v>
      </c>
    </row>
    <row r="51" spans="1:11" x14ac:dyDescent="0.25">
      <c r="A51" s="7">
        <v>2024</v>
      </c>
      <c r="B51" s="7" t="s">
        <v>3</v>
      </c>
      <c r="C51" s="7">
        <v>49</v>
      </c>
      <c r="D51" s="8"/>
      <c r="E51" s="8">
        <f>$N$12+$N$11*Table1[[#This Row],[Periods]]</f>
        <v>5.4270492078785516E-2</v>
      </c>
      <c r="F51" s="9">
        <f>VLOOKUP(Table1[[#This Row],[Month]],Table2[],2,FALSE)*Table1[[#This Row],[LT Model]]</f>
        <v>5.3782855379196547E-2</v>
      </c>
      <c r="G51" s="6"/>
      <c r="J51" t="s">
        <v>6</v>
      </c>
      <c r="K51" s="11">
        <v>5.4132801297902801E-2</v>
      </c>
    </row>
    <row r="52" spans="1:11" x14ac:dyDescent="0.25">
      <c r="A52" s="7"/>
      <c r="B52" s="7" t="s">
        <v>4</v>
      </c>
      <c r="C52" s="7">
        <v>50</v>
      </c>
      <c r="D52" s="8"/>
      <c r="E52" s="8">
        <f>$N$12+$N$11*Table1[[#This Row],[Periods]]</f>
        <v>5.4262511556166008E-2</v>
      </c>
      <c r="F52" s="9">
        <f>VLOOKUP(Table1[[#This Row],[Month]],Table2[],2,FALSE)*Table1[[#This Row],[LT Model]]</f>
        <v>5.4348571287988055E-2</v>
      </c>
      <c r="G52" s="6"/>
      <c r="J52" t="s">
        <v>7</v>
      </c>
      <c r="K52" s="11">
        <v>5.1695846144303496E-2</v>
      </c>
    </row>
    <row r="53" spans="1:11" x14ac:dyDescent="0.25">
      <c r="A53" s="7"/>
      <c r="B53" s="7" t="s">
        <v>5</v>
      </c>
      <c r="C53" s="7">
        <v>51</v>
      </c>
      <c r="D53" s="8"/>
      <c r="E53" s="8">
        <f>$N$12+$N$11*Table1[[#This Row],[Periods]]</f>
        <v>5.4254531033546501E-2</v>
      </c>
      <c r="F53" s="9">
        <f>VLOOKUP(Table1[[#This Row],[Month]],Table2[],2,FALSE)*Table1[[#This Row],[LT Model]]</f>
        <v>5.496638220041352E-2</v>
      </c>
      <c r="G53" s="6"/>
      <c r="J53" t="s">
        <v>8</v>
      </c>
      <c r="K53" s="11">
        <v>5.833057617140016E-2</v>
      </c>
    </row>
    <row r="54" spans="1:11" x14ac:dyDescent="0.25">
      <c r="A54" s="7"/>
      <c r="B54" s="7" t="s">
        <v>6</v>
      </c>
      <c r="C54" s="7">
        <v>52</v>
      </c>
      <c r="D54" s="8"/>
      <c r="E54" s="8">
        <f>$N$12+$N$11*Table1[[#This Row],[Periods]]</f>
        <v>5.4246550510926993E-2</v>
      </c>
      <c r="F54" s="9">
        <f>VLOOKUP(Table1[[#This Row],[Month]],Table2[],2,FALSE)*Table1[[#This Row],[LT Model]]</f>
        <v>5.4132801297902801E-2</v>
      </c>
      <c r="G54" s="6"/>
      <c r="J54" t="s">
        <v>9</v>
      </c>
      <c r="K54" s="11">
        <v>5.3022963197348116E-2</v>
      </c>
    </row>
    <row r="55" spans="1:11" x14ac:dyDescent="0.25">
      <c r="A55" s="7"/>
      <c r="B55" s="7" t="s">
        <v>7</v>
      </c>
      <c r="C55" s="7">
        <v>53</v>
      </c>
      <c r="D55" s="8"/>
      <c r="E55" s="8">
        <f>$N$12+$N$11*Table1[[#This Row],[Periods]]</f>
        <v>5.4238569988307485E-2</v>
      </c>
      <c r="F55" s="9">
        <f>VLOOKUP(Table1[[#This Row],[Month]],Table2[],2,FALSE)*Table1[[#This Row],[LT Model]]</f>
        <v>5.1695846144303496E-2</v>
      </c>
      <c r="G55" s="6"/>
      <c r="J55" t="s">
        <v>10</v>
      </c>
      <c r="K55" s="11">
        <v>5.5318273133465601E-2</v>
      </c>
    </row>
    <row r="56" spans="1:11" x14ac:dyDescent="0.25">
      <c r="A56" s="7"/>
      <c r="B56" s="7" t="s">
        <v>8</v>
      </c>
      <c r="C56" s="7">
        <v>54</v>
      </c>
      <c r="D56" s="8"/>
      <c r="E56" s="8">
        <f>$N$12+$N$11*Table1[[#This Row],[Periods]]</f>
        <v>5.4230589465687977E-2</v>
      </c>
      <c r="F56" s="9">
        <f>VLOOKUP(Table1[[#This Row],[Month]],Table2[],2,FALSE)*Table1[[#This Row],[LT Model]]</f>
        <v>5.833057617140016E-2</v>
      </c>
      <c r="G56" s="6"/>
      <c r="J56" t="s">
        <v>11</v>
      </c>
      <c r="K56" s="11">
        <v>5.2843166870355243E-2</v>
      </c>
    </row>
    <row r="57" spans="1:11" x14ac:dyDescent="0.25">
      <c r="A57" s="7"/>
      <c r="B57" s="7" t="s">
        <v>9</v>
      </c>
      <c r="C57" s="7">
        <v>55</v>
      </c>
      <c r="D57" s="8"/>
      <c r="E57" s="8">
        <f>$N$12+$N$11*Table1[[#This Row],[Periods]]</f>
        <v>5.4222608943068476E-2</v>
      </c>
      <c r="F57" s="9">
        <f>VLOOKUP(Table1[[#This Row],[Month]],Table2[],2,FALSE)*Table1[[#This Row],[LT Model]]</f>
        <v>5.3022963197348116E-2</v>
      </c>
      <c r="G57" s="6"/>
      <c r="J57" t="s">
        <v>12</v>
      </c>
      <c r="K57" s="11">
        <v>5.3692284340539777E-2</v>
      </c>
    </row>
    <row r="58" spans="1:11" x14ac:dyDescent="0.25">
      <c r="A58" s="7"/>
      <c r="B58" s="7" t="s">
        <v>10</v>
      </c>
      <c r="C58" s="7">
        <v>56</v>
      </c>
      <c r="D58" s="8"/>
      <c r="E58" s="8">
        <f>$N$12+$N$11*Table1[[#This Row],[Periods]]</f>
        <v>5.4214628420448968E-2</v>
      </c>
      <c r="F58" s="9">
        <f>VLOOKUP(Table1[[#This Row],[Month]],Table2[],2,FALSE)*Table1[[#This Row],[LT Model]]</f>
        <v>5.5318273133465601E-2</v>
      </c>
      <c r="G58" s="6"/>
      <c r="J58" t="s">
        <v>13</v>
      </c>
      <c r="K58" s="11">
        <v>5.2703249252078734E-2</v>
      </c>
    </row>
    <row r="59" spans="1:11" x14ac:dyDescent="0.25">
      <c r="A59" s="7"/>
      <c r="B59" s="7" t="s">
        <v>11</v>
      </c>
      <c r="C59" s="7">
        <v>57</v>
      </c>
      <c r="D59" s="8"/>
      <c r="E59" s="8">
        <f>$N$12+$N$11*Table1[[#This Row],[Periods]]</f>
        <v>5.420664789782946E-2</v>
      </c>
      <c r="F59" s="9">
        <f>VLOOKUP(Table1[[#This Row],[Month]],Table2[],2,FALSE)*Table1[[#This Row],[LT Model]]</f>
        <v>5.2843166870355243E-2</v>
      </c>
      <c r="G59" s="6"/>
      <c r="J59" t="s">
        <v>14</v>
      </c>
      <c r="K59" s="11">
        <v>5.5882165291349234E-2</v>
      </c>
    </row>
    <row r="60" spans="1:11" x14ac:dyDescent="0.25">
      <c r="A60" s="7"/>
      <c r="B60" s="7" t="s">
        <v>12</v>
      </c>
      <c r="C60" s="7">
        <v>58</v>
      </c>
      <c r="D60" s="8"/>
      <c r="E60" s="8">
        <f>$N$12+$N$11*Table1[[#This Row],[Periods]]</f>
        <v>5.4198667375209952E-2</v>
      </c>
      <c r="F60" s="9">
        <f>VLOOKUP(Table1[[#This Row],[Month]],Table2[],2,FALSE)*Table1[[#This Row],[LT Model]]</f>
        <v>5.3692284340539777E-2</v>
      </c>
      <c r="G60" s="6"/>
    </row>
    <row r="61" spans="1:11" x14ac:dyDescent="0.25">
      <c r="A61" s="7"/>
      <c r="B61" s="7" t="s">
        <v>13</v>
      </c>
      <c r="C61" s="7">
        <v>59</v>
      </c>
      <c r="D61" s="8"/>
      <c r="E61" s="8">
        <f>$N$12+$N$11*Table1[[#This Row],[Periods]]</f>
        <v>5.4190686852590444E-2</v>
      </c>
      <c r="F61" s="9">
        <f>VLOOKUP(Table1[[#This Row],[Month]],Table2[],2,FALSE)*Table1[[#This Row],[LT Model]]</f>
        <v>5.2703249252078734E-2</v>
      </c>
      <c r="G61" s="6"/>
    </row>
    <row r="62" spans="1:11" x14ac:dyDescent="0.25">
      <c r="A62" s="7"/>
      <c r="B62" s="7" t="s">
        <v>14</v>
      </c>
      <c r="C62" s="7">
        <v>60</v>
      </c>
      <c r="D62" s="8"/>
      <c r="E62" s="8">
        <f>$N$12+$N$11*Table1[[#This Row],[Periods]]</f>
        <v>5.4182706329970937E-2</v>
      </c>
      <c r="F62" s="9">
        <f>VLOOKUP(Table1[[#This Row],[Month]],Table2[],2,FALSE)*Table1[[#This Row],[LT Model]]</f>
        <v>5.5882165291349234E-2</v>
      </c>
      <c r="G62" s="6"/>
    </row>
    <row r="67" spans="1:15" ht="18.75" x14ac:dyDescent="0.3">
      <c r="A67" t="s">
        <v>0</v>
      </c>
      <c r="B67" t="s">
        <v>1</v>
      </c>
      <c r="C67" t="s">
        <v>2</v>
      </c>
      <c r="D67" t="s">
        <v>18</v>
      </c>
      <c r="E67" t="s">
        <v>17</v>
      </c>
      <c r="F67" t="s">
        <v>27</v>
      </c>
      <c r="G67" t="s">
        <v>19</v>
      </c>
      <c r="H67" t="s">
        <v>22</v>
      </c>
      <c r="K67" t="s">
        <v>1</v>
      </c>
      <c r="L67" t="s">
        <v>15</v>
      </c>
      <c r="N67" s="3" t="s">
        <v>20</v>
      </c>
      <c r="O67" s="4">
        <f>SLOPE(Table1[Avg CTR],Table1[Periods])</f>
        <v>-7.9805226195066749E-6</v>
      </c>
    </row>
    <row r="68" spans="1:15" ht="18.75" x14ac:dyDescent="0.3">
      <c r="A68">
        <v>2020</v>
      </c>
      <c r="B68" t="s">
        <v>3</v>
      </c>
      <c r="C68" s="1">
        <v>5.8614315662036995E-2</v>
      </c>
      <c r="D68">
        <v>1</v>
      </c>
      <c r="E68" s="1">
        <f>Table10[[#This Row],[Periods]]*$O$67+$O$68</f>
        <v>5.4653557164521832E-2</v>
      </c>
      <c r="F68" s="1">
        <f>Table10[[#This Row],[Avg CTR]]-Table10[[#This Row],[LT Model]]</f>
        <v>3.9607584975151627E-3</v>
      </c>
      <c r="G68" s="1">
        <f>VLOOKUP(Table10[[#This Row],[Month]],Table11[],2,FALSE)+Table10[[#This Row],[LT Model]]</f>
        <v>4.3372829624590027E-2</v>
      </c>
      <c r="H68" s="1">
        <f>ABS((Table10[[#This Row],[Avg CTR]]-Table10[[#This Row],[Seasonal Model]])/Table10[[#This Row],[Avg CTR]])</f>
        <v>0.26003009444531466</v>
      </c>
      <c r="K68" t="s">
        <v>3</v>
      </c>
      <c r="L68" s="1">
        <f>AVERAGEIF(Table10[Month],Table11[[#This Row],[Month]],Table10[Avg CTR - LT Model])</f>
        <v>-1.1280727539931807E-2</v>
      </c>
      <c r="N68" s="3" t="s">
        <v>21</v>
      </c>
      <c r="O68" s="5">
        <f>INTERCEPT(Table1[Avg CTR],Table1[Periods])</f>
        <v>5.466153768714134E-2</v>
      </c>
    </row>
    <row r="69" spans="1:15" x14ac:dyDescent="0.25">
      <c r="B69" t="s">
        <v>4</v>
      </c>
      <c r="C69" s="1">
        <v>5.6928589428459152E-2</v>
      </c>
      <c r="D69">
        <v>2</v>
      </c>
      <c r="E69" s="1">
        <f>Table10[[#This Row],[Periods]]*$O$67+$O$68</f>
        <v>5.4645576641902324E-2</v>
      </c>
      <c r="F69" s="1">
        <f>Table10[[#This Row],[Avg CTR]]-Table10[[#This Row],[LT Model]]</f>
        <v>2.2830127865568275E-3</v>
      </c>
      <c r="G69" s="1">
        <f>VLOOKUP(Table10[[#This Row],[Month]],Table11[],2,FALSE)+Table10[[#This Row],[LT Model]]</f>
        <v>4.3833450437882886E-2</v>
      </c>
      <c r="H69" s="1">
        <f>ABS((Table10[[#This Row],[Avg CTR]]-Table10[[#This Row],[Seasonal Model]])/Table10[[#This Row],[Avg CTR]])</f>
        <v>0.23002746286262066</v>
      </c>
      <c r="K69" t="s">
        <v>4</v>
      </c>
      <c r="L69" s="1">
        <f>AVERAGEIF(Table10[Month],Table11[[#This Row],[Month]],Table10[Avg CTR - LT Model])</f>
        <v>-1.0812126204019439E-2</v>
      </c>
    </row>
    <row r="70" spans="1:15" x14ac:dyDescent="0.25">
      <c r="B70" t="s">
        <v>5</v>
      </c>
      <c r="C70" s="1">
        <v>5.8572103147241449E-2</v>
      </c>
      <c r="D70">
        <v>3</v>
      </c>
      <c r="E70" s="1">
        <f>Table10[[#This Row],[Periods]]*$O$67+$O$68</f>
        <v>5.4637596119282823E-2</v>
      </c>
      <c r="F70" s="1">
        <f>Table10[[#This Row],[Avg CTR]]-Table10[[#This Row],[LT Model]]</f>
        <v>3.9345070279586253E-3</v>
      </c>
      <c r="G70" s="1">
        <f>VLOOKUP(Table10[[#This Row],[Month]],Table11[],2,FALSE)+Table10[[#This Row],[LT Model]]</f>
        <v>4.433604521613059E-2</v>
      </c>
      <c r="H70" s="1">
        <f>ABS((Table10[[#This Row],[Avg CTR]]-Table10[[#This Row],[Seasonal Model]])/Table10[[#This Row],[Avg CTR]])</f>
        <v>0.2430518483402167</v>
      </c>
      <c r="K70" t="s">
        <v>5</v>
      </c>
      <c r="L70" s="1">
        <f>AVERAGEIF(Table10[Month],Table11[[#This Row],[Month]],Table10[Avg CTR - LT Model])</f>
        <v>-1.0301550903152235E-2</v>
      </c>
    </row>
    <row r="71" spans="1:15" x14ac:dyDescent="0.25">
      <c r="B71" t="s">
        <v>6</v>
      </c>
      <c r="C71" s="1">
        <v>4.5968268779462092E-2</v>
      </c>
      <c r="D71">
        <v>4</v>
      </c>
      <c r="E71" s="1">
        <f>Table10[[#This Row],[Periods]]*$O$67+$O$68</f>
        <v>5.4629615596663315E-2</v>
      </c>
      <c r="F71" s="1">
        <f>Table10[[#This Row],[Avg CTR]]-Table10[[#This Row],[LT Model]]</f>
        <v>-8.6613468172012237E-3</v>
      </c>
      <c r="G71" s="1">
        <f>VLOOKUP(Table10[[#This Row],[Month]],Table11[],2,FALSE)+Table10[[#This Row],[LT Model]]</f>
        <v>4.3672976924171984E-2</v>
      </c>
      <c r="H71" s="1">
        <f>ABS((Table10[[#This Row],[Avg CTR]]-Table10[[#This Row],[Seasonal Model]])/Table10[[#This Row],[Avg CTR]])</f>
        <v>4.9932092642035894E-2</v>
      </c>
      <c r="K71" t="s">
        <v>6</v>
      </c>
      <c r="L71" s="1">
        <f>AVERAGEIF(Table10[Month],Table11[[#This Row],[Month]],Table10[Avg CTR - LT Model])</f>
        <v>-1.0956638672491333E-2</v>
      </c>
    </row>
    <row r="72" spans="1:15" x14ac:dyDescent="0.25">
      <c r="B72" t="s">
        <v>7</v>
      </c>
      <c r="C72" s="1">
        <v>5.6513310077302273E-2</v>
      </c>
      <c r="D72">
        <v>5</v>
      </c>
      <c r="E72" s="1">
        <f>Table10[[#This Row],[Periods]]*$O$67+$O$68</f>
        <v>5.4621635074043808E-2</v>
      </c>
      <c r="F72" s="1">
        <f>Table10[[#This Row],[Avg CTR]]-Table10[[#This Row],[LT Model]]</f>
        <v>1.8916750032584653E-3</v>
      </c>
      <c r="G72" s="1">
        <f>VLOOKUP(Table10[[#This Row],[Month]],Table11[],2,FALSE)+Table10[[#This Row],[LT Model]]</f>
        <v>4.1721635214675493E-2</v>
      </c>
      <c r="H72" s="1">
        <f>ABS((Table10[[#This Row],[Avg CTR]]-Table10[[#This Row],[Seasonal Model]])/Table10[[#This Row],[Avg CTR]])</f>
        <v>0.26173789576993184</v>
      </c>
      <c r="K72" t="s">
        <v>7</v>
      </c>
      <c r="L72" s="1">
        <f>AVERAGEIF(Table10[Month],Table11[[#This Row],[Month]],Table10[Avg CTR - LT Model])</f>
        <v>-1.2899999859368318E-2</v>
      </c>
    </row>
    <row r="73" spans="1:15" x14ac:dyDescent="0.25">
      <c r="B73" t="s">
        <v>8</v>
      </c>
      <c r="C73" s="1">
        <v>5.7635571374079354E-2</v>
      </c>
      <c r="D73">
        <v>6</v>
      </c>
      <c r="E73" s="1">
        <f>Table10[[#This Row],[Periods]]*$O$67+$O$68</f>
        <v>5.46136545514243E-2</v>
      </c>
      <c r="F73" s="1">
        <f>Table10[[#This Row],[Avg CTR]]-Table10[[#This Row],[LT Model]]</f>
        <v>3.0219168226550547E-3</v>
      </c>
      <c r="G73" s="1">
        <f>VLOOKUP(Table10[[#This Row],[Month]],Table11[],2,FALSE)+Table10[[#This Row],[LT Model]]</f>
        <v>4.7058572878373887E-2</v>
      </c>
      <c r="H73" s="1">
        <f>ABS((Table10[[#This Row],[Avg CTR]]-Table10[[#This Row],[Seasonal Model]])/Table10[[#This Row],[Avg CTR]])</f>
        <v>0.18351511477271998</v>
      </c>
      <c r="K73" t="s">
        <v>8</v>
      </c>
      <c r="L73" s="1">
        <f>AVERAGEIF(Table10[Month],Table11[[#This Row],[Month]],Table10[Avg CTR - LT Model])</f>
        <v>-7.5550816730504105E-3</v>
      </c>
    </row>
    <row r="74" spans="1:15" x14ac:dyDescent="0.25">
      <c r="B74" t="s">
        <v>9</v>
      </c>
      <c r="C74" s="1">
        <v>5.2719291945949875E-2</v>
      </c>
      <c r="D74">
        <v>7</v>
      </c>
      <c r="E74" s="1">
        <f>Table10[[#This Row],[Periods]]*$O$67+$O$68</f>
        <v>5.4605674028804792E-2</v>
      </c>
      <c r="F74" s="1">
        <f>Table10[[#This Row],[Avg CTR]]-Table10[[#This Row],[LT Model]]</f>
        <v>-1.8863820828549163E-3</v>
      </c>
      <c r="G74" s="1">
        <f>VLOOKUP(Table10[[#This Row],[Month]],Table11[],2,FALSE)+Table10[[#This Row],[LT Model]]</f>
        <v>4.2800319673385073E-2</v>
      </c>
      <c r="H74" s="1">
        <f>ABS((Table10[[#This Row],[Avg CTR]]-Table10[[#This Row],[Seasonal Model]])/Table10[[#This Row],[Avg CTR]])</f>
        <v>0.18814691750287857</v>
      </c>
      <c r="K74" t="s">
        <v>9</v>
      </c>
      <c r="L74" s="1">
        <f>AVERAGEIF(Table10[Month],Table11[[#This Row],[Month]],Table10[Avg CTR - LT Model])</f>
        <v>-1.1805354355419722E-2</v>
      </c>
    </row>
    <row r="75" spans="1:15" x14ac:dyDescent="0.25">
      <c r="B75" t="s">
        <v>10</v>
      </c>
      <c r="C75" s="1">
        <v>6.2928346990544781E-2</v>
      </c>
      <c r="D75">
        <v>8</v>
      </c>
      <c r="E75" s="1">
        <f>Table10[[#This Row],[Periods]]*$O$67+$O$68</f>
        <v>5.4597693506185284E-2</v>
      </c>
      <c r="F75" s="1">
        <f>Table10[[#This Row],[Avg CTR]]-Table10[[#This Row],[LT Model]]</f>
        <v>8.3306534843594973E-3</v>
      </c>
      <c r="G75" s="1">
        <f>VLOOKUP(Table10[[#This Row],[Month]],Table11[],2,FALSE)+Table10[[#This Row],[LT Model]]</f>
        <v>4.4651354189834964E-2</v>
      </c>
      <c r="H75" s="1">
        <f>ABS((Table10[[#This Row],[Avg CTR]]-Table10[[#This Row],[Seasonal Model]])/Table10[[#This Row],[Avg CTR]])</f>
        <v>0.29044133009653034</v>
      </c>
      <c r="K75" t="s">
        <v>10</v>
      </c>
      <c r="L75" s="1">
        <f>AVERAGEIF(Table10[Month],Table11[[#This Row],[Month]],Table10[Avg CTR - LT Model])</f>
        <v>-9.9463393163503212E-3</v>
      </c>
    </row>
    <row r="76" spans="1:15" x14ac:dyDescent="0.25">
      <c r="B76" t="s">
        <v>11</v>
      </c>
      <c r="C76" s="1">
        <v>4.8997384781954006E-2</v>
      </c>
      <c r="D76">
        <v>9</v>
      </c>
      <c r="E76" s="1">
        <f>Table10[[#This Row],[Periods]]*$O$67+$O$68</f>
        <v>5.4589712983565783E-2</v>
      </c>
      <c r="F76" s="1">
        <f>Table10[[#This Row],[Avg CTR]]-Table10[[#This Row],[LT Model]]</f>
        <v>-5.5923282016117765E-3</v>
      </c>
      <c r="G76" s="1">
        <f>VLOOKUP(Table10[[#This Row],[Month]],Table11[],2,FALSE)+Table10[[#This Row],[LT Model]]</f>
        <v>4.2668340459838583E-2</v>
      </c>
      <c r="H76" s="1">
        <f>ABS((Table10[[#This Row],[Avg CTR]]-Table10[[#This Row],[Seasonal Model]])/Table10[[#This Row],[Avg CTR]])</f>
        <v>0.12917106393087419</v>
      </c>
      <c r="K76" t="s">
        <v>11</v>
      </c>
      <c r="L76" s="1">
        <f>AVERAGEIF(Table10[Month],Table11[[#This Row],[Month]],Table10[Avg CTR - LT Model])</f>
        <v>-1.1921372523727197E-2</v>
      </c>
    </row>
    <row r="77" spans="1:15" x14ac:dyDescent="0.25">
      <c r="B77" t="s">
        <v>12</v>
      </c>
      <c r="C77" s="1">
        <v>5.9097167095387468E-2</v>
      </c>
      <c r="D77">
        <v>10</v>
      </c>
      <c r="E77" s="1">
        <f>Table10[[#This Row],[Periods]]*$O$67+$O$68</f>
        <v>5.4581732460946275E-2</v>
      </c>
      <c r="F77" s="1">
        <f>Table10[[#This Row],[Avg CTR]]-Table10[[#This Row],[LT Model]]</f>
        <v>4.5154346344411928E-3</v>
      </c>
      <c r="G77" s="1">
        <f>VLOOKUP(Table10[[#This Row],[Month]],Table11[],2,FALSE)+Table10[[#This Row],[LT Model]]</f>
        <v>4.3357239740012182E-2</v>
      </c>
      <c r="H77" s="1">
        <f>ABS((Table10[[#This Row],[Avg CTR]]-Table10[[#This Row],[Seasonal Model]])/Table10[[#This Row],[Avg CTR]])</f>
        <v>0.26633979476494712</v>
      </c>
      <c r="K77" t="s">
        <v>12</v>
      </c>
      <c r="L77" s="1">
        <f>AVERAGEIF(Table10[Month],Table11[[#This Row],[Month]],Table10[Avg CTR - LT Model])</f>
        <v>-1.1224492720934096E-2</v>
      </c>
    </row>
    <row r="78" spans="1:15" x14ac:dyDescent="0.25">
      <c r="B78" t="s">
        <v>13</v>
      </c>
      <c r="C78" s="1">
        <v>5.0947636663624424E-2</v>
      </c>
      <c r="D78">
        <v>11</v>
      </c>
      <c r="E78" s="1">
        <f>Table10[[#This Row],[Periods]]*$O$67+$O$68</f>
        <v>5.4573751938326767E-2</v>
      </c>
      <c r="F78" s="1">
        <f>Table10[[#This Row],[Avg CTR]]-Table10[[#This Row],[LT Model]]</f>
        <v>-3.6261152747023434E-3</v>
      </c>
      <c r="G78" s="1">
        <f>VLOOKUP(Table10[[#This Row],[Month]],Table11[],2,FALSE)+Table10[[#This Row],[LT Model]]</f>
        <v>4.2568348558545327E-2</v>
      </c>
      <c r="H78" s="1">
        <f>ABS((Table10[[#This Row],[Avg CTR]]-Table10[[#This Row],[Seasonal Model]])/Table10[[#This Row],[Avg CTR]])</f>
        <v>0.1644686319878256</v>
      </c>
      <c r="K78" t="s">
        <v>13</v>
      </c>
      <c r="L78" s="1">
        <f>AVERAGEIF(Table10[Month],Table11[[#This Row],[Month]],Table10[Avg CTR - LT Model])</f>
        <v>-1.2005403379781437E-2</v>
      </c>
    </row>
    <row r="79" spans="1:15" x14ac:dyDescent="0.25">
      <c r="B79" t="s">
        <v>14</v>
      </c>
      <c r="C79" s="1">
        <v>5.0125078938196517E-2</v>
      </c>
      <c r="D79">
        <v>12</v>
      </c>
      <c r="E79" s="1">
        <f>Table10[[#This Row],[Periods]]*$O$67+$O$68</f>
        <v>5.4565771415707259E-2</v>
      </c>
      <c r="F79" s="1">
        <f>Table10[[#This Row],[Avg CTR]]-Table10[[#This Row],[LT Model]]</f>
        <v>-4.4406924775107423E-3</v>
      </c>
      <c r="G79" s="1">
        <f>VLOOKUP(Table10[[#This Row],[Month]],Table11[],2,FALSE)+Table10[[#This Row],[LT Model]]</f>
        <v>4.5131020473425841E-2</v>
      </c>
      <c r="H79" s="1">
        <f>ABS((Table10[[#This Row],[Avg CTR]]-Table10[[#This Row],[Seasonal Model]])/Table10[[#This Row],[Avg CTR]])</f>
        <v>9.9631932169688478E-2</v>
      </c>
      <c r="K79" t="s">
        <v>14</v>
      </c>
      <c r="L79" s="1">
        <f>AVERAGEIF(Table10[Month],Table11[[#This Row],[Month]],Table10[Avg CTR - LT Model])</f>
        <v>-9.43475094228142E-3</v>
      </c>
    </row>
    <row r="80" spans="1:15" x14ac:dyDescent="0.25">
      <c r="A80">
        <v>2021</v>
      </c>
      <c r="B80" t="s">
        <v>3</v>
      </c>
      <c r="C80" s="1">
        <v>5.6589204930794987E-2</v>
      </c>
      <c r="D80">
        <v>13</v>
      </c>
      <c r="E80" s="1">
        <f>Table10[[#This Row],[Periods]]*$O$67+$O$68</f>
        <v>5.4557790893087751E-2</v>
      </c>
      <c r="F80" s="1">
        <f>Table10[[#This Row],[Avg CTR]]-Table10[[#This Row],[LT Model]]</f>
        <v>2.0314140377072354E-3</v>
      </c>
      <c r="G80" s="1">
        <f>VLOOKUP(Table10[[#This Row],[Month]],Table11[],2,FALSE)+Table10[[#This Row],[LT Model]]</f>
        <v>4.3277063353155946E-2</v>
      </c>
      <c r="H80" s="1">
        <f>ABS((Table10[[#This Row],[Avg CTR]]-Table10[[#This Row],[Seasonal Model]])/Table10[[#This Row],[Avg CTR]])</f>
        <v>0.23524171427958648</v>
      </c>
    </row>
    <row r="81" spans="1:12" x14ac:dyDescent="0.25">
      <c r="B81" t="s">
        <v>4</v>
      </c>
      <c r="C81" s="1">
        <v>5.6088691038273297E-2</v>
      </c>
      <c r="D81">
        <v>14</v>
      </c>
      <c r="E81" s="1">
        <f>Table10[[#This Row],[Periods]]*$O$67+$O$68</f>
        <v>5.4549810370468244E-2</v>
      </c>
      <c r="F81" s="1">
        <f>Table10[[#This Row],[Avg CTR]]-Table10[[#This Row],[LT Model]]</f>
        <v>1.5388806678050537E-3</v>
      </c>
      <c r="G81" s="1">
        <f>VLOOKUP(Table10[[#This Row],[Month]],Table11[],2,FALSE)+Table10[[#This Row],[LT Model]]</f>
        <v>4.3737684166448805E-2</v>
      </c>
      <c r="H81" s="1">
        <f>ABS((Table10[[#This Row],[Avg CTR]]-Table10[[#This Row],[Seasonal Model]])/Table10[[#This Row],[Avg CTR]])</f>
        <v>0.22020494048250339</v>
      </c>
      <c r="K81" s="12" t="s">
        <v>22</v>
      </c>
      <c r="L81" s="13">
        <f>AVERAGE(H68:H115)</f>
        <v>0.19541148565867231</v>
      </c>
    </row>
    <row r="82" spans="1:12" x14ac:dyDescent="0.25">
      <c r="B82" t="s">
        <v>5</v>
      </c>
      <c r="C82" s="1">
        <v>5.5325756753749011E-2</v>
      </c>
      <c r="D82">
        <v>15</v>
      </c>
      <c r="E82" s="1">
        <f>Table10[[#This Row],[Periods]]*$O$67+$O$68</f>
        <v>5.4541829847848743E-2</v>
      </c>
      <c r="F82" s="1">
        <f>Table10[[#This Row],[Avg CTR]]-Table10[[#This Row],[LT Model]]</f>
        <v>7.8392690590026876E-4</v>
      </c>
      <c r="G82" s="1">
        <f>VLOOKUP(Table10[[#This Row],[Month]],Table11[],2,FALSE)+Table10[[#This Row],[LT Model]]</f>
        <v>4.4240278944696509E-2</v>
      </c>
      <c r="H82" s="1">
        <f>ABS((Table10[[#This Row],[Avg CTR]]-Table10[[#This Row],[Seasonal Model]])/Table10[[#This Row],[Avg CTR]])</f>
        <v>0.20036739593808309</v>
      </c>
    </row>
    <row r="83" spans="1:12" x14ac:dyDescent="0.25">
      <c r="B83" t="s">
        <v>6</v>
      </c>
      <c r="C83" s="1">
        <v>5.6860845334805669E-2</v>
      </c>
      <c r="D83">
        <v>16</v>
      </c>
      <c r="E83" s="1">
        <f>Table10[[#This Row],[Periods]]*$O$67+$O$68</f>
        <v>5.4533849325229235E-2</v>
      </c>
      <c r="F83" s="1">
        <f>Table10[[#This Row],[Avg CTR]]-Table10[[#This Row],[LT Model]]</f>
        <v>2.3269960095764347E-3</v>
      </c>
      <c r="G83" s="1">
        <f>VLOOKUP(Table10[[#This Row],[Month]],Table11[],2,FALSE)+Table10[[#This Row],[LT Model]]</f>
        <v>4.3577210652737904E-2</v>
      </c>
      <c r="H83" s="1">
        <f>ABS((Table10[[#This Row],[Avg CTR]]-Table10[[#This Row],[Seasonal Model]])/Table10[[#This Row],[Avg CTR]])</f>
        <v>0.23361655289947977</v>
      </c>
    </row>
    <row r="84" spans="1:12" x14ac:dyDescent="0.25">
      <c r="B84" t="s">
        <v>7</v>
      </c>
      <c r="C84" s="1">
        <v>5.1682003989615137E-2</v>
      </c>
      <c r="D84">
        <v>17</v>
      </c>
      <c r="E84" s="1">
        <f>Table10[[#This Row],[Periods]]*$O$67+$O$68</f>
        <v>5.4525868802609727E-2</v>
      </c>
      <c r="F84" s="1">
        <f>Table10[[#This Row],[Avg CTR]]-Table10[[#This Row],[LT Model]]</f>
        <v>-2.8438648129945898E-3</v>
      </c>
      <c r="G84" s="1">
        <f>VLOOKUP(Table10[[#This Row],[Month]],Table11[],2,FALSE)+Table10[[#This Row],[LT Model]]</f>
        <v>4.1625868943241412E-2</v>
      </c>
      <c r="H84" s="1">
        <f>ABS((Table10[[#This Row],[Avg CTR]]-Table10[[#This Row],[Seasonal Model]])/Table10[[#This Row],[Avg CTR]])</f>
        <v>0.19457711137506165</v>
      </c>
    </row>
    <row r="85" spans="1:12" x14ac:dyDescent="0.25">
      <c r="B85" t="s">
        <v>8</v>
      </c>
      <c r="C85" s="1">
        <v>5.4953543456603929E-2</v>
      </c>
      <c r="D85">
        <v>18</v>
      </c>
      <c r="E85" s="1">
        <f>Table10[[#This Row],[Periods]]*$O$67+$O$68</f>
        <v>5.4517888279990219E-2</v>
      </c>
      <c r="F85" s="1">
        <f>Table10[[#This Row],[Avg CTR]]-Table10[[#This Row],[LT Model]]</f>
        <v>4.3565517661370984E-4</v>
      </c>
      <c r="G85" s="1">
        <f>VLOOKUP(Table10[[#This Row],[Month]],Table11[],2,FALSE)+Table10[[#This Row],[LT Model]]</f>
        <v>4.6962806606939807E-2</v>
      </c>
      <c r="H85" s="1">
        <f>ABS((Table10[[#This Row],[Avg CTR]]-Table10[[#This Row],[Seasonal Model]])/Table10[[#This Row],[Avg CTR]])</f>
        <v>0.14540894630342263</v>
      </c>
    </row>
    <row r="86" spans="1:12" x14ac:dyDescent="0.25">
      <c r="B86" t="s">
        <v>9</v>
      </c>
      <c r="C86" s="1">
        <v>5.3789641479593205E-2</v>
      </c>
      <c r="D86">
        <v>19</v>
      </c>
      <c r="E86" s="1">
        <f>Table10[[#This Row],[Periods]]*$O$67+$O$68</f>
        <v>5.4509907757370711E-2</v>
      </c>
      <c r="F86" s="1">
        <f>Table10[[#This Row],[Avg CTR]]-Table10[[#This Row],[LT Model]]</f>
        <v>-7.2026627777750651E-4</v>
      </c>
      <c r="G86" s="1">
        <f>VLOOKUP(Table10[[#This Row],[Month]],Table11[],2,FALSE)+Table10[[#This Row],[LT Model]]</f>
        <v>4.2704553401950993E-2</v>
      </c>
      <c r="H86" s="1">
        <f>ABS((Table10[[#This Row],[Avg CTR]]-Table10[[#This Row],[Seasonal Model]])/Table10[[#This Row],[Avg CTR]])</f>
        <v>0.20608220788844056</v>
      </c>
    </row>
    <row r="87" spans="1:12" x14ac:dyDescent="0.25">
      <c r="B87" t="s">
        <v>10</v>
      </c>
      <c r="C87" s="1">
        <v>5.1754366859822279E-2</v>
      </c>
      <c r="D87">
        <v>20</v>
      </c>
      <c r="E87" s="1">
        <f>Table10[[#This Row],[Periods]]*$O$67+$O$68</f>
        <v>5.4501927234751203E-2</v>
      </c>
      <c r="F87" s="1">
        <f>Table10[[#This Row],[Avg CTR]]-Table10[[#This Row],[LT Model]]</f>
        <v>-2.7475603749289243E-3</v>
      </c>
      <c r="G87" s="1">
        <f>VLOOKUP(Table10[[#This Row],[Month]],Table11[],2,FALSE)+Table10[[#This Row],[LT Model]]</f>
        <v>4.4555587918400884E-2</v>
      </c>
      <c r="H87" s="1">
        <f>ABS((Table10[[#This Row],[Avg CTR]]-Table10[[#This Row],[Seasonal Model]])/Table10[[#This Row],[Avg CTR]])</f>
        <v>0.13909510207939418</v>
      </c>
    </row>
    <row r="88" spans="1:12" x14ac:dyDescent="0.25">
      <c r="B88" t="s">
        <v>11</v>
      </c>
      <c r="C88" s="1">
        <v>5.5940712449187378E-2</v>
      </c>
      <c r="D88">
        <v>21</v>
      </c>
      <c r="E88" s="1">
        <f>Table10[[#This Row],[Periods]]*$O$67+$O$68</f>
        <v>5.4493946712131702E-2</v>
      </c>
      <c r="F88" s="1">
        <f>Table10[[#This Row],[Avg CTR]]-Table10[[#This Row],[LT Model]]</f>
        <v>1.4467657370556761E-3</v>
      </c>
      <c r="G88" s="1">
        <f>VLOOKUP(Table10[[#This Row],[Month]],Table11[],2,FALSE)+Table10[[#This Row],[LT Model]]</f>
        <v>4.2572574188404502E-2</v>
      </c>
      <c r="H88" s="1">
        <f>ABS((Table10[[#This Row],[Avg CTR]]-Table10[[#This Row],[Seasonal Model]])/Table10[[#This Row],[Avg CTR]])</f>
        <v>0.23896975343182403</v>
      </c>
    </row>
    <row r="89" spans="1:12" x14ac:dyDescent="0.25">
      <c r="B89" t="s">
        <v>12</v>
      </c>
      <c r="C89" s="1">
        <v>4.9544130334473795E-2</v>
      </c>
      <c r="D89">
        <v>22</v>
      </c>
      <c r="E89" s="1">
        <f>Table10[[#This Row],[Periods]]*$O$67+$O$68</f>
        <v>5.4485966189512194E-2</v>
      </c>
      <c r="F89" s="1">
        <f>Table10[[#This Row],[Avg CTR]]-Table10[[#This Row],[LT Model]]</f>
        <v>-4.9418358550383998E-3</v>
      </c>
      <c r="G89" s="1">
        <f>VLOOKUP(Table10[[#This Row],[Month]],Table11[],2,FALSE)+Table10[[#This Row],[LT Model]]</f>
        <v>4.3261473468578102E-2</v>
      </c>
      <c r="H89" s="1">
        <f>ABS((Table10[[#This Row],[Avg CTR]]-Table10[[#This Row],[Seasonal Model]])/Table10[[#This Row],[Avg CTR]])</f>
        <v>0.12680930765120516</v>
      </c>
    </row>
    <row r="90" spans="1:12" x14ac:dyDescent="0.25">
      <c r="B90" t="s">
        <v>13</v>
      </c>
      <c r="C90" s="1">
        <v>4.9532919295252734E-2</v>
      </c>
      <c r="D90">
        <v>23</v>
      </c>
      <c r="E90" s="1">
        <f>Table10[[#This Row],[Periods]]*$O$67+$O$68</f>
        <v>5.4477985666892687E-2</v>
      </c>
      <c r="F90" s="1">
        <f>Table10[[#This Row],[Avg CTR]]-Table10[[#This Row],[LT Model]]</f>
        <v>-4.9450663716399529E-3</v>
      </c>
      <c r="G90" s="1">
        <f>VLOOKUP(Table10[[#This Row],[Month]],Table11[],2,FALSE)+Table10[[#This Row],[LT Model]]</f>
        <v>4.2472582287111246E-2</v>
      </c>
      <c r="H90" s="1">
        <f>ABS((Table10[[#This Row],[Avg CTR]]-Table10[[#This Row],[Seasonal Model]])/Table10[[#This Row],[Avg CTR]])</f>
        <v>0.14253827774730318</v>
      </c>
    </row>
    <row r="91" spans="1:12" x14ac:dyDescent="0.25">
      <c r="B91" t="s">
        <v>14</v>
      </c>
      <c r="C91" s="1">
        <v>5.7377598495630823E-2</v>
      </c>
      <c r="D91">
        <v>24</v>
      </c>
      <c r="E91" s="1">
        <f>Table10[[#This Row],[Periods]]*$O$67+$O$68</f>
        <v>5.4470005144273179E-2</v>
      </c>
      <c r="F91" s="1">
        <f>Table10[[#This Row],[Avg CTR]]-Table10[[#This Row],[LT Model]]</f>
        <v>2.9075933513576444E-3</v>
      </c>
      <c r="G91" s="1">
        <f>VLOOKUP(Table10[[#This Row],[Month]],Table11[],2,FALSE)+Table10[[#This Row],[LT Model]]</f>
        <v>4.503525420199176E-2</v>
      </c>
      <c r="H91" s="1">
        <f>ABS((Table10[[#This Row],[Avg CTR]]-Table10[[#This Row],[Seasonal Model]])/Table10[[#This Row],[Avg CTR]])</f>
        <v>0.21510736972686134</v>
      </c>
    </row>
    <row r="92" spans="1:12" x14ac:dyDescent="0.25">
      <c r="A92">
        <v>2022</v>
      </c>
      <c r="B92" t="s">
        <v>3</v>
      </c>
      <c r="C92" s="1">
        <v>5.3340729192484518E-2</v>
      </c>
      <c r="D92">
        <v>25</v>
      </c>
      <c r="E92" s="1">
        <f>Table10[[#This Row],[Periods]]*$O$67+$O$68</f>
        <v>5.4462024621653671E-2</v>
      </c>
      <c r="F92" s="1">
        <f>Table10[[#This Row],[Avg CTR]]-Table10[[#This Row],[LT Model]]</f>
        <v>-1.1212954291691529E-3</v>
      </c>
      <c r="G92" s="1">
        <f>VLOOKUP(Table10[[#This Row],[Month]],Table11[],2,FALSE)+Table10[[#This Row],[LT Model]]</f>
        <v>4.3181297081721866E-2</v>
      </c>
      <c r="H92" s="1">
        <f>ABS((Table10[[#This Row],[Avg CTR]]-Table10[[#This Row],[Seasonal Model]])/Table10[[#This Row],[Avg CTR]])</f>
        <v>0.19046294013157347</v>
      </c>
      <c r="K92" t="s">
        <v>23</v>
      </c>
      <c r="L92" t="s">
        <v>2</v>
      </c>
    </row>
    <row r="93" spans="1:12" x14ac:dyDescent="0.25">
      <c r="B93" t="s">
        <v>4</v>
      </c>
      <c r="C93" s="1">
        <v>5.1841638728318831E-2</v>
      </c>
      <c r="D93">
        <v>26</v>
      </c>
      <c r="E93" s="1">
        <f>Table10[[#This Row],[Periods]]*$O$67+$O$68</f>
        <v>5.445404409903417E-2</v>
      </c>
      <c r="F93" s="1">
        <f>Table10[[#This Row],[Avg CTR]]-Table10[[#This Row],[LT Model]]</f>
        <v>-2.6124053707153386E-3</v>
      </c>
      <c r="G93" s="1">
        <f>VLOOKUP(Table10[[#This Row],[Month]],Table11[],2,FALSE)+Table10[[#This Row],[LT Model]]</f>
        <v>4.3641917895014731E-2</v>
      </c>
      <c r="H93" s="1">
        <f>ABS((Table10[[#This Row],[Avg CTR]]-Table10[[#This Row],[Seasonal Model]])/Table10[[#This Row],[Avg CTR]])</f>
        <v>0.15816862727421749</v>
      </c>
      <c r="K93" t="s">
        <v>3</v>
      </c>
      <c r="L93" s="1">
        <v>4.2989764538853711E-2</v>
      </c>
    </row>
    <row r="94" spans="1:12" x14ac:dyDescent="0.25">
      <c r="B94" t="s">
        <v>5</v>
      </c>
      <c r="C94" s="1">
        <v>5.3246828891811378E-2</v>
      </c>
      <c r="D94">
        <v>27</v>
      </c>
      <c r="E94" s="1">
        <f>Table10[[#This Row],[Periods]]*$O$67+$O$68</f>
        <v>5.4446063576414662E-2</v>
      </c>
      <c r="F94" s="1">
        <f>Table10[[#This Row],[Avg CTR]]-Table10[[#This Row],[LT Model]]</f>
        <v>-1.1992346846032842E-3</v>
      </c>
      <c r="G94" s="1">
        <f>VLOOKUP(Table10[[#This Row],[Month]],Table11[],2,FALSE)+Table10[[#This Row],[LT Model]]</f>
        <v>4.4144512673262429E-2</v>
      </c>
      <c r="H94" s="1">
        <f>ABS((Table10[[#This Row],[Avg CTR]]-Table10[[#This Row],[Seasonal Model]])/Table10[[#This Row],[Avg CTR]])</f>
        <v>0.17094569588441272</v>
      </c>
      <c r="K94" t="s">
        <v>4</v>
      </c>
      <c r="L94" s="1">
        <v>4.345038535214657E-2</v>
      </c>
    </row>
    <row r="95" spans="1:12" x14ac:dyDescent="0.25">
      <c r="B95" t="s">
        <v>6</v>
      </c>
      <c r="C95" s="1">
        <v>6.0557277813242126E-2</v>
      </c>
      <c r="D95">
        <v>28</v>
      </c>
      <c r="E95" s="1">
        <f>Table10[[#This Row],[Periods]]*$O$67+$O$68</f>
        <v>5.4438083053795154E-2</v>
      </c>
      <c r="F95" s="1">
        <f>Table10[[#This Row],[Avg CTR]]-Table10[[#This Row],[LT Model]]</f>
        <v>6.119194759446972E-3</v>
      </c>
      <c r="G95" s="1">
        <f>VLOOKUP(Table10[[#This Row],[Month]],Table11[],2,FALSE)+Table10[[#This Row],[LT Model]]</f>
        <v>4.3481444381303823E-2</v>
      </c>
      <c r="H95" s="1">
        <f>ABS((Table10[[#This Row],[Avg CTR]]-Table10[[#This Row],[Seasonal Model]])/Table10[[#This Row],[Avg CTR]])</f>
        <v>0.28197822043124127</v>
      </c>
      <c r="K95" t="s">
        <v>5</v>
      </c>
      <c r="L95" s="1">
        <v>4.3952980130394267E-2</v>
      </c>
    </row>
    <row r="96" spans="1:12" x14ac:dyDescent="0.25">
      <c r="B96" t="s">
        <v>7</v>
      </c>
      <c r="C96" s="1">
        <v>4.7141089703084192E-2</v>
      </c>
      <c r="D96">
        <v>29</v>
      </c>
      <c r="E96" s="1">
        <f>Table10[[#This Row],[Periods]]*$O$67+$O$68</f>
        <v>5.4430102531175646E-2</v>
      </c>
      <c r="F96" s="1">
        <f>Table10[[#This Row],[Avg CTR]]-Table10[[#This Row],[LT Model]]</f>
        <v>-7.289012828091454E-3</v>
      </c>
      <c r="G96" s="1">
        <f>VLOOKUP(Table10[[#This Row],[Month]],Table11[],2,FALSE)+Table10[[#This Row],[LT Model]]</f>
        <v>4.1530102671807331E-2</v>
      </c>
      <c r="H96" s="1">
        <f>ABS((Table10[[#This Row],[Avg CTR]]-Table10[[#This Row],[Seasonal Model]])/Table10[[#This Row],[Avg CTR]])</f>
        <v>0.11902539942579571</v>
      </c>
      <c r="K96" t="s">
        <v>6</v>
      </c>
      <c r="L96" s="1">
        <v>4.3289911838435662E-2</v>
      </c>
    </row>
    <row r="97" spans="1:12" x14ac:dyDescent="0.25">
      <c r="B97" t="s">
        <v>8</v>
      </c>
      <c r="C97" s="1">
        <v>6.0388543264081697E-2</v>
      </c>
      <c r="D97">
        <v>30</v>
      </c>
      <c r="E97" s="1">
        <f>Table10[[#This Row],[Periods]]*$O$67+$O$68</f>
        <v>5.4422122008556138E-2</v>
      </c>
      <c r="F97" s="1">
        <f>Table10[[#This Row],[Avg CTR]]-Table10[[#This Row],[LT Model]]</f>
        <v>5.9664212555255586E-3</v>
      </c>
      <c r="G97" s="1">
        <f>VLOOKUP(Table10[[#This Row],[Month]],Table11[],2,FALSE)+Table10[[#This Row],[LT Model]]</f>
        <v>4.6867040335505726E-2</v>
      </c>
      <c r="H97" s="1">
        <f>ABS((Table10[[#This Row],[Avg CTR]]-Table10[[#This Row],[Seasonal Model]])/Table10[[#This Row],[Avg CTR]])</f>
        <v>0.22390841371095602</v>
      </c>
      <c r="K97" t="s">
        <v>7</v>
      </c>
      <c r="L97" s="1">
        <v>4.133857012893917E-2</v>
      </c>
    </row>
    <row r="98" spans="1:12" x14ac:dyDescent="0.25">
      <c r="B98" t="s">
        <v>9</v>
      </c>
      <c r="C98" s="1">
        <v>4.9759140219705553E-2</v>
      </c>
      <c r="D98">
        <v>31</v>
      </c>
      <c r="E98" s="1">
        <f>Table10[[#This Row],[Periods]]*$O$67+$O$68</f>
        <v>5.441414148593663E-2</v>
      </c>
      <c r="F98" s="1">
        <f>Table10[[#This Row],[Avg CTR]]-Table10[[#This Row],[LT Model]]</f>
        <v>-4.6550012662310777E-3</v>
      </c>
      <c r="G98" s="1">
        <f>VLOOKUP(Table10[[#This Row],[Month]],Table11[],2,FALSE)+Table10[[#This Row],[LT Model]]</f>
        <v>4.2608787130516912E-2</v>
      </c>
      <c r="H98" s="1">
        <f>ABS((Table10[[#This Row],[Avg CTR]]-Table10[[#This Row],[Seasonal Model]])/Table10[[#This Row],[Avg CTR]])</f>
        <v>0.14369928936909096</v>
      </c>
      <c r="K98" t="s">
        <v>8</v>
      </c>
      <c r="L98" s="1">
        <v>4.6675507792637565E-2</v>
      </c>
    </row>
    <row r="99" spans="1:12" x14ac:dyDescent="0.25">
      <c r="B99" t="s">
        <v>10</v>
      </c>
      <c r="C99" s="1">
        <v>5.530976107077934E-2</v>
      </c>
      <c r="D99">
        <v>32</v>
      </c>
      <c r="E99" s="1">
        <f>Table10[[#This Row],[Periods]]*$O$67+$O$68</f>
        <v>5.4406160963317129E-2</v>
      </c>
      <c r="F99" s="1">
        <f>Table10[[#This Row],[Avg CTR]]-Table10[[#This Row],[LT Model]]</f>
        <v>9.036001074622102E-4</v>
      </c>
      <c r="G99" s="1">
        <f>VLOOKUP(Table10[[#This Row],[Month]],Table11[],2,FALSE)+Table10[[#This Row],[LT Model]]</f>
        <v>4.445982164696681E-2</v>
      </c>
      <c r="H99" s="1">
        <f>ABS((Table10[[#This Row],[Avg CTR]]-Table10[[#This Row],[Seasonal Model]])/Table10[[#This Row],[Avg CTR]])</f>
        <v>0.19616681059113547</v>
      </c>
      <c r="K99" t="s">
        <v>9</v>
      </c>
      <c r="L99" s="1">
        <v>4.2417254587648751E-2</v>
      </c>
    </row>
    <row r="100" spans="1:12" x14ac:dyDescent="0.25">
      <c r="B100" t="s">
        <v>11</v>
      </c>
      <c r="C100" s="1">
        <v>5.7671494527965758E-2</v>
      </c>
      <c r="D100">
        <v>33</v>
      </c>
      <c r="E100" s="1">
        <f>Table10[[#This Row],[Periods]]*$O$67+$O$68</f>
        <v>5.4398180440697622E-2</v>
      </c>
      <c r="F100" s="1">
        <f>Table10[[#This Row],[Avg CTR]]-Table10[[#This Row],[LT Model]]</f>
        <v>3.2733140872681366E-3</v>
      </c>
      <c r="G100" s="1">
        <f>VLOOKUP(Table10[[#This Row],[Month]],Table11[],2,FALSE)+Table10[[#This Row],[LT Model]]</f>
        <v>4.2476807916970422E-2</v>
      </c>
      <c r="H100" s="1">
        <f>ABS((Table10[[#This Row],[Avg CTR]]-Table10[[#This Row],[Seasonal Model]])/Table10[[#This Row],[Avg CTR]])</f>
        <v>0.26346961762239762</v>
      </c>
      <c r="K100" t="s">
        <v>10</v>
      </c>
      <c r="L100" s="1">
        <v>4.4268289104098649E-2</v>
      </c>
    </row>
    <row r="101" spans="1:12" x14ac:dyDescent="0.25">
      <c r="B101" t="s">
        <v>12</v>
      </c>
      <c r="C101" s="1">
        <v>4.8054215502032961E-2</v>
      </c>
      <c r="D101">
        <v>34</v>
      </c>
      <c r="E101" s="1">
        <f>Table10[[#This Row],[Periods]]*$O$67+$O$68</f>
        <v>5.4390199918078114E-2</v>
      </c>
      <c r="F101" s="1">
        <f>Table10[[#This Row],[Avg CTR]]-Table10[[#This Row],[LT Model]]</f>
        <v>-6.3359844160451526E-3</v>
      </c>
      <c r="G101" s="1">
        <f>VLOOKUP(Table10[[#This Row],[Month]],Table11[],2,FALSE)+Table10[[#This Row],[LT Model]]</f>
        <v>4.3165707197144021E-2</v>
      </c>
      <c r="H101" s="1">
        <f>ABS((Table10[[#This Row],[Avg CTR]]-Table10[[#This Row],[Seasonal Model]])/Table10[[#This Row],[Avg CTR]])</f>
        <v>0.1017290211445056</v>
      </c>
      <c r="K101" t="s">
        <v>11</v>
      </c>
      <c r="L101" s="1">
        <v>4.228527537410226E-2</v>
      </c>
    </row>
    <row r="102" spans="1:12" x14ac:dyDescent="0.25">
      <c r="B102" t="s">
        <v>13</v>
      </c>
      <c r="C102" s="1">
        <v>5.5845514454807794E-2</v>
      </c>
      <c r="D102">
        <v>35</v>
      </c>
      <c r="E102" s="1">
        <f>Table10[[#This Row],[Periods]]*$O$67+$O$68</f>
        <v>5.4382219395458606E-2</v>
      </c>
      <c r="F102" s="1">
        <f>Table10[[#This Row],[Avg CTR]]-Table10[[#This Row],[LT Model]]</f>
        <v>1.4632950593491886E-3</v>
      </c>
      <c r="G102" s="1">
        <f>VLOOKUP(Table10[[#This Row],[Month]],Table11[],2,FALSE)+Table10[[#This Row],[LT Model]]</f>
        <v>4.2376816015677166E-2</v>
      </c>
      <c r="H102" s="1">
        <f>ABS((Table10[[#This Row],[Avg CTR]]-Table10[[#This Row],[Seasonal Model]])/Table10[[#This Row],[Avg CTR]])</f>
        <v>0.24117780220343366</v>
      </c>
      <c r="K102" t="s">
        <v>12</v>
      </c>
      <c r="L102" s="1">
        <v>4.297417465427586E-2</v>
      </c>
    </row>
    <row r="103" spans="1:12" x14ac:dyDescent="0.25">
      <c r="B103" t="s">
        <v>14</v>
      </c>
      <c r="C103" s="1">
        <v>5.8630334557880456E-2</v>
      </c>
      <c r="D103">
        <v>36</v>
      </c>
      <c r="E103" s="1">
        <f>Table10[[#This Row],[Periods]]*$O$67+$O$68</f>
        <v>5.4374238872839098E-2</v>
      </c>
      <c r="F103" s="1">
        <f>Table10[[#This Row],[Avg CTR]]-Table10[[#This Row],[LT Model]]</f>
        <v>4.2560956850413584E-3</v>
      </c>
      <c r="G103" s="1">
        <f>VLOOKUP(Table10[[#This Row],[Month]],Table11[],2,FALSE)+Table10[[#This Row],[LT Model]]</f>
        <v>4.493948793055768E-2</v>
      </c>
      <c r="H103" s="1">
        <f>ABS((Table10[[#This Row],[Avg CTR]]-Table10[[#This Row],[Seasonal Model]])/Table10[[#This Row],[Avg CTR]])</f>
        <v>0.23351131680490472</v>
      </c>
      <c r="K103" t="s">
        <v>13</v>
      </c>
      <c r="L103" s="1">
        <v>4.2185283472809004E-2</v>
      </c>
    </row>
    <row r="104" spans="1:12" x14ac:dyDescent="0.25">
      <c r="A104">
        <v>2023</v>
      </c>
      <c r="B104" t="s">
        <v>3</v>
      </c>
      <c r="C104" s="1">
        <v>4.736223562329283E-2</v>
      </c>
      <c r="D104">
        <v>37</v>
      </c>
      <c r="E104" s="1">
        <f>Table10[[#This Row],[Periods]]*$O$67+$O$68</f>
        <v>5.436625835021959E-2</v>
      </c>
      <c r="F104" s="1">
        <f>Table10[[#This Row],[Avg CTR]]-Table10[[#This Row],[LT Model]]</f>
        <v>-7.0040227269267605E-3</v>
      </c>
      <c r="G104" s="1">
        <f>VLOOKUP(Table10[[#This Row],[Month]],Table11[],2,FALSE)+Table10[[#This Row],[LT Model]]</f>
        <v>4.3085530810287785E-2</v>
      </c>
      <c r="H104" s="1">
        <f>ABS((Table10[[#This Row],[Avg CTR]]-Table10[[#This Row],[Seasonal Model]])/Table10[[#This Row],[Avg CTR]])</f>
        <v>9.0297781697233764E-2</v>
      </c>
      <c r="K104" t="s">
        <v>14</v>
      </c>
      <c r="L104" s="1">
        <v>4.4747955387689518E-2</v>
      </c>
    </row>
    <row r="105" spans="1:12" x14ac:dyDescent="0.25">
      <c r="B105" t="s">
        <v>4</v>
      </c>
      <c r="C105" s="1">
        <v>5.3350670280022362E-2</v>
      </c>
      <c r="D105">
        <v>38</v>
      </c>
      <c r="E105" s="1">
        <f>Table10[[#This Row],[Periods]]*$O$67+$O$68</f>
        <v>5.4358277827600089E-2</v>
      </c>
      <c r="F105" s="1">
        <f>Table10[[#This Row],[Avg CTR]]-Table10[[#This Row],[LT Model]]</f>
        <v>-1.0076075475777269E-3</v>
      </c>
      <c r="G105" s="1">
        <f>VLOOKUP(Table10[[#This Row],[Month]],Table11[],2,FALSE)+Table10[[#This Row],[LT Model]]</f>
        <v>4.3546151623580651E-2</v>
      </c>
      <c r="H105" s="1">
        <f>ABS((Table10[[#This Row],[Avg CTR]]-Table10[[#This Row],[Seasonal Model]])/Table10[[#This Row],[Avg CTR]])</f>
        <v>0.18377498548716645</v>
      </c>
    </row>
    <row r="106" spans="1:12" x14ac:dyDescent="0.25">
      <c r="B106" t="s">
        <v>5</v>
      </c>
      <c r="C106" s="1">
        <v>5.3577874573510299E-2</v>
      </c>
      <c r="D106">
        <v>39</v>
      </c>
      <c r="E106" s="1">
        <f>Table10[[#This Row],[Periods]]*$O$67+$O$68</f>
        <v>5.4350297304980581E-2</v>
      </c>
      <c r="F106" s="1">
        <f>Table10[[#This Row],[Avg CTR]]-Table10[[#This Row],[LT Model]]</f>
        <v>-7.7242273147028195E-4</v>
      </c>
      <c r="G106" s="1">
        <f>VLOOKUP(Table10[[#This Row],[Month]],Table11[],2,FALSE)+Table10[[#This Row],[LT Model]]</f>
        <v>4.4048746401828348E-2</v>
      </c>
      <c r="H106" s="1">
        <f>ABS((Table10[[#This Row],[Avg CTR]]-Table10[[#This Row],[Seasonal Model]])/Table10[[#This Row],[Avg CTR]])</f>
        <v>0.17785565865640543</v>
      </c>
    </row>
    <row r="107" spans="1:12" x14ac:dyDescent="0.25">
      <c r="B107" t="s">
        <v>6</v>
      </c>
      <c r="C107" s="1">
        <v>5.402082997900922E-2</v>
      </c>
      <c r="D107">
        <v>40</v>
      </c>
      <c r="E107" s="1">
        <f>Table10[[#This Row],[Periods]]*$O$67+$O$68</f>
        <v>5.4342316782361073E-2</v>
      </c>
      <c r="F107" s="1">
        <f>Table10[[#This Row],[Avg CTR]]-Table10[[#This Row],[LT Model]]</f>
        <v>-3.2148680335185309E-4</v>
      </c>
      <c r="G107" s="1">
        <f>VLOOKUP(Table10[[#This Row],[Month]],Table11[],2,FALSE)+Table10[[#This Row],[LT Model]]</f>
        <v>4.3385678109869742E-2</v>
      </c>
      <c r="H107" s="1">
        <f>ABS((Table10[[#This Row],[Avg CTR]]-Table10[[#This Row],[Seasonal Model]])/Table10[[#This Row],[Avg CTR]])</f>
        <v>0.19687131562532378</v>
      </c>
    </row>
    <row r="108" spans="1:12" x14ac:dyDescent="0.25">
      <c r="B108" t="s">
        <v>7</v>
      </c>
      <c r="C108" s="1">
        <v>5.2314109589035034E-2</v>
      </c>
      <c r="D108">
        <v>41</v>
      </c>
      <c r="E108" s="1">
        <f>Table10[[#This Row],[Periods]]*$O$67+$O$68</f>
        <v>5.4334336259741566E-2</v>
      </c>
      <c r="F108" s="1">
        <f>Table10[[#This Row],[Avg CTR]]-Table10[[#This Row],[LT Model]]</f>
        <v>-2.0202266707065319E-3</v>
      </c>
      <c r="G108" s="1">
        <f>VLOOKUP(Table10[[#This Row],[Month]],Table11[],2,FALSE)+Table10[[#This Row],[LT Model]]</f>
        <v>4.1434336400373251E-2</v>
      </c>
      <c r="H108" s="1">
        <f>ABS((Table10[[#This Row],[Avg CTR]]-Table10[[#This Row],[Seasonal Model]])/Table10[[#This Row],[Avg CTR]])</f>
        <v>0.20797014943253797</v>
      </c>
    </row>
    <row r="109" spans="1:12" x14ac:dyDescent="0.25">
      <c r="B109" t="s">
        <v>8</v>
      </c>
      <c r="C109" s="1">
        <v>6.1357543582763657E-2</v>
      </c>
      <c r="D109">
        <v>42</v>
      </c>
      <c r="E109" s="1">
        <f>Table10[[#This Row],[Periods]]*$O$67+$O$68</f>
        <v>5.4326355737122058E-2</v>
      </c>
      <c r="F109" s="1">
        <f>Table10[[#This Row],[Avg CTR]]-Table10[[#This Row],[LT Model]]</f>
        <v>7.0311878456415997E-3</v>
      </c>
      <c r="G109" s="1">
        <f>VLOOKUP(Table10[[#This Row],[Month]],Table11[],2,FALSE)+Table10[[#This Row],[LT Model]]</f>
        <v>4.6771274064071645E-2</v>
      </c>
      <c r="H109" s="1">
        <f>ABS((Table10[[#This Row],[Avg CTR]]-Table10[[#This Row],[Seasonal Model]])/Table10[[#This Row],[Avg CTR]])</f>
        <v>0.23772577366981709</v>
      </c>
    </row>
    <row r="110" spans="1:12" x14ac:dyDescent="0.25">
      <c r="B110" t="s">
        <v>9</v>
      </c>
      <c r="C110" s="1">
        <v>5.6775862007335913E-2</v>
      </c>
      <c r="D110">
        <v>43</v>
      </c>
      <c r="E110" s="1">
        <f>Table10[[#This Row],[Periods]]*$O$67+$O$68</f>
        <v>5.431837521450255E-2</v>
      </c>
      <c r="F110" s="1">
        <f>Table10[[#This Row],[Avg CTR]]-Table10[[#This Row],[LT Model]]</f>
        <v>2.4574867928333632E-3</v>
      </c>
      <c r="G110" s="1">
        <f>VLOOKUP(Table10[[#This Row],[Month]],Table11[],2,FALSE)+Table10[[#This Row],[LT Model]]</f>
        <v>4.2513020859082831E-2</v>
      </c>
      <c r="H110" s="1">
        <f>ABS((Table10[[#This Row],[Avg CTR]]-Table10[[#This Row],[Seasonal Model]])/Table10[[#This Row],[Avg CTR]])</f>
        <v>0.25121311493976445</v>
      </c>
    </row>
    <row r="111" spans="1:12" x14ac:dyDescent="0.25">
      <c r="B111" t="s">
        <v>10</v>
      </c>
      <c r="C111" s="1">
        <v>5.230663331368763E-2</v>
      </c>
      <c r="D111">
        <v>44</v>
      </c>
      <c r="E111" s="1">
        <f>Table10[[#This Row],[Periods]]*$O$67+$O$68</f>
        <v>5.4310394691883049E-2</v>
      </c>
      <c r="F111" s="1">
        <f>Table10[[#This Row],[Avg CTR]]-Table10[[#This Row],[LT Model]]</f>
        <v>-2.0037613781954192E-3</v>
      </c>
      <c r="G111" s="1">
        <f>VLOOKUP(Table10[[#This Row],[Month]],Table11[],2,FALSE)+Table10[[#This Row],[LT Model]]</f>
        <v>4.4364055375532729E-2</v>
      </c>
      <c r="H111" s="1">
        <f>ABS((Table10[[#This Row],[Avg CTR]]-Table10[[#This Row],[Seasonal Model]])/Table10[[#This Row],[Avg CTR]])</f>
        <v>0.1518464759626669</v>
      </c>
    </row>
    <row r="112" spans="1:12" x14ac:dyDescent="0.25">
      <c r="B112" t="s">
        <v>11</v>
      </c>
      <c r="C112" s="1">
        <v>4.9774447825744979E-2</v>
      </c>
      <c r="D112">
        <v>45</v>
      </c>
      <c r="E112" s="1">
        <f>Table10[[#This Row],[Periods]]*$O$67+$O$68</f>
        <v>5.4302414169263541E-2</v>
      </c>
      <c r="F112" s="1">
        <f>Table10[[#This Row],[Avg CTR]]-Table10[[#This Row],[LT Model]]</f>
        <v>-4.5279663435185621E-3</v>
      </c>
      <c r="G112" s="1">
        <f>VLOOKUP(Table10[[#This Row],[Month]],Table11[],2,FALSE)+Table10[[#This Row],[LT Model]]</f>
        <v>4.2381041645536341E-2</v>
      </c>
      <c r="H112" s="1">
        <f>ABS((Table10[[#This Row],[Avg CTR]]-Table10[[#This Row],[Seasonal Model]])/Table10[[#This Row],[Avg CTR]])</f>
        <v>0.1485381858196029</v>
      </c>
    </row>
    <row r="113" spans="1:8" x14ac:dyDescent="0.25">
      <c r="B113" t="s">
        <v>12</v>
      </c>
      <c r="C113" s="1">
        <v>5.9133023053825867E-2</v>
      </c>
      <c r="D113">
        <v>46</v>
      </c>
      <c r="E113" s="1">
        <f>Table10[[#This Row],[Periods]]*$O$67+$O$68</f>
        <v>5.4294433646644033E-2</v>
      </c>
      <c r="F113" s="1">
        <f>Table10[[#This Row],[Avg CTR]]-Table10[[#This Row],[LT Model]]</f>
        <v>4.8385894071818342E-3</v>
      </c>
      <c r="G113" s="1">
        <f>VLOOKUP(Table10[[#This Row],[Month]],Table11[],2,FALSE)+Table10[[#This Row],[LT Model]]</f>
        <v>4.306994092570994E-2</v>
      </c>
      <c r="H113" s="1">
        <f>ABS((Table10[[#This Row],[Avg CTR]]-Table10[[#This Row],[Seasonal Model]])/Table10[[#This Row],[Avg CTR]])</f>
        <v>0.27164317497339002</v>
      </c>
    </row>
    <row r="114" spans="1:8" x14ac:dyDescent="0.25">
      <c r="B114" t="s">
        <v>13</v>
      </c>
      <c r="C114" s="1">
        <v>5.5558009664700897E-2</v>
      </c>
      <c r="D114">
        <v>47</v>
      </c>
      <c r="E114" s="1">
        <f>Table10[[#This Row],[Periods]]*$O$67+$O$68</f>
        <v>5.4286453124024525E-2</v>
      </c>
      <c r="F114" s="1">
        <f>Table10[[#This Row],[Avg CTR]]-Table10[[#This Row],[LT Model]]</f>
        <v>1.2715565406763718E-3</v>
      </c>
      <c r="G114" s="1">
        <f>VLOOKUP(Table10[[#This Row],[Month]],Table11[],2,FALSE)+Table10[[#This Row],[LT Model]]</f>
        <v>4.2281049744243085E-2</v>
      </c>
      <c r="H114" s="1">
        <f>ABS((Table10[[#This Row],[Avg CTR]]-Table10[[#This Row],[Seasonal Model]])/Table10[[#This Row],[Avg CTR]])</f>
        <v>0.2389747221073221</v>
      </c>
    </row>
    <row r="115" spans="1:8" x14ac:dyDescent="0.25">
      <c r="B115" t="s">
        <v>14</v>
      </c>
      <c r="C115" s="1">
        <v>5.8564427661080595E-2</v>
      </c>
      <c r="D115">
        <v>48</v>
      </c>
      <c r="E115" s="1">
        <f>Table10[[#This Row],[Periods]]*$O$67+$O$68</f>
        <v>5.4278472601405017E-2</v>
      </c>
      <c r="F115" s="1">
        <f>Table10[[#This Row],[Avg CTR]]-Table10[[#This Row],[LT Model]]</f>
        <v>4.285955059675578E-3</v>
      </c>
      <c r="G115" s="1">
        <f>VLOOKUP(Table10[[#This Row],[Month]],Table11[],2,FALSE)+Table10[[#This Row],[LT Model]]</f>
        <v>4.4843721659123599E-2</v>
      </c>
      <c r="H115" s="1">
        <f>ABS((Table10[[#This Row],[Avg CTR]]-Table10[[#This Row],[Seasonal Model]])/Table10[[#This Row],[Avg CTR]])</f>
        <v>0.23428395956262693</v>
      </c>
    </row>
    <row r="116" spans="1:8" x14ac:dyDescent="0.25">
      <c r="A116" s="7">
        <v>2024</v>
      </c>
      <c r="B116" s="7" t="s">
        <v>3</v>
      </c>
      <c r="C116" s="8"/>
      <c r="D116" s="7">
        <v>49</v>
      </c>
      <c r="E116" s="8">
        <f>Table10[[#This Row],[Periods]]*$O$67+$O$68</f>
        <v>5.4270492078785516E-2</v>
      </c>
      <c r="F116" s="8">
        <f>Table10[[#This Row],[Avg CTR]]-Table10[[#This Row],[LT Model]]</f>
        <v>-5.4270492078785516E-2</v>
      </c>
      <c r="G116" s="8">
        <f>VLOOKUP(Table10[[#This Row],[Month]],Table11[],2,FALSE)+Table10[[#This Row],[LT Model]]</f>
        <v>4.2989764538853711E-2</v>
      </c>
      <c r="H116" s="1"/>
    </row>
    <row r="117" spans="1:8" x14ac:dyDescent="0.25">
      <c r="A117" s="7"/>
      <c r="B117" s="7" t="s">
        <v>4</v>
      </c>
      <c r="C117" s="8"/>
      <c r="D117" s="7">
        <v>50</v>
      </c>
      <c r="E117" s="8">
        <f>Table10[[#This Row],[Periods]]*$O$67+$O$68</f>
        <v>5.4262511556166008E-2</v>
      </c>
      <c r="F117" s="8">
        <f>Table10[[#This Row],[Avg CTR]]-Table10[[#This Row],[LT Model]]</f>
        <v>-5.4262511556166008E-2</v>
      </c>
      <c r="G117" s="8">
        <f>VLOOKUP(Table10[[#This Row],[Month]],Table11[],2,FALSE)+Table10[[#This Row],[LT Model]]</f>
        <v>4.345038535214657E-2</v>
      </c>
      <c r="H117" s="1"/>
    </row>
    <row r="118" spans="1:8" x14ac:dyDescent="0.25">
      <c r="A118" s="7"/>
      <c r="B118" s="7" t="s">
        <v>5</v>
      </c>
      <c r="C118" s="8"/>
      <c r="D118" s="7">
        <v>51</v>
      </c>
      <c r="E118" s="8">
        <f>Table10[[#This Row],[Periods]]*$O$67+$O$68</f>
        <v>5.4254531033546501E-2</v>
      </c>
      <c r="F118" s="8">
        <f>Table10[[#This Row],[Avg CTR]]-Table10[[#This Row],[LT Model]]</f>
        <v>-5.4254531033546501E-2</v>
      </c>
      <c r="G118" s="8">
        <f>VLOOKUP(Table10[[#This Row],[Month]],Table11[],2,FALSE)+Table10[[#This Row],[LT Model]]</f>
        <v>4.3952980130394267E-2</v>
      </c>
      <c r="H118" s="1"/>
    </row>
    <row r="119" spans="1:8" x14ac:dyDescent="0.25">
      <c r="A119" s="7"/>
      <c r="B119" s="7" t="s">
        <v>6</v>
      </c>
      <c r="C119" s="8"/>
      <c r="D119" s="7">
        <v>52</v>
      </c>
      <c r="E119" s="8">
        <f>Table10[[#This Row],[Periods]]*$O$67+$O$68</f>
        <v>5.4246550510926993E-2</v>
      </c>
      <c r="F119" s="8">
        <f>Table10[[#This Row],[Avg CTR]]-Table10[[#This Row],[LT Model]]</f>
        <v>-5.4246550510926993E-2</v>
      </c>
      <c r="G119" s="8">
        <f>VLOOKUP(Table10[[#This Row],[Month]],Table11[],2,FALSE)+Table10[[#This Row],[LT Model]]</f>
        <v>4.3289911838435662E-2</v>
      </c>
      <c r="H119" s="1"/>
    </row>
    <row r="120" spans="1:8" x14ac:dyDescent="0.25">
      <c r="A120" s="7"/>
      <c r="B120" s="7" t="s">
        <v>7</v>
      </c>
      <c r="C120" s="8"/>
      <c r="D120" s="7">
        <v>53</v>
      </c>
      <c r="E120" s="8">
        <f>Table10[[#This Row],[Periods]]*$O$67+$O$68</f>
        <v>5.4238569988307485E-2</v>
      </c>
      <c r="F120" s="8">
        <f>Table10[[#This Row],[Avg CTR]]-Table10[[#This Row],[LT Model]]</f>
        <v>-5.4238569988307485E-2</v>
      </c>
      <c r="G120" s="8">
        <f>VLOOKUP(Table10[[#This Row],[Month]],Table11[],2,FALSE)+Table10[[#This Row],[LT Model]]</f>
        <v>4.133857012893917E-2</v>
      </c>
      <c r="H120" s="1"/>
    </row>
    <row r="121" spans="1:8" x14ac:dyDescent="0.25">
      <c r="A121" s="7"/>
      <c r="B121" s="7" t="s">
        <v>8</v>
      </c>
      <c r="C121" s="8"/>
      <c r="D121" s="7">
        <v>54</v>
      </c>
      <c r="E121" s="8">
        <f>Table10[[#This Row],[Periods]]*$O$67+$O$68</f>
        <v>5.4230589465687977E-2</v>
      </c>
      <c r="F121" s="8">
        <f>Table10[[#This Row],[Avg CTR]]-Table10[[#This Row],[LT Model]]</f>
        <v>-5.4230589465687977E-2</v>
      </c>
      <c r="G121" s="8">
        <f>VLOOKUP(Table10[[#This Row],[Month]],Table11[],2,FALSE)+Table10[[#This Row],[LT Model]]</f>
        <v>4.6675507792637565E-2</v>
      </c>
      <c r="H121" s="1"/>
    </row>
    <row r="122" spans="1:8" x14ac:dyDescent="0.25">
      <c r="A122" s="7"/>
      <c r="B122" s="7" t="s">
        <v>9</v>
      </c>
      <c r="C122" s="8"/>
      <c r="D122" s="7">
        <v>55</v>
      </c>
      <c r="E122" s="8">
        <f>Table10[[#This Row],[Periods]]*$O$67+$O$68</f>
        <v>5.4222608943068476E-2</v>
      </c>
      <c r="F122" s="8">
        <f>Table10[[#This Row],[Avg CTR]]-Table10[[#This Row],[LT Model]]</f>
        <v>-5.4222608943068476E-2</v>
      </c>
      <c r="G122" s="8">
        <f>VLOOKUP(Table10[[#This Row],[Month]],Table11[],2,FALSE)+Table10[[#This Row],[LT Model]]</f>
        <v>4.2417254587648751E-2</v>
      </c>
      <c r="H122" s="1"/>
    </row>
    <row r="123" spans="1:8" x14ac:dyDescent="0.25">
      <c r="A123" s="7"/>
      <c r="B123" s="7" t="s">
        <v>10</v>
      </c>
      <c r="C123" s="8"/>
      <c r="D123" s="7">
        <v>56</v>
      </c>
      <c r="E123" s="8">
        <f>Table10[[#This Row],[Periods]]*$O$67+$O$68</f>
        <v>5.4214628420448968E-2</v>
      </c>
      <c r="F123" s="8">
        <f>Table10[[#This Row],[Avg CTR]]-Table10[[#This Row],[LT Model]]</f>
        <v>-5.4214628420448968E-2</v>
      </c>
      <c r="G123" s="8">
        <f>VLOOKUP(Table10[[#This Row],[Month]],Table11[],2,FALSE)+Table10[[#This Row],[LT Model]]</f>
        <v>4.4268289104098649E-2</v>
      </c>
      <c r="H123" s="1"/>
    </row>
    <row r="124" spans="1:8" x14ac:dyDescent="0.25">
      <c r="A124" s="7"/>
      <c r="B124" s="7" t="s">
        <v>11</v>
      </c>
      <c r="C124" s="8"/>
      <c r="D124" s="7">
        <v>57</v>
      </c>
      <c r="E124" s="8">
        <f>Table10[[#This Row],[Periods]]*$O$67+$O$68</f>
        <v>5.420664789782946E-2</v>
      </c>
      <c r="F124" s="8">
        <f>Table10[[#This Row],[Avg CTR]]-Table10[[#This Row],[LT Model]]</f>
        <v>-5.420664789782946E-2</v>
      </c>
      <c r="G124" s="8">
        <f>VLOOKUP(Table10[[#This Row],[Month]],Table11[],2,FALSE)+Table10[[#This Row],[LT Model]]</f>
        <v>4.228527537410226E-2</v>
      </c>
      <c r="H124" s="1"/>
    </row>
    <row r="125" spans="1:8" x14ac:dyDescent="0.25">
      <c r="A125" s="7"/>
      <c r="B125" s="7" t="s">
        <v>12</v>
      </c>
      <c r="C125" s="8"/>
      <c r="D125" s="7">
        <v>58</v>
      </c>
      <c r="E125" s="8">
        <f>Table10[[#This Row],[Periods]]*$O$67+$O$68</f>
        <v>5.4198667375209952E-2</v>
      </c>
      <c r="F125" s="8">
        <f>Table10[[#This Row],[Avg CTR]]-Table10[[#This Row],[LT Model]]</f>
        <v>-5.4198667375209952E-2</v>
      </c>
      <c r="G125" s="8">
        <f>VLOOKUP(Table10[[#This Row],[Month]],Table11[],2,FALSE)+Table10[[#This Row],[LT Model]]</f>
        <v>4.297417465427586E-2</v>
      </c>
      <c r="H125" s="1"/>
    </row>
    <row r="126" spans="1:8" x14ac:dyDescent="0.25">
      <c r="A126" s="7"/>
      <c r="B126" s="7" t="s">
        <v>13</v>
      </c>
      <c r="C126" s="8"/>
      <c r="D126" s="7">
        <v>59</v>
      </c>
      <c r="E126" s="8">
        <f>Table10[[#This Row],[Periods]]*$O$67+$O$68</f>
        <v>5.4190686852590444E-2</v>
      </c>
      <c r="F126" s="8">
        <f>Table10[[#This Row],[Avg CTR]]-Table10[[#This Row],[LT Model]]</f>
        <v>-5.4190686852590444E-2</v>
      </c>
      <c r="G126" s="8">
        <f>VLOOKUP(Table10[[#This Row],[Month]],Table11[],2,FALSE)+Table10[[#This Row],[LT Model]]</f>
        <v>4.2185283472809004E-2</v>
      </c>
      <c r="H126" s="1"/>
    </row>
    <row r="127" spans="1:8" x14ac:dyDescent="0.25">
      <c r="A127" s="7"/>
      <c r="B127" s="7" t="s">
        <v>14</v>
      </c>
      <c r="C127" s="8"/>
      <c r="D127" s="7">
        <v>60</v>
      </c>
      <c r="E127" s="8">
        <f>Table10[[#This Row],[Periods]]*$O$67+$O$68</f>
        <v>5.4182706329970937E-2</v>
      </c>
      <c r="F127" s="8">
        <f>Table10[[#This Row],[Avg CTR]]-Table10[[#This Row],[LT Model]]</f>
        <v>-5.4182706329970937E-2</v>
      </c>
      <c r="G127" s="8">
        <f>VLOOKUP(Table10[[#This Row],[Month]],Table11[],2,FALSE)+Table10[[#This Row],[LT Model]]</f>
        <v>4.4747955387689518E-2</v>
      </c>
      <c r="H127" s="1"/>
    </row>
  </sheetData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monthly_ctr_data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2024-07-18T21:46:00Z</dcterms:modified>
</cp:coreProperties>
</file>