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.zafar\Downloads\MyGitHub\MyProject4\Personal Doc\"/>
    </mc:Choice>
  </mc:AlternateContent>
  <xr:revisionPtr revIDLastSave="0" documentId="13_ncr:20001_{07B4C2D5-DE21-46EC-8167-02C514FDB80D}" xr6:coauthVersionLast="47" xr6:coauthVersionMax="47" xr10:uidLastSave="{00000000-0000-0000-0000-000000000000}"/>
  <bookViews>
    <workbookView xWindow="-120" yWindow="-120" windowWidth="20730" windowHeight="11040" firstSheet="2" activeTab="9" xr2:uid="{00000000-000D-0000-FFFF-FFFF00000000}"/>
  </bookViews>
  <sheets>
    <sheet name="Sheet6" sheetId="6" r:id="rId1"/>
    <sheet name="Engagement" sheetId="7" r:id="rId2"/>
    <sheet name="Nikah" sheetId="8" r:id="rId3"/>
    <sheet name="Expenses" sheetId="12" r:id="rId4"/>
    <sheet name="VegFood" sheetId="10" r:id="rId5"/>
    <sheet name="Sheet1" sheetId="16" r:id="rId6"/>
    <sheet name="Sheet2" sheetId="15" r:id="rId7"/>
    <sheet name="Sal0823" sheetId="17" r:id="rId8"/>
    <sheet name="BaraatAhad" sheetId="18" r:id="rId9"/>
    <sheet name="Walima" sheetId="19" r:id="rId10"/>
  </sheets>
  <calcPr calcId="191029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3" i="19" l="1"/>
  <c r="T23" i="19"/>
  <c r="U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4" i="19"/>
  <c r="U25" i="19"/>
  <c r="U26" i="19"/>
  <c r="T21" i="19"/>
  <c r="T22" i="19"/>
  <c r="T26" i="19"/>
  <c r="T25" i="19"/>
  <c r="T24" i="19"/>
  <c r="T19" i="19"/>
  <c r="T18" i="19"/>
  <c r="T17" i="19"/>
  <c r="T16" i="19"/>
  <c r="T15" i="19"/>
  <c r="T11" i="19"/>
  <c r="T12" i="19"/>
  <c r="T13" i="19"/>
  <c r="T14" i="19"/>
  <c r="T10" i="19"/>
  <c r="T9" i="19"/>
  <c r="T8" i="19"/>
  <c r="T7" i="19"/>
  <c r="T6" i="19"/>
  <c r="S26" i="19"/>
  <c r="S25" i="19"/>
  <c r="S24" i="19"/>
  <c r="S23" i="19"/>
  <c r="S22" i="19"/>
  <c r="S21" i="19"/>
  <c r="S20" i="19"/>
  <c r="S19" i="19"/>
  <c r="S18" i="19"/>
  <c r="S17" i="19"/>
  <c r="S16" i="19"/>
  <c r="S15" i="19"/>
  <c r="S11" i="19"/>
  <c r="S12" i="19"/>
  <c r="S13" i="19"/>
  <c r="S14" i="19"/>
  <c r="S10" i="19"/>
  <c r="S9" i="19"/>
  <c r="S8" i="19"/>
  <c r="S7" i="19"/>
  <c r="S6" i="19"/>
  <c r="S5" i="19"/>
  <c r="S4" i="19"/>
  <c r="S3" i="19"/>
  <c r="AE13" i="15"/>
  <c r="AB23" i="19"/>
  <c r="E24" i="19" s="1"/>
  <c r="E23" i="19"/>
  <c r="E5" i="19"/>
  <c r="Q200" i="19"/>
  <c r="P166" i="19"/>
  <c r="T20" i="19" s="1"/>
  <c r="P52" i="19"/>
  <c r="P51" i="19"/>
  <c r="P50" i="19"/>
  <c r="P49" i="19"/>
  <c r="P48" i="19"/>
  <c r="P47" i="19"/>
  <c r="P46" i="19"/>
  <c r="P45" i="19"/>
  <c r="P44" i="19"/>
  <c r="P43" i="19"/>
  <c r="P42" i="19"/>
  <c r="P40" i="19"/>
  <c r="P39" i="19"/>
  <c r="P38" i="19"/>
  <c r="P37" i="19"/>
  <c r="P36" i="19"/>
  <c r="P35" i="19"/>
  <c r="P34" i="19"/>
  <c r="P33" i="19"/>
  <c r="P32" i="19"/>
  <c r="P31" i="19"/>
  <c r="E31" i="19"/>
  <c r="P30" i="19"/>
  <c r="P29" i="19"/>
  <c r="P28" i="19"/>
  <c r="P27" i="19"/>
  <c r="P26" i="19"/>
  <c r="P25" i="19"/>
  <c r="P24" i="19"/>
  <c r="P23" i="19"/>
  <c r="P22" i="19"/>
  <c r="P21" i="19"/>
  <c r="P20" i="19"/>
  <c r="P19" i="19"/>
  <c r="P18" i="19"/>
  <c r="P17" i="19"/>
  <c r="I17" i="19"/>
  <c r="E9" i="19" s="1"/>
  <c r="P16" i="19"/>
  <c r="P15" i="19"/>
  <c r="P14" i="19"/>
  <c r="P12" i="19"/>
  <c r="P11" i="19"/>
  <c r="P10" i="19"/>
  <c r="P9" i="19"/>
  <c r="P8" i="19"/>
  <c r="P7" i="19"/>
  <c r="P6" i="19"/>
  <c r="T3" i="19" s="1"/>
  <c r="P5" i="19"/>
  <c r="P4" i="19"/>
  <c r="P3" i="19"/>
  <c r="C142" i="18"/>
  <c r="C1" i="18"/>
  <c r="F18" i="17"/>
  <c r="F11" i="17" s="1"/>
  <c r="E18" i="17"/>
  <c r="D18" i="17"/>
  <c r="C18" i="17"/>
  <c r="B18" i="17"/>
  <c r="D11" i="17"/>
  <c r="C11" i="17"/>
  <c r="F9" i="17"/>
  <c r="E9" i="17"/>
  <c r="E11" i="17" s="1"/>
  <c r="D9" i="17"/>
  <c r="C9" i="17"/>
  <c r="B9" i="17"/>
  <c r="B11" i="17" s="1"/>
  <c r="N20" i="15"/>
  <c r="L20" i="15"/>
  <c r="L22" i="15" s="1"/>
  <c r="J20" i="15"/>
  <c r="AA18" i="15"/>
  <c r="S15" i="15"/>
  <c r="F15" i="15"/>
  <c r="W14" i="15"/>
  <c r="F14" i="15"/>
  <c r="W13" i="15"/>
  <c r="F13" i="15"/>
  <c r="W12" i="15"/>
  <c r="F12" i="15"/>
  <c r="W11" i="15"/>
  <c r="F11" i="15"/>
  <c r="W10" i="15"/>
  <c r="F10" i="15"/>
  <c r="W9" i="15"/>
  <c r="F9" i="15"/>
  <c r="W7" i="15"/>
  <c r="F7" i="15"/>
  <c r="W6" i="15"/>
  <c r="F6" i="15"/>
  <c r="W5" i="15"/>
  <c r="F5" i="15"/>
  <c r="W4" i="15"/>
  <c r="F4" i="15"/>
  <c r="F3" i="15"/>
  <c r="A3" i="15"/>
  <c r="F2" i="15"/>
  <c r="A2" i="15"/>
  <c r="O18" i="10"/>
  <c r="N18" i="10"/>
  <c r="M16" i="10"/>
  <c r="M15" i="10"/>
  <c r="M14" i="10"/>
  <c r="M13" i="10"/>
  <c r="M12" i="10"/>
  <c r="M11" i="10"/>
  <c r="M10" i="10"/>
  <c r="M9" i="10"/>
  <c r="M8" i="10"/>
  <c r="M18" i="10" s="1"/>
  <c r="K42" i="12"/>
  <c r="L42" i="12" s="1"/>
  <c r="E42" i="12"/>
  <c r="P41" i="12"/>
  <c r="E41" i="12"/>
  <c r="E40" i="12"/>
  <c r="E39" i="12"/>
  <c r="E36" i="12"/>
  <c r="E33" i="12"/>
  <c r="E32" i="12"/>
  <c r="E31" i="12"/>
  <c r="E30" i="12"/>
  <c r="G28" i="12"/>
  <c r="E28" i="12"/>
  <c r="G27" i="12"/>
  <c r="E27" i="12"/>
  <c r="E26" i="12"/>
  <c r="G26" i="12" s="1"/>
  <c r="E25" i="12"/>
  <c r="G24" i="12"/>
  <c r="E24" i="12"/>
  <c r="P23" i="12"/>
  <c r="M23" i="12"/>
  <c r="G23" i="12"/>
  <c r="E23" i="12"/>
  <c r="M22" i="12"/>
  <c r="M21" i="12"/>
  <c r="U20" i="12"/>
  <c r="M20" i="12"/>
  <c r="U19" i="12"/>
  <c r="M19" i="12"/>
  <c r="E19" i="12"/>
  <c r="M18" i="12"/>
  <c r="E18" i="12"/>
  <c r="M17" i="12"/>
  <c r="E17" i="12"/>
  <c r="M16" i="12"/>
  <c r="E16" i="12"/>
  <c r="E20" i="12" s="1"/>
  <c r="M15" i="12"/>
  <c r="M14" i="12"/>
  <c r="E14" i="12"/>
  <c r="M13" i="12"/>
  <c r="M12" i="12"/>
  <c r="M11" i="12"/>
  <c r="M10" i="12"/>
  <c r="M9" i="12"/>
  <c r="E9" i="12"/>
  <c r="M8" i="12"/>
  <c r="G8" i="12"/>
  <c r="G19" i="12" s="1"/>
  <c r="K43" i="12" s="1"/>
  <c r="K46" i="12" s="1"/>
  <c r="M7" i="12"/>
  <c r="M6" i="12"/>
  <c r="M5" i="12"/>
  <c r="M4" i="12"/>
  <c r="M3" i="12"/>
  <c r="M2" i="12"/>
  <c r="G98" i="8"/>
  <c r="G95" i="8"/>
  <c r="G94" i="8"/>
  <c r="G92" i="8"/>
  <c r="G91" i="8"/>
  <c r="G90" i="8"/>
  <c r="G89" i="8"/>
  <c r="G88" i="8"/>
  <c r="G87" i="8"/>
  <c r="G86" i="8"/>
  <c r="G85" i="8"/>
  <c r="G76" i="8"/>
  <c r="G72" i="8"/>
  <c r="G65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105" i="8" s="1"/>
  <c r="G106" i="8" s="1"/>
  <c r="H74" i="7"/>
  <c r="E74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L9" i="7"/>
  <c r="F9" i="7"/>
  <c r="F8" i="7"/>
  <c r="R7" i="7"/>
  <c r="F7" i="7"/>
  <c r="R6" i="7"/>
  <c r="F6" i="7"/>
  <c r="R5" i="7"/>
  <c r="R9" i="7" s="1"/>
  <c r="F5" i="7"/>
  <c r="F4" i="7"/>
  <c r="F3" i="7"/>
  <c r="F74" i="7" s="1"/>
  <c r="F2" i="7"/>
  <c r="F21" i="6"/>
  <c r="U27" i="19" l="1"/>
  <c r="T4" i="19"/>
  <c r="E25" i="19"/>
  <c r="T5" i="19"/>
  <c r="T27" i="19" s="1"/>
  <c r="N20" i="10"/>
  <c r="W15" i="15"/>
  <c r="P200" i="19"/>
  <c r="G43" i="12"/>
  <c r="K44" i="12" s="1"/>
  <c r="D20" i="17"/>
  <c r="D23" i="17" l="1"/>
  <c r="E23" i="17" s="1"/>
  <c r="D27" i="17" a="1"/>
  <c r="D27" i="17" l="1"/>
  <c r="D29" i="17"/>
  <c r="D28" i="17"/>
  <c r="E43" i="12"/>
</calcChain>
</file>

<file path=xl/sharedStrings.xml><?xml version="1.0" encoding="utf-8"?>
<sst xmlns="http://schemas.openxmlformats.org/spreadsheetml/2006/main" count="1135" uniqueCount="624">
  <si>
    <t>Ajaz</t>
  </si>
  <si>
    <t xml:space="preserve">1kg </t>
  </si>
  <si>
    <t>besan</t>
  </si>
  <si>
    <t>masoor</t>
  </si>
  <si>
    <t>500gm</t>
  </si>
  <si>
    <t xml:space="preserve">garam masala </t>
  </si>
  <si>
    <t>Gola,Siwayni,Chuara,Badam</t>
  </si>
  <si>
    <t>Refind</t>
  </si>
  <si>
    <t>Chini</t>
  </si>
  <si>
    <t>2kg</t>
  </si>
  <si>
    <t>Chai</t>
  </si>
  <si>
    <t>200gm</t>
  </si>
  <si>
    <t>Chawal</t>
  </si>
  <si>
    <t>3kg</t>
  </si>
  <si>
    <t>Aata</t>
  </si>
  <si>
    <t>5k</t>
  </si>
  <si>
    <t>800gm</t>
  </si>
  <si>
    <t>Surf</t>
  </si>
  <si>
    <t>Rin</t>
  </si>
  <si>
    <t>Lux</t>
  </si>
  <si>
    <t>Namak</t>
  </si>
  <si>
    <t>chane dal</t>
  </si>
  <si>
    <t>1L</t>
  </si>
  <si>
    <t>RAMZAAN RASHAN</t>
  </si>
  <si>
    <t>Item</t>
  </si>
  <si>
    <t>Quantity</t>
  </si>
  <si>
    <t>Price</t>
  </si>
  <si>
    <t>Haldi,Mirch,
Dhania</t>
  </si>
  <si>
    <t>Expenses</t>
  </si>
  <si>
    <t>Nagina</t>
  </si>
  <si>
    <t>Family</t>
  </si>
  <si>
    <t>Zafar</t>
  </si>
  <si>
    <t>Shibli</t>
  </si>
  <si>
    <t>Jannat</t>
  </si>
  <si>
    <t>Ahad</t>
  </si>
  <si>
    <t>Nbd</t>
  </si>
  <si>
    <t>Shahid</t>
  </si>
  <si>
    <t>Daisy</t>
  </si>
  <si>
    <t>Fahad</t>
  </si>
  <si>
    <t>Yawar</t>
  </si>
  <si>
    <t>Babbu</t>
  </si>
  <si>
    <t>Nusrat</t>
  </si>
  <si>
    <t>Yasha</t>
  </si>
  <si>
    <t>Mintoo</t>
  </si>
  <si>
    <t>Ruby</t>
  </si>
  <si>
    <t>Imama</t>
  </si>
  <si>
    <t>Vicky</t>
  </si>
  <si>
    <t>Shazia</t>
  </si>
  <si>
    <t>Aslam</t>
  </si>
  <si>
    <t>Jimmy</t>
  </si>
  <si>
    <t>Zohra</t>
  </si>
  <si>
    <t>Zohra Jb</t>
  </si>
  <si>
    <t>Shehzad</t>
  </si>
  <si>
    <t>Gulnaz</t>
  </si>
  <si>
    <t>Yusuf</t>
  </si>
  <si>
    <t>Naushad</t>
  </si>
  <si>
    <t>Farheen</t>
  </si>
  <si>
    <t>Shaheena</t>
  </si>
  <si>
    <t>Rana</t>
  </si>
  <si>
    <t>Raees</t>
  </si>
  <si>
    <t>Huda</t>
  </si>
  <si>
    <t>Asra</t>
  </si>
  <si>
    <t>Ashhad</t>
  </si>
  <si>
    <t>Rose</t>
  </si>
  <si>
    <t>Fakhar</t>
  </si>
  <si>
    <t>Arib</t>
  </si>
  <si>
    <t>Azina</t>
  </si>
  <si>
    <t>Sheeba</t>
  </si>
  <si>
    <t>Iqbal</t>
  </si>
  <si>
    <t>Ayra</t>
  </si>
  <si>
    <t>Aleeza</t>
  </si>
  <si>
    <t>Ali</t>
  </si>
  <si>
    <t>Shaya</t>
  </si>
  <si>
    <t>Bilal</t>
  </si>
  <si>
    <t>Abdullah</t>
  </si>
  <si>
    <t>ibrahim</t>
  </si>
  <si>
    <t>Sadaf</t>
  </si>
  <si>
    <t>Asif</t>
  </si>
  <si>
    <t>Sweety</t>
  </si>
  <si>
    <t>Aquib</t>
  </si>
  <si>
    <t>Lovey</t>
  </si>
  <si>
    <t>Sahanpur</t>
  </si>
  <si>
    <t>Ishtiyaq</t>
  </si>
  <si>
    <t>Kashif</t>
  </si>
  <si>
    <t>Akhlaq</t>
  </si>
  <si>
    <t>Sameer</t>
  </si>
  <si>
    <t>Syeda</t>
  </si>
  <si>
    <t>Tariq</t>
  </si>
  <si>
    <t>Dooda</t>
  </si>
  <si>
    <t>Waquar</t>
  </si>
  <si>
    <t>Lalia</t>
  </si>
  <si>
    <t>Shaad</t>
  </si>
  <si>
    <t>Khursheeda</t>
  </si>
  <si>
    <t>Anas</t>
  </si>
  <si>
    <t>Bijnor</t>
  </si>
  <si>
    <t>Mushabbar</t>
  </si>
  <si>
    <t>Suhail</t>
  </si>
  <si>
    <t>Frnds</t>
  </si>
  <si>
    <t>Adnan</t>
  </si>
  <si>
    <t>Shadab</t>
  </si>
  <si>
    <t>Ashar</t>
  </si>
  <si>
    <t>Afaaq</t>
  </si>
  <si>
    <t>Sufiyan</t>
  </si>
  <si>
    <t>nagina</t>
  </si>
  <si>
    <t>nbd</t>
  </si>
  <si>
    <t>spr</t>
  </si>
  <si>
    <t>bijnor</t>
  </si>
  <si>
    <t>family</t>
  </si>
  <si>
    <t>SEATER</t>
  </si>
  <si>
    <t>Volvo</t>
  </si>
  <si>
    <t>ertiga3</t>
  </si>
  <si>
    <t>Travller</t>
  </si>
  <si>
    <t>TOTAL COUNT =</t>
  </si>
  <si>
    <t>Nikaah List</t>
  </si>
  <si>
    <t>Pappu</t>
  </si>
  <si>
    <t>Imran</t>
  </si>
  <si>
    <t>Faiz</t>
  </si>
  <si>
    <t>Zubaida Baji</t>
  </si>
  <si>
    <t>Amin adv</t>
  </si>
  <si>
    <t>Sami</t>
  </si>
  <si>
    <t>Bittan</t>
  </si>
  <si>
    <t>Rizwan</t>
  </si>
  <si>
    <t>Sahanpur 2</t>
  </si>
  <si>
    <t>Haseen</t>
  </si>
  <si>
    <t>Parwez</t>
  </si>
  <si>
    <t>Haseen and wife</t>
  </si>
  <si>
    <t>Parwez and wife</t>
  </si>
  <si>
    <t>Delhi</t>
  </si>
  <si>
    <t>NBD</t>
  </si>
  <si>
    <t>Friends</t>
  </si>
  <si>
    <t>Aisha</t>
  </si>
  <si>
    <t>Arslaan</t>
  </si>
  <si>
    <t>Sangam</t>
  </si>
  <si>
    <t>Tuba</t>
  </si>
  <si>
    <t>Nisha</t>
  </si>
  <si>
    <t>Farhina</t>
  </si>
  <si>
    <t>TOTAL=</t>
  </si>
  <si>
    <t>JBD</t>
  </si>
  <si>
    <t>Nisar</t>
  </si>
  <si>
    <t>Gulafsha</t>
  </si>
  <si>
    <t>Gulsaba</t>
  </si>
  <si>
    <t>JAMAAT E ISLAMI</t>
  </si>
  <si>
    <t>Shakeel</t>
  </si>
  <si>
    <t>Jamaat</t>
  </si>
  <si>
    <t>Shehzad Khan</t>
  </si>
  <si>
    <t>with family</t>
  </si>
  <si>
    <t>BARAAT</t>
  </si>
  <si>
    <t>Random</t>
  </si>
  <si>
    <t>Ahad Frnd</t>
  </si>
  <si>
    <t>Adnan,Ashar,Shadab</t>
  </si>
  <si>
    <t>Saquib,Shadab</t>
  </si>
  <si>
    <t>Jannat ' Frnds</t>
  </si>
  <si>
    <t>Without Baraat=</t>
  </si>
  <si>
    <t>Ayaz</t>
  </si>
  <si>
    <t>Pathanpura</t>
  </si>
  <si>
    <t>+5 kids below 12 years</t>
  </si>
  <si>
    <t>Iqra</t>
  </si>
  <si>
    <t>Hina</t>
  </si>
  <si>
    <t>with 2</t>
  </si>
  <si>
    <t>Noor fathima</t>
  </si>
  <si>
    <t>Nikaah, Engagement Expenses</t>
  </si>
  <si>
    <t>Engagement List</t>
  </si>
  <si>
    <t>Nikaah</t>
  </si>
  <si>
    <t>Hall</t>
  </si>
  <si>
    <t>Decoration</t>
  </si>
  <si>
    <t>Waseem</t>
  </si>
  <si>
    <t>Nayab</t>
  </si>
  <si>
    <t>Masale</t>
  </si>
  <si>
    <t>Dinner</t>
  </si>
  <si>
    <t>Enagagement</t>
  </si>
  <si>
    <t>Bus (47)</t>
  </si>
  <si>
    <t>Travaller (20)</t>
  </si>
  <si>
    <t>Ertiga</t>
  </si>
  <si>
    <t>Lifafa</t>
  </si>
  <si>
    <t>Suits</t>
  </si>
  <si>
    <t>Noor</t>
  </si>
  <si>
    <t>Aqsa</t>
  </si>
  <si>
    <t>Taya -Tai</t>
  </si>
  <si>
    <t>Khala-Khalu</t>
  </si>
  <si>
    <t>Mama-Mami</t>
  </si>
  <si>
    <t>Marghoob-wife</t>
  </si>
  <si>
    <t>Bushra-Husb</t>
  </si>
  <si>
    <t>Aqsa F1</t>
  </si>
  <si>
    <t>Aqsa F2</t>
  </si>
  <si>
    <t>Aqsa F3</t>
  </si>
  <si>
    <t>Suhail F1</t>
  </si>
  <si>
    <t>Suhail F2</t>
  </si>
  <si>
    <t>Name</t>
  </si>
  <si>
    <t>Total</t>
  </si>
  <si>
    <t>Suhail FM1</t>
  </si>
  <si>
    <t>Suhail FM2</t>
  </si>
  <si>
    <t>Suhail FM3</t>
  </si>
  <si>
    <t>Suhail FM4</t>
  </si>
  <si>
    <t>Suhail FM5</t>
  </si>
  <si>
    <t>Suhail FM6</t>
  </si>
  <si>
    <t>Suits - Gifts</t>
  </si>
  <si>
    <t>Tanya Gown</t>
  </si>
  <si>
    <t>Suit</t>
  </si>
  <si>
    <t>Shoes</t>
  </si>
  <si>
    <t>Artifitial Set</t>
  </si>
  <si>
    <t>Ring</t>
  </si>
  <si>
    <t>Gold Set</t>
  </si>
  <si>
    <t>Basket</t>
  </si>
  <si>
    <t>Sweets</t>
  </si>
  <si>
    <t>Amma</t>
  </si>
  <si>
    <t>Camy</t>
  </si>
  <si>
    <t>Papa</t>
  </si>
  <si>
    <t>Shehzad khan</t>
  </si>
  <si>
    <t>Aunty</t>
  </si>
  <si>
    <t>Shirin</t>
  </si>
  <si>
    <t>Aadi-Arsh</t>
  </si>
  <si>
    <t xml:space="preserve">Lifafe </t>
  </si>
  <si>
    <t>by papa</t>
  </si>
  <si>
    <t>Watch</t>
  </si>
  <si>
    <t>by amma</t>
  </si>
  <si>
    <t>by camy</t>
  </si>
  <si>
    <t>Bushra Lifafa</t>
  </si>
  <si>
    <t>Delhi Shopping</t>
  </si>
  <si>
    <t>gifts</t>
  </si>
  <si>
    <t>shuail ring</t>
  </si>
  <si>
    <t>our clothes</t>
  </si>
  <si>
    <t>Packing material</t>
  </si>
  <si>
    <t>Engag</t>
  </si>
  <si>
    <t>Nikaah Day</t>
  </si>
  <si>
    <t>My salary and 1st comitte</t>
  </si>
  <si>
    <t>160000 hoga mere paas 1 june ko</t>
  </si>
  <si>
    <t>10 june ko 1lac committee</t>
  </si>
  <si>
    <t xml:space="preserve">extra </t>
  </si>
  <si>
    <t>OVERALL EXPENSES=</t>
  </si>
  <si>
    <t>excl. gold (REQUIRED)</t>
  </si>
  <si>
    <t>1L MayComite + 60k Salary=</t>
  </si>
  <si>
    <t>Veg</t>
  </si>
  <si>
    <t>French Fries</t>
  </si>
  <si>
    <t>Chenne Rasgulle</t>
  </si>
  <si>
    <t>Spring Roll</t>
  </si>
  <si>
    <t>Person</t>
  </si>
  <si>
    <t>Shahi Paneer</t>
  </si>
  <si>
    <t>Chole - puri</t>
  </si>
  <si>
    <t>Mix Veg</t>
  </si>
  <si>
    <t>Zeera Rice</t>
  </si>
  <si>
    <t>Raita</t>
  </si>
  <si>
    <t>Snacks</t>
  </si>
  <si>
    <t>Aaloo tikki</t>
  </si>
  <si>
    <t>Dahi bada</t>
  </si>
  <si>
    <t>Chilla/Dosa</t>
  </si>
  <si>
    <t>Paani-Pudi</t>
  </si>
  <si>
    <t>Imarti Rabdi</t>
  </si>
  <si>
    <t>Mohan kheer</t>
  </si>
  <si>
    <t xml:space="preserve">
चेन्ने-रसगुल्ले</t>
  </si>
  <si>
    <t>स्प्रिंग-रोल</t>
  </si>
  <si>
    <t>शाही-पनीर</t>
  </si>
  <si>
    <t>मिक्स-वेज</t>
  </si>
  <si>
    <t>छोले-पुरी</t>
  </si>
  <si>
    <t>ज़ीरा-राइस</t>
  </si>
  <si>
    <t>आलू-टिक्की</t>
  </si>
  <si>
    <t>दही-बड़ा</t>
  </si>
  <si>
    <t>चिल्ला/डोसा</t>
  </si>
  <si>
    <t>पानी-पुडी</t>
  </si>
  <si>
    <t>मोहन-खीर</t>
  </si>
  <si>
    <t>फ्रेंच-फ्राइज़</t>
  </si>
  <si>
    <t>रायता</t>
  </si>
  <si>
    <t>इमरती रबड़ी</t>
  </si>
  <si>
    <t>Starter(BARAATI)</t>
  </si>
  <si>
    <t>Juice</t>
  </si>
  <si>
    <t>Water Bottles</t>
  </si>
  <si>
    <t>Ch Lolipop</t>
  </si>
  <si>
    <t>Ch Barrah</t>
  </si>
  <si>
    <t>Ch Tikka</t>
  </si>
  <si>
    <t>Ch Kebab</t>
  </si>
  <si>
    <t>Mutton Stew</t>
  </si>
  <si>
    <t>Ch Changezi</t>
  </si>
  <si>
    <t>Bade Nahari</t>
  </si>
  <si>
    <t>Ch Biryani</t>
  </si>
  <si>
    <t>I-cream,C-drink</t>
  </si>
  <si>
    <t xml:space="preserve">Roti </t>
  </si>
  <si>
    <t xml:space="preserve"> Veg Items</t>
  </si>
  <si>
    <t>STARTER</t>
  </si>
  <si>
    <t>SNACKS</t>
  </si>
  <si>
    <t>DINNER</t>
  </si>
  <si>
    <t>VEG</t>
  </si>
  <si>
    <t xml:space="preserve">चिकन लोलिपॉप </t>
  </si>
  <si>
    <t>चिकन बराह</t>
  </si>
  <si>
    <t xml:space="preserve">चिकन कबाब </t>
  </si>
  <si>
    <t xml:space="preserve">चिकन चंगेज़ी </t>
  </si>
  <si>
    <t xml:space="preserve">मटन स्टू </t>
  </si>
  <si>
    <t xml:space="preserve">बड़े नहरी </t>
  </si>
  <si>
    <t>चिकन बिरयानी</t>
  </si>
  <si>
    <t>DATE</t>
  </si>
  <si>
    <t>Kharcha</t>
  </si>
  <si>
    <t>Traveller</t>
  </si>
  <si>
    <t>camy</t>
  </si>
  <si>
    <t>twinkle</t>
  </si>
  <si>
    <t>zafar</t>
  </si>
  <si>
    <t>mahak</t>
  </si>
  <si>
    <t>suhail watch + sherwani</t>
  </si>
  <si>
    <t>Paid</t>
  </si>
  <si>
    <t>Remaining</t>
  </si>
  <si>
    <t>Chand Banquet</t>
  </si>
  <si>
    <t>Raaste ka Nashta</t>
  </si>
  <si>
    <t>Logo Ka rukna aur khana</t>
  </si>
  <si>
    <t>MEAT</t>
  </si>
  <si>
    <t>MASALE</t>
  </si>
  <si>
    <t>CHEF</t>
  </si>
  <si>
    <t>250 log</t>
  </si>
  <si>
    <t>roti</t>
  </si>
  <si>
    <t>In Bank</t>
  </si>
  <si>
    <t>CC bill</t>
  </si>
  <si>
    <t>Bijnor Kapde</t>
  </si>
  <si>
    <t>Tanya Watch</t>
  </si>
  <si>
    <t>Suhail Shirt</t>
  </si>
  <si>
    <t>Suhail Sherwani</t>
  </si>
  <si>
    <t>My Kurta</t>
  </si>
  <si>
    <t>Tanya shoes</t>
  </si>
  <si>
    <t>Papa Kapde</t>
  </si>
  <si>
    <t>Delhi ana jana</t>
  </si>
  <si>
    <t>Ghar Maintainance</t>
  </si>
  <si>
    <t>Gosht</t>
  </si>
  <si>
    <t>Drinks</t>
  </si>
  <si>
    <t>Tent</t>
  </si>
  <si>
    <t>Nabeel</t>
  </si>
  <si>
    <t>Kist</t>
  </si>
  <si>
    <t>Ghar Rashan</t>
  </si>
  <si>
    <t>Nikaah Day=</t>
  </si>
  <si>
    <t>Before</t>
  </si>
  <si>
    <t>After</t>
  </si>
  <si>
    <t>Baardana</t>
  </si>
  <si>
    <t xml:space="preserve">Waseem </t>
  </si>
  <si>
    <t>fruits corner</t>
  </si>
  <si>
    <t>kulfi</t>
  </si>
  <si>
    <t>donge kunde</t>
  </si>
  <si>
    <t>baraati ke liye</t>
  </si>
  <si>
    <t xml:space="preserve">salad </t>
  </si>
  <si>
    <t>paani coolers</t>
  </si>
  <si>
    <t>F/M</t>
  </si>
  <si>
    <t>F</t>
  </si>
  <si>
    <t>स्प्रिंग-रोल / छोटे समोसे</t>
  </si>
  <si>
    <t>रायता / पापड़</t>
  </si>
  <si>
    <t>सलाद</t>
  </si>
  <si>
    <t>Kulfi</t>
  </si>
  <si>
    <t>फल फिरूत</t>
  </si>
  <si>
    <t>कुल्फी</t>
  </si>
  <si>
    <t>FRUIT Stall</t>
  </si>
  <si>
    <t>Salaad</t>
  </si>
  <si>
    <t>Cold Drink /Ice cream</t>
  </si>
  <si>
    <t>कोल्ड ड्रिंक / आइसक्रीम</t>
  </si>
  <si>
    <t>KIDS</t>
  </si>
  <si>
    <t xml:space="preserve">Sabia </t>
  </si>
  <si>
    <t>Ayesha</t>
  </si>
  <si>
    <t>Qausar</t>
  </si>
  <si>
    <t>Vaishali</t>
  </si>
  <si>
    <t>Anwar,Shahid,Akram,Suhail,Ammi,Bari,Raju</t>
  </si>
  <si>
    <t>Relative</t>
  </si>
  <si>
    <t>Doctor</t>
  </si>
  <si>
    <t>Akhlaque</t>
  </si>
  <si>
    <t>Anzar</t>
  </si>
  <si>
    <t>Liaquet</t>
  </si>
  <si>
    <t>Guddu</t>
  </si>
  <si>
    <t>Waiters/Workers</t>
  </si>
  <si>
    <t>Bade taya</t>
  </si>
  <si>
    <t>Naeem Bhai</t>
  </si>
  <si>
    <t>InHand</t>
  </si>
  <si>
    <t>HDFC</t>
  </si>
  <si>
    <t>ICICI</t>
  </si>
  <si>
    <t>Committee</t>
  </si>
  <si>
    <t>TOTAL</t>
  </si>
  <si>
    <t>Cash</t>
  </si>
  <si>
    <t>Lifafafa</t>
  </si>
  <si>
    <t>Diesel</t>
  </si>
  <si>
    <t xml:space="preserve">cylibder </t>
  </si>
  <si>
    <t>Used</t>
  </si>
  <si>
    <t>for</t>
  </si>
  <si>
    <t>RUBY5</t>
  </si>
  <si>
    <t>Baardana,masale</t>
  </si>
  <si>
    <t>Baardana,masale,sabzi</t>
  </si>
  <si>
    <t>gosht</t>
  </si>
  <si>
    <t>doodh</t>
  </si>
  <si>
    <t>fruits</t>
  </si>
  <si>
    <t>hall</t>
  </si>
  <si>
    <t xml:space="preserve">cylinder </t>
  </si>
  <si>
    <t>sabzi</t>
  </si>
  <si>
    <t>lights tent</t>
  </si>
  <si>
    <t>Stalls</t>
  </si>
  <si>
    <t>Veg Nai</t>
  </si>
  <si>
    <t>Non Veg nai</t>
  </si>
  <si>
    <t>Kulfi icecream</t>
  </si>
  <si>
    <t>Basic Salary</t>
  </si>
  <si>
    <t>House Rent Allowance</t>
  </si>
  <si>
    <t>Medical Allowance</t>
  </si>
  <si>
    <t>Transport Allowance</t>
  </si>
  <si>
    <t>Leave Travel Allowance</t>
  </si>
  <si>
    <t>BonusExgratia-AdvancePmt</t>
  </si>
  <si>
    <t>Performance Bonus</t>
  </si>
  <si>
    <t>Infosys Welfare Trust</t>
  </si>
  <si>
    <t>PF Contribution</t>
  </si>
  <si>
    <t>Professional Tax</t>
  </si>
  <si>
    <t>LWF Contribution</t>
  </si>
  <si>
    <t>Income Tax</t>
  </si>
  <si>
    <t>NET SAL</t>
  </si>
  <si>
    <t>COMPONENTS</t>
  </si>
  <si>
    <t>April</t>
  </si>
  <si>
    <t>May</t>
  </si>
  <si>
    <t>July</t>
  </si>
  <si>
    <t>August</t>
  </si>
  <si>
    <t>September</t>
  </si>
  <si>
    <t>October</t>
  </si>
  <si>
    <t>June</t>
  </si>
  <si>
    <t>Total Earnings =</t>
  </si>
  <si>
    <t>November</t>
  </si>
  <si>
    <t>March</t>
  </si>
  <si>
    <t>December</t>
  </si>
  <si>
    <t>January</t>
  </si>
  <si>
    <t>February</t>
  </si>
  <si>
    <t>Comitee</t>
  </si>
  <si>
    <t>Bills</t>
  </si>
  <si>
    <t>5 months</t>
  </si>
  <si>
    <t>on 31st january=</t>
  </si>
  <si>
    <t>Inaya</t>
  </si>
  <si>
    <t>Afeera</t>
  </si>
  <si>
    <t>Hiza</t>
  </si>
  <si>
    <t>Home</t>
  </si>
  <si>
    <t>Walima</t>
  </si>
  <si>
    <t>Baraat</t>
  </si>
  <si>
    <t>traveller</t>
  </si>
  <si>
    <t>baraat=</t>
  </si>
  <si>
    <t>walima=</t>
  </si>
  <si>
    <t>Joota</t>
  </si>
  <si>
    <t>Misc</t>
  </si>
  <si>
    <t>Patakhe</t>
  </si>
  <si>
    <t>EVENT</t>
  </si>
  <si>
    <t>DESCRIPTION</t>
  </si>
  <si>
    <t>PER PERSON</t>
  </si>
  <si>
    <t>Shopping</t>
  </si>
  <si>
    <t>Lehnga</t>
  </si>
  <si>
    <t>Gown</t>
  </si>
  <si>
    <t>Jwelery</t>
  </si>
  <si>
    <t>Makeup</t>
  </si>
  <si>
    <t>Gold</t>
  </si>
  <si>
    <t>1 Light Set</t>
  </si>
  <si>
    <t>1 Heavy Set</t>
  </si>
  <si>
    <t>Kadhe</t>
  </si>
  <si>
    <t>Mandha</t>
  </si>
  <si>
    <t>Dahej</t>
  </si>
  <si>
    <t>Bed</t>
  </si>
  <si>
    <t>wardrobe</t>
  </si>
  <si>
    <t>Mattress</t>
  </si>
  <si>
    <t>Fan</t>
  </si>
  <si>
    <t>Gas</t>
  </si>
  <si>
    <t>Utensils</t>
  </si>
  <si>
    <t>WashingMachine</t>
  </si>
  <si>
    <t>Geyser</t>
  </si>
  <si>
    <t>Fridge</t>
  </si>
  <si>
    <t>Bathroom</t>
  </si>
  <si>
    <t>Kitchen</t>
  </si>
  <si>
    <t>Bedroom</t>
  </si>
  <si>
    <t>Drawing Room</t>
  </si>
  <si>
    <t>Sum</t>
  </si>
  <si>
    <t>Count</t>
  </si>
  <si>
    <t>Nyota</t>
  </si>
  <si>
    <t>T</t>
  </si>
  <si>
    <t>N</t>
  </si>
  <si>
    <t>As</t>
  </si>
  <si>
    <t>Ah</t>
  </si>
  <si>
    <t>Deepak</t>
  </si>
  <si>
    <t>Saquib</t>
  </si>
  <si>
    <t>COUNT=</t>
  </si>
  <si>
    <t>Mushabbar1</t>
  </si>
  <si>
    <t>Mushabbar2</t>
  </si>
  <si>
    <t>Mushabbar3</t>
  </si>
  <si>
    <t>Mushabbar4</t>
  </si>
  <si>
    <t>Mushabbar5</t>
  </si>
  <si>
    <t>Bariyan</t>
  </si>
  <si>
    <t>Sehra Bandhai</t>
  </si>
  <si>
    <t xml:space="preserve">चिकन टिक्का </t>
  </si>
  <si>
    <t>Walima List</t>
  </si>
  <si>
    <t>Place</t>
  </si>
  <si>
    <t>Nagina2</t>
  </si>
  <si>
    <t>Shimmi Khala</t>
  </si>
  <si>
    <t>Sheeraz</t>
  </si>
  <si>
    <t>Farah</t>
  </si>
  <si>
    <t>Sara</t>
  </si>
  <si>
    <t>Zainab</t>
  </si>
  <si>
    <t>Khala</t>
  </si>
  <si>
    <t>Bhuri Phuppo</t>
  </si>
  <si>
    <t>Khursh Phuppo</t>
  </si>
  <si>
    <t>Laddan</t>
  </si>
  <si>
    <t>Shaddan</t>
  </si>
  <si>
    <t>Amar</t>
  </si>
  <si>
    <t>Gudiya</t>
  </si>
  <si>
    <t>Balo</t>
  </si>
  <si>
    <t>Babli</t>
  </si>
  <si>
    <t>Phuppo</t>
  </si>
  <si>
    <t>Shaeer</t>
  </si>
  <si>
    <t>Muneer</t>
  </si>
  <si>
    <t>Bhure Taya</t>
  </si>
  <si>
    <t>Tayeammi</t>
  </si>
  <si>
    <t>Anjum</t>
  </si>
  <si>
    <t>Khakasha</t>
  </si>
  <si>
    <t>Chuttan Chacha</t>
  </si>
  <si>
    <t>Chand</t>
  </si>
  <si>
    <t>Guddo</t>
  </si>
  <si>
    <t>Manno</t>
  </si>
  <si>
    <t>Shaddo Phuppo</t>
  </si>
  <si>
    <t>Nazia</t>
  </si>
  <si>
    <t>Fatima</t>
  </si>
  <si>
    <t>Reshma</t>
  </si>
  <si>
    <t>Naseema</t>
  </si>
  <si>
    <t>Deetu</t>
  </si>
  <si>
    <t>Baba</t>
  </si>
  <si>
    <t>Faisal</t>
  </si>
  <si>
    <t>Yasar</t>
  </si>
  <si>
    <t>Amin</t>
  </si>
  <si>
    <t>Naushi</t>
  </si>
  <si>
    <t>Babu</t>
  </si>
  <si>
    <t>Sonam</t>
  </si>
  <si>
    <t>Chote Bhaisahab</t>
  </si>
  <si>
    <t>Sultan</t>
  </si>
  <si>
    <t>Ayoob</t>
  </si>
  <si>
    <t>Sons</t>
  </si>
  <si>
    <t>Javed</t>
  </si>
  <si>
    <t>Javed Delhi</t>
  </si>
  <si>
    <t>Phuphere</t>
  </si>
  <si>
    <t>Zahid</t>
  </si>
  <si>
    <t>Intezar</t>
  </si>
  <si>
    <t>Shehnaz</t>
  </si>
  <si>
    <t>Billo Baji</t>
  </si>
  <si>
    <t>Mehmood</t>
  </si>
  <si>
    <t>Naseem</t>
  </si>
  <si>
    <t>Saifullah</t>
  </si>
  <si>
    <t>Samiullah</t>
  </si>
  <si>
    <t>Tehseen</t>
  </si>
  <si>
    <t>Zahoor</t>
  </si>
  <si>
    <t>Nafees</t>
  </si>
  <si>
    <t>Shameem</t>
  </si>
  <si>
    <t>Azad</t>
  </si>
  <si>
    <t>Jalalabaad</t>
  </si>
  <si>
    <t>Jalalabaad 2</t>
  </si>
  <si>
    <t>Tasleem Ruby</t>
  </si>
  <si>
    <t>Bhanji Bhateeji</t>
  </si>
  <si>
    <t>Famida</t>
  </si>
  <si>
    <t>Nazma</t>
  </si>
  <si>
    <t>Shakeela</t>
  </si>
  <si>
    <t>Nicky</t>
  </si>
  <si>
    <t>Asna</t>
  </si>
  <si>
    <t>Sabiha Mehboob Alam</t>
  </si>
  <si>
    <t>Raees Mandawar</t>
  </si>
  <si>
    <t>Mandawar</t>
  </si>
  <si>
    <t>Moradabad</t>
  </si>
  <si>
    <t>Farooq Chacha</t>
  </si>
  <si>
    <t>Meerut</t>
  </si>
  <si>
    <t>Azam</t>
  </si>
  <si>
    <t>Mamu</t>
  </si>
  <si>
    <t>Shablu</t>
  </si>
  <si>
    <t>Lucknow</t>
  </si>
  <si>
    <t>Hardoi</t>
  </si>
  <si>
    <t>Teacher</t>
  </si>
  <si>
    <t>Riksha</t>
  </si>
  <si>
    <t>Samdhiana</t>
  </si>
  <si>
    <t>Aali Sasural</t>
  </si>
  <si>
    <t>Chand Sasural</t>
  </si>
  <si>
    <t>Faiz Sasural</t>
  </si>
  <si>
    <t>Naushad Uncle</t>
  </si>
  <si>
    <t>Ruby Maika</t>
  </si>
  <si>
    <t>Nusrat Maika</t>
  </si>
  <si>
    <t>Farhana</t>
  </si>
  <si>
    <t>Naushad Sasural</t>
  </si>
  <si>
    <t>Ajaz Sasural</t>
  </si>
  <si>
    <t>Shehzad Sasural</t>
  </si>
  <si>
    <t>Nagina 2</t>
  </si>
  <si>
    <t>Shimmi</t>
  </si>
  <si>
    <t>Mubeen</t>
  </si>
  <si>
    <t>Akram</t>
  </si>
  <si>
    <t>Khurram</t>
  </si>
  <si>
    <t>Mukaraam</t>
  </si>
  <si>
    <t>Zeba</t>
  </si>
  <si>
    <t>Deeba</t>
  </si>
  <si>
    <t>Salman Mauzzam</t>
  </si>
  <si>
    <t>Aalia Mummy</t>
  </si>
  <si>
    <t>Allaudeen Mamu</t>
  </si>
  <si>
    <t>Guddi Aalia</t>
  </si>
  <si>
    <t>Badi</t>
  </si>
  <si>
    <t>Choti</t>
  </si>
  <si>
    <t>Hilaal</t>
  </si>
  <si>
    <t>Badar</t>
  </si>
  <si>
    <t>Asad</t>
  </si>
  <si>
    <t>Allahbaad</t>
  </si>
  <si>
    <t>Sahaspur</t>
  </si>
  <si>
    <t>Nagina 3</t>
  </si>
  <si>
    <t>Bhuri phuppo</t>
  </si>
  <si>
    <t>Aadla Tai</t>
  </si>
  <si>
    <t xml:space="preserve">Sons </t>
  </si>
  <si>
    <t>Aadla</t>
  </si>
  <si>
    <t>Khaksha</t>
  </si>
  <si>
    <t>Chuttan Taya</t>
  </si>
  <si>
    <t>Liayaqat</t>
  </si>
  <si>
    <t>Nasreen</t>
  </si>
  <si>
    <t>Khursheeda Phuppo</t>
  </si>
  <si>
    <t>Naseema Phuppo</t>
  </si>
  <si>
    <t>Shameema Phuppo</t>
  </si>
  <si>
    <t>Nagina Friends</t>
  </si>
  <si>
    <t>Saleem</t>
  </si>
  <si>
    <t>Tanveer</t>
  </si>
  <si>
    <t>Faheem</t>
  </si>
  <si>
    <t xml:space="preserve">Behen Nagina </t>
  </si>
  <si>
    <t>Vasif</t>
  </si>
  <si>
    <t>Farhan</t>
  </si>
  <si>
    <t>Anikesh</t>
  </si>
  <si>
    <t>Danish</t>
  </si>
  <si>
    <t>Yahiya</t>
  </si>
  <si>
    <t>Naved</t>
  </si>
  <si>
    <t>Anwar</t>
  </si>
  <si>
    <t>Ehsaan</t>
  </si>
  <si>
    <t>Farooq</t>
  </si>
  <si>
    <t>Kafeel</t>
  </si>
  <si>
    <t xml:space="preserve">Shakeel </t>
  </si>
  <si>
    <t>Shehar</t>
  </si>
  <si>
    <t>Bari</t>
  </si>
  <si>
    <t>Behen</t>
  </si>
  <si>
    <t>Tai Chachi</t>
  </si>
  <si>
    <t>Kallo</t>
  </si>
  <si>
    <t>Twinkle</t>
  </si>
  <si>
    <t>Manha</t>
  </si>
  <si>
    <t>Atif</t>
  </si>
  <si>
    <t>Twinkle Sasural</t>
  </si>
  <si>
    <t>Shabana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</si>
</sst>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INR]\ #,##0"/>
    <numFmt numFmtId="165" formatCode="[$INR]\ #,##0;[Red][$INR]\ #,##0"/>
    <numFmt numFmtId="166" formatCode="[$-409]d\-mmm\-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Nirmala UI"/>
      <family val="2"/>
    </font>
    <font>
      <b/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theme="9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9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1" xfId="0" applyFont="1" applyFill="1" applyBorder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wrapText="1"/>
    </xf>
    <xf numFmtId="0" fontId="0" fillId="4" borderId="0" xfId="0" applyFill="1"/>
    <xf numFmtId="0" fontId="0" fillId="0" borderId="2" xfId="0" applyBorder="1"/>
    <xf numFmtId="0" fontId="0" fillId="0" borderId="0" xfId="0" quotePrefix="1"/>
    <xf numFmtId="0" fontId="1" fillId="0" borderId="2" xfId="0" applyFont="1" applyBorder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6" borderId="0" xfId="0" applyFill="1"/>
    <xf numFmtId="0" fontId="1" fillId="7" borderId="9" xfId="0" applyFont="1" applyFill="1" applyBorder="1" applyAlignment="1">
      <alignment horizontal="center" vertical="center"/>
    </xf>
    <xf numFmtId="0" fontId="1" fillId="7" borderId="13" xfId="0" applyFont="1" applyFill="1" applyBorder="1"/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right"/>
    </xf>
    <xf numFmtId="0" fontId="0" fillId="0" borderId="14" xfId="0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5" fontId="0" fillId="0" borderId="0" xfId="0" applyNumberFormat="1"/>
    <xf numFmtId="0" fontId="4" fillId="0" borderId="0" xfId="0" applyFont="1"/>
    <xf numFmtId="0" fontId="8" fillId="0" borderId="0" xfId="0" applyFont="1"/>
    <xf numFmtId="0" fontId="6" fillId="11" borderId="0" xfId="0" applyFont="1" applyFill="1"/>
    <xf numFmtId="0" fontId="7" fillId="9" borderId="0" xfId="0" applyFont="1" applyFill="1" applyAlignment="1">
      <alignment horizontal="center" vertical="center"/>
    </xf>
    <xf numFmtId="0" fontId="0" fillId="9" borderId="0" xfId="0" applyFill="1"/>
    <xf numFmtId="0" fontId="9" fillId="0" borderId="0" xfId="0" applyFont="1"/>
    <xf numFmtId="0" fontId="10" fillId="0" borderId="0" xfId="0" applyFont="1"/>
    <xf numFmtId="164" fontId="0" fillId="9" borderId="0" xfId="0" applyNumberFormat="1" applyFill="1"/>
    <xf numFmtId="0" fontId="1" fillId="9" borderId="0" xfId="0" applyFont="1" applyFill="1" applyAlignment="1">
      <alignment horizontal="center" vertical="center"/>
    </xf>
    <xf numFmtId="164" fontId="0" fillId="5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4" fontId="1" fillId="0" borderId="9" xfId="0" applyNumberFormat="1" applyFont="1" applyBorder="1"/>
    <xf numFmtId="164" fontId="0" fillId="12" borderId="0" xfId="0" applyNumberFormat="1" applyFill="1"/>
    <xf numFmtId="164" fontId="0" fillId="10" borderId="0" xfId="0" applyNumberFormat="1" applyFill="1"/>
    <xf numFmtId="164" fontId="1" fillId="9" borderId="0" xfId="0" applyNumberFormat="1" applyFont="1" applyFill="1"/>
    <xf numFmtId="164" fontId="1" fillId="5" borderId="0" xfId="0" applyNumberFormat="1" applyFont="1" applyFill="1" applyAlignment="1">
      <alignment horizontal="center"/>
    </xf>
    <xf numFmtId="164" fontId="1" fillId="9" borderId="0" xfId="0" applyNumberFormat="1" applyFont="1" applyFill="1" applyAlignment="1">
      <alignment horizontal="center"/>
    </xf>
    <xf numFmtId="164" fontId="0" fillId="13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0" fontId="0" fillId="14" borderId="0" xfId="0" applyFill="1"/>
    <xf numFmtId="164" fontId="1" fillId="0" borderId="15" xfId="0" applyNumberFormat="1" applyFont="1" applyBorder="1"/>
    <xf numFmtId="0" fontId="0" fillId="0" borderId="16" xfId="0" applyBorder="1"/>
    <xf numFmtId="0" fontId="12" fillId="0" borderId="0" xfId="0" applyFont="1"/>
    <xf numFmtId="0" fontId="13" fillId="5" borderId="0" xfId="0" applyFont="1" applyFill="1" applyAlignment="1">
      <alignment horizontal="center"/>
    </xf>
    <xf numFmtId="0" fontId="13" fillId="0" borderId="0" xfId="0" applyFont="1"/>
    <xf numFmtId="49" fontId="12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2" fillId="0" borderId="0" xfId="0" applyFont="1" applyAlignment="1">
      <alignment horizontal="center" wrapText="1"/>
    </xf>
    <xf numFmtId="0" fontId="0" fillId="5" borderId="15" xfId="0" applyFill="1" applyBorder="1"/>
    <xf numFmtId="0" fontId="0" fillId="16" borderId="19" xfId="0" applyFill="1" applyBorder="1"/>
    <xf numFmtId="0" fontId="0" fillId="5" borderId="7" xfId="0" applyFill="1" applyBorder="1"/>
    <xf numFmtId="0" fontId="0" fillId="16" borderId="16" xfId="0" applyFill="1" applyBorder="1"/>
    <xf numFmtId="0" fontId="1" fillId="7" borderId="7" xfId="0" applyFont="1" applyFill="1" applyBorder="1"/>
    <xf numFmtId="0" fontId="0" fillId="3" borderId="16" xfId="0" applyFill="1" applyBorder="1"/>
    <xf numFmtId="0" fontId="1" fillId="15" borderId="7" xfId="0" applyFont="1" applyFill="1" applyBorder="1"/>
    <xf numFmtId="0" fontId="1" fillId="9" borderId="18" xfId="0" applyFont="1" applyFill="1" applyBorder="1"/>
    <xf numFmtId="0" fontId="0" fillId="17" borderId="16" xfId="0" applyFill="1" applyBorder="1"/>
    <xf numFmtId="0" fontId="0" fillId="17" borderId="17" xfId="0" applyFill="1" applyBorder="1"/>
    <xf numFmtId="0" fontId="3" fillId="18" borderId="0" xfId="0" applyFont="1" applyFill="1" applyAlignment="1">
      <alignment horizontal="center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0" fillId="19" borderId="22" xfId="0" applyFill="1" applyBorder="1"/>
    <xf numFmtId="0" fontId="0" fillId="10" borderId="22" xfId="0" applyFill="1" applyBorder="1"/>
    <xf numFmtId="164" fontId="1" fillId="19" borderId="1" xfId="0" applyNumberFormat="1" applyFont="1" applyFill="1" applyBorder="1"/>
    <xf numFmtId="0" fontId="1" fillId="20" borderId="7" xfId="0" applyFont="1" applyFill="1" applyBorder="1"/>
    <xf numFmtId="0" fontId="1" fillId="20" borderId="18" xfId="0" applyFont="1" applyFill="1" applyBorder="1"/>
    <xf numFmtId="0" fontId="6" fillId="20" borderId="0" xfId="0" applyFont="1" applyFill="1"/>
    <xf numFmtId="164" fontId="0" fillId="10" borderId="21" xfId="0" applyNumberFormat="1" applyFill="1" applyBorder="1"/>
    <xf numFmtId="16" fontId="0" fillId="0" borderId="0" xfId="0" applyNumberFormat="1"/>
    <xf numFmtId="0" fontId="1" fillId="20" borderId="0" xfId="0" applyFont="1" applyFill="1" applyAlignment="1">
      <alignment horizontal="center" vertical="center"/>
    </xf>
    <xf numFmtId="0" fontId="3" fillId="0" borderId="0" xfId="0" applyFont="1"/>
    <xf numFmtId="0" fontId="11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" borderId="0" xfId="0" applyFont="1" applyFill="1"/>
    <xf numFmtId="0" fontId="12" fillId="3" borderId="0" xfId="0" applyFont="1" applyFill="1" applyAlignment="1">
      <alignment horizontal="center" vertical="center"/>
    </xf>
    <xf numFmtId="0" fontId="12" fillId="3" borderId="0" xfId="0" applyFont="1" applyFill="1"/>
    <xf numFmtId="0" fontId="14" fillId="3" borderId="0" xfId="0" applyFont="1" applyFill="1" applyAlignment="1">
      <alignment horizontal="center" vertical="center"/>
    </xf>
    <xf numFmtId="0" fontId="13" fillId="11" borderId="0" xfId="0" applyFont="1" applyFill="1"/>
    <xf numFmtId="0" fontId="12" fillId="11" borderId="0" xfId="0" applyFont="1" applyFill="1" applyAlignment="1">
      <alignment horizontal="center" vertical="center" wrapText="1"/>
    </xf>
    <xf numFmtId="0" fontId="12" fillId="11" borderId="0" xfId="0" applyFont="1" applyFill="1"/>
    <xf numFmtId="49" fontId="12" fillId="11" borderId="0" xfId="0" applyNumberFormat="1" applyFont="1" applyFill="1" applyAlignment="1">
      <alignment horizontal="center" vertical="center" wrapText="1"/>
    </xf>
    <xf numFmtId="0" fontId="12" fillId="11" borderId="0" xfId="0" applyFont="1" applyFill="1" applyAlignment="1">
      <alignment horizontal="center" vertical="center"/>
    </xf>
    <xf numFmtId="0" fontId="13" fillId="20" borderId="0" xfId="0" applyFont="1" applyFill="1"/>
    <xf numFmtId="0" fontId="12" fillId="20" borderId="0" xfId="0" applyFont="1" applyFill="1" applyAlignment="1">
      <alignment horizontal="center" vertical="center"/>
    </xf>
    <xf numFmtId="0" fontId="12" fillId="20" borderId="0" xfId="0" applyFont="1" applyFill="1"/>
    <xf numFmtId="0" fontId="11" fillId="20" borderId="0" xfId="0" applyFont="1" applyFill="1" applyAlignment="1">
      <alignment horizontal="center" vertical="center"/>
    </xf>
    <xf numFmtId="164" fontId="0" fillId="19" borderId="21" xfId="0" applyNumberFormat="1" applyFill="1" applyBorder="1"/>
    <xf numFmtId="0" fontId="1" fillId="21" borderId="0" xfId="0" applyFont="1" applyFill="1"/>
    <xf numFmtId="0" fontId="0" fillId="21" borderId="0" xfId="0" applyFill="1"/>
    <xf numFmtId="4" fontId="0" fillId="0" borderId="0" xfId="0" applyNumberFormat="1"/>
    <xf numFmtId="4" fontId="1" fillId="0" borderId="0" xfId="0" applyNumberFormat="1" applyFont="1"/>
    <xf numFmtId="166" fontId="0" fillId="0" borderId="0" xfId="0" applyNumberFormat="1"/>
    <xf numFmtId="166" fontId="15" fillId="22" borderId="26" xfId="0" applyNumberFormat="1" applyFont="1" applyFill="1" applyBorder="1"/>
    <xf numFmtId="0" fontId="16" fillId="0" borderId="0" xfId="0" applyFont="1"/>
    <xf numFmtId="4" fontId="16" fillId="15" borderId="0" xfId="0" applyNumberFormat="1" applyFont="1" applyFill="1"/>
    <xf numFmtId="0" fontId="19" fillId="2" borderId="13" xfId="0" applyFont="1" applyFill="1" applyBorder="1"/>
    <xf numFmtId="0" fontId="20" fillId="0" borderId="28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19" fillId="25" borderId="13" xfId="0" applyFont="1" applyFill="1" applyBorder="1" applyAlignment="1">
      <alignment horizontal="left"/>
    </xf>
    <xf numFmtId="0" fontId="22" fillId="25" borderId="0" xfId="0" applyFont="1" applyFill="1" applyAlignment="1">
      <alignment horizontal="right"/>
    </xf>
    <xf numFmtId="0" fontId="20" fillId="0" borderId="29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8" fillId="0" borderId="0" xfId="0" applyFont="1" applyAlignment="1">
      <alignment vertical="center" textRotation="90"/>
    </xf>
    <xf numFmtId="0" fontId="18" fillId="0" borderId="0" xfId="0" applyFont="1" applyAlignment="1">
      <alignment vertical="center"/>
    </xf>
    <xf numFmtId="0" fontId="17" fillId="2" borderId="18" xfId="0" applyFont="1" applyFill="1" applyBorder="1"/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 textRotation="90"/>
    </xf>
    <xf numFmtId="0" fontId="1" fillId="0" borderId="5" xfId="0" applyFont="1" applyBorder="1" applyAlignment="1">
      <alignment vertical="center" textRotation="90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textRotation="90"/>
    </xf>
    <xf numFmtId="0" fontId="4" fillId="0" borderId="8" xfId="0" applyFont="1" applyBorder="1" applyAlignment="1">
      <alignment vertical="center"/>
    </xf>
    <xf numFmtId="0" fontId="7" fillId="5" borderId="0" xfId="0" applyFont="1" applyFill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19" fillId="23" borderId="0" xfId="0" applyFont="1" applyFill="1"/>
    <xf numFmtId="0" fontId="19" fillId="23" borderId="0" xfId="0" applyFont="1" applyFill="1" applyAlignment="1">
      <alignment horizontal="left"/>
    </xf>
    <xf numFmtId="0" fontId="19" fillId="15" borderId="0" xfId="0" applyFont="1" applyFill="1"/>
    <xf numFmtId="0" fontId="19" fillId="15" borderId="0" xfId="0" applyFont="1" applyFill="1" applyAlignment="1">
      <alignment horizontal="left"/>
    </xf>
    <xf numFmtId="0" fontId="19" fillId="0" borderId="0" xfId="0" applyFont="1"/>
    <xf numFmtId="0" fontId="20" fillId="27" borderId="14" xfId="0" applyFont="1" applyFill="1" applyBorder="1" applyAlignment="1">
      <alignment horizontal="center" vertical="center"/>
    </xf>
    <xf numFmtId="0" fontId="20" fillId="26" borderId="0" xfId="0" applyFont="1" applyFill="1"/>
    <xf numFmtId="0" fontId="21" fillId="26" borderId="0" xfId="0" applyFont="1" applyFill="1" applyAlignment="1">
      <alignment horizontal="center" vertical="center"/>
    </xf>
    <xf numFmtId="0" fontId="20" fillId="26" borderId="0" xfId="0" applyFont="1" applyFill="1" applyAlignment="1">
      <alignment horizontal="center" vertical="center"/>
    </xf>
    <xf numFmtId="0" fontId="22" fillId="0" borderId="0" xfId="0" applyFont="1"/>
    <xf numFmtId="0" fontId="20" fillId="6" borderId="27" xfId="0" applyFont="1" applyFill="1" applyBorder="1"/>
    <xf numFmtId="0" fontId="19" fillId="24" borderId="34" xfId="0" applyFont="1" applyFill="1" applyBorder="1" applyAlignment="1">
      <alignment vertical="center"/>
    </xf>
    <xf numFmtId="0" fontId="21" fillId="9" borderId="34" xfId="0" applyFont="1" applyFill="1" applyBorder="1" applyAlignment="1">
      <alignment vertical="center"/>
    </xf>
    <xf numFmtId="0" fontId="20" fillId="24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0" fillId="19" borderId="23" xfId="0" applyFill="1" applyBorder="1" applyAlignment="1">
      <alignment horizontal="right" vertical="center"/>
    </xf>
    <xf numFmtId="0" fontId="0" fillId="19" borderId="24" xfId="0" applyFill="1" applyBorder="1" applyAlignment="1">
      <alignment horizontal="right" vertical="center"/>
    </xf>
    <xf numFmtId="0" fontId="0" fillId="19" borderId="25" xfId="0" applyFill="1" applyBorder="1" applyAlignment="1">
      <alignment horizontal="right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textRotation="90"/>
    </xf>
    <xf numFmtId="0" fontId="0" fillId="2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textRotation="90"/>
    </xf>
    <xf numFmtId="0" fontId="18" fillId="0" borderId="3" xfId="0" applyFont="1" applyBorder="1" applyAlignment="1">
      <alignment horizontal="center" vertical="center" textRotation="90"/>
    </xf>
    <xf numFmtId="0" fontId="18" fillId="0" borderId="4" xfId="0" applyFont="1" applyBorder="1" applyAlignment="1">
      <alignment horizontal="center" vertical="center" textRotation="90"/>
    </xf>
    <xf numFmtId="0" fontId="18" fillId="0" borderId="5" xfId="0" applyFont="1" applyBorder="1" applyAlignment="1">
      <alignment horizontal="center" vertical="center" textRotation="90"/>
    </xf>
    <xf numFmtId="0" fontId="22" fillId="0" borderId="3" xfId="0" applyFont="1" applyBorder="1" applyAlignment="1">
      <alignment horizontal="center" vertical="center" textRotation="90"/>
    </xf>
    <xf numFmtId="0" fontId="22" fillId="0" borderId="4" xfId="0" applyFont="1" applyBorder="1" applyAlignment="1">
      <alignment horizontal="center" vertical="center" textRotation="90"/>
    </xf>
    <xf numFmtId="0" fontId="22" fillId="0" borderId="5" xfId="0" applyFont="1" applyBorder="1" applyAlignment="1">
      <alignment horizontal="center" vertical="center" textRotation="90"/>
    </xf>
    <xf numFmtId="0" fontId="22" fillId="5" borderId="0" xfId="0" applyFont="1" applyFill="1" applyAlignment="1">
      <alignment horizontal="center" vertical="center"/>
    </xf>
    <xf numFmtId="0" fontId="20" fillId="27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9" borderId="19" xfId="0" applyFont="1" applyFill="1" applyBorder="1" applyAlignment="1">
      <alignment horizontal="center" vertical="center"/>
    </xf>
    <xf numFmtId="0" fontId="21" fillId="9" borderId="16" xfId="0" applyFont="1" applyFill="1" applyBorder="1" applyAlignment="1">
      <alignment horizontal="center" vertical="center"/>
    </xf>
    <xf numFmtId="0" fontId="21" fillId="9" borderId="17" xfId="0" applyFont="1" applyFill="1" applyBorder="1" applyAlignment="1">
      <alignment horizontal="center" vertical="center"/>
    </xf>
    <xf numFmtId="0" fontId="21" fillId="9" borderId="28" xfId="0" applyFont="1" applyFill="1" applyBorder="1" applyAlignment="1">
      <alignment horizontal="center" vertical="center"/>
    </xf>
    <xf numFmtId="0" fontId="19" fillId="27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26" borderId="0" xfId="0" applyFont="1" applyFill="1" applyAlignment="1">
      <alignment horizontal="center" vertical="center"/>
    </xf>
    <xf numFmtId="0" fontId="23" fillId="26" borderId="0" xfId="0" applyFont="1" applyFill="1"/>
    <xf numFmtId="0" fontId="24" fillId="0" borderId="0" xfId="0" applyFont="1" applyAlignment="1">
      <alignment horizontal="center"/>
    </xf>
  </cellXfs>
  <cellStyles count="3">
    <cellStyle name="Comma 2" xfId="2" xr:uid="{743094A8-764C-4F89-9AD7-862E709C3EA6}"/>
    <cellStyle name="Normal" xfId="0" builtinId="0"/>
    <cellStyle name="Normal 2" xfId="1" xr:uid="{70E4BF34-4081-457E-BE5B-10CD5A43AC50}"/>
  </cellStyles>
  <dxfs count="0"/>
  <tableStyles count="0" defaultTableStyle="TableStyleMedium2" defaultPivotStyle="PivotStyleLight16"/>
  <colors>
    <mruColors>
      <color rgb="FF31C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21"/>
  <sheetViews>
    <sheetView workbookViewId="0"/>
  </sheetViews>
  <sheetFormatPr defaultRowHeight="15" x14ac:dyDescent="0.25"/>
  <sheetData>
    <row r="2" spans="4:6" x14ac:dyDescent="0.25">
      <c r="D2" s="158" t="s">
        <v>23</v>
      </c>
      <c r="E2" s="158"/>
      <c r="F2" s="158"/>
    </row>
    <row r="4" spans="4:6" x14ac:dyDescent="0.25">
      <c r="D4" t="s">
        <v>24</v>
      </c>
      <c r="E4" t="s">
        <v>25</v>
      </c>
      <c r="F4" t="s">
        <v>26</v>
      </c>
    </row>
    <row r="5" spans="4:6" x14ac:dyDescent="0.25">
      <c r="D5" t="s">
        <v>2</v>
      </c>
      <c r="E5" t="s">
        <v>1</v>
      </c>
      <c r="F5" s="7">
        <v>50</v>
      </c>
    </row>
    <row r="6" spans="4:6" x14ac:dyDescent="0.25">
      <c r="D6" t="s">
        <v>3</v>
      </c>
      <c r="E6" t="s">
        <v>4</v>
      </c>
      <c r="F6" s="7">
        <v>65</v>
      </c>
    </row>
    <row r="7" spans="4:6" x14ac:dyDescent="0.25">
      <c r="D7" t="s">
        <v>21</v>
      </c>
      <c r="E7" t="s">
        <v>4</v>
      </c>
      <c r="F7" s="7">
        <v>50</v>
      </c>
    </row>
    <row r="8" spans="4:6" x14ac:dyDescent="0.25">
      <c r="D8" t="s">
        <v>5</v>
      </c>
      <c r="F8" s="7">
        <v>80</v>
      </c>
    </row>
    <row r="9" spans="4:6" ht="45" x14ac:dyDescent="0.25">
      <c r="D9" s="6" t="s">
        <v>27</v>
      </c>
      <c r="F9" s="7">
        <v>150</v>
      </c>
    </row>
    <row r="10" spans="4:6" ht="60" x14ac:dyDescent="0.25">
      <c r="D10" s="6" t="s">
        <v>6</v>
      </c>
      <c r="F10" s="7">
        <v>100</v>
      </c>
    </row>
    <row r="11" spans="4:6" x14ac:dyDescent="0.25">
      <c r="D11" t="s">
        <v>7</v>
      </c>
      <c r="E11" t="s">
        <v>22</v>
      </c>
      <c r="F11" s="7">
        <v>130</v>
      </c>
    </row>
    <row r="12" spans="4:6" x14ac:dyDescent="0.25">
      <c r="D12" t="s">
        <v>8</v>
      </c>
      <c r="E12" t="s">
        <v>9</v>
      </c>
      <c r="F12" s="7">
        <v>76</v>
      </c>
    </row>
    <row r="13" spans="4:6" x14ac:dyDescent="0.25">
      <c r="D13" t="s">
        <v>10</v>
      </c>
      <c r="E13" t="s">
        <v>11</v>
      </c>
      <c r="F13" s="7">
        <v>64</v>
      </c>
    </row>
    <row r="14" spans="4:6" x14ac:dyDescent="0.25">
      <c r="D14" t="s">
        <v>12</v>
      </c>
      <c r="E14" t="s">
        <v>13</v>
      </c>
      <c r="F14" s="7">
        <v>150</v>
      </c>
    </row>
    <row r="15" spans="4:6" x14ac:dyDescent="0.25">
      <c r="D15" t="s">
        <v>14</v>
      </c>
      <c r="E15" t="s">
        <v>15</v>
      </c>
      <c r="F15" s="7">
        <v>150</v>
      </c>
    </row>
    <row r="16" spans="4:6" x14ac:dyDescent="0.25">
      <c r="D16" t="s">
        <v>17</v>
      </c>
      <c r="E16" t="s">
        <v>16</v>
      </c>
      <c r="F16" s="7">
        <v>40</v>
      </c>
    </row>
    <row r="17" spans="4:6" x14ac:dyDescent="0.25">
      <c r="D17" t="s">
        <v>18</v>
      </c>
      <c r="F17" s="7">
        <v>10</v>
      </c>
    </row>
    <row r="18" spans="4:6" x14ac:dyDescent="0.25">
      <c r="D18" t="s">
        <v>19</v>
      </c>
      <c r="F18" s="7">
        <v>25</v>
      </c>
    </row>
    <row r="19" spans="4:6" x14ac:dyDescent="0.25">
      <c r="D19" t="s">
        <v>20</v>
      </c>
      <c r="F19" s="7">
        <v>25</v>
      </c>
    </row>
    <row r="21" spans="4:6" x14ac:dyDescent="0.25">
      <c r="F21" s="3">
        <f>SUM(F5:F20)</f>
        <v>1165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R82"/>
  <sheetViews>
    <sheetView workbookViewId="0"/>
  </sheetViews>
  <sheetFormatPr defaultRowHeight="15" x14ac:dyDescent="0.25"/>
  <sheetData>
    <row r="1" spans="3:18" ht="18.75" x14ac:dyDescent="0.25">
      <c r="C1" s="159" t="s">
        <v>161</v>
      </c>
      <c r="D1" s="159"/>
      <c r="E1" s="159"/>
      <c r="F1" s="159"/>
      <c r="G1" t="s">
        <v>333</v>
      </c>
      <c r="H1" t="s">
        <v>345</v>
      </c>
    </row>
    <row r="2" spans="3:18" ht="36" x14ac:dyDescent="0.25">
      <c r="C2" s="164" t="s">
        <v>30</v>
      </c>
      <c r="D2" s="163" t="s">
        <v>31</v>
      </c>
      <c r="E2" s="8" t="s">
        <v>31</v>
      </c>
      <c r="F2">
        <f>COUNTA(E2)</f>
        <v>1</v>
      </c>
    </row>
    <row r="3" spans="3:18" x14ac:dyDescent="0.25">
      <c r="C3" s="16"/>
      <c r="D3" s="163"/>
      <c r="E3" s="8" t="s">
        <v>32</v>
      </c>
      <c r="F3">
        <f t="shared" ref="F3:F66" si="0">COUNTA(E3)</f>
        <v>1</v>
      </c>
      <c r="G3" t="s">
        <v>334</v>
      </c>
    </row>
    <row r="4" spans="3:18" x14ac:dyDescent="0.25">
      <c r="C4" s="16"/>
      <c r="D4" s="163"/>
      <c r="E4" s="8" t="s">
        <v>33</v>
      </c>
      <c r="F4">
        <f t="shared" si="0"/>
        <v>1</v>
      </c>
      <c r="G4" t="s">
        <v>334</v>
      </c>
      <c r="L4" s="8" t="s">
        <v>108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</row>
    <row r="5" spans="3:18" x14ac:dyDescent="0.25">
      <c r="C5" s="16"/>
      <c r="D5" s="163"/>
      <c r="E5" s="8" t="s">
        <v>34</v>
      </c>
      <c r="F5">
        <f t="shared" si="0"/>
        <v>1</v>
      </c>
      <c r="K5" t="s">
        <v>109</v>
      </c>
      <c r="L5" s="8">
        <v>44</v>
      </c>
      <c r="M5">
        <v>34</v>
      </c>
      <c r="O5">
        <v>2</v>
      </c>
      <c r="P5">
        <v>4</v>
      </c>
      <c r="Q5">
        <v>4</v>
      </c>
      <c r="R5" s="10">
        <f>SUM(M5,N5,O5,P5,Q5)</f>
        <v>44</v>
      </c>
    </row>
    <row r="6" spans="3:18" ht="37.5" x14ac:dyDescent="0.25">
      <c r="C6" s="16" t="s">
        <v>29</v>
      </c>
      <c r="D6" s="12" t="s">
        <v>50</v>
      </c>
      <c r="E6" s="8" t="s">
        <v>51</v>
      </c>
      <c r="F6">
        <f t="shared" si="0"/>
        <v>1</v>
      </c>
      <c r="G6" t="s">
        <v>334</v>
      </c>
      <c r="K6" t="s">
        <v>111</v>
      </c>
      <c r="L6" s="8">
        <v>24</v>
      </c>
      <c r="N6">
        <v>14</v>
      </c>
      <c r="O6">
        <v>12</v>
      </c>
      <c r="R6" s="10">
        <f>SUM(M6,N6,O6,P6,Q6)</f>
        <v>26</v>
      </c>
    </row>
    <row r="7" spans="3:18" x14ac:dyDescent="0.25">
      <c r="C7" s="16"/>
      <c r="D7" s="163" t="s">
        <v>52</v>
      </c>
      <c r="E7" s="8" t="s">
        <v>52</v>
      </c>
      <c r="F7">
        <f t="shared" si="0"/>
        <v>1</v>
      </c>
      <c r="K7" t="s">
        <v>110</v>
      </c>
      <c r="L7">
        <v>5</v>
      </c>
      <c r="N7">
        <v>5</v>
      </c>
      <c r="R7" s="10">
        <f t="shared" ref="R7" si="1">SUM(M7,N7,O7,P7,Q7)</f>
        <v>5</v>
      </c>
    </row>
    <row r="8" spans="3:18" x14ac:dyDescent="0.25">
      <c r="C8" s="16"/>
      <c r="D8" s="163"/>
      <c r="E8" s="8" t="s">
        <v>53</v>
      </c>
      <c r="F8">
        <f t="shared" si="0"/>
        <v>1</v>
      </c>
      <c r="H8">
        <v>1</v>
      </c>
      <c r="R8" s="10"/>
    </row>
    <row r="9" spans="3:18" x14ac:dyDescent="0.25">
      <c r="C9" s="16"/>
      <c r="D9" s="163"/>
      <c r="E9" s="8" t="s">
        <v>54</v>
      </c>
      <c r="F9">
        <f t="shared" si="0"/>
        <v>1</v>
      </c>
      <c r="L9" s="11">
        <f>SUM(L5:L8)</f>
        <v>73</v>
      </c>
      <c r="R9" s="11">
        <f>SUM(R5:R8)</f>
        <v>75</v>
      </c>
    </row>
    <row r="10" spans="3:18" x14ac:dyDescent="0.25">
      <c r="C10" s="16"/>
      <c r="D10" s="163" t="s">
        <v>55</v>
      </c>
      <c r="E10" s="8" t="s">
        <v>55</v>
      </c>
      <c r="F10">
        <f t="shared" si="0"/>
        <v>1</v>
      </c>
    </row>
    <row r="11" spans="3:18" x14ac:dyDescent="0.25">
      <c r="C11" s="16"/>
      <c r="D11" s="163"/>
      <c r="E11" s="8" t="s">
        <v>56</v>
      </c>
      <c r="F11">
        <f t="shared" si="0"/>
        <v>1</v>
      </c>
      <c r="G11" t="s">
        <v>334</v>
      </c>
      <c r="H11">
        <v>3</v>
      </c>
    </row>
    <row r="12" spans="3:18" x14ac:dyDescent="0.25">
      <c r="C12" s="16"/>
      <c r="D12" s="163" t="s">
        <v>0</v>
      </c>
      <c r="E12" s="8" t="s">
        <v>0</v>
      </c>
      <c r="F12">
        <f t="shared" si="0"/>
        <v>1</v>
      </c>
    </row>
    <row r="13" spans="3:18" x14ac:dyDescent="0.25">
      <c r="C13" s="16"/>
      <c r="D13" s="163"/>
      <c r="E13" s="8" t="s">
        <v>57</v>
      </c>
      <c r="F13">
        <f t="shared" si="0"/>
        <v>1</v>
      </c>
      <c r="G13" t="s">
        <v>334</v>
      </c>
    </row>
    <row r="14" spans="3:18" x14ac:dyDescent="0.25">
      <c r="C14" s="16"/>
      <c r="D14" s="163" t="s">
        <v>58</v>
      </c>
      <c r="E14" s="8" t="s">
        <v>58</v>
      </c>
      <c r="F14">
        <f t="shared" si="0"/>
        <v>1</v>
      </c>
      <c r="G14" t="s">
        <v>334</v>
      </c>
    </row>
    <row r="15" spans="3:18" x14ac:dyDescent="0.25">
      <c r="C15" s="16"/>
      <c r="D15" s="163"/>
      <c r="E15" s="8" t="s">
        <v>59</v>
      </c>
      <c r="F15">
        <f t="shared" si="0"/>
        <v>1</v>
      </c>
    </row>
    <row r="16" spans="3:18" x14ac:dyDescent="0.25">
      <c r="C16" s="16"/>
      <c r="D16" s="163"/>
      <c r="E16" s="8" t="s">
        <v>60</v>
      </c>
      <c r="F16">
        <f t="shared" si="0"/>
        <v>1</v>
      </c>
      <c r="G16" t="s">
        <v>334</v>
      </c>
    </row>
    <row r="17" spans="3:7" x14ac:dyDescent="0.25">
      <c r="C17" s="16"/>
      <c r="D17" s="163"/>
      <c r="E17" s="8" t="s">
        <v>61</v>
      </c>
      <c r="F17">
        <f t="shared" si="0"/>
        <v>1</v>
      </c>
      <c r="G17" t="s">
        <v>334</v>
      </c>
    </row>
    <row r="18" spans="3:7" x14ac:dyDescent="0.25">
      <c r="C18" s="16"/>
      <c r="D18" s="163"/>
      <c r="E18" s="8" t="s">
        <v>62</v>
      </c>
      <c r="F18">
        <f t="shared" si="0"/>
        <v>1</v>
      </c>
    </row>
    <row r="19" spans="3:7" x14ac:dyDescent="0.25">
      <c r="C19" s="16"/>
      <c r="D19" s="163" t="s">
        <v>63</v>
      </c>
      <c r="E19" s="8" t="s">
        <v>63</v>
      </c>
      <c r="F19">
        <f t="shared" si="0"/>
        <v>1</v>
      </c>
      <c r="G19" t="s">
        <v>334</v>
      </c>
    </row>
    <row r="20" spans="3:7" x14ac:dyDescent="0.25">
      <c r="C20" s="16"/>
      <c r="D20" s="163"/>
      <c r="E20" s="8" t="s">
        <v>64</v>
      </c>
      <c r="F20">
        <f t="shared" si="0"/>
        <v>1</v>
      </c>
    </row>
    <row r="21" spans="3:7" x14ac:dyDescent="0.25">
      <c r="C21" s="16"/>
      <c r="D21" s="163"/>
      <c r="E21" s="8" t="s">
        <v>65</v>
      </c>
      <c r="F21">
        <f t="shared" si="0"/>
        <v>1</v>
      </c>
    </row>
    <row r="22" spans="3:7" x14ac:dyDescent="0.25">
      <c r="C22" s="16"/>
      <c r="D22" s="163"/>
      <c r="E22" s="8" t="s">
        <v>66</v>
      </c>
      <c r="F22">
        <f t="shared" si="0"/>
        <v>1</v>
      </c>
      <c r="G22" t="s">
        <v>334</v>
      </c>
    </row>
    <row r="23" spans="3:7" x14ac:dyDescent="0.25">
      <c r="C23" s="16"/>
      <c r="D23" s="163" t="s">
        <v>67</v>
      </c>
      <c r="E23" s="8" t="s">
        <v>67</v>
      </c>
      <c r="F23">
        <f t="shared" si="0"/>
        <v>1</v>
      </c>
      <c r="G23" t="s">
        <v>334</v>
      </c>
    </row>
    <row r="24" spans="3:7" x14ac:dyDescent="0.25">
      <c r="C24" s="16"/>
      <c r="D24" s="163"/>
      <c r="E24" s="8" t="s">
        <v>68</v>
      </c>
      <c r="F24">
        <f t="shared" si="0"/>
        <v>1</v>
      </c>
    </row>
    <row r="25" spans="3:7" x14ac:dyDescent="0.25">
      <c r="C25" s="16"/>
      <c r="D25" s="163"/>
      <c r="E25" s="8" t="s">
        <v>69</v>
      </c>
      <c r="F25">
        <f t="shared" si="0"/>
        <v>1</v>
      </c>
      <c r="G25" t="s">
        <v>334</v>
      </c>
    </row>
    <row r="26" spans="3:7" x14ac:dyDescent="0.25">
      <c r="C26" s="16"/>
      <c r="D26" s="163"/>
      <c r="E26" s="8" t="s">
        <v>70</v>
      </c>
      <c r="F26">
        <f t="shared" si="0"/>
        <v>1</v>
      </c>
      <c r="G26" t="s">
        <v>334</v>
      </c>
    </row>
    <row r="27" spans="3:7" x14ac:dyDescent="0.25">
      <c r="C27" s="16"/>
      <c r="D27" s="163"/>
      <c r="E27" s="8" t="s">
        <v>71</v>
      </c>
      <c r="F27">
        <f t="shared" si="0"/>
        <v>1</v>
      </c>
    </row>
    <row r="28" spans="3:7" x14ac:dyDescent="0.25">
      <c r="C28" s="16"/>
      <c r="D28" s="163" t="s">
        <v>72</v>
      </c>
      <c r="E28" s="8" t="s">
        <v>72</v>
      </c>
      <c r="F28">
        <f t="shared" si="0"/>
        <v>1</v>
      </c>
      <c r="G28" t="s">
        <v>334</v>
      </c>
    </row>
    <row r="29" spans="3:7" x14ac:dyDescent="0.25">
      <c r="C29" s="16"/>
      <c r="D29" s="163"/>
      <c r="E29" s="8" t="s">
        <v>73</v>
      </c>
      <c r="F29">
        <f t="shared" si="0"/>
        <v>1</v>
      </c>
    </row>
    <row r="30" spans="3:7" x14ac:dyDescent="0.25">
      <c r="C30" s="16"/>
      <c r="D30" s="163"/>
      <c r="E30" s="8" t="s">
        <v>74</v>
      </c>
      <c r="F30">
        <f t="shared" si="0"/>
        <v>1</v>
      </c>
    </row>
    <row r="31" spans="3:7" x14ac:dyDescent="0.25">
      <c r="C31" s="16"/>
      <c r="D31" s="163"/>
      <c r="E31" s="8" t="s">
        <v>75</v>
      </c>
      <c r="F31">
        <f t="shared" si="0"/>
        <v>1</v>
      </c>
    </row>
    <row r="32" spans="3:7" x14ac:dyDescent="0.25">
      <c r="C32" s="16"/>
      <c r="D32" s="163" t="s">
        <v>76</v>
      </c>
      <c r="E32" s="8" t="s">
        <v>76</v>
      </c>
      <c r="F32">
        <f t="shared" si="0"/>
        <v>1</v>
      </c>
      <c r="G32" t="s">
        <v>334</v>
      </c>
    </row>
    <row r="33" spans="3:8" x14ac:dyDescent="0.25">
      <c r="C33" s="16"/>
      <c r="D33" s="163"/>
      <c r="E33" s="8" t="s">
        <v>77</v>
      </c>
      <c r="F33">
        <f t="shared" si="0"/>
        <v>1</v>
      </c>
    </row>
    <row r="34" spans="3:8" x14ac:dyDescent="0.25">
      <c r="C34" s="16"/>
      <c r="D34" s="163" t="s">
        <v>78</v>
      </c>
      <c r="E34" s="8" t="s">
        <v>78</v>
      </c>
      <c r="F34">
        <f t="shared" si="0"/>
        <v>1</v>
      </c>
      <c r="G34" t="s">
        <v>334</v>
      </c>
    </row>
    <row r="35" spans="3:8" x14ac:dyDescent="0.25">
      <c r="C35" s="16"/>
      <c r="D35" s="163"/>
      <c r="E35" s="8" t="s">
        <v>79</v>
      </c>
      <c r="F35">
        <f t="shared" si="0"/>
        <v>1</v>
      </c>
    </row>
    <row r="36" spans="3:8" x14ac:dyDescent="0.25">
      <c r="C36" s="16"/>
      <c r="D36" s="12" t="s">
        <v>80</v>
      </c>
      <c r="E36" s="8" t="s">
        <v>80</v>
      </c>
      <c r="F36">
        <f t="shared" si="0"/>
        <v>1</v>
      </c>
      <c r="G36" t="s">
        <v>334</v>
      </c>
    </row>
    <row r="37" spans="3:8" ht="24.75" x14ac:dyDescent="0.25">
      <c r="C37" s="16" t="s">
        <v>35</v>
      </c>
      <c r="D37" s="163" t="s">
        <v>36</v>
      </c>
      <c r="E37" s="8" t="s">
        <v>36</v>
      </c>
      <c r="F37">
        <f t="shared" si="0"/>
        <v>1</v>
      </c>
    </row>
    <row r="38" spans="3:8" x14ac:dyDescent="0.25">
      <c r="C38" s="16"/>
      <c r="D38" s="163"/>
      <c r="E38" s="8" t="s">
        <v>37</v>
      </c>
      <c r="F38">
        <f t="shared" si="0"/>
        <v>1</v>
      </c>
      <c r="G38" t="s">
        <v>334</v>
      </c>
    </row>
    <row r="39" spans="3:8" x14ac:dyDescent="0.25">
      <c r="C39" s="16"/>
      <c r="D39" s="163"/>
      <c r="E39" s="8" t="s">
        <v>38</v>
      </c>
      <c r="F39">
        <f t="shared" si="0"/>
        <v>1</v>
      </c>
    </row>
    <row r="40" spans="3:8" x14ac:dyDescent="0.25">
      <c r="C40" s="16"/>
      <c r="D40" s="163"/>
      <c r="E40" s="8" t="s">
        <v>39</v>
      </c>
      <c r="F40">
        <f t="shared" si="0"/>
        <v>1</v>
      </c>
    </row>
    <row r="41" spans="3:8" x14ac:dyDescent="0.25">
      <c r="C41" s="16"/>
      <c r="D41" s="163" t="s">
        <v>40</v>
      </c>
      <c r="E41" s="8" t="s">
        <v>40</v>
      </c>
      <c r="F41">
        <f t="shared" si="0"/>
        <v>1</v>
      </c>
    </row>
    <row r="42" spans="3:8" x14ac:dyDescent="0.25">
      <c r="C42" s="16"/>
      <c r="D42" s="163"/>
      <c r="E42" s="8" t="s">
        <v>41</v>
      </c>
      <c r="F42">
        <f t="shared" si="0"/>
        <v>1</v>
      </c>
      <c r="G42" t="s">
        <v>334</v>
      </c>
    </row>
    <row r="43" spans="3:8" x14ac:dyDescent="0.25">
      <c r="C43" s="16"/>
      <c r="D43" s="163"/>
      <c r="E43" s="8" t="s">
        <v>42</v>
      </c>
      <c r="F43">
        <f t="shared" si="0"/>
        <v>1</v>
      </c>
      <c r="G43" t="s">
        <v>334</v>
      </c>
    </row>
    <row r="44" spans="3:8" x14ac:dyDescent="0.25">
      <c r="C44" s="16"/>
      <c r="D44" s="163" t="s">
        <v>43</v>
      </c>
      <c r="E44" s="8" t="s">
        <v>43</v>
      </c>
      <c r="F44">
        <f t="shared" si="0"/>
        <v>1</v>
      </c>
    </row>
    <row r="45" spans="3:8" x14ac:dyDescent="0.25">
      <c r="C45" s="16"/>
      <c r="D45" s="163"/>
      <c r="E45" s="8" t="s">
        <v>44</v>
      </c>
      <c r="F45">
        <f t="shared" si="0"/>
        <v>1</v>
      </c>
      <c r="G45" t="s">
        <v>334</v>
      </c>
      <c r="H45">
        <v>1</v>
      </c>
    </row>
    <row r="46" spans="3:8" x14ac:dyDescent="0.25">
      <c r="C46" s="16"/>
      <c r="D46" s="163"/>
      <c r="E46" s="8" t="s">
        <v>45</v>
      </c>
      <c r="F46">
        <f t="shared" si="0"/>
        <v>1</v>
      </c>
      <c r="G46" t="s">
        <v>334</v>
      </c>
    </row>
    <row r="47" spans="3:8" x14ac:dyDescent="0.25">
      <c r="C47" s="16"/>
      <c r="D47" s="163" t="s">
        <v>46</v>
      </c>
      <c r="E47" s="8" t="s">
        <v>46</v>
      </c>
      <c r="F47">
        <f t="shared" si="0"/>
        <v>1</v>
      </c>
    </row>
    <row r="48" spans="3:8" x14ac:dyDescent="0.25">
      <c r="C48" s="16"/>
      <c r="D48" s="163"/>
      <c r="E48" s="8" t="s">
        <v>47</v>
      </c>
      <c r="F48">
        <f t="shared" si="0"/>
        <v>1</v>
      </c>
      <c r="H48">
        <v>1</v>
      </c>
    </row>
    <row r="49" spans="3:7" x14ac:dyDescent="0.25">
      <c r="C49" s="16"/>
      <c r="D49" s="163" t="s">
        <v>48</v>
      </c>
      <c r="E49" s="8" t="s">
        <v>48</v>
      </c>
      <c r="F49">
        <f t="shared" si="0"/>
        <v>1</v>
      </c>
    </row>
    <row r="50" spans="3:7" x14ac:dyDescent="0.25">
      <c r="C50" s="16"/>
      <c r="D50" s="163"/>
      <c r="E50" s="8" t="s">
        <v>49</v>
      </c>
      <c r="F50">
        <f t="shared" si="0"/>
        <v>1</v>
      </c>
    </row>
    <row r="51" spans="3:7" ht="49.5" x14ac:dyDescent="0.25">
      <c r="C51" s="16" t="s">
        <v>81</v>
      </c>
      <c r="D51" s="12" t="s">
        <v>82</v>
      </c>
      <c r="E51" s="8" t="s">
        <v>82</v>
      </c>
      <c r="F51">
        <f t="shared" si="0"/>
        <v>1</v>
      </c>
    </row>
    <row r="52" spans="3:7" x14ac:dyDescent="0.25">
      <c r="C52" s="16"/>
      <c r="D52" s="12"/>
      <c r="E52" s="8" t="s">
        <v>83</v>
      </c>
      <c r="F52">
        <f t="shared" si="0"/>
        <v>1</v>
      </c>
    </row>
    <row r="53" spans="3:7" x14ac:dyDescent="0.25">
      <c r="C53" s="16"/>
      <c r="D53" s="12" t="s">
        <v>101</v>
      </c>
      <c r="E53" s="8" t="s">
        <v>101</v>
      </c>
      <c r="F53">
        <f t="shared" si="0"/>
        <v>1</v>
      </c>
    </row>
    <row r="54" spans="3:7" x14ac:dyDescent="0.25">
      <c r="C54" s="16"/>
      <c r="D54" s="12" t="s">
        <v>84</v>
      </c>
      <c r="E54" s="8" t="s">
        <v>84</v>
      </c>
      <c r="F54">
        <f t="shared" si="0"/>
        <v>1</v>
      </c>
    </row>
    <row r="55" spans="3:7" x14ac:dyDescent="0.25">
      <c r="C55" s="16"/>
      <c r="D55" s="12"/>
      <c r="E55" s="8" t="s">
        <v>85</v>
      </c>
      <c r="F55">
        <f t="shared" si="0"/>
        <v>1</v>
      </c>
    </row>
    <row r="56" spans="3:7" x14ac:dyDescent="0.25">
      <c r="C56" s="16"/>
      <c r="D56" s="12" t="s">
        <v>52</v>
      </c>
      <c r="E56" s="8" t="s">
        <v>52</v>
      </c>
      <c r="F56">
        <f t="shared" si="0"/>
        <v>1</v>
      </c>
    </row>
    <row r="57" spans="3:7" x14ac:dyDescent="0.25">
      <c r="C57" s="16"/>
      <c r="D57" s="12" t="s">
        <v>86</v>
      </c>
      <c r="E57" s="8" t="s">
        <v>86</v>
      </c>
      <c r="F57">
        <f t="shared" si="0"/>
        <v>1</v>
      </c>
    </row>
    <row r="58" spans="3:7" x14ac:dyDescent="0.25">
      <c r="C58" s="16"/>
      <c r="D58" s="12"/>
      <c r="E58" s="8" t="s">
        <v>87</v>
      </c>
      <c r="F58">
        <f t="shared" si="0"/>
        <v>1</v>
      </c>
    </row>
    <row r="59" spans="3:7" x14ac:dyDescent="0.25">
      <c r="C59" s="16"/>
      <c r="D59" s="12" t="s">
        <v>88</v>
      </c>
      <c r="E59" s="8" t="s">
        <v>88</v>
      </c>
      <c r="F59">
        <f t="shared" si="0"/>
        <v>1</v>
      </c>
    </row>
    <row r="60" spans="3:7" x14ac:dyDescent="0.25">
      <c r="C60" s="16"/>
      <c r="D60" s="12"/>
      <c r="E60" s="8" t="s">
        <v>89</v>
      </c>
      <c r="F60">
        <f t="shared" si="0"/>
        <v>1</v>
      </c>
    </row>
    <row r="61" spans="3:7" x14ac:dyDescent="0.25">
      <c r="C61" s="16"/>
      <c r="D61" s="12" t="s">
        <v>90</v>
      </c>
      <c r="E61" s="8" t="s">
        <v>90</v>
      </c>
      <c r="F61">
        <f t="shared" si="0"/>
        <v>1</v>
      </c>
    </row>
    <row r="62" spans="3:7" x14ac:dyDescent="0.25">
      <c r="C62" s="16"/>
      <c r="D62" s="12"/>
      <c r="E62" s="8" t="s">
        <v>91</v>
      </c>
      <c r="F62">
        <f t="shared" si="0"/>
        <v>1</v>
      </c>
    </row>
    <row r="63" spans="3:7" x14ac:dyDescent="0.25">
      <c r="C63" s="16"/>
      <c r="D63" s="12" t="s">
        <v>92</v>
      </c>
      <c r="E63" s="8" t="s">
        <v>92</v>
      </c>
      <c r="F63">
        <f t="shared" si="0"/>
        <v>1</v>
      </c>
      <c r="G63" t="s">
        <v>334</v>
      </c>
    </row>
    <row r="64" spans="3:7" x14ac:dyDescent="0.25">
      <c r="C64" s="16"/>
      <c r="D64" s="12"/>
      <c r="E64" s="8" t="s">
        <v>93</v>
      </c>
      <c r="F64">
        <f t="shared" si="0"/>
        <v>1</v>
      </c>
    </row>
    <row r="65" spans="3:8" ht="33" x14ac:dyDescent="0.25">
      <c r="C65" s="16" t="s">
        <v>94</v>
      </c>
      <c r="D65" s="12" t="s">
        <v>95</v>
      </c>
      <c r="E65" s="8" t="s">
        <v>95</v>
      </c>
      <c r="F65">
        <f t="shared" si="0"/>
        <v>1</v>
      </c>
    </row>
    <row r="66" spans="3:8" x14ac:dyDescent="0.25">
      <c r="C66" s="16"/>
      <c r="D66" s="12"/>
      <c r="E66" s="8" t="s">
        <v>159</v>
      </c>
      <c r="F66">
        <f t="shared" si="0"/>
        <v>1</v>
      </c>
      <c r="G66" t="s">
        <v>334</v>
      </c>
    </row>
    <row r="67" spans="3:8" x14ac:dyDescent="0.25">
      <c r="C67" s="16"/>
      <c r="D67" s="12"/>
      <c r="E67" s="8" t="s">
        <v>96</v>
      </c>
      <c r="F67">
        <f t="shared" ref="F67:F71" si="2">COUNTA(E67)</f>
        <v>1</v>
      </c>
      <c r="G67" t="s">
        <v>334</v>
      </c>
    </row>
    <row r="68" spans="3:8" x14ac:dyDescent="0.25">
      <c r="C68" s="16"/>
      <c r="D68" s="12"/>
      <c r="E68" s="8" t="s">
        <v>102</v>
      </c>
      <c r="F68">
        <f t="shared" si="2"/>
        <v>1</v>
      </c>
    </row>
    <row r="69" spans="3:8" ht="30.75" x14ac:dyDescent="0.25">
      <c r="C69" s="16" t="s">
        <v>97</v>
      </c>
      <c r="D69" s="12"/>
      <c r="E69" s="8" t="s">
        <v>98</v>
      </c>
      <c r="F69">
        <f t="shared" si="2"/>
        <v>1</v>
      </c>
    </row>
    <row r="70" spans="3:8" x14ac:dyDescent="0.25">
      <c r="C70" s="16"/>
      <c r="D70" s="12"/>
      <c r="E70" s="8" t="s">
        <v>99</v>
      </c>
      <c r="F70">
        <f t="shared" si="2"/>
        <v>1</v>
      </c>
    </row>
    <row r="71" spans="3:8" x14ac:dyDescent="0.25">
      <c r="C71" s="160"/>
      <c r="D71" s="12"/>
      <c r="E71" s="8" t="s">
        <v>100</v>
      </c>
      <c r="F71">
        <f t="shared" si="2"/>
        <v>1</v>
      </c>
    </row>
    <row r="74" spans="3:8" x14ac:dyDescent="0.25">
      <c r="C74" s="161" t="s">
        <v>112</v>
      </c>
      <c r="D74" s="162"/>
      <c r="E74" s="15">
        <f>COUNTA(E2:E71)</f>
        <v>70</v>
      </c>
      <c r="F74" s="15">
        <f>SUM(F2:F71)</f>
        <v>70</v>
      </c>
      <c r="H74" s="15">
        <f>SUM(H2:H71)</f>
        <v>6</v>
      </c>
    </row>
    <row r="75" spans="3:8" x14ac:dyDescent="0.25">
      <c r="F75">
        <v>66</v>
      </c>
      <c r="H75">
        <v>5</v>
      </c>
    </row>
    <row r="82" spans="6:6" x14ac:dyDescent="0.25">
      <c r="F82" s="9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K106"/>
  <sheetViews>
    <sheetView workbookViewId="0"/>
  </sheetViews>
  <sheetFormatPr defaultRowHeight="15" x14ac:dyDescent="0.25"/>
  <sheetData>
    <row r="1" spans="4:11" ht="18.75" x14ac:dyDescent="0.25">
      <c r="D1" s="140" t="s">
        <v>113</v>
      </c>
      <c r="E1" s="140"/>
      <c r="F1" s="140"/>
      <c r="G1" s="140"/>
    </row>
    <row r="2" spans="4:11" ht="18.75" x14ac:dyDescent="0.25">
      <c r="D2" s="140"/>
      <c r="E2" s="140"/>
      <c r="F2" s="140"/>
      <c r="G2" s="140"/>
    </row>
    <row r="3" spans="4:11" ht="36" x14ac:dyDescent="0.25">
      <c r="D3" s="138" t="s">
        <v>30</v>
      </c>
      <c r="E3" s="142" t="s">
        <v>31</v>
      </c>
      <c r="F3" s="26" t="s">
        <v>31</v>
      </c>
      <c r="G3" s="21">
        <f>COUNTA(F3)</f>
        <v>1</v>
      </c>
    </row>
    <row r="4" spans="4:11" x14ac:dyDescent="0.25">
      <c r="D4" s="133"/>
      <c r="E4" s="141"/>
      <c r="F4" s="26" t="s">
        <v>32</v>
      </c>
      <c r="G4" s="21">
        <f t="shared" ref="G4:G52" si="0">COUNTA(F4)</f>
        <v>1</v>
      </c>
    </row>
    <row r="5" spans="4:11" x14ac:dyDescent="0.25">
      <c r="D5" s="133"/>
      <c r="E5" s="141"/>
      <c r="F5" s="26" t="s">
        <v>33</v>
      </c>
      <c r="G5" s="21">
        <f t="shared" si="0"/>
        <v>1</v>
      </c>
    </row>
    <row r="6" spans="4:11" x14ac:dyDescent="0.25">
      <c r="D6" s="133"/>
      <c r="E6" s="143"/>
      <c r="F6" s="26" t="s">
        <v>34</v>
      </c>
      <c r="G6" s="21">
        <f t="shared" si="0"/>
        <v>1</v>
      </c>
    </row>
    <row r="7" spans="4:11" ht="37.5" x14ac:dyDescent="0.25">
      <c r="D7" s="138" t="s">
        <v>29</v>
      </c>
      <c r="E7" s="27" t="s">
        <v>50</v>
      </c>
      <c r="F7" s="26" t="s">
        <v>51</v>
      </c>
      <c r="G7" s="21">
        <f t="shared" si="0"/>
        <v>1</v>
      </c>
    </row>
    <row r="8" spans="4:11" x14ac:dyDescent="0.25">
      <c r="D8" s="133"/>
      <c r="E8" s="141" t="s">
        <v>52</v>
      </c>
      <c r="F8" s="26" t="s">
        <v>52</v>
      </c>
      <c r="G8" s="21">
        <f t="shared" si="0"/>
        <v>1</v>
      </c>
    </row>
    <row r="9" spans="4:11" x14ac:dyDescent="0.25">
      <c r="D9" s="133"/>
      <c r="E9" s="141"/>
      <c r="F9" s="26" t="s">
        <v>53</v>
      </c>
      <c r="G9" s="21">
        <f t="shared" si="0"/>
        <v>1</v>
      </c>
      <c r="K9" s="1"/>
    </row>
    <row r="10" spans="4:11" x14ac:dyDescent="0.25">
      <c r="D10" s="133"/>
      <c r="E10" s="141"/>
      <c r="F10" s="26" t="s">
        <v>54</v>
      </c>
      <c r="G10" s="21">
        <f t="shared" si="0"/>
        <v>1</v>
      </c>
    </row>
    <row r="11" spans="4:11" x14ac:dyDescent="0.25">
      <c r="D11" s="133"/>
      <c r="E11" s="141" t="s">
        <v>55</v>
      </c>
      <c r="F11" s="26" t="s">
        <v>55</v>
      </c>
      <c r="G11" s="21">
        <f t="shared" si="0"/>
        <v>1</v>
      </c>
    </row>
    <row r="12" spans="4:11" x14ac:dyDescent="0.25">
      <c r="D12" s="133"/>
      <c r="E12" s="141"/>
      <c r="F12" s="26" t="s">
        <v>56</v>
      </c>
      <c r="G12" s="21">
        <f t="shared" si="0"/>
        <v>1</v>
      </c>
    </row>
    <row r="13" spans="4:11" x14ac:dyDescent="0.25">
      <c r="D13" s="133"/>
      <c r="E13" s="141" t="s">
        <v>0</v>
      </c>
      <c r="F13" s="26" t="s">
        <v>0</v>
      </c>
      <c r="G13" s="21">
        <f t="shared" si="0"/>
        <v>1</v>
      </c>
    </row>
    <row r="14" spans="4:11" x14ac:dyDescent="0.25">
      <c r="D14" s="133"/>
      <c r="E14" s="141"/>
      <c r="F14" s="26" t="s">
        <v>57</v>
      </c>
      <c r="G14" s="21">
        <f t="shared" si="0"/>
        <v>1</v>
      </c>
    </row>
    <row r="15" spans="4:11" x14ac:dyDescent="0.25">
      <c r="D15" s="133"/>
      <c r="E15" s="141" t="s">
        <v>58</v>
      </c>
      <c r="F15" s="26" t="s">
        <v>58</v>
      </c>
      <c r="G15" s="21">
        <f t="shared" si="0"/>
        <v>1</v>
      </c>
    </row>
    <row r="16" spans="4:11" x14ac:dyDescent="0.25">
      <c r="D16" s="133"/>
      <c r="E16" s="141"/>
      <c r="F16" s="26" t="s">
        <v>59</v>
      </c>
      <c r="G16" s="21">
        <f t="shared" si="0"/>
        <v>1</v>
      </c>
    </row>
    <row r="17" spans="4:7" x14ac:dyDescent="0.25">
      <c r="D17" s="133"/>
      <c r="E17" s="141"/>
      <c r="F17" s="26" t="s">
        <v>60</v>
      </c>
      <c r="G17" s="21">
        <f t="shared" si="0"/>
        <v>1</v>
      </c>
    </row>
    <row r="18" spans="4:7" x14ac:dyDescent="0.25">
      <c r="D18" s="133"/>
      <c r="E18" s="141"/>
      <c r="F18" s="26" t="s">
        <v>61</v>
      </c>
      <c r="G18" s="21">
        <f t="shared" si="0"/>
        <v>1</v>
      </c>
    </row>
    <row r="19" spans="4:7" x14ac:dyDescent="0.25">
      <c r="D19" s="133"/>
      <c r="E19" s="141"/>
      <c r="F19" s="26" t="s">
        <v>62</v>
      </c>
      <c r="G19" s="21">
        <f t="shared" si="0"/>
        <v>1</v>
      </c>
    </row>
    <row r="20" spans="4:7" x14ac:dyDescent="0.25">
      <c r="D20" s="133"/>
      <c r="E20" s="141" t="s">
        <v>63</v>
      </c>
      <c r="F20" s="26" t="s">
        <v>63</v>
      </c>
      <c r="G20" s="21">
        <f t="shared" si="0"/>
        <v>1</v>
      </c>
    </row>
    <row r="21" spans="4:7" x14ac:dyDescent="0.25">
      <c r="D21" s="133"/>
      <c r="E21" s="141"/>
      <c r="F21" s="26" t="s">
        <v>64</v>
      </c>
      <c r="G21" s="21">
        <f t="shared" si="0"/>
        <v>1</v>
      </c>
    </row>
    <row r="22" spans="4:7" x14ac:dyDescent="0.25">
      <c r="D22" s="133"/>
      <c r="E22" s="141"/>
      <c r="F22" s="26" t="s">
        <v>65</v>
      </c>
      <c r="G22" s="21">
        <f t="shared" si="0"/>
        <v>1</v>
      </c>
    </row>
    <row r="23" spans="4:7" x14ac:dyDescent="0.25">
      <c r="D23" s="133"/>
      <c r="E23" s="141"/>
      <c r="F23" s="26" t="s">
        <v>66</v>
      </c>
      <c r="G23" s="21">
        <f t="shared" si="0"/>
        <v>1</v>
      </c>
    </row>
    <row r="24" spans="4:7" x14ac:dyDescent="0.25">
      <c r="D24" s="133"/>
      <c r="E24" s="141" t="s">
        <v>67</v>
      </c>
      <c r="F24" s="26" t="s">
        <v>67</v>
      </c>
      <c r="G24" s="21">
        <f t="shared" si="0"/>
        <v>1</v>
      </c>
    </row>
    <row r="25" spans="4:7" x14ac:dyDescent="0.25">
      <c r="D25" s="133"/>
      <c r="E25" s="141"/>
      <c r="F25" s="26" t="s">
        <v>68</v>
      </c>
      <c r="G25" s="21">
        <f t="shared" si="0"/>
        <v>1</v>
      </c>
    </row>
    <row r="26" spans="4:7" x14ac:dyDescent="0.25">
      <c r="D26" s="133"/>
      <c r="E26" s="141"/>
      <c r="F26" s="26" t="s">
        <v>69</v>
      </c>
      <c r="G26" s="21">
        <f t="shared" si="0"/>
        <v>1</v>
      </c>
    </row>
    <row r="27" spans="4:7" x14ac:dyDescent="0.25">
      <c r="D27" s="133"/>
      <c r="E27" s="141"/>
      <c r="F27" s="26" t="s">
        <v>70</v>
      </c>
      <c r="G27" s="21">
        <f t="shared" si="0"/>
        <v>1</v>
      </c>
    </row>
    <row r="28" spans="4:7" x14ac:dyDescent="0.25">
      <c r="D28" s="133"/>
      <c r="E28" s="141"/>
      <c r="F28" s="26" t="s">
        <v>71</v>
      </c>
      <c r="G28" s="21">
        <f t="shared" si="0"/>
        <v>1</v>
      </c>
    </row>
    <row r="29" spans="4:7" x14ac:dyDescent="0.25">
      <c r="D29" s="133"/>
      <c r="E29" s="141" t="s">
        <v>72</v>
      </c>
      <c r="F29" s="26" t="s">
        <v>72</v>
      </c>
      <c r="G29" s="21">
        <f t="shared" si="0"/>
        <v>1</v>
      </c>
    </row>
    <row r="30" spans="4:7" x14ac:dyDescent="0.25">
      <c r="D30" s="133"/>
      <c r="E30" s="141"/>
      <c r="F30" s="26" t="s">
        <v>73</v>
      </c>
      <c r="G30" s="21">
        <f t="shared" si="0"/>
        <v>1</v>
      </c>
    </row>
    <row r="31" spans="4:7" x14ac:dyDescent="0.25">
      <c r="D31" s="133"/>
      <c r="E31" s="141"/>
      <c r="F31" s="26" t="s">
        <v>74</v>
      </c>
      <c r="G31" s="21">
        <f t="shared" si="0"/>
        <v>1</v>
      </c>
    </row>
    <row r="32" spans="4:7" x14ac:dyDescent="0.25">
      <c r="D32" s="133"/>
      <c r="E32" s="141"/>
      <c r="F32" s="26" t="s">
        <v>75</v>
      </c>
      <c r="G32" s="21">
        <f t="shared" si="0"/>
        <v>1</v>
      </c>
    </row>
    <row r="33" spans="4:10" x14ac:dyDescent="0.25">
      <c r="D33" s="133"/>
      <c r="E33" s="141" t="s">
        <v>76</v>
      </c>
      <c r="F33" s="26" t="s">
        <v>76</v>
      </c>
      <c r="G33" s="21">
        <f t="shared" si="0"/>
        <v>1</v>
      </c>
    </row>
    <row r="34" spans="4:10" x14ac:dyDescent="0.25">
      <c r="D34" s="133"/>
      <c r="E34" s="141"/>
      <c r="F34" s="26" t="s">
        <v>77</v>
      </c>
      <c r="G34" s="21">
        <f t="shared" si="0"/>
        <v>1</v>
      </c>
    </row>
    <row r="35" spans="4:10" x14ac:dyDescent="0.25">
      <c r="D35" s="133"/>
      <c r="E35" s="141" t="s">
        <v>78</v>
      </c>
      <c r="F35" s="26" t="s">
        <v>78</v>
      </c>
      <c r="G35" s="21">
        <f t="shared" si="0"/>
        <v>1</v>
      </c>
    </row>
    <row r="36" spans="4:10" x14ac:dyDescent="0.25">
      <c r="D36" s="133"/>
      <c r="E36" s="141"/>
      <c r="F36" s="26" t="s">
        <v>79</v>
      </c>
      <c r="G36" s="21">
        <f t="shared" si="0"/>
        <v>1</v>
      </c>
    </row>
    <row r="37" spans="4:10" x14ac:dyDescent="0.25">
      <c r="D37" s="134"/>
      <c r="E37" s="28" t="s">
        <v>80</v>
      </c>
      <c r="F37" s="26" t="s">
        <v>80</v>
      </c>
      <c r="G37" s="21">
        <f t="shared" si="0"/>
        <v>1</v>
      </c>
      <c r="J37" t="s">
        <v>371</v>
      </c>
    </row>
    <row r="38" spans="4:10" x14ac:dyDescent="0.25">
      <c r="D38" s="16"/>
      <c r="E38" s="29"/>
      <c r="F38" s="26" t="s">
        <v>153</v>
      </c>
      <c r="G38" s="21">
        <f t="shared" si="0"/>
        <v>1</v>
      </c>
    </row>
    <row r="39" spans="4:10" ht="24.75" x14ac:dyDescent="0.25">
      <c r="D39" s="138" t="s">
        <v>35</v>
      </c>
      <c r="E39" s="142" t="s">
        <v>36</v>
      </c>
      <c r="F39" s="26" t="s">
        <v>36</v>
      </c>
      <c r="G39" s="21">
        <f t="shared" si="0"/>
        <v>1</v>
      </c>
    </row>
    <row r="40" spans="4:10" x14ac:dyDescent="0.25">
      <c r="D40" s="133"/>
      <c r="E40" s="141"/>
      <c r="F40" s="26" t="s">
        <v>37</v>
      </c>
      <c r="G40" s="21">
        <f t="shared" si="0"/>
        <v>1</v>
      </c>
    </row>
    <row r="41" spans="4:10" x14ac:dyDescent="0.25">
      <c r="D41" s="133"/>
      <c r="E41" s="141"/>
      <c r="F41" s="26" t="s">
        <v>38</v>
      </c>
      <c r="G41" s="21">
        <f t="shared" si="0"/>
        <v>1</v>
      </c>
    </row>
    <row r="42" spans="4:10" x14ac:dyDescent="0.25">
      <c r="D42" s="133"/>
      <c r="E42" s="141"/>
      <c r="F42" s="26" t="s">
        <v>39</v>
      </c>
      <c r="G42" s="21">
        <f t="shared" si="0"/>
        <v>1</v>
      </c>
    </row>
    <row r="43" spans="4:10" x14ac:dyDescent="0.25">
      <c r="D43" s="133"/>
      <c r="E43" s="141" t="s">
        <v>40</v>
      </c>
      <c r="F43" s="26" t="s">
        <v>40</v>
      </c>
      <c r="G43" s="21">
        <f t="shared" si="0"/>
        <v>1</v>
      </c>
    </row>
    <row r="44" spans="4:10" x14ac:dyDescent="0.25">
      <c r="D44" s="133"/>
      <c r="E44" s="141"/>
      <c r="F44" s="26" t="s">
        <v>41</v>
      </c>
      <c r="G44" s="21">
        <f t="shared" si="0"/>
        <v>1</v>
      </c>
    </row>
    <row r="45" spans="4:10" x14ac:dyDescent="0.25">
      <c r="D45" s="133"/>
      <c r="E45" s="141"/>
      <c r="F45" s="26" t="s">
        <v>42</v>
      </c>
      <c r="G45" s="21">
        <f t="shared" si="0"/>
        <v>1</v>
      </c>
    </row>
    <row r="46" spans="4:10" x14ac:dyDescent="0.25">
      <c r="D46" s="133"/>
      <c r="E46" s="141" t="s">
        <v>43</v>
      </c>
      <c r="F46" s="26" t="s">
        <v>43</v>
      </c>
      <c r="G46" s="21">
        <f t="shared" si="0"/>
        <v>1</v>
      </c>
    </row>
    <row r="47" spans="4:10" x14ac:dyDescent="0.25">
      <c r="D47" s="133"/>
      <c r="E47" s="141"/>
      <c r="F47" s="26" t="s">
        <v>44</v>
      </c>
      <c r="G47" s="21">
        <f t="shared" si="0"/>
        <v>1</v>
      </c>
    </row>
    <row r="48" spans="4:10" x14ac:dyDescent="0.25">
      <c r="D48" s="133"/>
      <c r="E48" s="141"/>
      <c r="F48" s="26" t="s">
        <v>45</v>
      </c>
      <c r="G48" s="21">
        <f t="shared" si="0"/>
        <v>1</v>
      </c>
    </row>
    <row r="49" spans="4:7" x14ac:dyDescent="0.25">
      <c r="D49" s="133"/>
      <c r="E49" s="141" t="s">
        <v>46</v>
      </c>
      <c r="F49" s="26" t="s">
        <v>46</v>
      </c>
      <c r="G49" s="21">
        <f t="shared" si="0"/>
        <v>1</v>
      </c>
    </row>
    <row r="50" spans="4:7" x14ac:dyDescent="0.25">
      <c r="D50" s="133"/>
      <c r="E50" s="141"/>
      <c r="F50" s="26" t="s">
        <v>47</v>
      </c>
      <c r="G50" s="21">
        <f t="shared" si="0"/>
        <v>1</v>
      </c>
    </row>
    <row r="51" spans="4:7" x14ac:dyDescent="0.25">
      <c r="D51" s="133"/>
      <c r="E51" s="141" t="s">
        <v>48</v>
      </c>
      <c r="F51" s="26" t="s">
        <v>48</v>
      </c>
      <c r="G51" s="21">
        <f t="shared" si="0"/>
        <v>1</v>
      </c>
    </row>
    <row r="52" spans="4:7" x14ac:dyDescent="0.25">
      <c r="D52" s="134"/>
      <c r="E52" s="143"/>
      <c r="F52" s="26" t="s">
        <v>49</v>
      </c>
      <c r="G52" s="21">
        <f t="shared" si="0"/>
        <v>1</v>
      </c>
    </row>
    <row r="53" spans="4:7" ht="49.5" x14ac:dyDescent="0.25">
      <c r="D53" s="133" t="s">
        <v>81</v>
      </c>
      <c r="E53" s="30" t="s">
        <v>82</v>
      </c>
      <c r="F53" s="26" t="s">
        <v>82</v>
      </c>
      <c r="G53" s="21">
        <v>2</v>
      </c>
    </row>
    <row r="54" spans="4:7" x14ac:dyDescent="0.25">
      <c r="D54" s="133"/>
      <c r="E54" s="31"/>
      <c r="F54" s="26" t="s">
        <v>83</v>
      </c>
      <c r="G54" s="21">
        <v>4</v>
      </c>
    </row>
    <row r="55" spans="4:7" x14ac:dyDescent="0.25">
      <c r="D55" s="133"/>
      <c r="E55" s="31"/>
      <c r="F55" s="26" t="s">
        <v>114</v>
      </c>
      <c r="G55" s="21">
        <v>3</v>
      </c>
    </row>
    <row r="56" spans="4:7" x14ac:dyDescent="0.25">
      <c r="D56" s="133"/>
      <c r="E56" s="31"/>
      <c r="F56" s="26" t="s">
        <v>115</v>
      </c>
      <c r="G56" s="21">
        <v>2</v>
      </c>
    </row>
    <row r="57" spans="4:7" x14ac:dyDescent="0.25">
      <c r="D57" s="133"/>
      <c r="E57" s="31" t="s">
        <v>101</v>
      </c>
      <c r="F57" s="26" t="s">
        <v>101</v>
      </c>
      <c r="G57" s="21">
        <v>12</v>
      </c>
    </row>
    <row r="58" spans="4:7" x14ac:dyDescent="0.25">
      <c r="D58" s="133"/>
      <c r="E58" s="31" t="s">
        <v>84</v>
      </c>
      <c r="F58" s="26" t="s">
        <v>84</v>
      </c>
      <c r="G58" s="21">
        <v>4</v>
      </c>
    </row>
    <row r="59" spans="4:7" x14ac:dyDescent="0.25">
      <c r="D59" s="133"/>
      <c r="E59" s="31"/>
      <c r="F59" s="26" t="s">
        <v>116</v>
      </c>
      <c r="G59" s="21">
        <v>2</v>
      </c>
    </row>
    <row r="60" spans="4:7" x14ac:dyDescent="0.25">
      <c r="D60" s="133"/>
      <c r="E60" s="31" t="s">
        <v>52</v>
      </c>
      <c r="F60" s="26" t="s">
        <v>52</v>
      </c>
      <c r="G60" s="21">
        <v>2</v>
      </c>
    </row>
    <row r="61" spans="4:7" x14ac:dyDescent="0.25">
      <c r="D61" s="133"/>
      <c r="E61" s="31" t="s">
        <v>86</v>
      </c>
      <c r="F61" s="26" t="s">
        <v>86</v>
      </c>
      <c r="G61" s="21">
        <v>2</v>
      </c>
    </row>
    <row r="62" spans="4:7" x14ac:dyDescent="0.25">
      <c r="D62" s="133"/>
      <c r="E62" s="31"/>
      <c r="F62" s="26" t="s">
        <v>87</v>
      </c>
      <c r="G62" s="21">
        <v>3</v>
      </c>
    </row>
    <row r="63" spans="4:7" x14ac:dyDescent="0.25">
      <c r="D63" s="133"/>
      <c r="E63" s="31" t="s">
        <v>88</v>
      </c>
      <c r="F63" s="26" t="s">
        <v>88</v>
      </c>
      <c r="G63" s="21">
        <v>2</v>
      </c>
    </row>
    <row r="64" spans="4:7" x14ac:dyDescent="0.25">
      <c r="D64" s="133"/>
      <c r="E64" s="31"/>
      <c r="F64" s="26" t="s">
        <v>89</v>
      </c>
      <c r="G64" s="21">
        <v>2</v>
      </c>
    </row>
    <row r="65" spans="4:7" x14ac:dyDescent="0.25">
      <c r="D65" s="133"/>
      <c r="E65" s="31" t="s">
        <v>90</v>
      </c>
      <c r="F65" s="26" t="s">
        <v>90</v>
      </c>
      <c r="G65" s="21">
        <f>COUNTA(F65)</f>
        <v>1</v>
      </c>
    </row>
    <row r="66" spans="4:7" x14ac:dyDescent="0.25">
      <c r="D66" s="133"/>
      <c r="E66" s="31"/>
      <c r="F66" s="26" t="s">
        <v>91</v>
      </c>
      <c r="G66" s="21">
        <v>1</v>
      </c>
    </row>
    <row r="67" spans="4:7" x14ac:dyDescent="0.25">
      <c r="D67" s="133"/>
      <c r="E67" s="31" t="s">
        <v>92</v>
      </c>
      <c r="F67" s="26" t="s">
        <v>92</v>
      </c>
      <c r="G67" s="21">
        <v>3</v>
      </c>
    </row>
    <row r="68" spans="4:7" x14ac:dyDescent="0.25">
      <c r="D68" s="133"/>
      <c r="E68" s="31"/>
      <c r="F68" s="26" t="s">
        <v>93</v>
      </c>
      <c r="G68" s="21">
        <v>2</v>
      </c>
    </row>
    <row r="69" spans="4:7" ht="57" x14ac:dyDescent="0.25">
      <c r="D69" s="133" t="s">
        <v>122</v>
      </c>
      <c r="E69" s="135" t="s">
        <v>358</v>
      </c>
      <c r="F69" s="14" t="s">
        <v>117</v>
      </c>
      <c r="G69" s="21">
        <v>2</v>
      </c>
    </row>
    <row r="70" spans="4:7" x14ac:dyDescent="0.25">
      <c r="D70" s="133"/>
      <c r="E70" s="136"/>
      <c r="F70" s="26" t="s">
        <v>118</v>
      </c>
      <c r="G70" s="21">
        <v>1</v>
      </c>
    </row>
    <row r="71" spans="4:7" x14ac:dyDescent="0.25">
      <c r="D71" s="133"/>
      <c r="E71" s="136"/>
      <c r="F71" s="26" t="s">
        <v>119</v>
      </c>
      <c r="G71" s="21">
        <v>1</v>
      </c>
    </row>
    <row r="72" spans="4:7" x14ac:dyDescent="0.25">
      <c r="D72" s="133"/>
      <c r="E72" s="136"/>
      <c r="F72" s="26" t="s">
        <v>120</v>
      </c>
      <c r="G72" s="21">
        <f t="shared" ref="G72:G76" si="1">COUNTA(F72)</f>
        <v>1</v>
      </c>
    </row>
    <row r="73" spans="4:7" x14ac:dyDescent="0.25">
      <c r="D73" s="133"/>
      <c r="E73" s="136" t="s">
        <v>359</v>
      </c>
      <c r="F73" s="26" t="s">
        <v>354</v>
      </c>
      <c r="G73" s="21">
        <v>1</v>
      </c>
    </row>
    <row r="74" spans="4:7" x14ac:dyDescent="0.25">
      <c r="D74" s="133"/>
      <c r="E74" s="136"/>
      <c r="F74" s="26" t="s">
        <v>355</v>
      </c>
      <c r="G74" s="21">
        <v>1</v>
      </c>
    </row>
    <row r="75" spans="4:7" x14ac:dyDescent="0.25">
      <c r="D75" s="133"/>
      <c r="E75" s="136"/>
      <c r="F75" s="26" t="s">
        <v>356</v>
      </c>
      <c r="G75" s="21">
        <v>1</v>
      </c>
    </row>
    <row r="76" spans="4:7" x14ac:dyDescent="0.25">
      <c r="D76" s="133"/>
      <c r="E76" s="137"/>
      <c r="F76" s="26" t="s">
        <v>121</v>
      </c>
      <c r="G76" s="21">
        <f t="shared" si="1"/>
        <v>1</v>
      </c>
    </row>
    <row r="77" spans="4:7" ht="25.5" x14ac:dyDescent="0.25">
      <c r="D77" s="133" t="s">
        <v>128</v>
      </c>
      <c r="E77" s="12" t="s">
        <v>123</v>
      </c>
      <c r="F77" s="18" t="s">
        <v>125</v>
      </c>
      <c r="G77" s="21">
        <v>2</v>
      </c>
    </row>
    <row r="78" spans="4:7" x14ac:dyDescent="0.25">
      <c r="D78" s="133"/>
      <c r="E78" s="12" t="s">
        <v>124</v>
      </c>
      <c r="F78" s="18" t="s">
        <v>126</v>
      </c>
      <c r="G78" s="21">
        <v>2</v>
      </c>
    </row>
    <row r="79" spans="4:7" x14ac:dyDescent="0.25">
      <c r="D79" s="133"/>
      <c r="E79" s="12" t="s">
        <v>141</v>
      </c>
      <c r="F79" s="18" t="s">
        <v>143</v>
      </c>
      <c r="G79" s="21">
        <v>6</v>
      </c>
    </row>
    <row r="80" spans="4:7" x14ac:dyDescent="0.25">
      <c r="D80" s="133"/>
      <c r="E80" s="132" t="s">
        <v>351</v>
      </c>
      <c r="F80" s="18" t="s">
        <v>347</v>
      </c>
      <c r="G80" s="21">
        <v>2</v>
      </c>
    </row>
    <row r="81" spans="4:7" x14ac:dyDescent="0.25">
      <c r="D81" s="133"/>
      <c r="E81" s="132"/>
      <c r="F81" s="18" t="s">
        <v>348</v>
      </c>
      <c r="G81" s="21">
        <v>2</v>
      </c>
    </row>
    <row r="82" spans="4:7" x14ac:dyDescent="0.25">
      <c r="D82" s="133"/>
      <c r="E82" s="132"/>
      <c r="F82" s="18" t="s">
        <v>346</v>
      </c>
      <c r="G82" s="21">
        <v>2</v>
      </c>
    </row>
    <row r="83" spans="4:7" x14ac:dyDescent="0.25">
      <c r="D83" s="133"/>
      <c r="E83" s="12" t="s">
        <v>352</v>
      </c>
      <c r="F83" s="18" t="s">
        <v>353</v>
      </c>
      <c r="G83" s="21">
        <v>1</v>
      </c>
    </row>
    <row r="84" spans="4:7" x14ac:dyDescent="0.25">
      <c r="D84" s="134"/>
      <c r="E84" s="12" t="s">
        <v>142</v>
      </c>
      <c r="F84" s="18" t="s">
        <v>142</v>
      </c>
      <c r="G84" s="21">
        <v>2</v>
      </c>
    </row>
    <row r="85" spans="4:7" ht="39.75" x14ac:dyDescent="0.25">
      <c r="D85" s="138" t="s">
        <v>129</v>
      </c>
      <c r="E85" s="139" t="s">
        <v>151</v>
      </c>
      <c r="F85" s="18" t="s">
        <v>130</v>
      </c>
      <c r="G85" s="21">
        <f t="shared" ref="G85:G91" si="2">COUNTA(F85)</f>
        <v>1</v>
      </c>
    </row>
    <row r="86" spans="4:7" x14ac:dyDescent="0.25">
      <c r="D86" s="133"/>
      <c r="E86" s="139"/>
      <c r="F86" s="18" t="s">
        <v>131</v>
      </c>
      <c r="G86" s="21">
        <f t="shared" si="2"/>
        <v>1</v>
      </c>
    </row>
    <row r="87" spans="4:7" x14ac:dyDescent="0.25">
      <c r="D87" s="133"/>
      <c r="E87" s="139"/>
      <c r="F87" s="19" t="s">
        <v>132</v>
      </c>
      <c r="G87" s="21">
        <f t="shared" si="2"/>
        <v>1</v>
      </c>
    </row>
    <row r="88" spans="4:7" x14ac:dyDescent="0.25">
      <c r="D88" s="133"/>
      <c r="E88" s="139"/>
      <c r="F88" s="19" t="s">
        <v>134</v>
      </c>
      <c r="G88" s="21">
        <f t="shared" si="2"/>
        <v>1</v>
      </c>
    </row>
    <row r="89" spans="4:7" x14ac:dyDescent="0.25">
      <c r="D89" s="133"/>
      <c r="E89" s="139"/>
      <c r="F89" s="19" t="s">
        <v>133</v>
      </c>
      <c r="G89" s="21">
        <f t="shared" si="2"/>
        <v>1</v>
      </c>
    </row>
    <row r="90" spans="4:7" x14ac:dyDescent="0.25">
      <c r="D90" s="133"/>
      <c r="E90" s="139"/>
      <c r="F90" s="19" t="s">
        <v>135</v>
      </c>
      <c r="G90" s="21">
        <f t="shared" si="2"/>
        <v>1</v>
      </c>
    </row>
    <row r="91" spans="4:7" x14ac:dyDescent="0.25">
      <c r="D91" s="133"/>
      <c r="E91" s="139"/>
      <c r="F91" s="14" t="s">
        <v>349</v>
      </c>
      <c r="G91" s="21">
        <f t="shared" si="2"/>
        <v>1</v>
      </c>
    </row>
    <row r="92" spans="4:7" x14ac:dyDescent="0.25">
      <c r="D92" s="134"/>
      <c r="E92" s="139"/>
      <c r="F92" s="14" t="s">
        <v>156</v>
      </c>
      <c r="G92" s="21">
        <f>COUNTA(F90)</f>
        <v>1</v>
      </c>
    </row>
    <row r="93" spans="4:7" ht="21.75" x14ac:dyDescent="0.25">
      <c r="D93" s="138" t="s">
        <v>137</v>
      </c>
      <c r="E93" s="12" t="s">
        <v>138</v>
      </c>
      <c r="F93" s="14" t="s">
        <v>138</v>
      </c>
      <c r="G93" s="21">
        <v>2</v>
      </c>
    </row>
    <row r="94" spans="4:7" x14ac:dyDescent="0.25">
      <c r="D94" s="133"/>
      <c r="E94" s="12" t="s">
        <v>140</v>
      </c>
      <c r="F94" s="14" t="s">
        <v>140</v>
      </c>
      <c r="G94" s="21">
        <f>COUNTA(F94)</f>
        <v>1</v>
      </c>
    </row>
    <row r="95" spans="4:7" x14ac:dyDescent="0.25">
      <c r="D95" s="133"/>
      <c r="E95" s="12" t="s">
        <v>139</v>
      </c>
      <c r="F95" s="14" t="s">
        <v>139</v>
      </c>
      <c r="G95" s="21">
        <f>COUNTA(F95)</f>
        <v>1</v>
      </c>
    </row>
    <row r="96" spans="4:7" ht="30" x14ac:dyDescent="0.25">
      <c r="D96" s="138" t="s">
        <v>127</v>
      </c>
      <c r="E96" s="12" t="s">
        <v>144</v>
      </c>
      <c r="F96" s="14" t="s">
        <v>145</v>
      </c>
      <c r="G96" s="21">
        <v>10</v>
      </c>
    </row>
    <row r="97" spans="4:7" x14ac:dyDescent="0.25">
      <c r="D97" s="133"/>
      <c r="E97" s="12" t="s">
        <v>157</v>
      </c>
      <c r="F97" s="14" t="s">
        <v>158</v>
      </c>
      <c r="G97" s="21">
        <v>1</v>
      </c>
    </row>
    <row r="98" spans="4:7" x14ac:dyDescent="0.25">
      <c r="D98" s="133"/>
      <c r="E98" s="12"/>
      <c r="G98" s="21">
        <f>COUNTA(F98)</f>
        <v>0</v>
      </c>
    </row>
    <row r="99" spans="4:7" x14ac:dyDescent="0.25">
      <c r="D99" s="13" t="s">
        <v>148</v>
      </c>
      <c r="E99" s="12" t="s">
        <v>149</v>
      </c>
      <c r="F99" s="14" t="s">
        <v>150</v>
      </c>
      <c r="G99" s="21">
        <v>5</v>
      </c>
    </row>
    <row r="100" spans="4:7" x14ac:dyDescent="0.25">
      <c r="D100" s="17" t="s">
        <v>146</v>
      </c>
      <c r="E100" s="12"/>
      <c r="G100" s="21">
        <v>60</v>
      </c>
    </row>
    <row r="101" spans="4:7" x14ac:dyDescent="0.25">
      <c r="D101" s="20" t="s">
        <v>154</v>
      </c>
      <c r="E101" s="130" t="s">
        <v>350</v>
      </c>
      <c r="F101" s="131"/>
      <c r="G101" s="21">
        <v>6</v>
      </c>
    </row>
    <row r="102" spans="4:7" x14ac:dyDescent="0.25">
      <c r="D102" s="20" t="s">
        <v>147</v>
      </c>
      <c r="E102" s="130" t="s">
        <v>357</v>
      </c>
      <c r="F102" s="131"/>
      <c r="G102" s="21">
        <v>20</v>
      </c>
    </row>
    <row r="105" spans="4:7" x14ac:dyDescent="0.25">
      <c r="F105" s="22" t="s">
        <v>136</v>
      </c>
      <c r="G105" s="23">
        <f>SUM(G3:G102)</f>
        <v>239</v>
      </c>
    </row>
    <row r="106" spans="4:7" x14ac:dyDescent="0.25">
      <c r="F106" s="24" t="s">
        <v>152</v>
      </c>
      <c r="G106" s="25" t="str">
        <f>IMSUB(G105,G100)</f>
        <v>179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6"/>
  <sheetViews>
    <sheetView workbookViewId="0"/>
  </sheetViews>
  <sheetFormatPr defaultRowHeight="15" x14ac:dyDescent="0.25"/>
  <sheetData>
    <row r="1" spans="1:21" ht="18.75" x14ac:dyDescent="0.25">
      <c r="A1" s="159" t="s">
        <v>160</v>
      </c>
      <c r="B1" s="159"/>
      <c r="C1" s="159"/>
      <c r="D1" s="159"/>
      <c r="E1" s="159"/>
      <c r="F1" s="37"/>
      <c r="J1" s="39" t="s">
        <v>187</v>
      </c>
      <c r="K1" s="39" t="s">
        <v>25</v>
      </c>
      <c r="L1" s="39" t="s">
        <v>26</v>
      </c>
      <c r="M1" s="39" t="s">
        <v>188</v>
      </c>
      <c r="T1" t="s">
        <v>24</v>
      </c>
      <c r="U1" t="s">
        <v>188</v>
      </c>
    </row>
    <row r="2" spans="1:21" x14ac:dyDescent="0.25">
      <c r="F2" s="41"/>
      <c r="G2" s="32" t="s">
        <v>223</v>
      </c>
      <c r="H2" s="42"/>
      <c r="J2" s="40" t="s">
        <v>95</v>
      </c>
      <c r="K2">
        <v>1</v>
      </c>
      <c r="L2">
        <v>1500</v>
      </c>
      <c r="M2" t="e">
        <f>PRODUCT(#REF!,#REF!)</f>
        <v>#REF!</v>
      </c>
      <c r="P2" s="78">
        <v>2000</v>
      </c>
      <c r="T2" s="2" t="s">
        <v>325</v>
      </c>
      <c r="U2">
        <v>7000</v>
      </c>
    </row>
    <row r="3" spans="1:21" x14ac:dyDescent="0.25">
      <c r="A3" s="2" t="s">
        <v>162</v>
      </c>
      <c r="B3" s="40" t="s">
        <v>163</v>
      </c>
      <c r="E3" s="4">
        <v>45000</v>
      </c>
      <c r="F3" s="41"/>
      <c r="G3" s="43">
        <v>35000</v>
      </c>
      <c r="H3" s="44"/>
      <c r="J3" s="40" t="s">
        <v>175</v>
      </c>
      <c r="K3">
        <v>1</v>
      </c>
      <c r="L3">
        <v>3000</v>
      </c>
      <c r="M3" t="e">
        <f>PRODUCT(#REF!,#REF!)</f>
        <v>#REF!</v>
      </c>
      <c r="P3" s="79">
        <v>4000</v>
      </c>
      <c r="T3" s="2" t="s">
        <v>167</v>
      </c>
      <c r="U3">
        <v>31000</v>
      </c>
    </row>
    <row r="4" spans="1:21" x14ac:dyDescent="0.25">
      <c r="B4" s="40" t="s">
        <v>164</v>
      </c>
      <c r="E4" s="4">
        <v>45000</v>
      </c>
      <c r="F4" s="41"/>
      <c r="G4" s="43">
        <v>40000</v>
      </c>
      <c r="H4" s="44"/>
      <c r="J4" s="40" t="s">
        <v>102</v>
      </c>
      <c r="K4">
        <v>1</v>
      </c>
      <c r="L4">
        <v>2500</v>
      </c>
      <c r="M4" t="e">
        <f>PRODUCT(#REF!,#REF!)</f>
        <v>#REF!</v>
      </c>
      <c r="P4" s="78">
        <v>2400</v>
      </c>
      <c r="T4" s="2" t="s">
        <v>379</v>
      </c>
      <c r="U4">
        <v>2500</v>
      </c>
    </row>
    <row r="5" spans="1:21" x14ac:dyDescent="0.25">
      <c r="B5" s="40" t="s">
        <v>168</v>
      </c>
      <c r="C5" s="40" t="s">
        <v>326</v>
      </c>
      <c r="E5" s="4">
        <v>85000</v>
      </c>
      <c r="F5" s="41"/>
      <c r="G5" s="43">
        <v>14000</v>
      </c>
      <c r="H5" s="44"/>
      <c r="J5" s="40" t="s">
        <v>176</v>
      </c>
      <c r="K5">
        <v>1</v>
      </c>
      <c r="L5">
        <v>3000</v>
      </c>
      <c r="M5" t="e">
        <f>PRODUCT(#REF!,#REF!)</f>
        <v>#REF!</v>
      </c>
      <c r="P5" s="79">
        <v>4000</v>
      </c>
      <c r="T5" s="2" t="s">
        <v>374</v>
      </c>
      <c r="U5">
        <v>48000</v>
      </c>
    </row>
    <row r="6" spans="1:21" x14ac:dyDescent="0.25">
      <c r="C6" s="40" t="s">
        <v>166</v>
      </c>
      <c r="E6" s="4">
        <v>60000</v>
      </c>
      <c r="F6" s="41"/>
      <c r="G6" s="84">
        <v>44000</v>
      </c>
      <c r="H6" s="44"/>
      <c r="J6" s="40" t="s">
        <v>177</v>
      </c>
      <c r="K6">
        <v>2</v>
      </c>
      <c r="L6">
        <v>1500</v>
      </c>
      <c r="M6" t="e">
        <f>PRODUCT(#REF!,#REF!)</f>
        <v>#REF!</v>
      </c>
      <c r="P6" s="165">
        <v>25000</v>
      </c>
      <c r="T6" s="2" t="s">
        <v>375</v>
      </c>
      <c r="U6">
        <v>18000</v>
      </c>
    </row>
    <row r="7" spans="1:21" x14ac:dyDescent="0.25">
      <c r="C7" s="40" t="s">
        <v>167</v>
      </c>
      <c r="E7" s="4">
        <v>35000</v>
      </c>
      <c r="F7" s="41"/>
      <c r="G7" s="43">
        <v>30000</v>
      </c>
      <c r="H7" s="44"/>
      <c r="J7" s="40" t="s">
        <v>178</v>
      </c>
      <c r="K7">
        <v>3</v>
      </c>
      <c r="L7">
        <v>1500</v>
      </c>
      <c r="M7" t="e">
        <f>PRODUCT(#REF!,#REF!)</f>
        <v>#REF!</v>
      </c>
      <c r="P7" s="166"/>
      <c r="T7" s="2" t="s">
        <v>376</v>
      </c>
      <c r="U7">
        <v>3500</v>
      </c>
    </row>
    <row r="8" spans="1:21" x14ac:dyDescent="0.25">
      <c r="C8" s="40" t="s">
        <v>231</v>
      </c>
      <c r="E8" s="4">
        <v>32000</v>
      </c>
      <c r="F8" s="41"/>
      <c r="G8" s="43" t="e">
        <f>#REF!</f>
        <v>#REF!</v>
      </c>
      <c r="H8" s="44"/>
      <c r="J8" s="40" t="s">
        <v>179</v>
      </c>
      <c r="K8">
        <v>1</v>
      </c>
      <c r="L8">
        <v>1500</v>
      </c>
      <c r="M8" t="e">
        <f>PRODUCT(#REF!,#REF!)</f>
        <v>#REF!</v>
      </c>
      <c r="P8" s="166"/>
      <c r="T8" s="2" t="s">
        <v>377</v>
      </c>
      <c r="U8">
        <v>50000</v>
      </c>
    </row>
    <row r="9" spans="1:21" x14ac:dyDescent="0.25">
      <c r="B9" s="40" t="s">
        <v>195</v>
      </c>
      <c r="C9" s="40"/>
      <c r="E9" t="e">
        <f>SUBTOTAL(109,#REF!)</f>
        <v>#REF!</v>
      </c>
      <c r="F9" s="41"/>
      <c r="G9" s="43"/>
      <c r="H9" s="44"/>
      <c r="J9" s="40" t="s">
        <v>180</v>
      </c>
      <c r="K9">
        <v>1</v>
      </c>
      <c r="L9">
        <v>1500</v>
      </c>
      <c r="M9" t="e">
        <f>PRODUCT(#REF!,#REF!)</f>
        <v>#REF!</v>
      </c>
      <c r="P9" s="166"/>
      <c r="T9" s="2" t="s">
        <v>384</v>
      </c>
      <c r="U9">
        <v>4000</v>
      </c>
    </row>
    <row r="10" spans="1:21" x14ac:dyDescent="0.25">
      <c r="B10" s="40" t="s">
        <v>211</v>
      </c>
      <c r="C10" s="40" t="s">
        <v>212</v>
      </c>
      <c r="E10" s="4">
        <v>21000</v>
      </c>
      <c r="F10" s="41"/>
      <c r="G10" s="84">
        <v>21000</v>
      </c>
      <c r="J10" s="40" t="s">
        <v>181</v>
      </c>
      <c r="K10">
        <v>1</v>
      </c>
      <c r="L10">
        <v>1500</v>
      </c>
      <c r="M10" t="e">
        <f>PRODUCT(#REF!,#REF!)</f>
        <v>#REF!</v>
      </c>
      <c r="P10" s="166"/>
      <c r="T10" s="2" t="s">
        <v>380</v>
      </c>
      <c r="U10">
        <v>22000</v>
      </c>
    </row>
    <row r="11" spans="1:21" x14ac:dyDescent="0.25">
      <c r="B11" s="40" t="s">
        <v>200</v>
      </c>
      <c r="C11" s="40" t="s">
        <v>214</v>
      </c>
      <c r="E11" s="4">
        <v>20000</v>
      </c>
      <c r="F11" s="41"/>
      <c r="G11" s="45"/>
      <c r="M11" t="e">
        <f>PRODUCT(#REF!,#REF!)</f>
        <v>#REF!</v>
      </c>
      <c r="P11" s="166"/>
      <c r="T11" s="2" t="s">
        <v>382</v>
      </c>
      <c r="U11">
        <v>11000</v>
      </c>
    </row>
    <row r="12" spans="1:21" x14ac:dyDescent="0.25">
      <c r="B12" s="40" t="s">
        <v>213</v>
      </c>
      <c r="C12" s="40" t="s">
        <v>215</v>
      </c>
      <c r="E12" s="4">
        <v>5000</v>
      </c>
      <c r="F12" s="41"/>
      <c r="G12" s="43"/>
      <c r="H12" s="44"/>
      <c r="J12" s="40" t="s">
        <v>182</v>
      </c>
      <c r="K12">
        <v>1</v>
      </c>
      <c r="L12">
        <v>700</v>
      </c>
      <c r="M12" t="e">
        <f>PRODUCT(#REF!,#REF!)</f>
        <v>#REF!</v>
      </c>
      <c r="P12" s="166"/>
      <c r="T12" s="2" t="s">
        <v>367</v>
      </c>
      <c r="U12">
        <v>6000</v>
      </c>
    </row>
    <row r="13" spans="1:21" x14ac:dyDescent="0.25">
      <c r="B13" s="40" t="s">
        <v>216</v>
      </c>
      <c r="E13" s="4">
        <v>5000</v>
      </c>
      <c r="F13" s="41"/>
      <c r="G13" s="103">
        <v>5000</v>
      </c>
      <c r="J13" s="40" t="s">
        <v>183</v>
      </c>
      <c r="K13">
        <v>1</v>
      </c>
      <c r="L13">
        <v>700</v>
      </c>
      <c r="M13" t="e">
        <f>PRODUCT(#REF!,#REF!)</f>
        <v>#REF!</v>
      </c>
      <c r="P13" s="166"/>
      <c r="T13" s="2" t="s">
        <v>378</v>
      </c>
      <c r="U13">
        <v>8000</v>
      </c>
    </row>
    <row r="14" spans="1:21" x14ac:dyDescent="0.25">
      <c r="E14" s="46" t="e">
        <f>SUM(E3:E13)</f>
        <v>#REF!</v>
      </c>
      <c r="F14" s="47"/>
      <c r="J14" s="40" t="s">
        <v>184</v>
      </c>
      <c r="K14">
        <v>1</v>
      </c>
      <c r="L14">
        <v>700</v>
      </c>
      <c r="M14" t="e">
        <f>PRODUCT(#REF!,#REF!)</f>
        <v>#REF!</v>
      </c>
      <c r="P14" s="166"/>
      <c r="T14" s="2" t="s">
        <v>383</v>
      </c>
      <c r="U14">
        <v>16000</v>
      </c>
    </row>
    <row r="15" spans="1:21" x14ac:dyDescent="0.25">
      <c r="B15" s="40" t="s">
        <v>299</v>
      </c>
      <c r="F15" s="47"/>
      <c r="G15" s="43">
        <v>12000</v>
      </c>
      <c r="J15" s="40" t="s">
        <v>189</v>
      </c>
      <c r="K15">
        <v>1</v>
      </c>
      <c r="L15">
        <v>700</v>
      </c>
      <c r="M15" t="e">
        <f>PRODUCT(#REF!,#REF!)</f>
        <v>#REF!</v>
      </c>
      <c r="P15" s="166"/>
      <c r="T15" s="2" t="s">
        <v>381</v>
      </c>
      <c r="U15">
        <v>16000</v>
      </c>
    </row>
    <row r="16" spans="1:21" x14ac:dyDescent="0.25">
      <c r="A16" s="2" t="s">
        <v>174</v>
      </c>
      <c r="B16" s="40" t="s">
        <v>204</v>
      </c>
      <c r="C16" s="33">
        <v>7500</v>
      </c>
      <c r="D16">
        <v>2</v>
      </c>
      <c r="E16" s="48">
        <f>PRODUCT(C16,D16)</f>
        <v>15000</v>
      </c>
      <c r="F16" s="47"/>
      <c r="G16" s="45"/>
      <c r="J16" s="40" t="s">
        <v>190</v>
      </c>
      <c r="K16">
        <v>1</v>
      </c>
      <c r="L16">
        <v>700</v>
      </c>
      <c r="M16" t="e">
        <f>PRODUCT(#REF!,#REF!)</f>
        <v>#REF!</v>
      </c>
      <c r="P16" s="166"/>
      <c r="T16" s="2" t="s">
        <v>317</v>
      </c>
      <c r="U16">
        <v>8000</v>
      </c>
    </row>
    <row r="17" spans="1:21" x14ac:dyDescent="0.25">
      <c r="B17" s="40" t="s">
        <v>205</v>
      </c>
      <c r="C17" s="33">
        <v>4000</v>
      </c>
      <c r="D17">
        <v>2</v>
      </c>
      <c r="E17" s="48">
        <f>PRODUCT(C17,D17)</f>
        <v>8000</v>
      </c>
      <c r="F17" s="47"/>
      <c r="G17" s="45"/>
      <c r="J17" s="40" t="s">
        <v>191</v>
      </c>
      <c r="K17">
        <v>1</v>
      </c>
      <c r="L17">
        <v>700</v>
      </c>
      <c r="M17" t="e">
        <f>PRODUCT(#REF!,#REF!)</f>
        <v>#REF!</v>
      </c>
      <c r="P17" s="166"/>
      <c r="T17" s="2" t="s">
        <v>173</v>
      </c>
      <c r="U17">
        <v>21000</v>
      </c>
    </row>
    <row r="18" spans="1:21" x14ac:dyDescent="0.25">
      <c r="B18" s="40" t="s">
        <v>33</v>
      </c>
      <c r="C18" s="33">
        <v>8000</v>
      </c>
      <c r="D18">
        <v>1</v>
      </c>
      <c r="E18" s="48">
        <f>PRODUCT(C18,D18)</f>
        <v>8000</v>
      </c>
      <c r="F18" s="41"/>
      <c r="G18" s="45"/>
      <c r="J18" s="40" t="s">
        <v>192</v>
      </c>
      <c r="K18">
        <v>1</v>
      </c>
      <c r="L18">
        <v>700</v>
      </c>
      <c r="M18" t="e">
        <f>PRODUCT(#REF!,#REF!)</f>
        <v>#REF!</v>
      </c>
      <c r="P18" s="166"/>
    </row>
    <row r="19" spans="1:21" x14ac:dyDescent="0.25">
      <c r="B19" s="40" t="s">
        <v>206</v>
      </c>
      <c r="C19" s="33">
        <v>4000</v>
      </c>
      <c r="D19">
        <v>2</v>
      </c>
      <c r="E19" s="48">
        <f>PRODUCT(C19,D19)</f>
        <v>8000</v>
      </c>
      <c r="F19" s="49"/>
      <c r="G19" s="50" t="e">
        <f>SUM(G3:G18)</f>
        <v>#REF!</v>
      </c>
      <c r="H19" s="51"/>
      <c r="J19" s="40" t="s">
        <v>193</v>
      </c>
      <c r="K19">
        <v>1</v>
      </c>
      <c r="L19">
        <v>700</v>
      </c>
      <c r="M19" t="e">
        <f>PRODUCT(#REF!,#REF!)</f>
        <v>#REF!</v>
      </c>
      <c r="P19" s="166"/>
      <c r="U19" s="2">
        <f>SUM(U2:U17)</f>
        <v>272000</v>
      </c>
    </row>
    <row r="20" spans="1:21" x14ac:dyDescent="0.25">
      <c r="E20" s="5">
        <f>SUM(E16:E19)</f>
        <v>39000</v>
      </c>
      <c r="F20" s="49"/>
      <c r="G20" s="50"/>
      <c r="H20" s="51"/>
      <c r="J20" s="40" t="s">
        <v>194</v>
      </c>
      <c r="K20">
        <v>1</v>
      </c>
      <c r="L20">
        <v>700</v>
      </c>
      <c r="M20" t="e">
        <f>PRODUCT(#REF!,#REF!)</f>
        <v>#REF!</v>
      </c>
      <c r="P20" s="166"/>
      <c r="T20" s="2"/>
      <c r="U20">
        <f>U19-U17-5000</f>
        <v>246000</v>
      </c>
    </row>
    <row r="21" spans="1:21" x14ac:dyDescent="0.25">
      <c r="E21" s="5"/>
      <c r="F21" s="47"/>
      <c r="G21" s="50"/>
      <c r="H21" s="42"/>
      <c r="J21" s="40" t="s">
        <v>185</v>
      </c>
      <c r="K21">
        <v>1</v>
      </c>
      <c r="L21">
        <v>700</v>
      </c>
      <c r="M21" t="e">
        <f>PRODUCT(#REF!,#REF!)</f>
        <v>#REF!</v>
      </c>
      <c r="P21" s="166"/>
    </row>
    <row r="22" spans="1:21" x14ac:dyDescent="0.25">
      <c r="F22" s="47"/>
      <c r="G22" s="32" t="s">
        <v>222</v>
      </c>
      <c r="H22" s="53"/>
      <c r="J22" s="40" t="s">
        <v>186</v>
      </c>
      <c r="K22">
        <v>1</v>
      </c>
      <c r="L22">
        <v>700</v>
      </c>
      <c r="M22" t="e">
        <f>PRODUCT(#REF!,#REF!)</f>
        <v>#REF!</v>
      </c>
      <c r="P22" s="167"/>
    </row>
    <row r="23" spans="1:21" x14ac:dyDescent="0.25">
      <c r="A23" s="2" t="s">
        <v>169</v>
      </c>
      <c r="B23" s="40" t="s">
        <v>170</v>
      </c>
      <c r="C23" s="33">
        <v>22500</v>
      </c>
      <c r="D23">
        <v>1</v>
      </c>
      <c r="E23" s="48">
        <f t="shared" ref="E23:E28" si="0">PRODUCT(C23,D23)</f>
        <v>22500</v>
      </c>
      <c r="F23" s="47"/>
      <c r="G23" s="52">
        <f>PRODUCT(D23,E23)</f>
        <v>22500</v>
      </c>
      <c r="H23" s="53"/>
      <c r="J23" s="40" t="s">
        <v>188</v>
      </c>
      <c r="M23" t="e">
        <f>SUBTOTAL(109,#REF!)</f>
        <v>#REF!</v>
      </c>
      <c r="P23" s="80">
        <f>SUM(P2:P22)</f>
        <v>37400</v>
      </c>
    </row>
    <row r="24" spans="1:21" x14ac:dyDescent="0.25">
      <c r="B24" s="40" t="s">
        <v>171</v>
      </c>
      <c r="C24" s="33">
        <v>20000</v>
      </c>
      <c r="D24">
        <v>1</v>
      </c>
      <c r="E24" s="48">
        <f t="shared" si="0"/>
        <v>20000</v>
      </c>
      <c r="F24" s="47"/>
      <c r="G24" s="52">
        <f>PRODUCT(D24,E24)</f>
        <v>20000</v>
      </c>
      <c r="H24" s="53"/>
    </row>
    <row r="25" spans="1:21" x14ac:dyDescent="0.25">
      <c r="B25" s="40" t="s">
        <v>172</v>
      </c>
      <c r="C25" s="33">
        <v>6000</v>
      </c>
      <c r="D25">
        <v>1</v>
      </c>
      <c r="E25" s="48">
        <f t="shared" si="0"/>
        <v>6000</v>
      </c>
      <c r="F25" s="47"/>
      <c r="G25" s="52">
        <v>0</v>
      </c>
      <c r="H25" s="53"/>
      <c r="J25" s="35" t="s">
        <v>217</v>
      </c>
      <c r="K25" s="7">
        <v>29700</v>
      </c>
      <c r="L25" t="s">
        <v>218</v>
      </c>
      <c r="P25" s="7">
        <v>37400</v>
      </c>
    </row>
    <row r="26" spans="1:21" x14ac:dyDescent="0.25">
      <c r="B26" s="40" t="s">
        <v>173</v>
      </c>
      <c r="C26" s="33">
        <v>10000</v>
      </c>
      <c r="D26">
        <v>1</v>
      </c>
      <c r="E26" s="48">
        <f t="shared" si="0"/>
        <v>10000</v>
      </c>
      <c r="F26" s="47"/>
      <c r="G26" s="52">
        <f>PRODUCT(D26,E26)</f>
        <v>10000</v>
      </c>
      <c r="H26" s="44"/>
      <c r="K26" s="7">
        <v>20000</v>
      </c>
      <c r="L26" t="s">
        <v>219</v>
      </c>
      <c r="P26" s="7">
        <v>0</v>
      </c>
    </row>
    <row r="27" spans="1:21" x14ac:dyDescent="0.25">
      <c r="B27" s="40" t="s">
        <v>202</v>
      </c>
      <c r="C27" s="33">
        <v>1200</v>
      </c>
      <c r="D27">
        <v>11</v>
      </c>
      <c r="E27" s="4">
        <f t="shared" si="0"/>
        <v>13200</v>
      </c>
      <c r="F27" s="47"/>
      <c r="G27" s="43">
        <f>PRODUCT(C27,D27)</f>
        <v>13200</v>
      </c>
      <c r="H27" s="44"/>
      <c r="K27" s="7">
        <v>20000</v>
      </c>
      <c r="L27" t="s">
        <v>294</v>
      </c>
      <c r="P27" s="7">
        <v>19000</v>
      </c>
      <c r="Q27" t="s">
        <v>290</v>
      </c>
      <c r="R27" t="s">
        <v>291</v>
      </c>
      <c r="S27" t="s">
        <v>292</v>
      </c>
      <c r="T27" t="s">
        <v>293</v>
      </c>
    </row>
    <row r="28" spans="1:21" x14ac:dyDescent="0.25">
      <c r="B28" s="40" t="s">
        <v>203</v>
      </c>
      <c r="C28" s="33">
        <v>800</v>
      </c>
      <c r="D28">
        <v>5</v>
      </c>
      <c r="E28" s="4">
        <f t="shared" si="0"/>
        <v>4000</v>
      </c>
      <c r="F28" s="47"/>
      <c r="G28" s="43">
        <f>PRODUCT(C28,D28)</f>
        <v>4000</v>
      </c>
      <c r="H28" s="53"/>
      <c r="K28" s="7">
        <v>40000</v>
      </c>
      <c r="L28" t="s">
        <v>220</v>
      </c>
      <c r="P28" s="7">
        <v>34000</v>
      </c>
      <c r="Q28">
        <v>6000</v>
      </c>
      <c r="R28">
        <v>9000</v>
      </c>
      <c r="S28">
        <v>6000</v>
      </c>
      <c r="T28">
        <v>13000</v>
      </c>
    </row>
    <row r="29" spans="1:21" x14ac:dyDescent="0.25">
      <c r="B29" s="40" t="s">
        <v>298</v>
      </c>
      <c r="C29" s="33"/>
      <c r="E29" s="48"/>
      <c r="F29" s="47"/>
      <c r="G29" s="52">
        <v>10000</v>
      </c>
      <c r="K29" s="7">
        <v>15000</v>
      </c>
      <c r="L29" t="s">
        <v>196</v>
      </c>
      <c r="P29" s="7">
        <v>24000</v>
      </c>
    </row>
    <row r="30" spans="1:21" x14ac:dyDescent="0.25">
      <c r="B30" s="40" t="s">
        <v>196</v>
      </c>
      <c r="C30" s="33">
        <v>15000</v>
      </c>
      <c r="D30">
        <v>1</v>
      </c>
      <c r="E30" s="48">
        <f>PRODUCT(C30,D30)</f>
        <v>15000</v>
      </c>
      <c r="F30" s="41"/>
      <c r="G30" s="45"/>
      <c r="K30" s="54">
        <v>12000</v>
      </c>
      <c r="L30" t="s">
        <v>197</v>
      </c>
      <c r="P30" s="7">
        <v>13000</v>
      </c>
    </row>
    <row r="31" spans="1:21" x14ac:dyDescent="0.25">
      <c r="B31" s="40" t="s">
        <v>197</v>
      </c>
      <c r="C31" s="33">
        <v>3000</v>
      </c>
      <c r="D31">
        <v>4</v>
      </c>
      <c r="E31" s="48">
        <f>PRODUCT(C31,D31)</f>
        <v>12000</v>
      </c>
      <c r="F31" s="41"/>
      <c r="G31" s="45"/>
      <c r="K31" s="7">
        <v>2800</v>
      </c>
      <c r="L31" t="s">
        <v>198</v>
      </c>
      <c r="P31" s="7">
        <v>4000</v>
      </c>
    </row>
    <row r="32" spans="1:21" x14ac:dyDescent="0.25">
      <c r="B32" s="40" t="s">
        <v>198</v>
      </c>
      <c r="C32" s="33">
        <v>700</v>
      </c>
      <c r="D32">
        <v>4</v>
      </c>
      <c r="E32" s="4">
        <f>PRODUCT(C32,D32)</f>
        <v>2800</v>
      </c>
      <c r="F32" s="41"/>
      <c r="G32" s="45"/>
      <c r="K32" s="7">
        <v>2500</v>
      </c>
      <c r="L32" t="s">
        <v>199</v>
      </c>
      <c r="P32" s="7">
        <v>3000</v>
      </c>
    </row>
    <row r="33" spans="2:16" x14ac:dyDescent="0.25">
      <c r="B33" s="40" t="s">
        <v>199</v>
      </c>
      <c r="C33" s="33">
        <v>2500</v>
      </c>
      <c r="D33">
        <v>1</v>
      </c>
      <c r="E33" s="4">
        <f>PRODUCT(C33,D33)</f>
        <v>2500</v>
      </c>
      <c r="F33" s="41"/>
      <c r="G33" s="45"/>
      <c r="K33" s="7">
        <v>3000</v>
      </c>
      <c r="L33" t="s">
        <v>221</v>
      </c>
      <c r="P33" s="7">
        <v>3000</v>
      </c>
    </row>
    <row r="34" spans="2:16" x14ac:dyDescent="0.25">
      <c r="F34" s="41"/>
      <c r="G34" s="45"/>
      <c r="K34" s="7">
        <v>30000</v>
      </c>
      <c r="L34" t="s">
        <v>200</v>
      </c>
      <c r="P34" s="7">
        <v>40000</v>
      </c>
    </row>
    <row r="35" spans="2:16" x14ac:dyDescent="0.25">
      <c r="B35" s="40" t="s">
        <v>200</v>
      </c>
      <c r="C35" s="33">
        <v>20000</v>
      </c>
      <c r="D35">
        <v>1</v>
      </c>
      <c r="E35" s="4">
        <v>30000</v>
      </c>
      <c r="F35" s="41"/>
      <c r="G35" s="45"/>
      <c r="K35" s="7">
        <v>110000</v>
      </c>
      <c r="L35" t="s">
        <v>201</v>
      </c>
      <c r="P35" s="7"/>
    </row>
    <row r="36" spans="2:16" x14ac:dyDescent="0.25">
      <c r="B36" s="40" t="s">
        <v>201</v>
      </c>
      <c r="C36" s="33">
        <v>110000</v>
      </c>
      <c r="D36">
        <v>1</v>
      </c>
      <c r="E36" s="4">
        <f>PRODUCT(C36,D36)</f>
        <v>110000</v>
      </c>
      <c r="F36" s="41"/>
      <c r="G36" s="45"/>
      <c r="K36" s="7">
        <v>2500</v>
      </c>
      <c r="L36" t="s">
        <v>207</v>
      </c>
      <c r="P36" s="7">
        <v>2100</v>
      </c>
    </row>
    <row r="37" spans="2:16" x14ac:dyDescent="0.25">
      <c r="C37" s="33"/>
      <c r="F37" s="41"/>
      <c r="G37" s="45"/>
      <c r="K37" s="7">
        <v>3000</v>
      </c>
      <c r="L37" t="s">
        <v>208</v>
      </c>
      <c r="P37" s="7">
        <v>3200</v>
      </c>
    </row>
    <row r="38" spans="2:16" x14ac:dyDescent="0.25">
      <c r="F38" s="41"/>
      <c r="G38" s="45"/>
      <c r="K38" s="7">
        <v>2000</v>
      </c>
      <c r="L38" t="s">
        <v>209</v>
      </c>
      <c r="P38" s="7">
        <v>1800</v>
      </c>
    </row>
    <row r="39" spans="2:16" x14ac:dyDescent="0.25">
      <c r="B39" s="40" t="s">
        <v>207</v>
      </c>
      <c r="C39" s="33">
        <v>2500</v>
      </c>
      <c r="D39">
        <v>1</v>
      </c>
      <c r="E39" s="4">
        <f>PRODUCT(C39,D39)</f>
        <v>2500</v>
      </c>
      <c r="F39" s="41"/>
      <c r="G39" s="45"/>
      <c r="K39" s="7">
        <v>2200</v>
      </c>
      <c r="L39" t="s">
        <v>210</v>
      </c>
      <c r="P39" s="7">
        <v>1900</v>
      </c>
    </row>
    <row r="40" spans="2:16" x14ac:dyDescent="0.25">
      <c r="B40" s="40" t="s">
        <v>208</v>
      </c>
      <c r="C40" s="33">
        <v>3000</v>
      </c>
      <c r="D40">
        <v>1</v>
      </c>
      <c r="E40" s="4">
        <f>PRODUCT(C40,D40)</f>
        <v>3000</v>
      </c>
      <c r="F40" s="41"/>
      <c r="G40" s="45"/>
      <c r="K40" s="7"/>
    </row>
    <row r="41" spans="2:16" x14ac:dyDescent="0.25">
      <c r="B41" s="40" t="s">
        <v>209</v>
      </c>
      <c r="C41" s="33">
        <v>2000</v>
      </c>
      <c r="D41">
        <v>1</v>
      </c>
      <c r="E41" s="4">
        <f>PRODUCT(C41,D41)</f>
        <v>2000</v>
      </c>
      <c r="F41" s="41"/>
      <c r="G41" s="45"/>
      <c r="K41" s="2"/>
      <c r="L41" t="s">
        <v>229</v>
      </c>
      <c r="M41" t="s">
        <v>224</v>
      </c>
      <c r="P41" s="2">
        <f>SUM(P25:P39)</f>
        <v>186400</v>
      </c>
    </row>
    <row r="42" spans="2:16" x14ac:dyDescent="0.25">
      <c r="B42" s="40" t="s">
        <v>210</v>
      </c>
      <c r="C42" s="33">
        <v>1100</v>
      </c>
      <c r="D42">
        <v>2</v>
      </c>
      <c r="E42" s="4">
        <f>PRODUCT(C42,D42)</f>
        <v>2200</v>
      </c>
      <c r="F42" s="41"/>
      <c r="G42" s="45"/>
      <c r="H42" s="51"/>
      <c r="J42" s="34" t="s">
        <v>217</v>
      </c>
      <c r="K42" s="2">
        <f>SUM(K25:K39)</f>
        <v>294700</v>
      </c>
      <c r="L42">
        <f>K42-130000</f>
        <v>164700</v>
      </c>
      <c r="M42">
        <v>150000</v>
      </c>
    </row>
    <row r="43" spans="2:16" x14ac:dyDescent="0.25">
      <c r="E43" s="55">
        <f ca="1">SUM(E23:E44)</f>
        <v>257700</v>
      </c>
      <c r="G43" s="50">
        <f>SUM(G23:G41)</f>
        <v>79700</v>
      </c>
      <c r="H43" s="38"/>
      <c r="J43" s="34" t="s">
        <v>162</v>
      </c>
      <c r="K43" s="2" t="e">
        <f>G19</f>
        <v>#REF!</v>
      </c>
      <c r="L43" t="s">
        <v>230</v>
      </c>
      <c r="M43" t="s">
        <v>225</v>
      </c>
    </row>
    <row r="44" spans="2:16" x14ac:dyDescent="0.25">
      <c r="J44" s="34" t="s">
        <v>222</v>
      </c>
      <c r="K44" s="2">
        <f>G43</f>
        <v>79700</v>
      </c>
      <c r="L44" t="s">
        <v>226</v>
      </c>
    </row>
    <row r="45" spans="2:16" x14ac:dyDescent="0.25">
      <c r="F45" s="5"/>
      <c r="J45" s="34" t="s">
        <v>227</v>
      </c>
      <c r="K45" s="2">
        <v>40000</v>
      </c>
    </row>
    <row r="46" spans="2:16" x14ac:dyDescent="0.25">
      <c r="J46" s="35" t="s">
        <v>228</v>
      </c>
      <c r="K46" s="36" t="e">
        <f>SUM(K42:K45)</f>
        <v>#REF!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4"/>
  <sheetViews>
    <sheetView topLeftCell="A5" workbookViewId="0">
      <selection activeCell="K19" sqref="K19"/>
    </sheetView>
  </sheetViews>
  <sheetFormatPr defaultRowHeight="15" x14ac:dyDescent="0.25"/>
  <cols>
    <col min="3" max="3" width="15.85546875" bestFit="1" customWidth="1"/>
    <col min="4" max="4" width="14.85546875" bestFit="1" customWidth="1"/>
    <col min="10" max="10" width="12.5703125" bestFit="1" customWidth="1"/>
  </cols>
  <sheetData>
    <row r="1" spans="2:17" ht="15.75" x14ac:dyDescent="0.25">
      <c r="F1" s="168" t="s">
        <v>275</v>
      </c>
      <c r="G1" s="169"/>
      <c r="H1" s="170"/>
    </row>
    <row r="3" spans="2:17" ht="15.75" x14ac:dyDescent="0.25">
      <c r="D3" s="74" t="s">
        <v>279</v>
      </c>
      <c r="F3" s="58"/>
      <c r="G3" s="58" t="s">
        <v>24</v>
      </c>
      <c r="H3" s="58" t="s">
        <v>235</v>
      </c>
    </row>
    <row r="4" spans="2:17" ht="48.75" x14ac:dyDescent="0.25">
      <c r="B4" s="171" t="s">
        <v>276</v>
      </c>
      <c r="C4" s="64" t="s">
        <v>264</v>
      </c>
      <c r="D4" s="65" t="s">
        <v>273</v>
      </c>
      <c r="F4" s="59" t="s">
        <v>262</v>
      </c>
      <c r="G4" s="63" t="s">
        <v>248</v>
      </c>
      <c r="H4" s="57">
        <v>50</v>
      </c>
    </row>
    <row r="5" spans="2:17" ht="31.5" x14ac:dyDescent="0.25">
      <c r="B5" s="171"/>
      <c r="C5" s="66" t="s">
        <v>263</v>
      </c>
      <c r="D5" s="67" t="s">
        <v>246</v>
      </c>
      <c r="F5" s="59"/>
      <c r="G5" s="60" t="s">
        <v>259</v>
      </c>
      <c r="H5" s="57">
        <v>50</v>
      </c>
      <c r="K5" t="s">
        <v>303</v>
      </c>
    </row>
    <row r="6" spans="2:17" ht="15.75" x14ac:dyDescent="0.25">
      <c r="B6" s="171"/>
      <c r="C6" s="66" t="s">
        <v>233</v>
      </c>
      <c r="D6" s="67" t="s">
        <v>247</v>
      </c>
      <c r="F6" s="59"/>
      <c r="G6" s="61" t="s">
        <v>249</v>
      </c>
      <c r="H6" s="57">
        <v>50</v>
      </c>
    </row>
    <row r="7" spans="2:17" ht="15.75" x14ac:dyDescent="0.25">
      <c r="B7" s="171"/>
      <c r="C7" s="66" t="s">
        <v>232</v>
      </c>
      <c r="D7" s="56"/>
      <c r="F7" s="59" t="s">
        <v>231</v>
      </c>
      <c r="G7" s="61" t="s">
        <v>250</v>
      </c>
      <c r="H7" s="57">
        <v>20</v>
      </c>
      <c r="M7" t="s">
        <v>300</v>
      </c>
      <c r="N7" t="s">
        <v>301</v>
      </c>
      <c r="O7" t="s">
        <v>302</v>
      </c>
    </row>
    <row r="8" spans="2:17" ht="16.5" x14ac:dyDescent="0.25">
      <c r="B8" s="171"/>
      <c r="C8" s="66" t="s">
        <v>234</v>
      </c>
      <c r="D8" s="56"/>
      <c r="F8" s="59"/>
      <c r="G8" s="61" t="s">
        <v>251</v>
      </c>
      <c r="H8" s="57">
        <v>20</v>
      </c>
      <c r="J8" s="81" t="s">
        <v>265</v>
      </c>
      <c r="K8">
        <v>20</v>
      </c>
      <c r="L8">
        <v>190</v>
      </c>
      <c r="M8" s="2">
        <f>PRODUCT(K8,L8)</f>
        <v>3800</v>
      </c>
      <c r="N8">
        <v>15000</v>
      </c>
      <c r="O8">
        <v>15000</v>
      </c>
      <c r="Q8" s="75" t="s">
        <v>280</v>
      </c>
    </row>
    <row r="9" spans="2:17" ht="45.75" x14ac:dyDescent="0.25">
      <c r="B9" s="171" t="s">
        <v>277</v>
      </c>
      <c r="C9" s="68" t="s">
        <v>265</v>
      </c>
      <c r="D9" s="69" t="s">
        <v>236</v>
      </c>
      <c r="F9" s="59"/>
      <c r="G9" s="61" t="s">
        <v>252</v>
      </c>
      <c r="H9" s="57">
        <v>20</v>
      </c>
      <c r="J9" s="81" t="s">
        <v>266</v>
      </c>
      <c r="K9">
        <v>30</v>
      </c>
      <c r="L9">
        <v>190</v>
      </c>
      <c r="M9" s="2">
        <f t="shared" ref="M9:M16" si="0">PRODUCT(K9,L9)</f>
        <v>5700</v>
      </c>
      <c r="Q9" s="76" t="s">
        <v>281</v>
      </c>
    </row>
    <row r="10" spans="2:17" ht="15.75" x14ac:dyDescent="0.25">
      <c r="B10" s="171"/>
      <c r="C10" s="68" t="s">
        <v>266</v>
      </c>
      <c r="D10" s="69" t="s">
        <v>238</v>
      </c>
      <c r="F10" s="59"/>
      <c r="G10" s="61" t="s">
        <v>253</v>
      </c>
      <c r="H10" s="57">
        <v>20</v>
      </c>
      <c r="J10" s="81" t="s">
        <v>267</v>
      </c>
      <c r="K10">
        <v>25</v>
      </c>
      <c r="L10">
        <v>190</v>
      </c>
      <c r="M10" s="2">
        <f t="shared" si="0"/>
        <v>4750</v>
      </c>
      <c r="Q10" s="76" t="s">
        <v>472</v>
      </c>
    </row>
    <row r="11" spans="2:17" ht="17.25" x14ac:dyDescent="0.25">
      <c r="B11" s="171"/>
      <c r="C11" s="68" t="s">
        <v>267</v>
      </c>
      <c r="D11" s="69" t="s">
        <v>237</v>
      </c>
      <c r="F11" s="59"/>
      <c r="G11" s="62" t="s">
        <v>260</v>
      </c>
      <c r="H11" s="57">
        <v>20</v>
      </c>
      <c r="J11" s="81" t="s">
        <v>268</v>
      </c>
      <c r="K11">
        <v>30</v>
      </c>
      <c r="L11">
        <v>190</v>
      </c>
      <c r="M11" s="2">
        <f t="shared" si="0"/>
        <v>5700</v>
      </c>
      <c r="Q11" s="76" t="s">
        <v>282</v>
      </c>
    </row>
    <row r="12" spans="2:17" ht="15.75" x14ac:dyDescent="0.25">
      <c r="B12" s="171"/>
      <c r="C12" s="68" t="s">
        <v>268</v>
      </c>
      <c r="D12" s="69" t="s">
        <v>239</v>
      </c>
      <c r="F12" s="59" t="s">
        <v>241</v>
      </c>
      <c r="G12" s="61" t="s">
        <v>254</v>
      </c>
      <c r="H12" s="57">
        <v>200</v>
      </c>
      <c r="J12" s="81" t="s">
        <v>269</v>
      </c>
      <c r="K12">
        <v>20</v>
      </c>
      <c r="L12">
        <v>600</v>
      </c>
      <c r="M12" s="2">
        <f t="shared" si="0"/>
        <v>12000</v>
      </c>
      <c r="Q12" s="76" t="s">
        <v>283</v>
      </c>
    </row>
    <row r="13" spans="2:17" ht="45" x14ac:dyDescent="0.25">
      <c r="B13" s="171" t="s">
        <v>278</v>
      </c>
      <c r="C13" s="70" t="s">
        <v>269</v>
      </c>
      <c r="D13" s="69" t="s">
        <v>240</v>
      </c>
      <c r="F13" s="59"/>
      <c r="G13" s="61" t="s">
        <v>255</v>
      </c>
      <c r="H13" s="57">
        <v>200</v>
      </c>
      <c r="J13" s="81" t="s">
        <v>270</v>
      </c>
      <c r="K13">
        <v>16</v>
      </c>
      <c r="L13">
        <v>170</v>
      </c>
      <c r="M13" s="2">
        <f t="shared" si="0"/>
        <v>2720</v>
      </c>
      <c r="Q13" s="76" t="s">
        <v>284</v>
      </c>
    </row>
    <row r="14" spans="2:17" ht="15.75" x14ac:dyDescent="0.25">
      <c r="B14" s="171"/>
      <c r="C14" s="70" t="s">
        <v>270</v>
      </c>
      <c r="D14" s="72" t="s">
        <v>242</v>
      </c>
      <c r="F14" s="59"/>
      <c r="G14" s="61" t="s">
        <v>256</v>
      </c>
      <c r="H14" s="57">
        <v>200</v>
      </c>
      <c r="J14" s="81" t="s">
        <v>271</v>
      </c>
      <c r="K14">
        <v>15</v>
      </c>
      <c r="L14">
        <v>170</v>
      </c>
      <c r="M14" s="2">
        <f t="shared" si="0"/>
        <v>2550</v>
      </c>
      <c r="Q14" s="76" t="s">
        <v>285</v>
      </c>
    </row>
    <row r="15" spans="2:17" ht="15.75" x14ac:dyDescent="0.25">
      <c r="B15" s="171"/>
      <c r="C15" s="70" t="s">
        <v>271</v>
      </c>
      <c r="D15" s="72" t="s">
        <v>243</v>
      </c>
      <c r="F15" s="59"/>
      <c r="G15" s="61" t="s">
        <v>257</v>
      </c>
      <c r="H15" s="57">
        <v>200</v>
      </c>
      <c r="J15" s="81" t="s">
        <v>272</v>
      </c>
      <c r="K15">
        <v>16</v>
      </c>
      <c r="L15">
        <v>170</v>
      </c>
      <c r="M15" s="2">
        <f t="shared" si="0"/>
        <v>2720</v>
      </c>
      <c r="Q15" s="76" t="s">
        <v>286</v>
      </c>
    </row>
    <row r="16" spans="2:17" ht="15.75" x14ac:dyDescent="0.25">
      <c r="B16" s="171"/>
      <c r="C16" s="70" t="s">
        <v>272</v>
      </c>
      <c r="D16" s="72" t="s">
        <v>244</v>
      </c>
      <c r="F16" s="59" t="s">
        <v>203</v>
      </c>
      <c r="G16" s="61" t="s">
        <v>261</v>
      </c>
      <c r="H16" s="57">
        <v>200</v>
      </c>
      <c r="J16" s="82" t="s">
        <v>274</v>
      </c>
      <c r="K16">
        <v>6</v>
      </c>
      <c r="L16">
        <v>700</v>
      </c>
      <c r="M16" s="2">
        <f t="shared" si="0"/>
        <v>4200</v>
      </c>
      <c r="Q16" s="76" t="s">
        <v>304</v>
      </c>
    </row>
    <row r="17" spans="2:15" ht="15.75" x14ac:dyDescent="0.25">
      <c r="B17" s="171"/>
      <c r="C17" s="71" t="s">
        <v>274</v>
      </c>
      <c r="D17" s="73" t="s">
        <v>245</v>
      </c>
      <c r="G17" s="61" t="s">
        <v>258</v>
      </c>
      <c r="H17" s="57">
        <v>200</v>
      </c>
    </row>
    <row r="18" spans="2:15" x14ac:dyDescent="0.25">
      <c r="M18" s="2">
        <f>SUM(M8:M17)</f>
        <v>44140</v>
      </c>
      <c r="N18" s="2">
        <f t="shared" ref="N18:O18" si="1">SUM(N8:N17)</f>
        <v>15000</v>
      </c>
      <c r="O18" s="2">
        <f t="shared" si="1"/>
        <v>15000</v>
      </c>
    </row>
    <row r="19" spans="2:15" x14ac:dyDescent="0.25">
      <c r="H19">
        <v>20000</v>
      </c>
    </row>
    <row r="20" spans="2:15" x14ac:dyDescent="0.25">
      <c r="G20" t="s">
        <v>327</v>
      </c>
      <c r="H20">
        <v>2000</v>
      </c>
      <c r="N20" s="83">
        <f>SUM(M18:O18)</f>
        <v>74140</v>
      </c>
    </row>
    <row r="21" spans="2:15" x14ac:dyDescent="0.25">
      <c r="G21" t="s">
        <v>328</v>
      </c>
      <c r="H21">
        <v>2000</v>
      </c>
    </row>
    <row r="22" spans="2:15" x14ac:dyDescent="0.25">
      <c r="G22" t="s">
        <v>329</v>
      </c>
      <c r="H22" t="s">
        <v>330</v>
      </c>
    </row>
    <row r="23" spans="2:15" x14ac:dyDescent="0.25">
      <c r="G23" t="s">
        <v>331</v>
      </c>
    </row>
    <row r="24" spans="2:15" x14ac:dyDescent="0.25">
      <c r="G24" t="s">
        <v>332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G5:I31"/>
  <sheetViews>
    <sheetView topLeftCell="A10" zoomScale="89" workbookViewId="0">
      <selection activeCell="H27" sqref="H27"/>
    </sheetView>
  </sheetViews>
  <sheetFormatPr defaultRowHeight="15" x14ac:dyDescent="0.25"/>
  <cols>
    <col min="7" max="7" width="22.42578125" bestFit="1" customWidth="1"/>
    <col min="8" max="8" width="22.85546875" bestFit="1" customWidth="1"/>
    <col min="9" max="9" width="13.85546875" bestFit="1" customWidth="1"/>
  </cols>
  <sheetData>
    <row r="5" spans="7:9" ht="15.75" x14ac:dyDescent="0.25">
      <c r="G5" s="58"/>
      <c r="H5" s="89" t="s">
        <v>24</v>
      </c>
      <c r="I5" s="58" t="s">
        <v>25</v>
      </c>
    </row>
    <row r="6" spans="7:9" ht="16.5" x14ac:dyDescent="0.25">
      <c r="G6" s="59" t="s">
        <v>262</v>
      </c>
      <c r="H6" s="88"/>
      <c r="I6" s="57"/>
    </row>
    <row r="7" spans="7:9" ht="47.25" x14ac:dyDescent="0.25">
      <c r="G7" s="94"/>
      <c r="H7" s="95" t="s">
        <v>248</v>
      </c>
      <c r="I7" s="96">
        <v>50</v>
      </c>
    </row>
    <row r="8" spans="7:9" ht="31.5" x14ac:dyDescent="0.25">
      <c r="G8" s="94"/>
      <c r="H8" s="97" t="s">
        <v>259</v>
      </c>
      <c r="I8" s="96">
        <v>50</v>
      </c>
    </row>
    <row r="9" spans="7:9" ht="15.75" x14ac:dyDescent="0.25">
      <c r="G9" s="94"/>
      <c r="H9" s="98" t="s">
        <v>335</v>
      </c>
      <c r="I9" s="96">
        <v>50</v>
      </c>
    </row>
    <row r="10" spans="7:9" ht="15.75" x14ac:dyDescent="0.25">
      <c r="G10" s="90" t="s">
        <v>231</v>
      </c>
      <c r="H10" s="91" t="s">
        <v>250</v>
      </c>
      <c r="I10" s="92">
        <v>25</v>
      </c>
    </row>
    <row r="11" spans="7:9" ht="15.75" x14ac:dyDescent="0.25">
      <c r="G11" s="90"/>
      <c r="H11" s="91" t="s">
        <v>251</v>
      </c>
      <c r="I11" s="92">
        <v>25</v>
      </c>
    </row>
    <row r="12" spans="7:9" ht="15.75" x14ac:dyDescent="0.25">
      <c r="G12" s="90"/>
      <c r="H12" s="91" t="s">
        <v>252</v>
      </c>
      <c r="I12" s="92">
        <v>25</v>
      </c>
    </row>
    <row r="13" spans="7:9" ht="15.75" x14ac:dyDescent="0.25">
      <c r="G13" s="90"/>
      <c r="H13" s="91" t="s">
        <v>253</v>
      </c>
      <c r="I13" s="92">
        <v>25</v>
      </c>
    </row>
    <row r="14" spans="7:9" ht="17.25" x14ac:dyDescent="0.25">
      <c r="G14" s="90"/>
      <c r="H14" s="93" t="s">
        <v>336</v>
      </c>
      <c r="I14" s="92">
        <v>25</v>
      </c>
    </row>
    <row r="15" spans="7:9" ht="15.75" x14ac:dyDescent="0.25">
      <c r="G15" s="99" t="s">
        <v>241</v>
      </c>
      <c r="H15" s="100" t="s">
        <v>254</v>
      </c>
      <c r="I15" s="101">
        <v>225</v>
      </c>
    </row>
    <row r="16" spans="7:9" ht="15.75" x14ac:dyDescent="0.25">
      <c r="G16" s="99"/>
      <c r="H16" s="100" t="s">
        <v>255</v>
      </c>
      <c r="I16" s="101">
        <v>225</v>
      </c>
    </row>
    <row r="17" spans="7:9" ht="15.75" x14ac:dyDescent="0.25">
      <c r="G17" s="99"/>
      <c r="H17" s="100" t="s">
        <v>256</v>
      </c>
      <c r="I17" s="101">
        <v>225</v>
      </c>
    </row>
    <row r="18" spans="7:9" ht="15.75" x14ac:dyDescent="0.25">
      <c r="G18" s="99"/>
      <c r="H18" s="100" t="s">
        <v>257</v>
      </c>
      <c r="I18" s="101">
        <v>225</v>
      </c>
    </row>
    <row r="19" spans="7:9" ht="15.75" x14ac:dyDescent="0.25">
      <c r="G19" s="99" t="s">
        <v>203</v>
      </c>
      <c r="H19" s="100" t="s">
        <v>261</v>
      </c>
      <c r="I19" s="101">
        <v>225</v>
      </c>
    </row>
    <row r="20" spans="7:9" ht="15.75" x14ac:dyDescent="0.25">
      <c r="G20" s="99"/>
      <c r="H20" s="100" t="s">
        <v>258</v>
      </c>
      <c r="I20" s="101">
        <v>225</v>
      </c>
    </row>
    <row r="21" spans="7:9" ht="16.5" x14ac:dyDescent="0.25">
      <c r="G21" s="99" t="s">
        <v>342</v>
      </c>
      <c r="H21" s="102" t="s">
        <v>337</v>
      </c>
      <c r="I21" s="101">
        <v>225</v>
      </c>
    </row>
    <row r="22" spans="7:9" ht="16.5" x14ac:dyDescent="0.25">
      <c r="G22" s="99" t="s">
        <v>341</v>
      </c>
      <c r="H22" s="102" t="s">
        <v>339</v>
      </c>
      <c r="I22" s="101">
        <v>225</v>
      </c>
    </row>
    <row r="23" spans="7:9" ht="16.5" x14ac:dyDescent="0.25">
      <c r="G23" s="99" t="s">
        <v>338</v>
      </c>
      <c r="H23" s="102" t="s">
        <v>340</v>
      </c>
      <c r="I23" s="101">
        <v>225</v>
      </c>
    </row>
    <row r="24" spans="7:9" ht="15.75" x14ac:dyDescent="0.25">
      <c r="G24" s="99" t="s">
        <v>343</v>
      </c>
      <c r="H24" s="100" t="s">
        <v>344</v>
      </c>
      <c r="I24" s="101">
        <v>225</v>
      </c>
    </row>
    <row r="25" spans="7:9" ht="15.75" x14ac:dyDescent="0.25">
      <c r="G25" s="57"/>
    </row>
    <row r="26" spans="7:9" ht="15.75" x14ac:dyDescent="0.25">
      <c r="G26" s="57"/>
      <c r="H26">
        <v>50000</v>
      </c>
    </row>
    <row r="27" spans="7:9" ht="15.75" x14ac:dyDescent="0.25">
      <c r="G27" s="57"/>
      <c r="H27" s="14"/>
    </row>
    <row r="28" spans="7:9" ht="15.75" x14ac:dyDescent="0.25">
      <c r="G28" s="57"/>
      <c r="H28" s="14"/>
    </row>
    <row r="29" spans="7:9" ht="15.75" x14ac:dyDescent="0.25">
      <c r="G29" s="57"/>
      <c r="H29" s="14"/>
    </row>
    <row r="30" spans="7:9" ht="15.75" x14ac:dyDescent="0.25">
      <c r="G30" s="57"/>
      <c r="H30" s="14"/>
    </row>
    <row r="31" spans="7:9" ht="15.75" x14ac:dyDescent="0.25">
      <c r="G31" s="57"/>
      <c r="H31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2"/>
  <sheetViews>
    <sheetView topLeftCell="Q2" zoomScale="92" workbookViewId="0">
      <selection activeCell="AD10" sqref="AD10:AE10"/>
    </sheetView>
  </sheetViews>
  <sheetFormatPr defaultRowHeight="15" x14ac:dyDescent="0.25"/>
  <cols>
    <col min="26" max="26" width="13.7109375" bestFit="1" customWidth="1"/>
    <col min="31" max="31" width="10.140625" customWidth="1"/>
  </cols>
  <sheetData>
    <row r="1" spans="1:31" x14ac:dyDescent="0.25">
      <c r="A1" s="2" t="s">
        <v>287</v>
      </c>
      <c r="B1" s="2"/>
      <c r="C1" s="2" t="s">
        <v>288</v>
      </c>
      <c r="D1" s="2" t="s">
        <v>188</v>
      </c>
      <c r="E1" s="2" t="s">
        <v>295</v>
      </c>
      <c r="F1" s="2" t="s">
        <v>296</v>
      </c>
      <c r="Z1" s="2" t="s">
        <v>325</v>
      </c>
      <c r="AA1">
        <v>7000</v>
      </c>
    </row>
    <row r="2" spans="1:31" x14ac:dyDescent="0.25">
      <c r="A2" s="77">
        <f>DATE(2023,4,8)</f>
        <v>45024</v>
      </c>
      <c r="C2" t="s">
        <v>289</v>
      </c>
      <c r="D2">
        <v>22500</v>
      </c>
      <c r="E2">
        <v>5000</v>
      </c>
      <c r="F2" t="str">
        <f>IMSUB(D2,E2)</f>
        <v>17500</v>
      </c>
      <c r="Z2" s="2" t="s">
        <v>167</v>
      </c>
      <c r="AA2">
        <v>31000</v>
      </c>
    </row>
    <row r="3" spans="1:31" x14ac:dyDescent="0.25">
      <c r="A3" s="77">
        <f>DATE(2023,4,22)</f>
        <v>45038</v>
      </c>
      <c r="C3" t="s">
        <v>297</v>
      </c>
      <c r="D3">
        <v>45000</v>
      </c>
      <c r="E3">
        <v>10000</v>
      </c>
      <c r="F3" t="str">
        <f t="shared" ref="F3:F15" si="0">IMSUB(D3,E3)</f>
        <v>35000</v>
      </c>
      <c r="R3" s="173" t="s">
        <v>360</v>
      </c>
      <c r="S3" s="173"/>
      <c r="T3" t="s">
        <v>369</v>
      </c>
      <c r="V3" t="s">
        <v>370</v>
      </c>
      <c r="W3" s="104" t="s">
        <v>296</v>
      </c>
      <c r="Z3" s="2" t="s">
        <v>379</v>
      </c>
      <c r="AA3">
        <v>2500</v>
      </c>
    </row>
    <row r="4" spans="1:31" ht="21" x14ac:dyDescent="0.35">
      <c r="F4" t="str">
        <f t="shared" si="0"/>
        <v>0</v>
      </c>
      <c r="R4" s="2" t="s">
        <v>361</v>
      </c>
      <c r="S4">
        <v>94000</v>
      </c>
      <c r="T4">
        <v>3000</v>
      </c>
      <c r="U4">
        <v>25000</v>
      </c>
      <c r="V4" t="s">
        <v>372</v>
      </c>
      <c r="W4" s="105">
        <f>S4-U4-T4</f>
        <v>66000</v>
      </c>
      <c r="Z4" s="2" t="s">
        <v>374</v>
      </c>
      <c r="AA4">
        <v>48000</v>
      </c>
      <c r="AD4" s="193" t="s">
        <v>231</v>
      </c>
      <c r="AE4" s="193"/>
    </row>
    <row r="5" spans="1:31" x14ac:dyDescent="0.25">
      <c r="F5" t="str">
        <f t="shared" si="0"/>
        <v>0</v>
      </c>
      <c r="J5" s="2" t="s">
        <v>305</v>
      </c>
      <c r="K5" t="s">
        <v>323</v>
      </c>
      <c r="L5" s="2" t="s">
        <v>28</v>
      </c>
      <c r="M5" t="s">
        <v>324</v>
      </c>
      <c r="R5" s="2" t="s">
        <v>362</v>
      </c>
      <c r="S5">
        <v>74000</v>
      </c>
      <c r="W5" s="105">
        <f t="shared" ref="W5:W12" si="1">S5-U5-T5</f>
        <v>74000</v>
      </c>
      <c r="Z5" s="2" t="s">
        <v>375</v>
      </c>
      <c r="AA5">
        <v>18000</v>
      </c>
      <c r="AD5" s="2" t="s">
        <v>325</v>
      </c>
      <c r="AE5">
        <v>7000</v>
      </c>
    </row>
    <row r="6" spans="1:31" x14ac:dyDescent="0.25">
      <c r="F6" t="str">
        <f t="shared" si="0"/>
        <v>0</v>
      </c>
      <c r="I6" s="85">
        <v>45054</v>
      </c>
      <c r="K6" t="s">
        <v>306</v>
      </c>
      <c r="L6">
        <v>0</v>
      </c>
      <c r="M6" t="s">
        <v>165</v>
      </c>
      <c r="N6">
        <v>14000</v>
      </c>
      <c r="W6" s="105">
        <f t="shared" si="1"/>
        <v>0</v>
      </c>
      <c r="Z6" s="2" t="s">
        <v>376</v>
      </c>
      <c r="AA6">
        <v>3500</v>
      </c>
      <c r="AD6" s="2" t="s">
        <v>167</v>
      </c>
      <c r="AE6">
        <v>15000</v>
      </c>
    </row>
    <row r="7" spans="1:31" x14ac:dyDescent="0.25">
      <c r="A7" s="77"/>
      <c r="F7" t="str">
        <f t="shared" si="0"/>
        <v>0</v>
      </c>
      <c r="I7" s="85">
        <v>45054</v>
      </c>
      <c r="J7">
        <v>20000</v>
      </c>
      <c r="K7" t="s">
        <v>307</v>
      </c>
      <c r="L7">
        <v>0</v>
      </c>
      <c r="M7" t="s">
        <v>316</v>
      </c>
      <c r="N7">
        <v>44000</v>
      </c>
      <c r="R7" s="2" t="s">
        <v>365</v>
      </c>
      <c r="S7">
        <v>20000</v>
      </c>
      <c r="T7">
        <v>3000</v>
      </c>
      <c r="U7">
        <v>5000</v>
      </c>
      <c r="V7" t="s">
        <v>373</v>
      </c>
      <c r="W7" s="105">
        <f t="shared" si="1"/>
        <v>12000</v>
      </c>
      <c r="Z7" s="2" t="s">
        <v>377</v>
      </c>
      <c r="AA7">
        <v>50000</v>
      </c>
      <c r="AD7" s="2" t="s">
        <v>379</v>
      </c>
      <c r="AE7">
        <v>2500</v>
      </c>
    </row>
    <row r="8" spans="1:31" x14ac:dyDescent="0.25">
      <c r="A8" s="77"/>
      <c r="I8" s="85"/>
      <c r="R8" s="2"/>
      <c r="W8" s="105"/>
      <c r="Z8" s="2" t="s">
        <v>384</v>
      </c>
      <c r="AA8">
        <v>4000</v>
      </c>
      <c r="AD8" s="2" t="s">
        <v>375</v>
      </c>
      <c r="AE8">
        <v>15000</v>
      </c>
    </row>
    <row r="9" spans="1:31" x14ac:dyDescent="0.25">
      <c r="F9" t="str">
        <f t="shared" si="0"/>
        <v>0</v>
      </c>
      <c r="K9" t="s">
        <v>310</v>
      </c>
      <c r="L9">
        <v>0</v>
      </c>
      <c r="M9" t="s">
        <v>167</v>
      </c>
      <c r="N9">
        <v>24000</v>
      </c>
      <c r="O9">
        <v>15000</v>
      </c>
      <c r="W9" s="105">
        <f t="shared" si="1"/>
        <v>0</v>
      </c>
      <c r="Z9" s="2" t="s">
        <v>380</v>
      </c>
      <c r="AA9">
        <v>22000</v>
      </c>
      <c r="AD9" s="2" t="s">
        <v>376</v>
      </c>
      <c r="AE9">
        <v>3500</v>
      </c>
    </row>
    <row r="10" spans="1:31" x14ac:dyDescent="0.25">
      <c r="F10" t="str">
        <f t="shared" si="0"/>
        <v>0</v>
      </c>
      <c r="I10" s="85">
        <v>45077</v>
      </c>
      <c r="J10">
        <v>88000</v>
      </c>
      <c r="K10" t="s">
        <v>309</v>
      </c>
      <c r="L10">
        <v>0</v>
      </c>
      <c r="M10" t="s">
        <v>317</v>
      </c>
      <c r="N10">
        <v>15000</v>
      </c>
      <c r="R10" s="2"/>
      <c r="W10" s="105">
        <f t="shared" si="1"/>
        <v>0</v>
      </c>
      <c r="Z10" s="2" t="s">
        <v>382</v>
      </c>
      <c r="AA10">
        <v>11000</v>
      </c>
      <c r="AD10" s="2" t="s">
        <v>384</v>
      </c>
      <c r="AE10">
        <v>4000</v>
      </c>
    </row>
    <row r="11" spans="1:31" x14ac:dyDescent="0.25">
      <c r="F11" t="str">
        <f t="shared" si="0"/>
        <v>0</v>
      </c>
      <c r="I11" s="85">
        <v>45083</v>
      </c>
      <c r="J11">
        <v>100000</v>
      </c>
      <c r="K11" t="s">
        <v>308</v>
      </c>
      <c r="L11">
        <v>0</v>
      </c>
      <c r="M11" s="2" t="s">
        <v>89</v>
      </c>
      <c r="N11" s="2">
        <v>5000</v>
      </c>
      <c r="R11" s="2" t="s">
        <v>363</v>
      </c>
      <c r="S11">
        <v>30000</v>
      </c>
      <c r="W11" s="105">
        <f t="shared" si="1"/>
        <v>30000</v>
      </c>
      <c r="Z11" s="2" t="s">
        <v>367</v>
      </c>
      <c r="AA11">
        <v>6000</v>
      </c>
      <c r="AD11" s="2" t="s">
        <v>382</v>
      </c>
      <c r="AE11">
        <v>11000</v>
      </c>
    </row>
    <row r="12" spans="1:31" x14ac:dyDescent="0.25">
      <c r="F12" t="str">
        <f t="shared" si="0"/>
        <v>0</v>
      </c>
      <c r="K12" t="s">
        <v>312</v>
      </c>
      <c r="L12">
        <v>0</v>
      </c>
      <c r="M12" s="2" t="s">
        <v>231</v>
      </c>
      <c r="N12" s="2">
        <v>25000</v>
      </c>
      <c r="O12">
        <v>16000</v>
      </c>
      <c r="P12">
        <v>2000</v>
      </c>
      <c r="R12" s="2" t="s">
        <v>366</v>
      </c>
      <c r="S12">
        <v>27500</v>
      </c>
      <c r="W12" s="105">
        <f t="shared" si="1"/>
        <v>27500</v>
      </c>
      <c r="Z12" s="2" t="s">
        <v>378</v>
      </c>
      <c r="AA12">
        <v>8000</v>
      </c>
    </row>
    <row r="13" spans="1:31" x14ac:dyDescent="0.25">
      <c r="F13" t="str">
        <f t="shared" si="0"/>
        <v>0</v>
      </c>
      <c r="K13" t="s">
        <v>311</v>
      </c>
      <c r="L13">
        <v>0</v>
      </c>
      <c r="M13" t="s">
        <v>319</v>
      </c>
      <c r="N13">
        <v>5000</v>
      </c>
      <c r="R13" s="2"/>
      <c r="S13">
        <v>-15000</v>
      </c>
      <c r="W13" s="105">
        <f t="shared" ref="W13:W14" si="2">S13-T13</f>
        <v>-15000</v>
      </c>
      <c r="Z13" s="2" t="s">
        <v>383</v>
      </c>
      <c r="AA13">
        <v>16000</v>
      </c>
      <c r="AE13" s="2">
        <f>SUM(AE5:AE11)</f>
        <v>58000</v>
      </c>
    </row>
    <row r="14" spans="1:31" x14ac:dyDescent="0.25">
      <c r="F14" t="str">
        <f t="shared" si="0"/>
        <v>0</v>
      </c>
      <c r="K14" t="s">
        <v>313</v>
      </c>
      <c r="L14">
        <v>2000</v>
      </c>
      <c r="M14" t="s">
        <v>163</v>
      </c>
      <c r="N14">
        <v>35000</v>
      </c>
      <c r="R14" s="2"/>
      <c r="W14" s="105">
        <f t="shared" si="2"/>
        <v>0</v>
      </c>
      <c r="Z14" s="2" t="s">
        <v>381</v>
      </c>
      <c r="AA14">
        <v>16000</v>
      </c>
    </row>
    <row r="15" spans="1:31" x14ac:dyDescent="0.25">
      <c r="F15" t="str">
        <f t="shared" si="0"/>
        <v>0</v>
      </c>
      <c r="K15" t="s">
        <v>314</v>
      </c>
      <c r="L15">
        <v>0</v>
      </c>
      <c r="M15" t="s">
        <v>318</v>
      </c>
      <c r="N15">
        <v>35000</v>
      </c>
      <c r="R15" s="2" t="s">
        <v>364</v>
      </c>
      <c r="S15" s="2">
        <f>SUM(S4:S14)</f>
        <v>230500</v>
      </c>
      <c r="W15" s="11">
        <f>SUM(W4:W14)</f>
        <v>194500</v>
      </c>
      <c r="Z15" s="2" t="s">
        <v>317</v>
      </c>
      <c r="AA15">
        <v>8000</v>
      </c>
    </row>
    <row r="16" spans="1:31" x14ac:dyDescent="0.25">
      <c r="K16" t="s">
        <v>315</v>
      </c>
      <c r="L16">
        <v>0</v>
      </c>
      <c r="M16" t="s">
        <v>325</v>
      </c>
      <c r="N16">
        <v>5000</v>
      </c>
      <c r="O16">
        <v>6000</v>
      </c>
      <c r="Z16" s="2" t="s">
        <v>173</v>
      </c>
      <c r="AA16">
        <v>21000</v>
      </c>
    </row>
    <row r="17" spans="10:27" x14ac:dyDescent="0.25">
      <c r="K17" t="s">
        <v>320</v>
      </c>
      <c r="L17">
        <v>0</v>
      </c>
      <c r="M17" t="s">
        <v>173</v>
      </c>
      <c r="N17">
        <v>15000</v>
      </c>
    </row>
    <row r="18" spans="10:27" x14ac:dyDescent="0.25">
      <c r="K18" t="s">
        <v>321</v>
      </c>
      <c r="L18">
        <v>5000</v>
      </c>
      <c r="M18" t="s">
        <v>367</v>
      </c>
      <c r="N18">
        <v>10000</v>
      </c>
      <c r="AA18" s="2">
        <f>SUM(AA1:AA16)</f>
        <v>272000</v>
      </c>
    </row>
    <row r="19" spans="10:27" x14ac:dyDescent="0.25">
      <c r="M19" t="s">
        <v>368</v>
      </c>
      <c r="N19">
        <v>8000</v>
      </c>
    </row>
    <row r="20" spans="10:27" x14ac:dyDescent="0.25">
      <c r="J20" s="2">
        <f>SUM(J6:J17)</f>
        <v>208000</v>
      </c>
      <c r="L20" s="2">
        <f>SUM(L6:L18)</f>
        <v>7000</v>
      </c>
      <c r="N20" s="2">
        <f>SUM(N6:N19)</f>
        <v>240000</v>
      </c>
    </row>
    <row r="21" spans="10:27" x14ac:dyDescent="0.25">
      <c r="K21" s="172" t="s">
        <v>296</v>
      </c>
      <c r="L21" s="172"/>
      <c r="M21" s="172"/>
      <c r="N21" s="172"/>
    </row>
    <row r="22" spans="10:27" x14ac:dyDescent="0.25">
      <c r="K22" s="87" t="s">
        <v>322</v>
      </c>
      <c r="L22" s="86" t="str">
        <f>IMSUB(J20,L20)</f>
        <v>201000</v>
      </c>
      <c r="N22" s="86"/>
    </row>
  </sheetData>
  <mergeCells count="1">
    <mergeCell ref="AD4:A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9"/>
  <sheetViews>
    <sheetView topLeftCell="A11" zoomScale="88" workbookViewId="0"/>
  </sheetViews>
  <sheetFormatPr defaultRowHeight="15" x14ac:dyDescent="0.25"/>
  <sheetData>
    <row r="1" spans="1:17" x14ac:dyDescent="0.25">
      <c r="A1" t="s">
        <v>398</v>
      </c>
      <c r="B1" t="s">
        <v>399</v>
      </c>
      <c r="C1" t="s">
        <v>400</v>
      </c>
      <c r="D1" t="s">
        <v>405</v>
      </c>
      <c r="E1" t="s">
        <v>401</v>
      </c>
      <c r="F1" s="108" t="s">
        <v>402</v>
      </c>
      <c r="G1" s="108" t="s">
        <v>403</v>
      </c>
      <c r="H1" s="108" t="s">
        <v>404</v>
      </c>
      <c r="I1" s="108" t="s">
        <v>407</v>
      </c>
      <c r="J1" s="108" t="s">
        <v>409</v>
      </c>
      <c r="K1" s="108" t="s">
        <v>410</v>
      </c>
      <c r="L1" s="108" t="s">
        <v>411</v>
      </c>
      <c r="M1" s="106" t="s">
        <v>408</v>
      </c>
      <c r="N1" s="106"/>
    </row>
    <row r="2" spans="1:17" x14ac:dyDescent="0.25">
      <c r="A2" s="2" t="s">
        <v>385</v>
      </c>
      <c r="B2" s="106">
        <v>46210</v>
      </c>
      <c r="C2" s="106">
        <v>46210</v>
      </c>
      <c r="D2" s="106">
        <v>46210</v>
      </c>
      <c r="E2" s="106">
        <v>46210</v>
      </c>
      <c r="F2" s="106">
        <v>46210</v>
      </c>
      <c r="G2" s="106"/>
      <c r="H2" s="106"/>
      <c r="I2" s="106"/>
      <c r="J2" s="106"/>
      <c r="K2" s="106"/>
      <c r="L2" s="106"/>
    </row>
    <row r="3" spans="1:17" x14ac:dyDescent="0.25">
      <c r="A3" s="2" t="s">
        <v>386</v>
      </c>
      <c r="B3" s="106">
        <v>11672</v>
      </c>
      <c r="C3" s="106">
        <v>11672</v>
      </c>
      <c r="D3" s="106">
        <v>11672</v>
      </c>
      <c r="E3" s="106">
        <v>11672</v>
      </c>
      <c r="F3" s="106">
        <v>11672</v>
      </c>
      <c r="G3" s="106"/>
      <c r="H3" s="106"/>
      <c r="I3" s="106"/>
      <c r="J3" s="106"/>
      <c r="K3" s="106"/>
      <c r="L3" s="106"/>
      <c r="M3" s="106"/>
      <c r="N3" s="106"/>
    </row>
    <row r="4" spans="1:17" x14ac:dyDescent="0.25">
      <c r="A4" s="2" t="s">
        <v>387</v>
      </c>
      <c r="B4" s="106">
        <v>7295</v>
      </c>
      <c r="C4" s="106">
        <v>7295</v>
      </c>
      <c r="D4" s="106">
        <v>7295</v>
      </c>
      <c r="E4" s="106">
        <v>7295</v>
      </c>
      <c r="F4" s="106">
        <v>7295</v>
      </c>
      <c r="G4" s="106"/>
      <c r="H4" s="106"/>
      <c r="I4" s="106"/>
      <c r="J4" s="106"/>
      <c r="K4" s="106"/>
      <c r="L4" s="106"/>
      <c r="M4" s="106"/>
      <c r="N4" s="106"/>
      <c r="Q4" s="109"/>
    </row>
    <row r="5" spans="1:17" x14ac:dyDescent="0.25">
      <c r="A5" s="2" t="s">
        <v>388</v>
      </c>
      <c r="B5" s="106">
        <v>2919</v>
      </c>
      <c r="C5" s="106">
        <v>2919</v>
      </c>
      <c r="D5" s="106">
        <v>2919</v>
      </c>
      <c r="E5" s="106">
        <v>2919</v>
      </c>
      <c r="F5" s="106">
        <v>2919</v>
      </c>
      <c r="G5" s="106"/>
      <c r="H5" s="106"/>
      <c r="I5" s="106"/>
      <c r="J5" s="106"/>
      <c r="K5" s="106"/>
      <c r="L5" s="106"/>
      <c r="M5" s="106"/>
      <c r="N5" s="106"/>
    </row>
    <row r="6" spans="1:17" x14ac:dyDescent="0.25">
      <c r="A6" s="2" t="s">
        <v>389</v>
      </c>
      <c r="B6" s="106">
        <v>7295</v>
      </c>
      <c r="C6" s="106">
        <v>7295</v>
      </c>
      <c r="D6" s="106">
        <v>7295</v>
      </c>
      <c r="E6" s="106">
        <v>7295</v>
      </c>
      <c r="F6" s="106">
        <v>7295</v>
      </c>
      <c r="G6" s="106"/>
      <c r="H6" s="106"/>
      <c r="I6" s="106"/>
      <c r="J6" s="106"/>
      <c r="K6" s="106"/>
      <c r="L6" s="106"/>
      <c r="M6" s="106"/>
      <c r="N6" s="106"/>
    </row>
    <row r="7" spans="1:17" x14ac:dyDescent="0.25">
      <c r="A7" s="2" t="s">
        <v>390</v>
      </c>
      <c r="B7" s="106">
        <v>8780</v>
      </c>
      <c r="C7" s="106">
        <v>8780</v>
      </c>
      <c r="D7" s="106">
        <v>8780</v>
      </c>
      <c r="E7" s="106">
        <v>8780</v>
      </c>
      <c r="F7" s="106">
        <v>8780</v>
      </c>
      <c r="G7" s="106"/>
      <c r="H7" s="106"/>
      <c r="I7" s="106"/>
      <c r="J7" s="106"/>
      <c r="K7" s="106"/>
      <c r="L7" s="106"/>
      <c r="M7" s="106"/>
      <c r="N7" s="106"/>
    </row>
    <row r="8" spans="1:17" x14ac:dyDescent="0.25">
      <c r="A8" s="2" t="s">
        <v>391</v>
      </c>
      <c r="B8" s="2"/>
      <c r="C8">
        <v>17865</v>
      </c>
      <c r="E8" s="2"/>
      <c r="F8" s="106">
        <v>24641</v>
      </c>
      <c r="G8" s="106"/>
      <c r="H8" s="106"/>
      <c r="I8" s="106"/>
      <c r="J8" s="106"/>
      <c r="K8" s="106"/>
      <c r="L8" s="106"/>
      <c r="M8" s="106"/>
      <c r="N8" s="106"/>
    </row>
    <row r="9" spans="1:17" x14ac:dyDescent="0.25">
      <c r="B9" s="107">
        <f>SUM(B2:B8)</f>
        <v>84171</v>
      </c>
      <c r="C9" s="107">
        <f t="shared" ref="C9:F9" si="0">SUM(C2:C8)</f>
        <v>102036</v>
      </c>
      <c r="D9" s="107">
        <f t="shared" si="0"/>
        <v>84171</v>
      </c>
      <c r="E9" s="107">
        <f t="shared" si="0"/>
        <v>84171</v>
      </c>
      <c r="F9" s="107">
        <f t="shared" si="0"/>
        <v>108812</v>
      </c>
    </row>
    <row r="10" spans="1:17" x14ac:dyDescent="0.25">
      <c r="F10" s="107"/>
    </row>
    <row r="11" spans="1:17" ht="18.75" x14ac:dyDescent="0.3">
      <c r="A11" s="110" t="s">
        <v>397</v>
      </c>
      <c r="B11" s="111">
        <f>B9-B18</f>
        <v>73420</v>
      </c>
      <c r="C11" s="111">
        <f t="shared" ref="C11:E11" si="1">C9-C18</f>
        <v>88498</v>
      </c>
      <c r="D11" s="111">
        <f t="shared" si="1"/>
        <v>73408</v>
      </c>
      <c r="E11" s="111">
        <f t="shared" si="1"/>
        <v>73420</v>
      </c>
      <c r="F11" s="111">
        <f>F9-F18</f>
        <v>94217</v>
      </c>
    </row>
    <row r="12" spans="1:17" x14ac:dyDescent="0.25">
      <c r="G12" s="106"/>
      <c r="H12" s="106"/>
      <c r="I12" s="106"/>
      <c r="J12" s="106"/>
      <c r="K12" s="106"/>
      <c r="L12" s="106"/>
    </row>
    <row r="13" spans="1:17" x14ac:dyDescent="0.25">
      <c r="A13" s="2" t="s">
        <v>393</v>
      </c>
      <c r="B13" s="106">
        <v>5545</v>
      </c>
      <c r="C13" s="106">
        <v>5545</v>
      </c>
      <c r="D13" s="106">
        <v>5545</v>
      </c>
      <c r="E13" s="106">
        <v>5545</v>
      </c>
      <c r="F13" s="106">
        <v>5545</v>
      </c>
      <c r="G13" s="106"/>
      <c r="H13" s="106"/>
      <c r="I13" s="106"/>
      <c r="J13" s="106"/>
      <c r="K13" s="106"/>
      <c r="L13" s="106"/>
    </row>
    <row r="14" spans="1:17" x14ac:dyDescent="0.25">
      <c r="A14" s="2" t="s">
        <v>394</v>
      </c>
      <c r="B14">
        <v>200</v>
      </c>
      <c r="C14">
        <v>200</v>
      </c>
      <c r="D14">
        <v>200</v>
      </c>
      <c r="E14">
        <v>200</v>
      </c>
      <c r="F14">
        <v>200</v>
      </c>
    </row>
    <row r="15" spans="1:17" x14ac:dyDescent="0.25">
      <c r="A15" s="2" t="s">
        <v>395</v>
      </c>
      <c r="B15">
        <v>0</v>
      </c>
      <c r="C15">
        <v>0</v>
      </c>
      <c r="D15">
        <v>12</v>
      </c>
      <c r="E15">
        <v>0</v>
      </c>
      <c r="F15">
        <v>0</v>
      </c>
      <c r="G15" s="106"/>
      <c r="H15" s="106"/>
      <c r="I15" s="106"/>
      <c r="J15" s="106"/>
      <c r="K15" s="106"/>
      <c r="L15" s="106"/>
    </row>
    <row r="16" spans="1:17" x14ac:dyDescent="0.25">
      <c r="A16" s="2" t="s">
        <v>396</v>
      </c>
      <c r="B16" s="106">
        <v>4681</v>
      </c>
      <c r="C16">
        <v>7468</v>
      </c>
      <c r="D16" s="106">
        <v>4681</v>
      </c>
      <c r="E16" s="106">
        <v>4681</v>
      </c>
      <c r="F16" s="106">
        <v>8525</v>
      </c>
      <c r="G16" s="106"/>
      <c r="H16" s="106"/>
      <c r="I16" s="106"/>
      <c r="J16" s="106"/>
      <c r="K16" s="106"/>
      <c r="L16" s="106"/>
    </row>
    <row r="17" spans="1:6" x14ac:dyDescent="0.25">
      <c r="A17" s="2" t="s">
        <v>392</v>
      </c>
      <c r="B17">
        <v>325</v>
      </c>
      <c r="C17">
        <v>325</v>
      </c>
      <c r="D17">
        <v>325</v>
      </c>
      <c r="E17">
        <v>325</v>
      </c>
      <c r="F17">
        <v>325</v>
      </c>
    </row>
    <row r="18" spans="1:6" x14ac:dyDescent="0.25">
      <c r="B18" s="107">
        <f>SUM(B13:B17)</f>
        <v>10751</v>
      </c>
      <c r="C18" s="107">
        <f t="shared" ref="C18:E18" si="2">SUM(C13:C17)</f>
        <v>13538</v>
      </c>
      <c r="D18" s="107">
        <f t="shared" si="2"/>
        <v>10763</v>
      </c>
      <c r="E18" s="107">
        <f t="shared" si="2"/>
        <v>10751</v>
      </c>
      <c r="F18" s="107">
        <f>SUM(F13:F17)</f>
        <v>14595</v>
      </c>
    </row>
    <row r="20" spans="1:6" x14ac:dyDescent="0.25">
      <c r="C20" s="2" t="s">
        <v>406</v>
      </c>
      <c r="D20" s="107">
        <f>SUM(B11:M11)</f>
        <v>402963</v>
      </c>
    </row>
    <row r="23" spans="1:6" x14ac:dyDescent="0.25">
      <c r="B23" t="s">
        <v>414</v>
      </c>
      <c r="C23" t="s">
        <v>415</v>
      </c>
      <c r="D23" s="106">
        <f>D20</f>
        <v>402963</v>
      </c>
      <c r="E23">
        <f>(D11+D23)*2</f>
        <v>952742</v>
      </c>
    </row>
    <row r="24" spans="1:6" x14ac:dyDescent="0.25">
      <c r="C24" t="s">
        <v>412</v>
      </c>
      <c r="D24">
        <v>60000</v>
      </c>
    </row>
    <row r="25" spans="1:6" x14ac:dyDescent="0.25">
      <c r="C25" t="s">
        <v>413</v>
      </c>
      <c r="D25">
        <v>3000</v>
      </c>
    </row>
    <row r="26" spans="1:6" x14ac:dyDescent="0.25">
      <c r="C26" t="s">
        <v>288</v>
      </c>
      <c r="D26">
        <v>10000</v>
      </c>
    </row>
    <row r="27" spans="1:6" x14ac:dyDescent="0.25">
      <c r="D27" s="107">
        <f t="array" ref="D27:D29">D20-D24:D26</f>
        <v>342963</v>
      </c>
    </row>
    <row r="28" spans="1:6" x14ac:dyDescent="0.25">
      <c r="D28">
        <v>399963</v>
      </c>
    </row>
    <row r="29" spans="1:6" x14ac:dyDescent="0.25">
      <c r="D29">
        <v>392963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42"/>
  <sheetViews>
    <sheetView workbookViewId="0"/>
  </sheetViews>
  <sheetFormatPr defaultRowHeight="15" x14ac:dyDescent="0.25"/>
  <sheetData>
    <row r="1" spans="2:8" x14ac:dyDescent="0.25">
      <c r="B1" s="123" t="s">
        <v>464</v>
      </c>
      <c r="C1" s="122">
        <f>COUNTA(C2:C141)</f>
        <v>92</v>
      </c>
    </row>
    <row r="2" spans="2:8" ht="31.5" x14ac:dyDescent="0.25">
      <c r="B2" s="178" t="s">
        <v>30</v>
      </c>
      <c r="C2" s="113" t="s">
        <v>31</v>
      </c>
    </row>
    <row r="3" spans="2:8" x14ac:dyDescent="0.25">
      <c r="B3" s="179"/>
      <c r="C3" s="114" t="s">
        <v>32</v>
      </c>
      <c r="D3" s="2"/>
      <c r="E3" s="2"/>
      <c r="F3" s="2"/>
      <c r="G3" s="2"/>
      <c r="H3" s="2"/>
    </row>
    <row r="4" spans="2:8" x14ac:dyDescent="0.25">
      <c r="B4" s="179"/>
      <c r="C4" s="114" t="s">
        <v>33</v>
      </c>
    </row>
    <row r="5" spans="2:8" x14ac:dyDescent="0.25">
      <c r="B5" s="180"/>
      <c r="C5" s="115" t="s">
        <v>34</v>
      </c>
    </row>
    <row r="6" spans="2:8" ht="60" x14ac:dyDescent="0.25">
      <c r="B6" s="175" t="s">
        <v>29</v>
      </c>
      <c r="C6" s="113" t="s">
        <v>51</v>
      </c>
    </row>
    <row r="7" spans="2:8" x14ac:dyDescent="0.25">
      <c r="B7" s="176"/>
      <c r="C7" s="114" t="s">
        <v>52</v>
      </c>
    </row>
    <row r="8" spans="2:8" x14ac:dyDescent="0.25">
      <c r="B8" s="176"/>
      <c r="C8" s="114" t="s">
        <v>53</v>
      </c>
    </row>
    <row r="9" spans="2:8" x14ac:dyDescent="0.25">
      <c r="B9" s="176"/>
      <c r="C9" s="114" t="s">
        <v>416</v>
      </c>
    </row>
    <row r="10" spans="2:8" x14ac:dyDescent="0.25">
      <c r="B10" s="176"/>
      <c r="C10" s="114" t="s">
        <v>54</v>
      </c>
    </row>
    <row r="11" spans="2:8" x14ac:dyDescent="0.25">
      <c r="B11" s="176"/>
      <c r="C11" s="114" t="s">
        <v>55</v>
      </c>
    </row>
    <row r="12" spans="2:8" x14ac:dyDescent="0.25">
      <c r="B12" s="176"/>
      <c r="C12" s="114" t="s">
        <v>56</v>
      </c>
    </row>
    <row r="13" spans="2:8" x14ac:dyDescent="0.25">
      <c r="B13" s="176"/>
      <c r="C13" s="114" t="s">
        <v>417</v>
      </c>
    </row>
    <row r="14" spans="2:8" x14ac:dyDescent="0.25">
      <c r="B14" s="176"/>
      <c r="C14" s="116" t="s">
        <v>418</v>
      </c>
    </row>
    <row r="15" spans="2:8" x14ac:dyDescent="0.25">
      <c r="B15" s="176"/>
      <c r="C15" s="114" t="s">
        <v>0</v>
      </c>
    </row>
    <row r="16" spans="2:8" x14ac:dyDescent="0.25">
      <c r="B16" s="176"/>
      <c r="C16" s="114" t="s">
        <v>57</v>
      </c>
    </row>
    <row r="17" spans="2:3" x14ac:dyDescent="0.25">
      <c r="B17" s="176"/>
      <c r="C17" s="114" t="s">
        <v>58</v>
      </c>
    </row>
    <row r="18" spans="2:3" x14ac:dyDescent="0.25">
      <c r="B18" s="176"/>
      <c r="C18" s="114" t="s">
        <v>59</v>
      </c>
    </row>
    <row r="19" spans="2:3" x14ac:dyDescent="0.25">
      <c r="B19" s="176"/>
      <c r="C19" s="114" t="s">
        <v>60</v>
      </c>
    </row>
    <row r="20" spans="2:3" x14ac:dyDescent="0.25">
      <c r="B20" s="176"/>
      <c r="C20" s="114" t="s">
        <v>61</v>
      </c>
    </row>
    <row r="21" spans="2:3" x14ac:dyDescent="0.25">
      <c r="B21" s="176"/>
      <c r="C21" s="114" t="s">
        <v>62</v>
      </c>
    </row>
    <row r="22" spans="2:3" x14ac:dyDescent="0.25">
      <c r="B22" s="176"/>
      <c r="C22" s="114" t="s">
        <v>63</v>
      </c>
    </row>
    <row r="23" spans="2:3" x14ac:dyDescent="0.25">
      <c r="B23" s="176"/>
      <c r="C23" s="114" t="s">
        <v>64</v>
      </c>
    </row>
    <row r="24" spans="2:3" x14ac:dyDescent="0.25">
      <c r="B24" s="176"/>
      <c r="C24" s="114" t="s">
        <v>65</v>
      </c>
    </row>
    <row r="25" spans="2:3" x14ac:dyDescent="0.25">
      <c r="B25" s="176"/>
      <c r="C25" s="114" t="s">
        <v>66</v>
      </c>
    </row>
    <row r="26" spans="2:3" x14ac:dyDescent="0.25">
      <c r="B26" s="176"/>
      <c r="C26" s="114" t="s">
        <v>67</v>
      </c>
    </row>
    <row r="27" spans="2:3" x14ac:dyDescent="0.25">
      <c r="B27" s="176"/>
      <c r="C27" s="114" t="s">
        <v>68</v>
      </c>
    </row>
    <row r="28" spans="2:3" x14ac:dyDescent="0.25">
      <c r="B28" s="176"/>
      <c r="C28" s="114" t="s">
        <v>69</v>
      </c>
    </row>
    <row r="29" spans="2:3" x14ac:dyDescent="0.25">
      <c r="B29" s="176"/>
      <c r="C29" s="114" t="s">
        <v>70</v>
      </c>
    </row>
    <row r="30" spans="2:3" x14ac:dyDescent="0.25">
      <c r="B30" s="176"/>
      <c r="C30" s="114" t="s">
        <v>71</v>
      </c>
    </row>
    <row r="31" spans="2:3" x14ac:dyDescent="0.25">
      <c r="B31" s="176"/>
      <c r="C31" s="114" t="s">
        <v>72</v>
      </c>
    </row>
    <row r="32" spans="2:3" x14ac:dyDescent="0.25">
      <c r="B32" s="176"/>
      <c r="C32" s="114" t="s">
        <v>73</v>
      </c>
    </row>
    <row r="33" spans="2:3" x14ac:dyDescent="0.25">
      <c r="B33" s="176"/>
      <c r="C33" s="114" t="s">
        <v>74</v>
      </c>
    </row>
    <row r="34" spans="2:3" x14ac:dyDescent="0.25">
      <c r="B34" s="176"/>
      <c r="C34" s="114" t="s">
        <v>75</v>
      </c>
    </row>
    <row r="35" spans="2:3" x14ac:dyDescent="0.25">
      <c r="B35" s="176"/>
      <c r="C35" s="114" t="s">
        <v>76</v>
      </c>
    </row>
    <row r="36" spans="2:3" x14ac:dyDescent="0.25">
      <c r="B36" s="176"/>
      <c r="C36" s="114" t="s">
        <v>77</v>
      </c>
    </row>
    <row r="37" spans="2:3" x14ac:dyDescent="0.25">
      <c r="B37" s="176"/>
      <c r="C37" s="114" t="s">
        <v>78</v>
      </c>
    </row>
    <row r="38" spans="2:3" x14ac:dyDescent="0.25">
      <c r="B38" s="176"/>
      <c r="C38" s="114" t="s">
        <v>79</v>
      </c>
    </row>
    <row r="39" spans="2:3" x14ac:dyDescent="0.25">
      <c r="B39" s="176"/>
      <c r="C39" s="114" t="s">
        <v>80</v>
      </c>
    </row>
    <row r="40" spans="2:3" x14ac:dyDescent="0.25">
      <c r="B40" s="177"/>
      <c r="C40" s="115" t="s">
        <v>153</v>
      </c>
    </row>
    <row r="41" spans="2:3" ht="52.5" x14ac:dyDescent="0.25">
      <c r="B41" s="175" t="s">
        <v>419</v>
      </c>
      <c r="C41" s="113" t="s">
        <v>36</v>
      </c>
    </row>
    <row r="42" spans="2:3" x14ac:dyDescent="0.25">
      <c r="B42" s="176"/>
      <c r="C42" s="114" t="s">
        <v>37</v>
      </c>
    </row>
    <row r="43" spans="2:3" x14ac:dyDescent="0.25">
      <c r="B43" s="176"/>
      <c r="C43" s="114" t="s">
        <v>38</v>
      </c>
    </row>
    <row r="44" spans="2:3" x14ac:dyDescent="0.25">
      <c r="B44" s="176"/>
      <c r="C44" s="114" t="s">
        <v>39</v>
      </c>
    </row>
    <row r="45" spans="2:3" x14ac:dyDescent="0.25">
      <c r="B45" s="176"/>
      <c r="C45" s="114" t="s">
        <v>40</v>
      </c>
    </row>
    <row r="46" spans="2:3" x14ac:dyDescent="0.25">
      <c r="B46" s="176"/>
      <c r="C46" s="114" t="s">
        <v>41</v>
      </c>
    </row>
    <row r="47" spans="2:3" x14ac:dyDescent="0.25">
      <c r="B47" s="176"/>
      <c r="C47" s="114" t="s">
        <v>42</v>
      </c>
    </row>
    <row r="48" spans="2:3" x14ac:dyDescent="0.25">
      <c r="B48" s="176"/>
      <c r="C48" s="114" t="s">
        <v>43</v>
      </c>
    </row>
    <row r="49" spans="2:3" x14ac:dyDescent="0.25">
      <c r="B49" s="176"/>
      <c r="C49" s="114" t="s">
        <v>44</v>
      </c>
    </row>
    <row r="50" spans="2:3" x14ac:dyDescent="0.25">
      <c r="B50" s="176"/>
      <c r="C50" s="114" t="s">
        <v>45</v>
      </c>
    </row>
    <row r="51" spans="2:3" x14ac:dyDescent="0.25">
      <c r="B51" s="176"/>
      <c r="C51" s="114" t="s">
        <v>46</v>
      </c>
    </row>
    <row r="52" spans="2:3" x14ac:dyDescent="0.25">
      <c r="B52" s="176"/>
      <c r="C52" s="114" t="s">
        <v>47</v>
      </c>
    </row>
    <row r="53" spans="2:3" x14ac:dyDescent="0.25">
      <c r="B53" s="176"/>
      <c r="C53" s="114" t="s">
        <v>48</v>
      </c>
    </row>
    <row r="54" spans="2:3" x14ac:dyDescent="0.25">
      <c r="B54" s="177"/>
      <c r="C54" s="115" t="s">
        <v>49</v>
      </c>
    </row>
    <row r="55" spans="2:3" ht="80.25" x14ac:dyDescent="0.25">
      <c r="B55" s="175" t="s">
        <v>81</v>
      </c>
      <c r="C55" s="113" t="s">
        <v>82</v>
      </c>
    </row>
    <row r="56" spans="2:3" x14ac:dyDescent="0.25">
      <c r="B56" s="176"/>
      <c r="C56" s="114" t="s">
        <v>83</v>
      </c>
    </row>
    <row r="57" spans="2:3" x14ac:dyDescent="0.25">
      <c r="B57" s="176"/>
      <c r="C57" s="114" t="s">
        <v>114</v>
      </c>
    </row>
    <row r="58" spans="2:3" x14ac:dyDescent="0.25">
      <c r="B58" s="176"/>
      <c r="C58" s="114" t="s">
        <v>115</v>
      </c>
    </row>
    <row r="59" spans="2:3" x14ac:dyDescent="0.25">
      <c r="B59" s="176"/>
      <c r="C59" s="114" t="s">
        <v>101</v>
      </c>
    </row>
    <row r="60" spans="2:3" x14ac:dyDescent="0.25">
      <c r="B60" s="176"/>
      <c r="C60" s="114" t="s">
        <v>84</v>
      </c>
    </row>
    <row r="61" spans="2:3" x14ac:dyDescent="0.25">
      <c r="B61" s="176"/>
      <c r="C61" s="114" t="s">
        <v>116</v>
      </c>
    </row>
    <row r="62" spans="2:3" x14ac:dyDescent="0.25">
      <c r="B62" s="176"/>
      <c r="C62" s="114" t="s">
        <v>52</v>
      </c>
    </row>
    <row r="63" spans="2:3" x14ac:dyDescent="0.25">
      <c r="B63" s="176"/>
      <c r="C63" s="114" t="s">
        <v>86</v>
      </c>
    </row>
    <row r="64" spans="2:3" x14ac:dyDescent="0.25">
      <c r="B64" s="176"/>
      <c r="C64" s="114" t="s">
        <v>87</v>
      </c>
    </row>
    <row r="65" spans="2:3" x14ac:dyDescent="0.25">
      <c r="B65" s="176"/>
      <c r="C65" s="114" t="s">
        <v>88</v>
      </c>
    </row>
    <row r="66" spans="2:3" x14ac:dyDescent="0.25">
      <c r="B66" s="176"/>
      <c r="C66" s="114" t="s">
        <v>89</v>
      </c>
    </row>
    <row r="67" spans="2:3" x14ac:dyDescent="0.25">
      <c r="B67" s="176"/>
      <c r="C67" s="114" t="s">
        <v>90</v>
      </c>
    </row>
    <row r="68" spans="2:3" x14ac:dyDescent="0.25">
      <c r="B68" s="176"/>
      <c r="C68" s="114" t="s">
        <v>91</v>
      </c>
    </row>
    <row r="69" spans="2:3" x14ac:dyDescent="0.25">
      <c r="B69" s="176"/>
      <c r="C69" s="114" t="s">
        <v>92</v>
      </c>
    </row>
    <row r="70" spans="2:3" x14ac:dyDescent="0.25">
      <c r="B70" s="176"/>
      <c r="C70" s="114" t="s">
        <v>93</v>
      </c>
    </row>
    <row r="71" spans="2:3" x14ac:dyDescent="0.25">
      <c r="B71" s="176"/>
      <c r="C71" s="116" t="s">
        <v>117</v>
      </c>
    </row>
    <row r="72" spans="2:3" x14ac:dyDescent="0.25">
      <c r="B72" s="176"/>
      <c r="C72" s="114" t="s">
        <v>118</v>
      </c>
    </row>
    <row r="73" spans="2:3" x14ac:dyDescent="0.25">
      <c r="B73" s="176"/>
      <c r="C73" s="114" t="s">
        <v>119</v>
      </c>
    </row>
    <row r="74" spans="2:3" x14ac:dyDescent="0.25">
      <c r="B74" s="176"/>
      <c r="C74" s="114" t="s">
        <v>120</v>
      </c>
    </row>
    <row r="75" spans="2:3" x14ac:dyDescent="0.25">
      <c r="B75" s="176"/>
      <c r="C75" s="114" t="s">
        <v>354</v>
      </c>
    </row>
    <row r="76" spans="2:3" x14ac:dyDescent="0.25">
      <c r="B76" s="176"/>
      <c r="C76" s="114" t="s">
        <v>355</v>
      </c>
    </row>
    <row r="77" spans="2:3" x14ac:dyDescent="0.25">
      <c r="B77" s="176"/>
      <c r="C77" s="114" t="s">
        <v>356</v>
      </c>
    </row>
    <row r="78" spans="2:3" x14ac:dyDescent="0.25">
      <c r="B78" s="176"/>
      <c r="C78" s="114" t="s">
        <v>121</v>
      </c>
    </row>
    <row r="79" spans="2:3" x14ac:dyDescent="0.25">
      <c r="B79" s="176"/>
      <c r="C79" s="117" t="s">
        <v>347</v>
      </c>
    </row>
    <row r="80" spans="2:3" x14ac:dyDescent="0.25">
      <c r="B80" s="176"/>
      <c r="C80" s="117" t="s">
        <v>348</v>
      </c>
    </row>
    <row r="81" spans="2:3" x14ac:dyDescent="0.25">
      <c r="B81" s="176"/>
      <c r="C81" s="118" t="s">
        <v>346</v>
      </c>
    </row>
    <row r="82" spans="2:3" x14ac:dyDescent="0.25">
      <c r="B82" s="127"/>
      <c r="C82" s="124" t="s">
        <v>125</v>
      </c>
    </row>
    <row r="83" spans="2:3" x14ac:dyDescent="0.25">
      <c r="B83" s="127"/>
      <c r="C83" s="125" t="s">
        <v>126</v>
      </c>
    </row>
    <row r="84" spans="2:3" x14ac:dyDescent="0.25">
      <c r="B84" s="127"/>
    </row>
    <row r="85" spans="2:3" x14ac:dyDescent="0.25">
      <c r="B85" s="127"/>
    </row>
    <row r="86" spans="2:3" x14ac:dyDescent="0.25">
      <c r="B86" s="127"/>
    </row>
    <row r="88" spans="2:3" x14ac:dyDescent="0.25">
      <c r="B88" s="127"/>
    </row>
    <row r="89" spans="2:3" x14ac:dyDescent="0.25">
      <c r="B89" s="127"/>
      <c r="C89" s="126" t="s">
        <v>465</v>
      </c>
    </row>
    <row r="90" spans="2:3" x14ac:dyDescent="0.25">
      <c r="B90" s="127"/>
      <c r="C90" s="126" t="s">
        <v>466</v>
      </c>
    </row>
    <row r="91" spans="2:3" x14ac:dyDescent="0.25">
      <c r="B91" s="127"/>
      <c r="C91" s="126" t="s">
        <v>467</v>
      </c>
    </row>
    <row r="92" spans="2:3" x14ac:dyDescent="0.25">
      <c r="B92" s="127"/>
      <c r="C92" s="126" t="s">
        <v>468</v>
      </c>
    </row>
    <row r="93" spans="2:3" x14ac:dyDescent="0.25">
      <c r="B93" s="127"/>
      <c r="C93" s="126" t="s">
        <v>469</v>
      </c>
    </row>
    <row r="94" spans="2:3" x14ac:dyDescent="0.25">
      <c r="B94" s="127"/>
      <c r="C94" s="119"/>
    </row>
    <row r="95" spans="2:3" x14ac:dyDescent="0.25">
      <c r="B95" s="127"/>
      <c r="C95" s="119"/>
    </row>
    <row r="96" spans="2:3" x14ac:dyDescent="0.25">
      <c r="B96" s="127"/>
      <c r="C96" s="119"/>
    </row>
    <row r="97" spans="2:3" x14ac:dyDescent="0.25">
      <c r="B97" s="127"/>
      <c r="C97" s="119"/>
    </row>
    <row r="98" spans="2:3" ht="23.25" x14ac:dyDescent="0.25">
      <c r="B98" s="128"/>
      <c r="C98" s="119"/>
    </row>
    <row r="99" spans="2:3" ht="23.25" x14ac:dyDescent="0.25">
      <c r="B99" s="128"/>
      <c r="C99" s="119"/>
    </row>
    <row r="100" spans="2:3" ht="23.25" x14ac:dyDescent="0.25">
      <c r="B100" s="128"/>
      <c r="C100" s="120"/>
    </row>
    <row r="101" spans="2:3" ht="23.25" x14ac:dyDescent="0.25">
      <c r="B101" s="128"/>
      <c r="C101" s="120"/>
    </row>
    <row r="137" spans="2:3" ht="35.25" x14ac:dyDescent="0.25">
      <c r="B137" s="174" t="s">
        <v>129</v>
      </c>
      <c r="C137" s="125" t="s">
        <v>99</v>
      </c>
    </row>
    <row r="138" spans="2:3" x14ac:dyDescent="0.25">
      <c r="B138" s="174"/>
      <c r="C138" s="125" t="s">
        <v>98</v>
      </c>
    </row>
    <row r="139" spans="2:3" x14ac:dyDescent="0.25">
      <c r="B139" s="174"/>
      <c r="C139" s="126" t="s">
        <v>100</v>
      </c>
    </row>
    <row r="140" spans="2:3" x14ac:dyDescent="0.25">
      <c r="B140" s="174"/>
      <c r="C140" s="126" t="s">
        <v>462</v>
      </c>
    </row>
    <row r="141" spans="2:3" x14ac:dyDescent="0.25">
      <c r="B141" s="174"/>
      <c r="C141" s="126" t="s">
        <v>463</v>
      </c>
    </row>
    <row r="142" spans="2:3" ht="23.25" x14ac:dyDescent="0.35">
      <c r="B142" s="129" t="s">
        <v>464</v>
      </c>
      <c r="C142" s="112">
        <f>COUNTA(C2:C141)</f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B200"/>
  <sheetViews>
    <sheetView tabSelected="1" topLeftCell="K1" zoomScale="112" workbookViewId="0">
      <selection activeCell="Q98" sqref="Q98"/>
    </sheetView>
  </sheetViews>
  <sheetFormatPr defaultRowHeight="15" x14ac:dyDescent="0.25"/>
  <cols>
    <col min="14" max="14" width="14.85546875" bestFit="1" customWidth="1"/>
    <col min="19" max="19" width="10.7109375" bestFit="1" customWidth="1"/>
  </cols>
  <sheetData>
    <row r="1" spans="2:28" x14ac:dyDescent="0.25">
      <c r="B1" s="181" t="s">
        <v>28</v>
      </c>
      <c r="C1" s="181"/>
      <c r="D1" s="181"/>
      <c r="E1" s="181"/>
      <c r="F1" s="153"/>
      <c r="M1" s="181" t="s">
        <v>473</v>
      </c>
      <c r="N1" s="181"/>
      <c r="O1" s="181"/>
      <c r="P1" s="181"/>
    </row>
    <row r="2" spans="2:28" x14ac:dyDescent="0.25">
      <c r="B2" s="144" t="s">
        <v>423</v>
      </c>
      <c r="C2" s="145">
        <v>150</v>
      </c>
      <c r="D2" s="146" t="s">
        <v>424</v>
      </c>
      <c r="E2" s="147">
        <v>800</v>
      </c>
      <c r="M2" s="189" t="s">
        <v>474</v>
      </c>
      <c r="N2" s="149" t="s">
        <v>30</v>
      </c>
      <c r="O2" s="149" t="s">
        <v>187</v>
      </c>
      <c r="P2" s="182" t="s">
        <v>456</v>
      </c>
      <c r="Q2" s="182" t="s">
        <v>421</v>
      </c>
    </row>
    <row r="3" spans="2:28" x14ac:dyDescent="0.25">
      <c r="B3" s="148"/>
      <c r="M3" s="184" t="s">
        <v>30</v>
      </c>
      <c r="N3" s="185" t="s">
        <v>31</v>
      </c>
      <c r="O3" s="125" t="s">
        <v>31</v>
      </c>
      <c r="P3" s="183">
        <f t="shared" ref="P3:P12" si="0">COUNTA(O3)</f>
        <v>1</v>
      </c>
      <c r="Q3" s="183">
        <v>1</v>
      </c>
      <c r="S3" s="184" t="str">
        <f>M3</f>
        <v>Family</v>
      </c>
      <c r="T3">
        <f>SUM(P3:P6)</f>
        <v>4</v>
      </c>
      <c r="U3">
        <f>SUM(Q3:Q6)</f>
        <v>4</v>
      </c>
    </row>
    <row r="4" spans="2:28" x14ac:dyDescent="0.25">
      <c r="B4" s="148" t="s">
        <v>428</v>
      </c>
      <c r="C4" s="148" t="s">
        <v>429</v>
      </c>
      <c r="D4" s="148" t="s">
        <v>430</v>
      </c>
      <c r="E4" s="148" t="s">
        <v>364</v>
      </c>
      <c r="G4" s="190" t="s">
        <v>471</v>
      </c>
      <c r="H4" s="190"/>
      <c r="I4" s="190"/>
      <c r="M4" s="184"/>
      <c r="N4" s="186"/>
      <c r="O4" s="125" t="s">
        <v>32</v>
      </c>
      <c r="P4" s="183">
        <f t="shared" si="0"/>
        <v>1</v>
      </c>
      <c r="Q4" s="183">
        <v>1</v>
      </c>
      <c r="S4" t="str">
        <f>M7</f>
        <v>Nagina</v>
      </c>
      <c r="T4">
        <f>SUM(P7:P38)</f>
        <v>32</v>
      </c>
      <c r="U4">
        <f>SUM(Q7:Q38)</f>
        <v>32</v>
      </c>
    </row>
    <row r="5" spans="2:28" x14ac:dyDescent="0.25">
      <c r="B5" s="121" t="s">
        <v>421</v>
      </c>
      <c r="C5" s="121" t="s">
        <v>422</v>
      </c>
      <c r="D5" s="121">
        <v>130</v>
      </c>
      <c r="E5" s="121">
        <f>C2*D5</f>
        <v>19500</v>
      </c>
      <c r="G5" s="148" t="s">
        <v>616</v>
      </c>
      <c r="H5" s="121" t="s">
        <v>619</v>
      </c>
      <c r="M5" s="184"/>
      <c r="N5" s="186"/>
      <c r="O5" s="125" t="s">
        <v>33</v>
      </c>
      <c r="P5" s="183">
        <f t="shared" si="0"/>
        <v>1</v>
      </c>
      <c r="Q5" s="183">
        <v>1</v>
      </c>
      <c r="S5" t="str">
        <f>M39</f>
        <v>Nbd</v>
      </c>
      <c r="T5">
        <f>SUM(P39:P52)</f>
        <v>15</v>
      </c>
      <c r="U5">
        <f>SUM(Q39:Q52)</f>
        <v>14</v>
      </c>
    </row>
    <row r="6" spans="2:28" x14ac:dyDescent="0.25">
      <c r="C6" s="121" t="s">
        <v>425</v>
      </c>
      <c r="E6" s="121">
        <v>25000</v>
      </c>
      <c r="G6" s="148"/>
      <c r="H6" s="121" t="s">
        <v>42</v>
      </c>
      <c r="I6" s="121">
        <v>500</v>
      </c>
      <c r="M6" s="184"/>
      <c r="N6" s="187"/>
      <c r="O6" s="125" t="s">
        <v>34</v>
      </c>
      <c r="P6" s="183">
        <f t="shared" si="0"/>
        <v>1</v>
      </c>
      <c r="Q6" s="183">
        <v>1</v>
      </c>
      <c r="S6" t="str">
        <f>M53</f>
        <v>Sahanpur</v>
      </c>
      <c r="T6">
        <f>SUM(P53:P60)</f>
        <v>42</v>
      </c>
      <c r="U6">
        <f>SUM(Q53:Q60)</f>
        <v>42</v>
      </c>
    </row>
    <row r="7" spans="2:28" x14ac:dyDescent="0.25">
      <c r="C7" s="121" t="s">
        <v>426</v>
      </c>
      <c r="E7" s="121">
        <v>10000</v>
      </c>
      <c r="G7" s="148"/>
      <c r="H7" s="121" t="s">
        <v>45</v>
      </c>
      <c r="I7" s="121">
        <v>500</v>
      </c>
      <c r="M7" s="184" t="s">
        <v>29</v>
      </c>
      <c r="N7" s="185" t="s">
        <v>50</v>
      </c>
      <c r="O7" s="125" t="s">
        <v>51</v>
      </c>
      <c r="P7" s="183">
        <f t="shared" si="0"/>
        <v>1</v>
      </c>
      <c r="Q7" s="183">
        <v>1</v>
      </c>
      <c r="S7" t="str">
        <f>M61</f>
        <v>Sahanpur 2</v>
      </c>
      <c r="T7">
        <f>SUM(P61:P88)</f>
        <v>64</v>
      </c>
      <c r="U7">
        <f>SUM(Q61:Q88)</f>
        <v>18</v>
      </c>
    </row>
    <row r="8" spans="2:28" x14ac:dyDescent="0.25">
      <c r="C8" s="121" t="s">
        <v>427</v>
      </c>
      <c r="E8" s="121">
        <v>5000</v>
      </c>
      <c r="G8" s="148"/>
      <c r="H8" s="121" t="s">
        <v>620</v>
      </c>
      <c r="I8" s="121">
        <v>500</v>
      </c>
      <c r="M8" s="184"/>
      <c r="N8" s="186" t="s">
        <v>52</v>
      </c>
      <c r="O8" s="125" t="s">
        <v>52</v>
      </c>
      <c r="P8" s="183">
        <f t="shared" si="0"/>
        <v>1</v>
      </c>
      <c r="Q8" s="183">
        <v>1</v>
      </c>
      <c r="S8" t="str">
        <f>M89</f>
        <v>Jalalabaad</v>
      </c>
      <c r="T8">
        <f>SUM(P89:P93)</f>
        <v>12</v>
      </c>
      <c r="U8">
        <f>SUM(Q89:Q93)</f>
        <v>1</v>
      </c>
    </row>
    <row r="9" spans="2:28" x14ac:dyDescent="0.25">
      <c r="C9" s="121" t="s">
        <v>471</v>
      </c>
      <c r="E9" s="121">
        <f>I17</f>
        <v>9000</v>
      </c>
      <c r="G9" s="148" t="s">
        <v>617</v>
      </c>
      <c r="H9" s="121" t="s">
        <v>37</v>
      </c>
      <c r="I9" s="121">
        <v>1000</v>
      </c>
      <c r="M9" s="184"/>
      <c r="N9" s="186"/>
      <c r="O9" s="125" t="s">
        <v>53</v>
      </c>
      <c r="P9" s="183">
        <f t="shared" si="0"/>
        <v>1</v>
      </c>
      <c r="Q9" s="183">
        <v>1</v>
      </c>
      <c r="S9" t="str">
        <f>M94</f>
        <v>Bijnor</v>
      </c>
      <c r="T9">
        <f>SUM(P94:P102)</f>
        <v>26</v>
      </c>
      <c r="U9">
        <f>SUM(Q94:Q102)</f>
        <v>0</v>
      </c>
      <c r="AA9" s="121" t="s">
        <v>24</v>
      </c>
      <c r="AB9" s="121" t="s">
        <v>26</v>
      </c>
    </row>
    <row r="10" spans="2:28" x14ac:dyDescent="0.25">
      <c r="G10" s="148"/>
      <c r="H10" s="121" t="s">
        <v>44</v>
      </c>
      <c r="I10" s="121">
        <v>1000</v>
      </c>
      <c r="M10" s="184"/>
      <c r="N10" s="186"/>
      <c r="O10" s="125" t="s">
        <v>54</v>
      </c>
      <c r="P10" s="183">
        <f t="shared" si="0"/>
        <v>1</v>
      </c>
      <c r="Q10" s="183">
        <v>1</v>
      </c>
      <c r="S10" t="str">
        <f>M103</f>
        <v>Mandawar</v>
      </c>
      <c r="T10">
        <f>SUM(P103:P103)</f>
        <v>2</v>
      </c>
      <c r="U10">
        <f>SUM(Q103:Q103)</f>
        <v>0</v>
      </c>
      <c r="AA10" s="121" t="s">
        <v>442</v>
      </c>
      <c r="AB10" s="121">
        <v>18000</v>
      </c>
    </row>
    <row r="11" spans="2:28" x14ac:dyDescent="0.25">
      <c r="B11" s="121" t="s">
        <v>436</v>
      </c>
      <c r="C11" s="121" t="s">
        <v>438</v>
      </c>
      <c r="E11" s="121">
        <v>200000</v>
      </c>
      <c r="G11" s="148"/>
      <c r="H11" s="121" t="s">
        <v>41</v>
      </c>
      <c r="I11" s="121">
        <v>1000</v>
      </c>
      <c r="M11" s="184"/>
      <c r="N11" s="186" t="s">
        <v>55</v>
      </c>
      <c r="O11" s="125" t="s">
        <v>55</v>
      </c>
      <c r="P11" s="183">
        <f t="shared" si="0"/>
        <v>1</v>
      </c>
      <c r="Q11" s="183">
        <v>1</v>
      </c>
      <c r="S11" t="str">
        <f t="shared" ref="S11:S14" si="1">M104</f>
        <v>Moradabad</v>
      </c>
      <c r="T11">
        <f>SUM(P104:P104)</f>
        <v>2</v>
      </c>
      <c r="U11">
        <f>SUM(Q104:Q104)</f>
        <v>0</v>
      </c>
      <c r="AA11" s="121" t="s">
        <v>444</v>
      </c>
      <c r="AB11" s="121">
        <v>13000</v>
      </c>
    </row>
    <row r="12" spans="2:28" x14ac:dyDescent="0.25">
      <c r="C12" s="121" t="s">
        <v>437</v>
      </c>
      <c r="E12" s="121">
        <v>100000</v>
      </c>
      <c r="G12" s="148" t="s">
        <v>490</v>
      </c>
      <c r="H12" s="121" t="s">
        <v>86</v>
      </c>
      <c r="I12" s="121">
        <v>1000</v>
      </c>
      <c r="M12" s="184"/>
      <c r="N12" s="186"/>
      <c r="O12" s="125" t="s">
        <v>56</v>
      </c>
      <c r="P12" s="183">
        <f t="shared" si="0"/>
        <v>1</v>
      </c>
      <c r="Q12" s="183">
        <v>1</v>
      </c>
      <c r="S12" t="str">
        <f t="shared" si="1"/>
        <v>Meerut</v>
      </c>
      <c r="T12">
        <f>SUM(P105:P105)</f>
        <v>3</v>
      </c>
      <c r="U12">
        <f>SUM(Q105:Q105)</f>
        <v>0</v>
      </c>
      <c r="AA12" s="121" t="s">
        <v>443</v>
      </c>
      <c r="AB12" s="121">
        <v>20000</v>
      </c>
    </row>
    <row r="13" spans="2:28" x14ac:dyDescent="0.25">
      <c r="C13" s="121" t="s">
        <v>439</v>
      </c>
      <c r="E13" s="121">
        <v>100000</v>
      </c>
      <c r="H13" s="121" t="s">
        <v>88</v>
      </c>
      <c r="I13" s="121">
        <v>1000</v>
      </c>
      <c r="M13" s="184"/>
      <c r="N13" s="186"/>
      <c r="O13" s="119" t="s">
        <v>417</v>
      </c>
      <c r="P13" s="183">
        <v>1</v>
      </c>
      <c r="Q13" s="183">
        <v>1</v>
      </c>
      <c r="S13" t="str">
        <f t="shared" si="1"/>
        <v>Lucknow</v>
      </c>
      <c r="T13">
        <f>SUM(P106:P106)</f>
        <v>2</v>
      </c>
      <c r="U13">
        <f>SUM(Q106:Q106)</f>
        <v>0</v>
      </c>
      <c r="AA13" s="121" t="s">
        <v>445</v>
      </c>
      <c r="AB13" s="121">
        <v>3000</v>
      </c>
    </row>
    <row r="14" spans="2:28" x14ac:dyDescent="0.25">
      <c r="H14" s="121" t="s">
        <v>90</v>
      </c>
      <c r="I14" s="121">
        <v>1000</v>
      </c>
      <c r="M14" s="184"/>
      <c r="N14" s="186" t="s">
        <v>0</v>
      </c>
      <c r="O14" s="125" t="s">
        <v>0</v>
      </c>
      <c r="P14" s="183">
        <f t="shared" ref="P14:P40" si="2">COUNTA(O14)</f>
        <v>1</v>
      </c>
      <c r="Q14" s="183">
        <v>1</v>
      </c>
      <c r="S14" t="str">
        <f t="shared" si="1"/>
        <v>Hardoi</v>
      </c>
      <c r="T14">
        <f>SUM(P107:P107)</f>
        <v>2</v>
      </c>
      <c r="U14">
        <f>SUM(Q107:Q107)</f>
        <v>0</v>
      </c>
      <c r="AA14" s="121" t="s">
        <v>446</v>
      </c>
      <c r="AB14" s="121">
        <v>5000</v>
      </c>
    </row>
    <row r="15" spans="2:28" x14ac:dyDescent="0.25">
      <c r="B15" s="121" t="s">
        <v>431</v>
      </c>
      <c r="C15" s="121" t="s">
        <v>432</v>
      </c>
      <c r="E15" s="121">
        <v>30000</v>
      </c>
      <c r="H15" s="121" t="s">
        <v>618</v>
      </c>
      <c r="I15" s="121">
        <v>1000</v>
      </c>
      <c r="M15" s="184"/>
      <c r="N15" s="186"/>
      <c r="O15" s="125" t="s">
        <v>57</v>
      </c>
      <c r="P15" s="183">
        <f t="shared" si="2"/>
        <v>1</v>
      </c>
      <c r="Q15" s="183">
        <v>1</v>
      </c>
      <c r="S15" t="str">
        <f>M108</f>
        <v>Samdhiana</v>
      </c>
      <c r="T15">
        <f>SUM(P108:P121)</f>
        <v>40</v>
      </c>
      <c r="U15">
        <f>SUM(Q108:Q121)</f>
        <v>0</v>
      </c>
      <c r="AA15" s="121" t="s">
        <v>447</v>
      </c>
      <c r="AB15" s="121">
        <v>3000</v>
      </c>
    </row>
    <row r="16" spans="2:28" x14ac:dyDescent="0.25">
      <c r="C16" s="121" t="s">
        <v>433</v>
      </c>
      <c r="E16" s="121">
        <v>30000</v>
      </c>
      <c r="H16" s="121" t="s">
        <v>49</v>
      </c>
      <c r="I16" s="121">
        <v>500</v>
      </c>
      <c r="M16" s="184"/>
      <c r="N16" s="186" t="s">
        <v>58</v>
      </c>
      <c r="O16" s="125" t="s">
        <v>58</v>
      </c>
      <c r="P16" s="183">
        <f t="shared" si="2"/>
        <v>1</v>
      </c>
      <c r="Q16" s="183">
        <v>1</v>
      </c>
      <c r="S16" t="str">
        <f>M122</f>
        <v>Nagina 2</v>
      </c>
      <c r="T16">
        <f>SUM(P122:P125)</f>
        <v>10</v>
      </c>
      <c r="U16">
        <f>SUM(Q122:Q125)</f>
        <v>1</v>
      </c>
      <c r="AA16" s="121" t="s">
        <v>448</v>
      </c>
      <c r="AB16" s="121">
        <v>16000</v>
      </c>
    </row>
    <row r="17" spans="2:28" x14ac:dyDescent="0.25">
      <c r="C17" s="121" t="s">
        <v>198</v>
      </c>
      <c r="E17" s="121">
        <v>5000</v>
      </c>
      <c r="I17" s="148">
        <f>SUM(I6:I16)</f>
        <v>9000</v>
      </c>
      <c r="M17" s="184"/>
      <c r="N17" s="186"/>
      <c r="O17" s="125" t="s">
        <v>59</v>
      </c>
      <c r="P17" s="183">
        <f t="shared" si="2"/>
        <v>1</v>
      </c>
      <c r="Q17" s="183">
        <v>1</v>
      </c>
      <c r="S17" t="str">
        <f>M126</f>
        <v>Sahaspur</v>
      </c>
      <c r="T17">
        <f>SUM(P126:P131)</f>
        <v>15</v>
      </c>
      <c r="U17">
        <f>SUM(Q126:Q131)</f>
        <v>1</v>
      </c>
      <c r="AA17" s="121" t="s">
        <v>449</v>
      </c>
      <c r="AB17" s="121">
        <v>6000</v>
      </c>
    </row>
    <row r="18" spans="2:28" x14ac:dyDescent="0.25">
      <c r="C18" s="121" t="s">
        <v>434</v>
      </c>
      <c r="E18" s="121">
        <v>10000</v>
      </c>
      <c r="M18" s="184"/>
      <c r="N18" s="186"/>
      <c r="O18" s="125" t="s">
        <v>60</v>
      </c>
      <c r="P18" s="183">
        <f t="shared" si="2"/>
        <v>1</v>
      </c>
      <c r="Q18" s="183">
        <v>1</v>
      </c>
      <c r="S18" t="str">
        <f>M132</f>
        <v>Allahbaad</v>
      </c>
      <c r="T18">
        <f>SUM(P132:P137)</f>
        <v>17</v>
      </c>
      <c r="U18">
        <f>SUM(Q132:Q137)</f>
        <v>1</v>
      </c>
      <c r="AA18" s="121" t="s">
        <v>450</v>
      </c>
      <c r="AB18" s="121">
        <v>13000</v>
      </c>
    </row>
    <row r="19" spans="2:28" x14ac:dyDescent="0.25">
      <c r="C19" s="121" t="s">
        <v>470</v>
      </c>
      <c r="E19" s="121">
        <v>40000</v>
      </c>
      <c r="M19" s="184"/>
      <c r="N19" s="186"/>
      <c r="O19" s="125" t="s">
        <v>61</v>
      </c>
      <c r="P19" s="183">
        <f t="shared" si="2"/>
        <v>1</v>
      </c>
      <c r="Q19" s="183">
        <v>1</v>
      </c>
      <c r="S19" t="str">
        <f>M138</f>
        <v>Nagina 3</v>
      </c>
      <c r="T19">
        <f>SUM(P138:P163)</f>
        <v>52</v>
      </c>
      <c r="U19">
        <f>SUM(Q138:Q163)</f>
        <v>8</v>
      </c>
      <c r="AA19" s="121" t="s">
        <v>451</v>
      </c>
      <c r="AB19" s="121">
        <v>1000</v>
      </c>
    </row>
    <row r="20" spans="2:28" x14ac:dyDescent="0.25">
      <c r="C20" s="121" t="s">
        <v>435</v>
      </c>
      <c r="E20" s="121">
        <v>10000</v>
      </c>
      <c r="M20" s="184"/>
      <c r="N20" s="186"/>
      <c r="O20" s="125" t="s">
        <v>62</v>
      </c>
      <c r="P20" s="183">
        <f t="shared" si="2"/>
        <v>1</v>
      </c>
      <c r="Q20" s="183">
        <v>1</v>
      </c>
      <c r="S20" t="str">
        <f>M164</f>
        <v>Jalalabaad 2</v>
      </c>
      <c r="T20">
        <f>SUM(P164:P166)</f>
        <v>7</v>
      </c>
      <c r="U20">
        <f>SUM(Q164:Q166)</f>
        <v>0</v>
      </c>
      <c r="AA20" s="121" t="s">
        <v>452</v>
      </c>
      <c r="AB20" s="121">
        <v>2000</v>
      </c>
    </row>
    <row r="21" spans="2:28" x14ac:dyDescent="0.25">
      <c r="B21" s="121" t="s">
        <v>431</v>
      </c>
      <c r="E21" s="121">
        <v>50000</v>
      </c>
      <c r="M21" s="184"/>
      <c r="N21" s="186" t="s">
        <v>63</v>
      </c>
      <c r="O21" s="125" t="s">
        <v>63</v>
      </c>
      <c r="P21" s="183">
        <f t="shared" si="2"/>
        <v>1</v>
      </c>
      <c r="Q21" s="183">
        <v>1</v>
      </c>
      <c r="S21" t="str">
        <f>M167</f>
        <v>Delhi</v>
      </c>
      <c r="T21">
        <f>SUM(P167:P169)</f>
        <v>6</v>
      </c>
      <c r="U21">
        <f>SUM(Q167:Q169)</f>
        <v>0</v>
      </c>
      <c r="AA21" s="121" t="s">
        <v>453</v>
      </c>
      <c r="AB21" s="121">
        <v>6000</v>
      </c>
    </row>
    <row r="22" spans="2:28" x14ac:dyDescent="0.25">
      <c r="B22" s="121" t="s">
        <v>440</v>
      </c>
      <c r="E22" s="121">
        <v>50000</v>
      </c>
      <c r="M22" s="184"/>
      <c r="N22" s="186"/>
      <c r="O22" s="125" t="s">
        <v>64</v>
      </c>
      <c r="P22" s="183">
        <f t="shared" si="2"/>
        <v>1</v>
      </c>
      <c r="Q22" s="183">
        <v>1</v>
      </c>
      <c r="S22" t="str">
        <f>M170</f>
        <v>Ahad Frnd</v>
      </c>
      <c r="T22">
        <f>SUM(P170:P184)</f>
        <v>32</v>
      </c>
      <c r="U22">
        <f>SUM(Q170:Q184)</f>
        <v>10</v>
      </c>
      <c r="AA22" s="121" t="s">
        <v>454</v>
      </c>
      <c r="AB22" s="121">
        <v>20000</v>
      </c>
    </row>
    <row r="23" spans="2:28" x14ac:dyDescent="0.25">
      <c r="B23" s="121" t="s">
        <v>420</v>
      </c>
      <c r="D23" s="121">
        <v>500</v>
      </c>
      <c r="E23" s="121">
        <f>E2*D23</f>
        <v>400000</v>
      </c>
      <c r="M23" s="184"/>
      <c r="N23" s="186"/>
      <c r="O23" s="125" t="s">
        <v>65</v>
      </c>
      <c r="P23" s="183">
        <f t="shared" si="2"/>
        <v>1</v>
      </c>
      <c r="Q23" s="183">
        <v>1</v>
      </c>
      <c r="S23" t="str">
        <f>M185</f>
        <v>Pathanpura</v>
      </c>
      <c r="T23">
        <f>SUM(P185:P195)</f>
        <v>0</v>
      </c>
      <c r="U23">
        <f>SUM(Q185:Q195)</f>
        <v>11</v>
      </c>
      <c r="AA23" s="150" t="s">
        <v>455</v>
      </c>
      <c r="AB23" s="150">
        <f>SUM(AB10:AB22)</f>
        <v>126000</v>
      </c>
    </row>
    <row r="24" spans="2:28" x14ac:dyDescent="0.25">
      <c r="B24" s="121" t="s">
        <v>441</v>
      </c>
      <c r="E24" s="121">
        <f>AB23</f>
        <v>126000</v>
      </c>
      <c r="M24" s="184"/>
      <c r="N24" s="186"/>
      <c r="O24" s="125" t="s">
        <v>66</v>
      </c>
      <c r="P24" s="183">
        <f t="shared" si="2"/>
        <v>1</v>
      </c>
      <c r="Q24" s="183">
        <v>1</v>
      </c>
      <c r="S24" t="str">
        <f>M196</f>
        <v>Shehar</v>
      </c>
      <c r="T24">
        <f>P196</f>
        <v>225</v>
      </c>
      <c r="U24">
        <f>Q196</f>
        <v>0</v>
      </c>
    </row>
    <row r="25" spans="2:28" x14ac:dyDescent="0.25">
      <c r="B25" s="150" t="s">
        <v>188</v>
      </c>
      <c r="C25" s="150"/>
      <c r="D25" s="150"/>
      <c r="E25" s="192">
        <f>SUM(E5:E24)</f>
        <v>1219500</v>
      </c>
      <c r="M25" s="184"/>
      <c r="N25" s="186" t="s">
        <v>67</v>
      </c>
      <c r="O25" s="125" t="s">
        <v>67</v>
      </c>
      <c r="P25" s="183">
        <f t="shared" si="2"/>
        <v>1</v>
      </c>
      <c r="Q25" s="183">
        <v>1</v>
      </c>
      <c r="S25" t="str">
        <f>M197</f>
        <v>Baraat</v>
      </c>
      <c r="T25">
        <f>P197</f>
        <v>80</v>
      </c>
      <c r="U25">
        <f>Q197</f>
        <v>0</v>
      </c>
    </row>
    <row r="26" spans="2:28" x14ac:dyDescent="0.25">
      <c r="C26" s="121" t="s">
        <v>457</v>
      </c>
      <c r="E26" s="121">
        <v>400000</v>
      </c>
      <c r="M26" s="184"/>
      <c r="N26" s="186"/>
      <c r="O26" s="125" t="s">
        <v>68</v>
      </c>
      <c r="P26" s="183">
        <f t="shared" si="2"/>
        <v>1</v>
      </c>
      <c r="Q26" s="183">
        <v>1</v>
      </c>
      <c r="S26" t="str">
        <f>M199</f>
        <v>Random</v>
      </c>
      <c r="T26">
        <f>P199</f>
        <v>30</v>
      </c>
      <c r="U26">
        <f>Q199</f>
        <v>0</v>
      </c>
    </row>
    <row r="27" spans="2:28" x14ac:dyDescent="0.25">
      <c r="C27" s="121" t="s">
        <v>461</v>
      </c>
      <c r="E27" s="121">
        <v>220000</v>
      </c>
      <c r="M27" s="184"/>
      <c r="N27" s="186"/>
      <c r="O27" s="125" t="s">
        <v>69</v>
      </c>
      <c r="P27" s="183">
        <f t="shared" si="2"/>
        <v>1</v>
      </c>
      <c r="Q27" s="183">
        <v>1</v>
      </c>
      <c r="T27" s="2">
        <f>SUM(T3:T26)</f>
        <v>720</v>
      </c>
      <c r="U27" s="2">
        <f>SUM(U3:U26)</f>
        <v>143</v>
      </c>
    </row>
    <row r="28" spans="2:28" x14ac:dyDescent="0.25">
      <c r="C28" s="121" t="s">
        <v>460</v>
      </c>
      <c r="E28" s="121">
        <v>100000</v>
      </c>
      <c r="M28" s="184"/>
      <c r="N28" s="186"/>
      <c r="O28" s="125" t="s">
        <v>70</v>
      </c>
      <c r="P28" s="183">
        <f t="shared" si="2"/>
        <v>1</v>
      </c>
      <c r="Q28" s="183">
        <v>1</v>
      </c>
    </row>
    <row r="29" spans="2:28" x14ac:dyDescent="0.25">
      <c r="C29" s="121" t="s">
        <v>458</v>
      </c>
      <c r="E29" s="121">
        <v>400000</v>
      </c>
      <c r="M29" s="184"/>
      <c r="N29" s="186"/>
      <c r="O29" s="125" t="s">
        <v>71</v>
      </c>
      <c r="P29" s="183">
        <f t="shared" si="2"/>
        <v>1</v>
      </c>
      <c r="Q29" s="183">
        <v>1</v>
      </c>
    </row>
    <row r="30" spans="2:28" x14ac:dyDescent="0.25">
      <c r="C30" s="121" t="s">
        <v>459</v>
      </c>
      <c r="E30" s="121">
        <v>100000</v>
      </c>
      <c r="M30" s="184"/>
      <c r="N30" s="186" t="s">
        <v>72</v>
      </c>
      <c r="O30" s="125" t="s">
        <v>72</v>
      </c>
      <c r="P30" s="183">
        <f t="shared" si="2"/>
        <v>1</v>
      </c>
      <c r="Q30" s="183">
        <v>1</v>
      </c>
    </row>
    <row r="31" spans="2:28" x14ac:dyDescent="0.25">
      <c r="E31" s="148">
        <f>SUM(E26:E30)</f>
        <v>1220000</v>
      </c>
      <c r="M31" s="184"/>
      <c r="N31" s="186"/>
      <c r="O31" s="125" t="s">
        <v>73</v>
      </c>
      <c r="P31" s="183">
        <f t="shared" si="2"/>
        <v>1</v>
      </c>
      <c r="Q31" s="183">
        <v>1</v>
      </c>
    </row>
    <row r="32" spans="2:28" x14ac:dyDescent="0.25">
      <c r="M32" s="184"/>
      <c r="N32" s="186"/>
      <c r="O32" s="125" t="s">
        <v>74</v>
      </c>
      <c r="P32" s="183">
        <f t="shared" si="2"/>
        <v>1</v>
      </c>
      <c r="Q32" s="183">
        <v>1</v>
      </c>
    </row>
    <row r="33" spans="13:24" x14ac:dyDescent="0.25">
      <c r="M33" s="184"/>
      <c r="N33" s="186"/>
      <c r="O33" s="125" t="s">
        <v>75</v>
      </c>
      <c r="P33" s="183">
        <f t="shared" si="2"/>
        <v>1</v>
      </c>
      <c r="Q33" s="183">
        <v>1</v>
      </c>
    </row>
    <row r="34" spans="13:24" x14ac:dyDescent="0.25">
      <c r="M34" s="184"/>
      <c r="N34" s="186" t="s">
        <v>76</v>
      </c>
      <c r="O34" s="125" t="s">
        <v>76</v>
      </c>
      <c r="P34" s="183">
        <f t="shared" si="2"/>
        <v>1</v>
      </c>
      <c r="Q34" s="183">
        <v>1</v>
      </c>
    </row>
    <row r="35" spans="13:24" x14ac:dyDescent="0.25">
      <c r="M35" s="184"/>
      <c r="N35" s="186"/>
      <c r="O35" s="125" t="s">
        <v>77</v>
      </c>
      <c r="P35" s="183">
        <f t="shared" si="2"/>
        <v>1</v>
      </c>
      <c r="Q35" s="183">
        <v>1</v>
      </c>
    </row>
    <row r="36" spans="13:24" x14ac:dyDescent="0.25">
      <c r="M36" s="184"/>
      <c r="N36" s="186" t="s">
        <v>78</v>
      </c>
      <c r="O36" s="125" t="s">
        <v>78</v>
      </c>
      <c r="P36" s="183">
        <f t="shared" si="2"/>
        <v>1</v>
      </c>
      <c r="Q36" s="183">
        <v>1</v>
      </c>
    </row>
    <row r="37" spans="13:24" x14ac:dyDescent="0.25">
      <c r="M37" s="184"/>
      <c r="N37" s="186"/>
      <c r="O37" s="125" t="s">
        <v>79</v>
      </c>
      <c r="P37" s="183">
        <f t="shared" si="2"/>
        <v>1</v>
      </c>
      <c r="Q37" s="183">
        <v>1</v>
      </c>
    </row>
    <row r="38" spans="13:24" x14ac:dyDescent="0.25">
      <c r="M38" s="184"/>
      <c r="N38" s="186" t="s">
        <v>80</v>
      </c>
      <c r="O38" s="125" t="s">
        <v>80</v>
      </c>
      <c r="P38" s="183">
        <f t="shared" si="2"/>
        <v>1</v>
      </c>
      <c r="Q38" s="183">
        <v>1</v>
      </c>
      <c r="U38" s="155" t="s">
        <v>475</v>
      </c>
      <c r="V38" s="156" t="s">
        <v>476</v>
      </c>
      <c r="W38" s="157" t="s">
        <v>481</v>
      </c>
      <c r="X38" s="154">
        <v>1</v>
      </c>
    </row>
    <row r="39" spans="13:24" x14ac:dyDescent="0.25">
      <c r="M39" s="184" t="s">
        <v>35</v>
      </c>
      <c r="N39" s="185" t="s">
        <v>36</v>
      </c>
      <c r="O39" s="125" t="s">
        <v>36</v>
      </c>
      <c r="P39" s="183">
        <f t="shared" si="2"/>
        <v>1</v>
      </c>
      <c r="Q39" s="183">
        <v>1</v>
      </c>
      <c r="U39" s="155"/>
      <c r="V39" s="156"/>
      <c r="W39" s="157" t="s">
        <v>153</v>
      </c>
      <c r="X39" s="154">
        <v>2</v>
      </c>
    </row>
    <row r="40" spans="13:24" x14ac:dyDescent="0.25">
      <c r="M40" s="184"/>
      <c r="N40" s="186"/>
      <c r="O40" s="125" t="s">
        <v>37</v>
      </c>
      <c r="P40" s="183">
        <f t="shared" si="2"/>
        <v>1</v>
      </c>
      <c r="Q40" s="183">
        <v>1</v>
      </c>
      <c r="U40" s="155"/>
      <c r="V40" s="156"/>
      <c r="W40" s="157" t="s">
        <v>477</v>
      </c>
      <c r="X40" s="154">
        <v>1</v>
      </c>
    </row>
    <row r="41" spans="13:24" x14ac:dyDescent="0.25">
      <c r="M41" s="184"/>
      <c r="N41" s="186"/>
      <c r="O41" s="125" t="s">
        <v>38</v>
      </c>
      <c r="P41" s="183">
        <v>2</v>
      </c>
      <c r="Q41" s="183">
        <v>1</v>
      </c>
      <c r="U41" s="155"/>
      <c r="V41" s="156"/>
      <c r="W41" s="157" t="s">
        <v>478</v>
      </c>
      <c r="X41" s="154">
        <v>3</v>
      </c>
    </row>
    <row r="42" spans="13:24" x14ac:dyDescent="0.25">
      <c r="M42" s="184"/>
      <c r="N42" s="186"/>
      <c r="O42" s="125" t="s">
        <v>39</v>
      </c>
      <c r="P42" s="183">
        <f t="shared" ref="P42:P52" si="3">COUNTA(O42)</f>
        <v>1</v>
      </c>
      <c r="Q42" s="183">
        <v>1</v>
      </c>
      <c r="U42" s="155"/>
      <c r="V42" s="156"/>
      <c r="W42" s="157" t="s">
        <v>479</v>
      </c>
      <c r="X42" s="154">
        <v>2</v>
      </c>
    </row>
    <row r="43" spans="13:24" x14ac:dyDescent="0.25">
      <c r="M43" s="184"/>
      <c r="N43" s="186" t="s">
        <v>40</v>
      </c>
      <c r="O43" s="125" t="s">
        <v>40</v>
      </c>
      <c r="P43" s="183">
        <f t="shared" si="3"/>
        <v>1</v>
      </c>
      <c r="Q43" s="183">
        <v>1</v>
      </c>
      <c r="U43" s="155"/>
      <c r="V43" s="156"/>
      <c r="W43" s="157" t="s">
        <v>480</v>
      </c>
      <c r="X43" s="154">
        <v>2</v>
      </c>
    </row>
    <row r="44" spans="13:24" x14ac:dyDescent="0.25">
      <c r="M44" s="184"/>
      <c r="N44" s="186"/>
      <c r="O44" s="125" t="s">
        <v>41</v>
      </c>
      <c r="P44" s="183">
        <f t="shared" si="3"/>
        <v>1</v>
      </c>
      <c r="Q44" s="183">
        <v>1</v>
      </c>
      <c r="U44" s="155"/>
      <c r="V44" s="156" t="s">
        <v>482</v>
      </c>
      <c r="W44" s="157" t="s">
        <v>490</v>
      </c>
      <c r="X44" s="154">
        <v>1</v>
      </c>
    </row>
    <row r="45" spans="13:24" x14ac:dyDescent="0.25">
      <c r="M45" s="184"/>
      <c r="N45" s="186"/>
      <c r="O45" s="125" t="s">
        <v>42</v>
      </c>
      <c r="P45" s="183">
        <f t="shared" si="3"/>
        <v>1</v>
      </c>
      <c r="Q45" s="183">
        <v>1</v>
      </c>
      <c r="U45" s="155"/>
      <c r="W45" s="157" t="s">
        <v>484</v>
      </c>
      <c r="X45" s="154">
        <v>4</v>
      </c>
    </row>
    <row r="46" spans="13:24" x14ac:dyDescent="0.25">
      <c r="M46" s="184"/>
      <c r="N46" s="186" t="s">
        <v>43</v>
      </c>
      <c r="O46" s="125" t="s">
        <v>43</v>
      </c>
      <c r="P46" s="183">
        <f t="shared" si="3"/>
        <v>1</v>
      </c>
      <c r="Q46" s="183">
        <v>1</v>
      </c>
      <c r="U46" s="155"/>
      <c r="V46" s="156"/>
      <c r="W46" s="157" t="s">
        <v>485</v>
      </c>
      <c r="X46" s="154">
        <v>2</v>
      </c>
    </row>
    <row r="47" spans="13:24" x14ac:dyDescent="0.25">
      <c r="M47" s="184"/>
      <c r="N47" s="186"/>
      <c r="O47" s="125" t="s">
        <v>44</v>
      </c>
      <c r="P47" s="183">
        <f t="shared" si="3"/>
        <v>1</v>
      </c>
      <c r="Q47" s="183">
        <v>1</v>
      </c>
      <c r="U47" s="155"/>
      <c r="V47" s="156"/>
      <c r="W47" s="157" t="s">
        <v>486</v>
      </c>
      <c r="X47" s="154">
        <v>6</v>
      </c>
    </row>
    <row r="48" spans="13:24" x14ac:dyDescent="0.25">
      <c r="M48" s="184"/>
      <c r="N48" s="186"/>
      <c r="O48" s="125" t="s">
        <v>45</v>
      </c>
      <c r="P48" s="183">
        <f t="shared" si="3"/>
        <v>1</v>
      </c>
      <c r="Q48" s="183">
        <v>1</v>
      </c>
      <c r="U48" s="155"/>
      <c r="V48" s="156"/>
      <c r="W48" s="157" t="s">
        <v>487</v>
      </c>
      <c r="X48" s="154">
        <v>4</v>
      </c>
    </row>
    <row r="49" spans="13:24" x14ac:dyDescent="0.25">
      <c r="M49" s="184"/>
      <c r="N49" s="186" t="s">
        <v>46</v>
      </c>
      <c r="O49" s="125" t="s">
        <v>46</v>
      </c>
      <c r="P49" s="183">
        <f t="shared" si="3"/>
        <v>1</v>
      </c>
      <c r="Q49" s="183">
        <v>1</v>
      </c>
      <c r="U49" s="155"/>
      <c r="V49" s="156"/>
      <c r="W49" s="157" t="s">
        <v>488</v>
      </c>
      <c r="X49" s="154">
        <v>4</v>
      </c>
    </row>
    <row r="50" spans="13:24" x14ac:dyDescent="0.25">
      <c r="M50" s="184"/>
      <c r="N50" s="186"/>
      <c r="O50" s="125" t="s">
        <v>47</v>
      </c>
      <c r="P50" s="183">
        <f t="shared" si="3"/>
        <v>1</v>
      </c>
      <c r="Q50" s="183">
        <v>1</v>
      </c>
      <c r="U50" s="155"/>
      <c r="V50" s="156"/>
      <c r="W50" s="157" t="s">
        <v>489</v>
      </c>
      <c r="X50" s="154">
        <v>2</v>
      </c>
    </row>
    <row r="51" spans="13:24" x14ac:dyDescent="0.25">
      <c r="M51" s="184"/>
      <c r="N51" s="186" t="s">
        <v>48</v>
      </c>
      <c r="O51" s="125" t="s">
        <v>48</v>
      </c>
      <c r="P51" s="183">
        <f t="shared" si="3"/>
        <v>1</v>
      </c>
      <c r="Q51" s="183">
        <v>1</v>
      </c>
      <c r="U51" s="155"/>
      <c r="V51" s="156" t="s">
        <v>483</v>
      </c>
      <c r="W51" s="157" t="s">
        <v>490</v>
      </c>
      <c r="X51" s="154">
        <v>1</v>
      </c>
    </row>
    <row r="52" spans="13:24" x14ac:dyDescent="0.25">
      <c r="M52" s="184"/>
      <c r="N52" s="187"/>
      <c r="O52" s="125" t="s">
        <v>49</v>
      </c>
      <c r="P52" s="183">
        <f t="shared" si="3"/>
        <v>1</v>
      </c>
      <c r="Q52" s="183">
        <v>1</v>
      </c>
      <c r="U52" s="155"/>
      <c r="V52" s="156"/>
      <c r="W52" s="157" t="s">
        <v>491</v>
      </c>
      <c r="X52" s="154"/>
    </row>
    <row r="53" spans="13:24" x14ac:dyDescent="0.25">
      <c r="M53" s="184" t="s">
        <v>81</v>
      </c>
      <c r="N53" s="188" t="s">
        <v>82</v>
      </c>
      <c r="O53" s="125" t="s">
        <v>82</v>
      </c>
      <c r="P53" s="183">
        <v>11</v>
      </c>
      <c r="Q53" s="183">
        <v>11</v>
      </c>
      <c r="U53" s="155"/>
      <c r="V53" s="156"/>
      <c r="W53" s="157" t="s">
        <v>492</v>
      </c>
      <c r="X53" s="154"/>
    </row>
    <row r="54" spans="13:24" x14ac:dyDescent="0.25">
      <c r="M54" s="184"/>
      <c r="N54" s="187" t="s">
        <v>101</v>
      </c>
      <c r="O54" s="125" t="s">
        <v>101</v>
      </c>
      <c r="P54" s="183">
        <v>5</v>
      </c>
      <c r="Q54" s="183">
        <v>5</v>
      </c>
      <c r="U54" s="155"/>
      <c r="V54" s="156" t="s">
        <v>501</v>
      </c>
      <c r="W54" s="157" t="s">
        <v>490</v>
      </c>
      <c r="X54" s="154">
        <v>2</v>
      </c>
    </row>
    <row r="55" spans="13:24" x14ac:dyDescent="0.25">
      <c r="M55" s="184"/>
      <c r="N55" s="187" t="s">
        <v>84</v>
      </c>
      <c r="O55" s="125" t="s">
        <v>84</v>
      </c>
      <c r="P55" s="183">
        <v>6</v>
      </c>
      <c r="Q55" s="183">
        <v>6</v>
      </c>
      <c r="U55" s="155"/>
      <c r="V55" s="156"/>
      <c r="W55" s="157" t="s">
        <v>165</v>
      </c>
      <c r="X55" s="154">
        <v>2</v>
      </c>
    </row>
    <row r="56" spans="13:24" x14ac:dyDescent="0.25">
      <c r="M56" s="184"/>
      <c r="N56" s="187" t="s">
        <v>52</v>
      </c>
      <c r="O56" s="125" t="s">
        <v>52</v>
      </c>
      <c r="P56" s="183">
        <v>2</v>
      </c>
      <c r="Q56" s="183">
        <v>2</v>
      </c>
      <c r="U56" s="155"/>
      <c r="V56" s="156"/>
      <c r="W56" s="157" t="s">
        <v>502</v>
      </c>
      <c r="X56" s="154">
        <v>2</v>
      </c>
    </row>
    <row r="57" spans="13:24" x14ac:dyDescent="0.25">
      <c r="M57" s="184"/>
      <c r="N57" s="187" t="s">
        <v>86</v>
      </c>
      <c r="O57" s="125" t="s">
        <v>86</v>
      </c>
      <c r="P57" s="183">
        <v>7</v>
      </c>
      <c r="Q57" s="183">
        <v>7</v>
      </c>
      <c r="U57" s="155"/>
      <c r="V57" s="156"/>
      <c r="W57" s="157" t="s">
        <v>503</v>
      </c>
      <c r="X57" s="154">
        <v>2</v>
      </c>
    </row>
    <row r="58" spans="13:24" x14ac:dyDescent="0.25">
      <c r="M58" s="184"/>
      <c r="N58" s="187" t="s">
        <v>88</v>
      </c>
      <c r="O58" s="125" t="s">
        <v>88</v>
      </c>
      <c r="P58" s="183">
        <v>6</v>
      </c>
      <c r="Q58" s="183">
        <v>6</v>
      </c>
      <c r="U58" s="155"/>
      <c r="V58" s="156"/>
      <c r="W58" s="157" t="s">
        <v>504</v>
      </c>
      <c r="X58" s="154">
        <v>1</v>
      </c>
    </row>
    <row r="59" spans="13:24" x14ac:dyDescent="0.25">
      <c r="M59" s="184"/>
      <c r="N59" s="187" t="s">
        <v>90</v>
      </c>
      <c r="O59" s="125" t="s">
        <v>90</v>
      </c>
      <c r="P59" s="183">
        <v>2</v>
      </c>
      <c r="Q59" s="183">
        <v>2</v>
      </c>
      <c r="U59" s="155"/>
      <c r="V59" s="156" t="s">
        <v>505</v>
      </c>
      <c r="W59" s="157" t="s">
        <v>490</v>
      </c>
      <c r="X59" s="154">
        <v>2</v>
      </c>
    </row>
    <row r="60" spans="13:24" x14ac:dyDescent="0.25">
      <c r="M60" s="184"/>
      <c r="N60" s="187" t="s">
        <v>92</v>
      </c>
      <c r="O60" s="125" t="s">
        <v>92</v>
      </c>
      <c r="P60" s="183">
        <v>3</v>
      </c>
      <c r="Q60" s="183">
        <v>3</v>
      </c>
      <c r="U60" s="155"/>
      <c r="V60" s="156"/>
      <c r="W60" s="157"/>
      <c r="X60" s="154"/>
    </row>
    <row r="61" spans="13:24" x14ac:dyDescent="0.25">
      <c r="M61" s="184" t="s">
        <v>122</v>
      </c>
      <c r="N61" s="187" t="s">
        <v>358</v>
      </c>
      <c r="O61" s="119" t="s">
        <v>120</v>
      </c>
      <c r="P61" s="183">
        <v>4</v>
      </c>
      <c r="Q61" s="183">
        <v>1</v>
      </c>
      <c r="U61" s="155"/>
      <c r="V61" s="156"/>
      <c r="W61" s="157"/>
      <c r="X61" s="154"/>
    </row>
    <row r="62" spans="13:24" x14ac:dyDescent="0.25">
      <c r="M62" s="184"/>
      <c r="N62" s="187"/>
      <c r="O62" s="119" t="s">
        <v>506</v>
      </c>
      <c r="P62" s="183">
        <v>2</v>
      </c>
      <c r="Q62" s="183">
        <v>1</v>
      </c>
      <c r="U62" s="155"/>
      <c r="V62" s="156"/>
      <c r="W62" s="157"/>
      <c r="X62" s="154"/>
    </row>
    <row r="63" spans="13:24" x14ac:dyDescent="0.25">
      <c r="M63" s="184"/>
      <c r="N63" s="187" t="s">
        <v>514</v>
      </c>
      <c r="O63" s="119" t="s">
        <v>510</v>
      </c>
      <c r="P63" s="183">
        <v>1</v>
      </c>
      <c r="Q63" s="183"/>
      <c r="U63" s="155"/>
      <c r="V63" s="156"/>
      <c r="W63" s="157"/>
      <c r="X63" s="154"/>
    </row>
    <row r="64" spans="13:24" x14ac:dyDescent="0.25">
      <c r="M64" s="184"/>
      <c r="N64" s="187"/>
      <c r="O64" s="119" t="s">
        <v>507</v>
      </c>
      <c r="P64" s="183">
        <v>1</v>
      </c>
      <c r="Q64" s="183"/>
      <c r="U64" s="155"/>
      <c r="V64" s="156" t="s">
        <v>493</v>
      </c>
      <c r="W64" s="157" t="s">
        <v>494</v>
      </c>
      <c r="X64" s="154">
        <v>1</v>
      </c>
    </row>
    <row r="65" spans="13:24" x14ac:dyDescent="0.25">
      <c r="M65" s="184"/>
      <c r="N65" s="187"/>
      <c r="O65" s="119" t="s">
        <v>508</v>
      </c>
      <c r="P65" s="183">
        <v>1</v>
      </c>
      <c r="Q65" s="183"/>
      <c r="U65" s="155"/>
      <c r="V65" s="156"/>
      <c r="W65" s="157" t="s">
        <v>495</v>
      </c>
      <c r="X65" s="154">
        <v>4</v>
      </c>
    </row>
    <row r="66" spans="13:24" x14ac:dyDescent="0.25">
      <c r="M66" s="184"/>
      <c r="N66" s="187"/>
      <c r="O66" s="125" t="s">
        <v>509</v>
      </c>
      <c r="P66" s="183">
        <v>1</v>
      </c>
      <c r="Q66" s="183"/>
      <c r="U66" s="155"/>
      <c r="V66" s="156"/>
      <c r="W66" s="157" t="s">
        <v>496</v>
      </c>
      <c r="X66" s="154">
        <v>3</v>
      </c>
    </row>
    <row r="67" spans="13:24" x14ac:dyDescent="0.25">
      <c r="M67" s="184"/>
      <c r="N67" s="187" t="s">
        <v>119</v>
      </c>
      <c r="O67" s="125" t="s">
        <v>119</v>
      </c>
      <c r="P67" s="183">
        <v>2</v>
      </c>
      <c r="Q67" s="183">
        <v>1</v>
      </c>
      <c r="U67" s="155"/>
      <c r="V67" s="156" t="s">
        <v>497</v>
      </c>
      <c r="W67" s="157" t="s">
        <v>356</v>
      </c>
      <c r="X67" s="154">
        <v>4</v>
      </c>
    </row>
    <row r="68" spans="13:24" x14ac:dyDescent="0.25">
      <c r="M68" s="184"/>
      <c r="N68" s="187"/>
      <c r="O68" s="125" t="s">
        <v>511</v>
      </c>
      <c r="P68" s="183">
        <v>2</v>
      </c>
      <c r="Q68" s="183"/>
      <c r="V68" s="156"/>
      <c r="W68" s="157" t="s">
        <v>498</v>
      </c>
      <c r="X68" s="154">
        <v>4</v>
      </c>
    </row>
    <row r="69" spans="13:24" x14ac:dyDescent="0.25">
      <c r="M69" s="184"/>
      <c r="N69" s="187" t="s">
        <v>515</v>
      </c>
      <c r="O69" s="125" t="s">
        <v>512</v>
      </c>
      <c r="P69" s="183">
        <v>2</v>
      </c>
      <c r="Q69" s="183">
        <v>1</v>
      </c>
      <c r="V69" s="156"/>
      <c r="W69" s="157" t="s">
        <v>499</v>
      </c>
      <c r="X69" s="154">
        <v>4</v>
      </c>
    </row>
    <row r="70" spans="13:24" x14ac:dyDescent="0.25">
      <c r="M70" s="184"/>
      <c r="N70" s="187"/>
      <c r="O70" s="125" t="s">
        <v>513</v>
      </c>
      <c r="P70" s="183">
        <v>1</v>
      </c>
      <c r="Q70" s="183"/>
      <c r="V70" s="156"/>
      <c r="W70" s="157" t="s">
        <v>500</v>
      </c>
      <c r="X70" s="154">
        <v>3</v>
      </c>
    </row>
    <row r="71" spans="13:24" x14ac:dyDescent="0.25">
      <c r="M71" s="184"/>
      <c r="N71" s="187"/>
      <c r="O71" s="125" t="s">
        <v>79</v>
      </c>
      <c r="P71" s="183">
        <v>1</v>
      </c>
      <c r="Q71" s="183"/>
      <c r="V71" s="156" t="s">
        <v>501</v>
      </c>
      <c r="W71" s="157"/>
      <c r="X71" s="154"/>
    </row>
    <row r="72" spans="13:24" x14ac:dyDescent="0.25">
      <c r="M72" s="184"/>
      <c r="N72" s="187" t="s">
        <v>121</v>
      </c>
      <c r="O72" s="125" t="s">
        <v>517</v>
      </c>
      <c r="P72" s="183">
        <v>4</v>
      </c>
      <c r="Q72" s="183">
        <v>1</v>
      </c>
      <c r="V72" s="156" t="s">
        <v>501</v>
      </c>
      <c r="W72" s="157"/>
      <c r="X72" s="154"/>
    </row>
    <row r="73" spans="13:24" x14ac:dyDescent="0.25">
      <c r="M73" s="184"/>
      <c r="N73" s="187" t="s">
        <v>516</v>
      </c>
      <c r="O73" s="125" t="s">
        <v>517</v>
      </c>
      <c r="P73" s="183">
        <v>2</v>
      </c>
      <c r="Q73" s="183">
        <v>1</v>
      </c>
      <c r="V73" s="156" t="s">
        <v>501</v>
      </c>
      <c r="W73" s="157"/>
      <c r="X73" s="154"/>
    </row>
    <row r="74" spans="13:24" x14ac:dyDescent="0.25">
      <c r="M74" s="184"/>
      <c r="N74" s="187" t="s">
        <v>519</v>
      </c>
      <c r="O74" s="125" t="s">
        <v>518</v>
      </c>
      <c r="P74" s="183">
        <v>2</v>
      </c>
      <c r="Q74" s="183">
        <v>1</v>
      </c>
      <c r="V74" s="156" t="s">
        <v>501</v>
      </c>
      <c r="W74" s="157"/>
      <c r="X74" s="154"/>
    </row>
    <row r="75" spans="13:24" x14ac:dyDescent="0.25">
      <c r="M75" s="184"/>
      <c r="N75" s="187" t="s">
        <v>354</v>
      </c>
      <c r="O75" s="125" t="s">
        <v>517</v>
      </c>
      <c r="P75" s="183">
        <v>4</v>
      </c>
      <c r="Q75" s="183">
        <v>1</v>
      </c>
      <c r="V75" s="156" t="s">
        <v>501</v>
      </c>
      <c r="W75" s="157"/>
      <c r="X75" s="154"/>
    </row>
    <row r="76" spans="13:24" x14ac:dyDescent="0.25">
      <c r="M76" s="184"/>
      <c r="N76" s="187" t="s">
        <v>359</v>
      </c>
      <c r="O76" s="125" t="s">
        <v>517</v>
      </c>
      <c r="P76" s="183">
        <v>2</v>
      </c>
      <c r="Q76" s="183">
        <v>1</v>
      </c>
      <c r="V76" s="156" t="s">
        <v>501</v>
      </c>
      <c r="W76" s="157"/>
      <c r="X76" s="154"/>
    </row>
    <row r="77" spans="13:24" x14ac:dyDescent="0.25">
      <c r="M77" s="184"/>
      <c r="N77" s="187" t="s">
        <v>520</v>
      </c>
      <c r="O77" s="125" t="s">
        <v>521</v>
      </c>
      <c r="P77" s="183">
        <v>4</v>
      </c>
      <c r="Q77" s="183">
        <v>3</v>
      </c>
    </row>
    <row r="78" spans="13:24" x14ac:dyDescent="0.25">
      <c r="M78" s="184"/>
      <c r="N78" s="187"/>
      <c r="O78" s="125" t="s">
        <v>522</v>
      </c>
      <c r="P78" s="183">
        <v>4</v>
      </c>
      <c r="Q78" s="183">
        <v>1</v>
      </c>
    </row>
    <row r="79" spans="13:24" x14ac:dyDescent="0.25">
      <c r="M79" s="184"/>
      <c r="N79" s="187"/>
      <c r="O79" s="125" t="s">
        <v>523</v>
      </c>
      <c r="P79" s="183">
        <v>2</v>
      </c>
      <c r="Q79" s="183"/>
    </row>
    <row r="80" spans="13:24" x14ac:dyDescent="0.25">
      <c r="M80" s="184"/>
      <c r="N80" s="187"/>
      <c r="O80" s="125" t="s">
        <v>524</v>
      </c>
      <c r="P80" s="183">
        <v>2</v>
      </c>
      <c r="Q80" s="183"/>
    </row>
    <row r="81" spans="13:17" x14ac:dyDescent="0.25">
      <c r="M81" s="184"/>
      <c r="N81" s="187"/>
      <c r="O81" s="125" t="s">
        <v>355</v>
      </c>
      <c r="P81" s="183">
        <v>3</v>
      </c>
      <c r="Q81" s="183">
        <v>1</v>
      </c>
    </row>
    <row r="82" spans="13:17" x14ac:dyDescent="0.25">
      <c r="M82" s="184"/>
      <c r="N82" s="187"/>
      <c r="O82" s="125" t="s">
        <v>356</v>
      </c>
      <c r="P82" s="183">
        <v>2</v>
      </c>
      <c r="Q82" s="183">
        <v>1</v>
      </c>
    </row>
    <row r="83" spans="13:17" x14ac:dyDescent="0.25">
      <c r="M83" s="184"/>
      <c r="N83" s="187"/>
      <c r="O83" s="125" t="s">
        <v>525</v>
      </c>
      <c r="P83" s="183">
        <v>2</v>
      </c>
      <c r="Q83" s="183">
        <v>1</v>
      </c>
    </row>
    <row r="84" spans="13:17" x14ac:dyDescent="0.25">
      <c r="M84" s="184"/>
      <c r="N84" s="187"/>
      <c r="O84" s="125" t="s">
        <v>526</v>
      </c>
      <c r="P84" s="183">
        <v>2</v>
      </c>
      <c r="Q84" s="183"/>
    </row>
    <row r="85" spans="13:17" x14ac:dyDescent="0.25">
      <c r="M85" s="184"/>
      <c r="N85" s="187"/>
      <c r="O85" s="119" t="s">
        <v>527</v>
      </c>
      <c r="P85" s="183">
        <v>2</v>
      </c>
      <c r="Q85" s="183"/>
    </row>
    <row r="86" spans="13:17" x14ac:dyDescent="0.25">
      <c r="M86" s="184"/>
      <c r="N86" s="187"/>
      <c r="O86" s="119" t="s">
        <v>528</v>
      </c>
      <c r="P86" s="183">
        <v>2</v>
      </c>
      <c r="Q86" s="183"/>
    </row>
    <row r="87" spans="13:17" x14ac:dyDescent="0.25">
      <c r="M87" s="184"/>
      <c r="N87" s="187" t="s">
        <v>117</v>
      </c>
      <c r="O87" s="125" t="s">
        <v>30</v>
      </c>
      <c r="P87" s="183">
        <v>5</v>
      </c>
      <c r="Q87" s="183">
        <v>2</v>
      </c>
    </row>
    <row r="88" spans="13:17" x14ac:dyDescent="0.25">
      <c r="M88" s="184"/>
      <c r="N88" s="187"/>
      <c r="O88" s="125" t="s">
        <v>536</v>
      </c>
      <c r="P88" s="183">
        <v>2</v>
      </c>
      <c r="Q88" s="183"/>
    </row>
    <row r="89" spans="13:17" x14ac:dyDescent="0.25">
      <c r="M89" s="184" t="s">
        <v>534</v>
      </c>
      <c r="N89" s="187"/>
      <c r="O89" s="125" t="s">
        <v>529</v>
      </c>
      <c r="P89" s="183">
        <v>2</v>
      </c>
      <c r="Q89" s="183">
        <v>1</v>
      </c>
    </row>
    <row r="90" spans="13:17" x14ac:dyDescent="0.25">
      <c r="M90" s="184"/>
      <c r="N90" s="187"/>
      <c r="O90" s="119" t="s">
        <v>530</v>
      </c>
      <c r="P90" s="183">
        <v>1</v>
      </c>
      <c r="Q90" s="183"/>
    </row>
    <row r="91" spans="13:17" x14ac:dyDescent="0.25">
      <c r="M91" s="119"/>
      <c r="N91" s="187"/>
      <c r="O91" s="119" t="s">
        <v>531</v>
      </c>
      <c r="P91" s="183">
        <v>2</v>
      </c>
      <c r="Q91" s="183"/>
    </row>
    <row r="92" spans="13:17" x14ac:dyDescent="0.25">
      <c r="M92" s="184"/>
      <c r="N92" s="187"/>
      <c r="O92" s="119" t="s">
        <v>532</v>
      </c>
      <c r="P92" s="183">
        <v>1</v>
      </c>
      <c r="Q92" s="183"/>
    </row>
    <row r="93" spans="13:17" x14ac:dyDescent="0.25">
      <c r="M93" s="184"/>
      <c r="N93" s="187"/>
      <c r="O93" s="119" t="s">
        <v>533</v>
      </c>
      <c r="P93" s="183">
        <v>6</v>
      </c>
      <c r="Q93" s="183"/>
    </row>
    <row r="94" spans="13:17" x14ac:dyDescent="0.25">
      <c r="M94" s="184" t="s">
        <v>94</v>
      </c>
      <c r="N94" s="187" t="s">
        <v>537</v>
      </c>
      <c r="O94" s="119" t="s">
        <v>538</v>
      </c>
      <c r="P94" s="183">
        <v>4</v>
      </c>
      <c r="Q94" s="183"/>
    </row>
    <row r="95" spans="13:17" x14ac:dyDescent="0.25">
      <c r="M95" s="184"/>
      <c r="N95" s="187"/>
      <c r="O95" s="119" t="s">
        <v>539</v>
      </c>
      <c r="P95" s="183">
        <v>2</v>
      </c>
      <c r="Q95" s="183"/>
    </row>
    <row r="96" spans="13:17" x14ac:dyDescent="0.25">
      <c r="M96" s="184"/>
      <c r="N96" s="187"/>
      <c r="O96" s="119" t="s">
        <v>540</v>
      </c>
      <c r="P96" s="183">
        <v>4</v>
      </c>
      <c r="Q96" s="183"/>
    </row>
    <row r="97" spans="13:17" x14ac:dyDescent="0.25">
      <c r="M97" s="184"/>
      <c r="N97" s="187"/>
      <c r="O97" s="119" t="s">
        <v>541</v>
      </c>
      <c r="P97" s="183">
        <v>2</v>
      </c>
      <c r="Q97" s="183"/>
    </row>
    <row r="98" spans="13:17" x14ac:dyDescent="0.25">
      <c r="M98" s="184"/>
      <c r="N98" s="187"/>
      <c r="O98" s="119" t="s">
        <v>347</v>
      </c>
      <c r="P98" s="183">
        <v>3</v>
      </c>
      <c r="Q98" s="183"/>
    </row>
    <row r="99" spans="13:17" x14ac:dyDescent="0.25">
      <c r="M99" s="184"/>
      <c r="N99" s="187"/>
      <c r="O99" s="125" t="s">
        <v>348</v>
      </c>
      <c r="P99" s="183">
        <v>3</v>
      </c>
      <c r="Q99" s="183"/>
    </row>
    <row r="100" spans="13:17" x14ac:dyDescent="0.25">
      <c r="M100" s="184"/>
      <c r="N100" s="187"/>
      <c r="O100" s="119" t="s">
        <v>542</v>
      </c>
      <c r="P100" s="183">
        <v>2</v>
      </c>
      <c r="Q100" s="183"/>
    </row>
    <row r="101" spans="13:17" x14ac:dyDescent="0.25">
      <c r="M101" s="184"/>
      <c r="N101" s="187"/>
      <c r="O101" s="119" t="s">
        <v>543</v>
      </c>
      <c r="P101" s="183">
        <v>4</v>
      </c>
      <c r="Q101" s="183"/>
    </row>
    <row r="102" spans="13:17" x14ac:dyDescent="0.25">
      <c r="M102" s="184"/>
      <c r="N102" s="187"/>
      <c r="O102" s="119" t="s">
        <v>551</v>
      </c>
      <c r="P102" s="183">
        <v>2</v>
      </c>
      <c r="Q102" s="183"/>
    </row>
    <row r="103" spans="13:17" x14ac:dyDescent="0.25">
      <c r="M103" s="184" t="s">
        <v>545</v>
      </c>
      <c r="N103" s="187"/>
      <c r="O103" s="119" t="s">
        <v>544</v>
      </c>
      <c r="P103" s="183">
        <v>2</v>
      </c>
      <c r="Q103" s="183"/>
    </row>
    <row r="104" spans="13:17" x14ac:dyDescent="0.25">
      <c r="M104" s="184" t="s">
        <v>546</v>
      </c>
      <c r="N104" s="187"/>
      <c r="O104" s="119" t="s">
        <v>547</v>
      </c>
      <c r="P104" s="183">
        <v>2</v>
      </c>
      <c r="Q104" s="183"/>
    </row>
    <row r="105" spans="13:17" x14ac:dyDescent="0.25">
      <c r="M105" s="184" t="s">
        <v>548</v>
      </c>
      <c r="N105" s="187"/>
      <c r="O105" s="119" t="s">
        <v>549</v>
      </c>
      <c r="P105" s="183">
        <v>3</v>
      </c>
      <c r="Q105" s="183"/>
    </row>
    <row r="106" spans="13:17" x14ac:dyDescent="0.25">
      <c r="M106" s="184" t="s">
        <v>552</v>
      </c>
      <c r="N106" s="187"/>
      <c r="O106" s="119" t="s">
        <v>526</v>
      </c>
      <c r="P106" s="183">
        <v>2</v>
      </c>
      <c r="Q106" s="183"/>
    </row>
    <row r="107" spans="13:17" x14ac:dyDescent="0.25">
      <c r="M107" s="184" t="s">
        <v>553</v>
      </c>
      <c r="N107" s="187"/>
      <c r="O107" s="119" t="s">
        <v>550</v>
      </c>
      <c r="P107" s="183">
        <v>2</v>
      </c>
      <c r="Q107" s="183"/>
    </row>
    <row r="108" spans="13:17" x14ac:dyDescent="0.25">
      <c r="M108" s="184" t="s">
        <v>556</v>
      </c>
      <c r="N108" s="187" t="s">
        <v>557</v>
      </c>
      <c r="O108" s="119"/>
      <c r="P108" s="183">
        <v>3</v>
      </c>
      <c r="Q108" s="183"/>
    </row>
    <row r="109" spans="13:17" x14ac:dyDescent="0.25">
      <c r="M109" s="184"/>
      <c r="N109" s="187" t="s">
        <v>622</v>
      </c>
      <c r="O109" s="119" t="s">
        <v>95</v>
      </c>
      <c r="P109" s="183">
        <v>5</v>
      </c>
      <c r="Q109" s="183"/>
    </row>
    <row r="110" spans="13:17" x14ac:dyDescent="0.25">
      <c r="M110" s="184"/>
      <c r="N110" s="187"/>
      <c r="O110" s="119" t="s">
        <v>356</v>
      </c>
      <c r="P110" s="183">
        <v>4</v>
      </c>
      <c r="Q110" s="183"/>
    </row>
    <row r="111" spans="13:17" x14ac:dyDescent="0.25">
      <c r="M111" s="184"/>
      <c r="N111" s="187"/>
      <c r="O111" s="119" t="s">
        <v>623</v>
      </c>
      <c r="P111" s="183">
        <v>5</v>
      </c>
      <c r="Q111" s="183"/>
    </row>
    <row r="112" spans="13:17" x14ac:dyDescent="0.25">
      <c r="M112" s="184"/>
      <c r="N112" s="187"/>
      <c r="O112" s="119"/>
      <c r="P112" s="183"/>
      <c r="Q112" s="183"/>
    </row>
    <row r="113" spans="13:17" x14ac:dyDescent="0.25">
      <c r="M113" s="184"/>
      <c r="N113" s="187"/>
      <c r="O113" s="119"/>
      <c r="P113" s="183"/>
      <c r="Q113" s="183"/>
    </row>
    <row r="114" spans="13:17" x14ac:dyDescent="0.25">
      <c r="M114" s="184"/>
      <c r="N114" s="187" t="s">
        <v>558</v>
      </c>
      <c r="O114" s="119"/>
      <c r="P114" s="183">
        <v>2</v>
      </c>
      <c r="Q114" s="183"/>
    </row>
    <row r="115" spans="13:17" x14ac:dyDescent="0.25">
      <c r="M115" s="184"/>
      <c r="N115" s="187" t="s">
        <v>559</v>
      </c>
      <c r="O115" s="119"/>
      <c r="P115" s="183">
        <v>4</v>
      </c>
      <c r="Q115" s="183"/>
    </row>
    <row r="116" spans="13:17" x14ac:dyDescent="0.25">
      <c r="M116" s="184"/>
      <c r="N116" s="187" t="s">
        <v>561</v>
      </c>
      <c r="O116" s="119"/>
      <c r="P116" s="183">
        <v>2</v>
      </c>
      <c r="Q116" s="183"/>
    </row>
    <row r="117" spans="13:17" x14ac:dyDescent="0.25">
      <c r="M117" s="184"/>
      <c r="N117" s="187" t="s">
        <v>562</v>
      </c>
      <c r="O117" s="119"/>
      <c r="P117" s="183">
        <v>5</v>
      </c>
      <c r="Q117" s="183"/>
    </row>
    <row r="118" spans="13:17" x14ac:dyDescent="0.25">
      <c r="M118" s="184"/>
      <c r="N118" s="187"/>
      <c r="O118" s="119" t="s">
        <v>563</v>
      </c>
      <c r="P118" s="183">
        <v>2</v>
      </c>
      <c r="Q118" s="183"/>
    </row>
    <row r="119" spans="13:17" x14ac:dyDescent="0.25">
      <c r="M119" s="184"/>
      <c r="N119" s="187" t="s">
        <v>564</v>
      </c>
      <c r="O119" s="119"/>
      <c r="P119" s="183">
        <v>4</v>
      </c>
      <c r="Q119" s="183"/>
    </row>
    <row r="120" spans="13:17" x14ac:dyDescent="0.25">
      <c r="M120" s="184"/>
      <c r="N120" s="187" t="s">
        <v>565</v>
      </c>
      <c r="O120" s="119"/>
      <c r="P120" s="183">
        <v>2</v>
      </c>
      <c r="Q120" s="183"/>
    </row>
    <row r="121" spans="13:17" x14ac:dyDescent="0.25">
      <c r="M121" s="184"/>
      <c r="N121" s="187" t="s">
        <v>566</v>
      </c>
      <c r="O121" s="119"/>
      <c r="P121" s="183">
        <v>2</v>
      </c>
      <c r="Q121" s="183"/>
    </row>
    <row r="122" spans="13:17" x14ac:dyDescent="0.25">
      <c r="M122" s="184" t="s">
        <v>567</v>
      </c>
      <c r="N122" s="187" t="s">
        <v>476</v>
      </c>
      <c r="O122" s="119" t="s">
        <v>568</v>
      </c>
      <c r="P122" s="183">
        <v>4</v>
      </c>
      <c r="Q122" s="183">
        <v>1</v>
      </c>
    </row>
    <row r="123" spans="13:17" x14ac:dyDescent="0.25">
      <c r="M123" s="184"/>
      <c r="N123" s="187"/>
      <c r="O123" s="119" t="s">
        <v>479</v>
      </c>
      <c r="P123" s="183">
        <v>2</v>
      </c>
      <c r="Q123" s="183"/>
    </row>
    <row r="124" spans="13:17" x14ac:dyDescent="0.25">
      <c r="M124" s="184"/>
      <c r="N124" s="187"/>
      <c r="O124" s="119" t="s">
        <v>480</v>
      </c>
      <c r="P124" s="183">
        <v>2</v>
      </c>
      <c r="Q124" s="183"/>
    </row>
    <row r="125" spans="13:17" x14ac:dyDescent="0.25">
      <c r="M125" s="184"/>
      <c r="N125" s="187"/>
      <c r="O125" s="119" t="s">
        <v>569</v>
      </c>
      <c r="P125" s="183">
        <v>2</v>
      </c>
      <c r="Q125" s="183"/>
    </row>
    <row r="126" spans="13:17" x14ac:dyDescent="0.25">
      <c r="M126" s="184" t="s">
        <v>585</v>
      </c>
      <c r="N126" s="187" t="s">
        <v>577</v>
      </c>
      <c r="O126" s="119" t="s">
        <v>575</v>
      </c>
      <c r="P126" s="183">
        <v>2</v>
      </c>
      <c r="Q126" s="183">
        <v>1</v>
      </c>
    </row>
    <row r="127" spans="13:17" x14ac:dyDescent="0.25">
      <c r="M127" s="184"/>
      <c r="N127" s="187"/>
      <c r="O127" s="119" t="s">
        <v>570</v>
      </c>
      <c r="P127" s="183">
        <v>3</v>
      </c>
      <c r="Q127" s="183"/>
    </row>
    <row r="128" spans="13:17" x14ac:dyDescent="0.25">
      <c r="M128" s="184"/>
      <c r="N128" s="187"/>
      <c r="O128" s="119" t="s">
        <v>571</v>
      </c>
      <c r="P128" s="183">
        <v>2</v>
      </c>
      <c r="Q128" s="183"/>
    </row>
    <row r="129" spans="13:17" x14ac:dyDescent="0.25">
      <c r="M129" s="119"/>
      <c r="N129" s="187"/>
      <c r="O129" s="119" t="s">
        <v>572</v>
      </c>
      <c r="P129" s="183">
        <v>2</v>
      </c>
      <c r="Q129" s="183"/>
    </row>
    <row r="130" spans="13:17" x14ac:dyDescent="0.25">
      <c r="M130" s="184"/>
      <c r="N130" s="187"/>
      <c r="O130" s="119" t="s">
        <v>573</v>
      </c>
      <c r="P130" s="183">
        <v>3</v>
      </c>
      <c r="Q130" s="183"/>
    </row>
    <row r="131" spans="13:17" x14ac:dyDescent="0.25">
      <c r="M131" s="184"/>
      <c r="N131" s="187"/>
      <c r="O131" s="119" t="s">
        <v>574</v>
      </c>
      <c r="P131" s="183">
        <v>3</v>
      </c>
      <c r="Q131" s="183"/>
    </row>
    <row r="132" spans="13:17" x14ac:dyDescent="0.25">
      <c r="M132" s="184" t="s">
        <v>584</v>
      </c>
      <c r="N132" s="187" t="s">
        <v>576</v>
      </c>
      <c r="O132" s="119" t="s">
        <v>578</v>
      </c>
      <c r="P132" s="183">
        <v>2</v>
      </c>
      <c r="Q132" s="183">
        <v>1</v>
      </c>
    </row>
    <row r="133" spans="13:17" x14ac:dyDescent="0.25">
      <c r="M133" s="184"/>
      <c r="N133" s="187"/>
      <c r="O133" s="119" t="s">
        <v>579</v>
      </c>
      <c r="P133" s="183">
        <v>3</v>
      </c>
      <c r="Q133" s="183"/>
    </row>
    <row r="134" spans="13:17" x14ac:dyDescent="0.25">
      <c r="M134" s="184"/>
      <c r="N134" s="187"/>
      <c r="O134" s="119" t="s">
        <v>580</v>
      </c>
      <c r="P134" s="183">
        <v>0</v>
      </c>
      <c r="Q134" s="183"/>
    </row>
    <row r="135" spans="13:17" x14ac:dyDescent="0.25">
      <c r="M135" s="184"/>
      <c r="N135" s="187"/>
      <c r="O135" s="119" t="s">
        <v>581</v>
      </c>
      <c r="P135" s="183">
        <v>5</v>
      </c>
      <c r="Q135" s="183"/>
    </row>
    <row r="136" spans="13:17" x14ac:dyDescent="0.25">
      <c r="M136" s="184"/>
      <c r="N136" s="187"/>
      <c r="O136" s="119" t="s">
        <v>582</v>
      </c>
      <c r="P136" s="183">
        <v>4</v>
      </c>
      <c r="Q136" s="183"/>
    </row>
    <row r="137" spans="13:17" x14ac:dyDescent="0.25">
      <c r="M137" s="184"/>
      <c r="N137" s="187"/>
      <c r="O137" s="119" t="s">
        <v>583</v>
      </c>
      <c r="P137" s="183">
        <v>3</v>
      </c>
      <c r="Q137" s="183"/>
    </row>
    <row r="138" spans="13:17" x14ac:dyDescent="0.25">
      <c r="M138" s="184" t="s">
        <v>586</v>
      </c>
      <c r="N138" s="187" t="s">
        <v>587</v>
      </c>
      <c r="O138" s="119" t="s">
        <v>589</v>
      </c>
      <c r="P138" s="183">
        <v>7</v>
      </c>
      <c r="Q138" s="183">
        <v>2</v>
      </c>
    </row>
    <row r="139" spans="13:17" x14ac:dyDescent="0.25">
      <c r="M139" s="184"/>
      <c r="N139" s="187" t="s">
        <v>588</v>
      </c>
      <c r="O139" s="119" t="s">
        <v>590</v>
      </c>
      <c r="P139" s="183">
        <v>1</v>
      </c>
      <c r="Q139" s="183"/>
    </row>
    <row r="140" spans="13:17" x14ac:dyDescent="0.25">
      <c r="M140" s="184"/>
      <c r="N140" s="187"/>
      <c r="O140" s="119" t="s">
        <v>495</v>
      </c>
      <c r="P140" s="183">
        <v>3</v>
      </c>
      <c r="Q140" s="183">
        <v>1</v>
      </c>
    </row>
    <row r="141" spans="13:17" x14ac:dyDescent="0.25">
      <c r="M141" s="184"/>
      <c r="N141" s="187"/>
      <c r="O141" s="119" t="s">
        <v>591</v>
      </c>
      <c r="P141" s="183">
        <v>3</v>
      </c>
      <c r="Q141" s="183">
        <v>1</v>
      </c>
    </row>
    <row r="142" spans="13:17" x14ac:dyDescent="0.25">
      <c r="M142" s="184"/>
      <c r="N142" s="187" t="s">
        <v>592</v>
      </c>
      <c r="O142" s="119" t="s">
        <v>356</v>
      </c>
      <c r="P142" s="183">
        <v>4</v>
      </c>
      <c r="Q142" s="183">
        <v>1</v>
      </c>
    </row>
    <row r="143" spans="13:17" x14ac:dyDescent="0.25">
      <c r="M143" s="184"/>
      <c r="N143" s="187"/>
      <c r="O143" s="119" t="s">
        <v>499</v>
      </c>
      <c r="P143" s="183">
        <v>3</v>
      </c>
      <c r="Q143" s="183"/>
    </row>
    <row r="144" spans="13:17" x14ac:dyDescent="0.25">
      <c r="M144" s="184"/>
      <c r="N144" s="187"/>
      <c r="O144" s="119" t="s">
        <v>498</v>
      </c>
      <c r="P144" s="183">
        <v>3</v>
      </c>
      <c r="Q144" s="183"/>
    </row>
    <row r="145" spans="13:17" x14ac:dyDescent="0.25">
      <c r="M145" s="184"/>
      <c r="N145" s="187"/>
      <c r="O145" s="119" t="s">
        <v>500</v>
      </c>
      <c r="P145" s="183">
        <v>3</v>
      </c>
      <c r="Q145" s="183"/>
    </row>
    <row r="146" spans="13:17" x14ac:dyDescent="0.25">
      <c r="M146" s="184"/>
      <c r="N146" s="187" t="s">
        <v>593</v>
      </c>
      <c r="O146" s="119"/>
      <c r="P146" s="183">
        <v>2</v>
      </c>
      <c r="Q146" s="183"/>
    </row>
    <row r="147" spans="13:17" x14ac:dyDescent="0.25">
      <c r="M147" s="184"/>
      <c r="N147" s="187" t="s">
        <v>594</v>
      </c>
      <c r="O147" s="119"/>
      <c r="P147" s="183">
        <v>2</v>
      </c>
      <c r="Q147" s="183"/>
    </row>
    <row r="148" spans="13:17" x14ac:dyDescent="0.25">
      <c r="M148" s="184"/>
      <c r="N148" s="187" t="s">
        <v>595</v>
      </c>
      <c r="O148" s="119"/>
      <c r="P148" s="183">
        <v>5</v>
      </c>
      <c r="Q148" s="183">
        <v>1</v>
      </c>
    </row>
    <row r="149" spans="13:17" x14ac:dyDescent="0.25">
      <c r="M149" s="184"/>
      <c r="N149" s="187" t="s">
        <v>596</v>
      </c>
      <c r="O149" s="119"/>
      <c r="P149" s="183">
        <v>2</v>
      </c>
      <c r="Q149" s="183">
        <v>1</v>
      </c>
    </row>
    <row r="150" spans="13:17" x14ac:dyDescent="0.25">
      <c r="M150" s="184"/>
      <c r="N150" s="187" t="s">
        <v>501</v>
      </c>
      <c r="O150" s="119"/>
      <c r="P150" s="183">
        <v>5</v>
      </c>
      <c r="Q150" s="183">
        <v>1</v>
      </c>
    </row>
    <row r="151" spans="13:17" x14ac:dyDescent="0.25">
      <c r="M151" s="184"/>
      <c r="N151" s="187"/>
      <c r="O151" s="119" t="s">
        <v>502</v>
      </c>
      <c r="P151" s="183">
        <v>2</v>
      </c>
      <c r="Q151" s="183"/>
    </row>
    <row r="152" spans="13:17" x14ac:dyDescent="0.25">
      <c r="M152" s="184"/>
      <c r="N152" s="187"/>
      <c r="O152" s="119" t="s">
        <v>503</v>
      </c>
      <c r="P152" s="183">
        <v>2</v>
      </c>
      <c r="Q152" s="183"/>
    </row>
    <row r="153" spans="13:17" x14ac:dyDescent="0.25">
      <c r="M153" s="119"/>
      <c r="N153" s="187" t="s">
        <v>597</v>
      </c>
      <c r="O153" s="119"/>
      <c r="P153" s="183">
        <v>1</v>
      </c>
      <c r="Q153" s="183"/>
    </row>
    <row r="154" spans="13:17" x14ac:dyDescent="0.25">
      <c r="M154" s="184"/>
      <c r="N154" s="187" t="s">
        <v>598</v>
      </c>
      <c r="O154" s="119" t="s">
        <v>489</v>
      </c>
      <c r="P154" s="183">
        <v>1</v>
      </c>
      <c r="Q154" s="183"/>
    </row>
    <row r="155" spans="13:17" x14ac:dyDescent="0.25">
      <c r="M155" s="184"/>
      <c r="N155" s="187"/>
      <c r="O155" s="119" t="s">
        <v>599</v>
      </c>
      <c r="P155" s="183">
        <v>1</v>
      </c>
      <c r="Q155" s="183"/>
    </row>
    <row r="156" spans="13:17" x14ac:dyDescent="0.25">
      <c r="M156" s="184"/>
      <c r="N156" s="187"/>
      <c r="O156" s="119" t="s">
        <v>600</v>
      </c>
      <c r="P156" s="183">
        <v>1</v>
      </c>
      <c r="Q156" s="183"/>
    </row>
    <row r="157" spans="13:17" x14ac:dyDescent="0.25">
      <c r="M157" s="184"/>
      <c r="N157" s="187"/>
      <c r="O157" s="119" t="s">
        <v>601</v>
      </c>
      <c r="P157" s="183">
        <v>1</v>
      </c>
      <c r="Q157" s="183"/>
    </row>
    <row r="158" spans="13:17" x14ac:dyDescent="0.25">
      <c r="M158" s="119"/>
      <c r="N158" s="187" t="s">
        <v>602</v>
      </c>
      <c r="O158" s="119" t="s">
        <v>488</v>
      </c>
      <c r="P158" s="183"/>
      <c r="Q158" s="183"/>
    </row>
    <row r="159" spans="13:17" x14ac:dyDescent="0.25">
      <c r="M159" s="119"/>
      <c r="N159" s="187"/>
      <c r="O159" s="119" t="s">
        <v>489</v>
      </c>
      <c r="P159" s="183"/>
      <c r="Q159" s="183"/>
    </row>
    <row r="160" spans="13:17" x14ac:dyDescent="0.25">
      <c r="M160" s="119"/>
      <c r="N160" s="187"/>
      <c r="O160" s="119" t="s">
        <v>487</v>
      </c>
      <c r="P160" s="183"/>
      <c r="Q160" s="183"/>
    </row>
    <row r="161" spans="13:17" x14ac:dyDescent="0.25">
      <c r="M161" s="119"/>
      <c r="N161" s="187"/>
      <c r="O161" s="119" t="s">
        <v>486</v>
      </c>
      <c r="P161" s="183"/>
      <c r="Q161" s="183"/>
    </row>
    <row r="162" spans="13:17" x14ac:dyDescent="0.25">
      <c r="M162" s="119"/>
      <c r="N162" s="187"/>
      <c r="O162" s="119" t="s">
        <v>77</v>
      </c>
      <c r="P162" s="183"/>
      <c r="Q162" s="183"/>
    </row>
    <row r="163" spans="13:17" x14ac:dyDescent="0.25">
      <c r="M163" s="119"/>
      <c r="N163" s="187"/>
      <c r="O163" s="119" t="s">
        <v>603</v>
      </c>
      <c r="P163" s="183"/>
      <c r="Q163" s="183"/>
    </row>
    <row r="164" spans="13:17" x14ac:dyDescent="0.25">
      <c r="M164" s="184" t="s">
        <v>535</v>
      </c>
      <c r="N164" s="187" t="s">
        <v>138</v>
      </c>
      <c r="O164" s="119" t="s">
        <v>138</v>
      </c>
      <c r="P164" s="183">
        <v>4</v>
      </c>
      <c r="Q164" s="183"/>
    </row>
    <row r="165" spans="13:17" x14ac:dyDescent="0.25">
      <c r="M165" s="184"/>
      <c r="N165" s="187" t="s">
        <v>554</v>
      </c>
      <c r="O165" s="119" t="s">
        <v>140</v>
      </c>
      <c r="P165" s="183">
        <v>2</v>
      </c>
      <c r="Q165" s="183"/>
    </row>
    <row r="166" spans="13:17" x14ac:dyDescent="0.25">
      <c r="M166" s="184"/>
      <c r="N166" s="187" t="s">
        <v>555</v>
      </c>
      <c r="O166" s="119" t="s">
        <v>40</v>
      </c>
      <c r="P166" s="183">
        <f>COUNTA(O166)</f>
        <v>1</v>
      </c>
      <c r="Q166" s="183"/>
    </row>
    <row r="167" spans="13:17" x14ac:dyDescent="0.25">
      <c r="M167" s="184" t="s">
        <v>127</v>
      </c>
      <c r="N167" s="187"/>
      <c r="O167" s="119"/>
      <c r="P167" s="183"/>
      <c r="Q167" s="183"/>
    </row>
    <row r="168" spans="13:17" x14ac:dyDescent="0.25">
      <c r="M168" s="184"/>
      <c r="N168" s="187" t="s">
        <v>157</v>
      </c>
      <c r="O168" s="119" t="s">
        <v>145</v>
      </c>
      <c r="P168" s="183">
        <v>4</v>
      </c>
      <c r="Q168" s="183"/>
    </row>
    <row r="169" spans="13:17" x14ac:dyDescent="0.25">
      <c r="M169" s="184"/>
      <c r="N169" s="187" t="s">
        <v>560</v>
      </c>
      <c r="O169" s="119" t="s">
        <v>145</v>
      </c>
      <c r="P169" s="183">
        <v>2</v>
      </c>
      <c r="Q169" s="183"/>
    </row>
    <row r="170" spans="13:17" x14ac:dyDescent="0.25">
      <c r="M170" s="184" t="s">
        <v>148</v>
      </c>
      <c r="N170" s="187" t="s">
        <v>98</v>
      </c>
      <c r="O170" s="119"/>
      <c r="P170" s="183">
        <v>3</v>
      </c>
      <c r="Q170" s="183">
        <v>1</v>
      </c>
    </row>
    <row r="171" spans="13:17" x14ac:dyDescent="0.25">
      <c r="M171" s="184"/>
      <c r="N171" s="187" t="s">
        <v>99</v>
      </c>
      <c r="O171" s="119"/>
      <c r="P171" s="183">
        <v>3</v>
      </c>
      <c r="Q171" s="183">
        <v>1</v>
      </c>
    </row>
    <row r="172" spans="13:17" x14ac:dyDescent="0.25">
      <c r="M172" s="184"/>
      <c r="N172" s="187" t="s">
        <v>100</v>
      </c>
      <c r="O172" s="119"/>
      <c r="P172" s="183">
        <v>2</v>
      </c>
      <c r="Q172" s="183">
        <v>1</v>
      </c>
    </row>
    <row r="173" spans="13:17" x14ac:dyDescent="0.25">
      <c r="M173" s="184"/>
      <c r="N173" s="187" t="s">
        <v>463</v>
      </c>
      <c r="O173" s="119"/>
      <c r="P173" s="183">
        <v>5</v>
      </c>
      <c r="Q173" s="183">
        <v>1</v>
      </c>
    </row>
    <row r="174" spans="13:17" x14ac:dyDescent="0.25">
      <c r="M174" s="184"/>
      <c r="N174" s="187" t="s">
        <v>462</v>
      </c>
      <c r="O174" s="119"/>
      <c r="P174" s="183">
        <v>2</v>
      </c>
      <c r="Q174" s="183">
        <v>1</v>
      </c>
    </row>
    <row r="175" spans="13:17" x14ac:dyDescent="0.25">
      <c r="M175" s="184"/>
      <c r="N175" s="187" t="s">
        <v>604</v>
      </c>
      <c r="O175" s="119"/>
      <c r="P175" s="183">
        <v>1</v>
      </c>
      <c r="Q175" s="183">
        <v>1</v>
      </c>
    </row>
    <row r="176" spans="13:17" x14ac:dyDescent="0.25">
      <c r="M176" s="184"/>
      <c r="N176" s="187" t="s">
        <v>605</v>
      </c>
      <c r="O176" s="119"/>
      <c r="P176" s="183">
        <v>1</v>
      </c>
      <c r="Q176" s="183">
        <v>1</v>
      </c>
    </row>
    <row r="177" spans="13:17" x14ac:dyDescent="0.25">
      <c r="M177" s="184"/>
      <c r="N177" s="187" t="s">
        <v>87</v>
      </c>
      <c r="O177" s="119"/>
      <c r="P177" s="183">
        <v>1</v>
      </c>
      <c r="Q177" s="183">
        <v>1</v>
      </c>
    </row>
    <row r="178" spans="13:17" x14ac:dyDescent="0.25">
      <c r="M178" s="184"/>
      <c r="N178" s="187"/>
      <c r="O178" s="119" t="s">
        <v>99</v>
      </c>
      <c r="P178" s="183">
        <v>3</v>
      </c>
      <c r="Q178" s="183">
        <v>1</v>
      </c>
    </row>
    <row r="179" spans="13:17" x14ac:dyDescent="0.25">
      <c r="M179" s="184"/>
      <c r="N179" s="187"/>
      <c r="O179" s="119" t="s">
        <v>606</v>
      </c>
      <c r="P179" s="183">
        <v>4</v>
      </c>
      <c r="Q179" s="183">
        <v>1</v>
      </c>
    </row>
    <row r="180" spans="13:17" x14ac:dyDescent="0.25">
      <c r="M180" s="184"/>
      <c r="N180" s="187"/>
      <c r="O180" s="119" t="s">
        <v>121</v>
      </c>
      <c r="P180" s="183">
        <v>1</v>
      </c>
      <c r="Q180" s="183"/>
    </row>
    <row r="181" spans="13:17" x14ac:dyDescent="0.25">
      <c r="M181" s="184"/>
      <c r="N181" s="187"/>
      <c r="O181" s="119" t="s">
        <v>607</v>
      </c>
      <c r="P181" s="183">
        <v>2</v>
      </c>
      <c r="Q181" s="183"/>
    </row>
    <row r="182" spans="13:17" x14ac:dyDescent="0.25">
      <c r="M182" s="184"/>
      <c r="N182" s="187"/>
      <c r="O182" s="119" t="s">
        <v>608</v>
      </c>
      <c r="P182" s="183">
        <v>2</v>
      </c>
      <c r="Q182" s="183"/>
    </row>
    <row r="183" spans="13:17" x14ac:dyDescent="0.25">
      <c r="M183" s="184"/>
      <c r="N183" s="187"/>
      <c r="O183" s="119" t="s">
        <v>621</v>
      </c>
      <c r="P183" s="183">
        <v>1</v>
      </c>
      <c r="Q183" s="183"/>
    </row>
    <row r="184" spans="13:17" x14ac:dyDescent="0.25">
      <c r="M184" s="184"/>
      <c r="N184" s="187"/>
      <c r="O184" s="119" t="s">
        <v>38</v>
      </c>
      <c r="P184" s="183">
        <v>1</v>
      </c>
      <c r="Q184" s="183"/>
    </row>
    <row r="185" spans="13:17" x14ac:dyDescent="0.25">
      <c r="M185" s="184" t="s">
        <v>154</v>
      </c>
      <c r="N185" s="187"/>
      <c r="O185" s="119" t="s">
        <v>609</v>
      </c>
      <c r="P185" s="183"/>
      <c r="Q185" s="183">
        <v>1</v>
      </c>
    </row>
    <row r="186" spans="13:17" x14ac:dyDescent="0.25">
      <c r="M186" s="184"/>
      <c r="N186" s="187"/>
      <c r="O186" s="119" t="s">
        <v>610</v>
      </c>
      <c r="P186" s="183"/>
      <c r="Q186" s="183">
        <v>1</v>
      </c>
    </row>
    <row r="187" spans="13:17" x14ac:dyDescent="0.25">
      <c r="M187" s="184"/>
      <c r="N187" s="187"/>
      <c r="O187" s="119" t="s">
        <v>77</v>
      </c>
      <c r="P187" s="183"/>
      <c r="Q187" s="183">
        <v>1</v>
      </c>
    </row>
    <row r="188" spans="13:17" x14ac:dyDescent="0.25">
      <c r="M188" s="184"/>
      <c r="N188" s="187"/>
      <c r="O188" s="119" t="s">
        <v>611</v>
      </c>
      <c r="P188" s="183"/>
      <c r="Q188" s="183">
        <v>1</v>
      </c>
    </row>
    <row r="189" spans="13:17" x14ac:dyDescent="0.25">
      <c r="M189" s="184"/>
      <c r="N189" s="187"/>
      <c r="O189" s="119" t="s">
        <v>36</v>
      </c>
      <c r="P189" s="183"/>
      <c r="Q189" s="183">
        <v>1</v>
      </c>
    </row>
    <row r="190" spans="13:17" x14ac:dyDescent="0.25">
      <c r="M190" s="184"/>
      <c r="N190" s="187"/>
      <c r="O190" s="119" t="s">
        <v>570</v>
      </c>
      <c r="P190" s="183"/>
      <c r="Q190" s="183">
        <v>1</v>
      </c>
    </row>
    <row r="191" spans="13:17" x14ac:dyDescent="0.25">
      <c r="M191" s="184"/>
      <c r="N191" s="187"/>
      <c r="O191" s="119" t="s">
        <v>612</v>
      </c>
      <c r="P191" s="183"/>
      <c r="Q191" s="183">
        <v>1</v>
      </c>
    </row>
    <row r="192" spans="13:17" x14ac:dyDescent="0.25">
      <c r="M192" s="184"/>
      <c r="N192" s="187"/>
      <c r="O192" s="119" t="s">
        <v>123</v>
      </c>
      <c r="P192" s="183"/>
      <c r="Q192" s="183">
        <v>1</v>
      </c>
    </row>
    <row r="193" spans="13:17" x14ac:dyDescent="0.25">
      <c r="M193" s="184"/>
      <c r="N193" s="187"/>
      <c r="O193" s="119" t="s">
        <v>124</v>
      </c>
      <c r="P193" s="183"/>
      <c r="Q193" s="183">
        <v>1</v>
      </c>
    </row>
    <row r="194" spans="13:17" x14ac:dyDescent="0.25">
      <c r="M194" s="184"/>
      <c r="N194" s="187"/>
      <c r="O194" s="119" t="s">
        <v>613</v>
      </c>
      <c r="P194" s="183"/>
      <c r="Q194" s="183">
        <v>1</v>
      </c>
    </row>
    <row r="195" spans="13:17" x14ac:dyDescent="0.25">
      <c r="M195" s="184"/>
      <c r="N195" s="187"/>
      <c r="O195" s="119" t="s">
        <v>615</v>
      </c>
      <c r="P195" s="183"/>
      <c r="Q195" s="183">
        <v>1</v>
      </c>
    </row>
    <row r="196" spans="13:17" x14ac:dyDescent="0.25">
      <c r="M196" s="184" t="s">
        <v>614</v>
      </c>
      <c r="N196" s="187"/>
      <c r="O196" s="184" t="s">
        <v>614</v>
      </c>
      <c r="P196" s="183">
        <v>225</v>
      </c>
      <c r="Q196" s="183"/>
    </row>
    <row r="197" spans="13:17" x14ac:dyDescent="0.25">
      <c r="M197" s="184" t="s">
        <v>421</v>
      </c>
      <c r="N197" s="187"/>
      <c r="O197" s="119"/>
      <c r="P197" s="183">
        <v>80</v>
      </c>
      <c r="Q197" s="183"/>
    </row>
    <row r="198" spans="13:17" x14ac:dyDescent="0.25">
      <c r="M198" s="184"/>
      <c r="N198" s="187"/>
      <c r="O198" s="120"/>
      <c r="P198" s="183"/>
      <c r="Q198" s="183"/>
    </row>
    <row r="199" spans="13:17" x14ac:dyDescent="0.25">
      <c r="M199" s="184" t="s">
        <v>147</v>
      </c>
      <c r="N199" s="187" t="s">
        <v>357</v>
      </c>
      <c r="O199" s="120"/>
      <c r="P199" s="183">
        <v>30</v>
      </c>
      <c r="Q199" s="183"/>
    </row>
    <row r="200" spans="13:17" x14ac:dyDescent="0.25">
      <c r="M200" s="152" t="s">
        <v>188</v>
      </c>
      <c r="N200" s="151"/>
      <c r="O200" s="152"/>
      <c r="P200" s="191">
        <f>SUM(P3:P199)</f>
        <v>720</v>
      </c>
      <c r="Q200" s="152">
        <f>SUM(Q3:Q199)</f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Sheet6</vt:lpstr>
      <vt:lpstr>Engagement</vt:lpstr>
      <vt:lpstr>Nikah</vt:lpstr>
      <vt:lpstr>Expenses</vt:lpstr>
      <vt:lpstr>VegFood</vt:lpstr>
      <vt:lpstr>Sheet1</vt:lpstr>
      <vt:lpstr>Sheet2</vt:lpstr>
      <vt:lpstr>Sal0823</vt:lpstr>
      <vt:lpstr>BaraatAhad</vt:lpstr>
      <vt:lpstr>Walima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Ahad Zafar</cp:lastModifiedBy>
  <dcterms:created xsi:type="dcterms:W3CDTF">2021-06-18T13:03:41Z</dcterms:created>
  <dcterms:modified xsi:type="dcterms:W3CDTF">2023-11-22T16:59:07Z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6251adc5-dfd7-4431-9673-78cac574637e</vt:lpwstr>
  </property>
  <property fmtid="{D5CDD505-2E9C-101B-9397-08002B2CF9AE}" pid="3" name="ConnectionInfosStorage">
    <vt:lpwstr>WorkbookXmlParts</vt:lpwstr>
  </property>
  <property fmtid="{D5CDD505-2E9C-101B-9397-08002B2CF9AE}" pid="4" name="MSIP_Label_a0819fa7-4367-4500-ba88-dd630d977609_Enabled">
    <vt:lpwstr>true</vt:lpwstr>
  </property>
  <property fmtid="{D5CDD505-2E9C-101B-9397-08002B2CF9AE}" pid="5" name="MSIP_Label_a0819fa7-4367-4500-ba88-dd630d977609_SetDate">
    <vt:lpwstr>2023-04-10T07:18:19Z</vt:lpwstr>
  </property>
  <property fmtid="{D5CDD505-2E9C-101B-9397-08002B2CF9AE}" pid="6" name="MSIP_Label_a0819fa7-4367-4500-ba88-dd630d977609_Method">
    <vt:lpwstr>Standard</vt:lpwstr>
  </property>
  <property fmtid="{D5CDD505-2E9C-101B-9397-08002B2CF9AE}" pid="7" name="MSIP_Label_a0819fa7-4367-4500-ba88-dd630d977609_Name">
    <vt:lpwstr>a0819fa7-4367-4500-ba88-dd630d977609</vt:lpwstr>
  </property>
  <property fmtid="{D5CDD505-2E9C-101B-9397-08002B2CF9AE}" pid="8" name="MSIP_Label_a0819fa7-4367-4500-ba88-dd630d977609_SiteId">
    <vt:lpwstr>63ce7d59-2f3e-42cd-a8cc-be764cff5eb6</vt:lpwstr>
  </property>
  <property fmtid="{D5CDD505-2E9C-101B-9397-08002B2CF9AE}" pid="9" name="MSIP_Label_a0819fa7-4367-4500-ba88-dd630d977609_ActionId">
    <vt:lpwstr>720b6dbd-a164-47ef-8ce2-bc338d87b26d</vt:lpwstr>
  </property>
  <property fmtid="{D5CDD505-2E9C-101B-9397-08002B2CF9AE}" pid="10" name="MSIP_Label_a0819fa7-4367-4500-ba88-dd630d977609_ContentBits">
    <vt:lpwstr>0</vt:lpwstr>
  </property>
</Properties>
</file>