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drew\PycharmProjects\Fantasy_Football\"/>
    </mc:Choice>
  </mc:AlternateContent>
  <xr:revisionPtr revIDLastSave="0" documentId="13_ncr:1_{3BFD664A-A917-4F14-B5FC-DC7B7222D2A5}" xr6:coauthVersionLast="36" xr6:coauthVersionMax="36" xr10:uidLastSave="{00000000-0000-0000-0000-000000000000}"/>
  <bookViews>
    <workbookView xWindow="0" yWindow="0" windowWidth="25596" windowHeight="15996" tabRatio="500" firstSheet="1" activeTab="1" xr2:uid="{00000000-000D-0000-FFFF-FFFF00000000}"/>
  </bookViews>
  <sheets>
    <sheet name="Total Points" sheetId="3" r:id="rId1"/>
    <sheet name="OldData" sheetId="1" r:id="rId2"/>
    <sheet name="NewData" sheetId="2" r:id="rId3"/>
    <sheet name="NewResults" sheetId="4" r:id="rId4"/>
  </sheets>
  <definedNames>
    <definedName name="_xlnm._FilterDatabase" localSheetId="1" hidden="1">OldData!$A$1:$T$1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M10" i="1"/>
  <c r="D40" i="1" l="1"/>
  <c r="E40" i="1" s="1"/>
  <c r="D39" i="1"/>
  <c r="E39" i="1" s="1"/>
  <c r="D36" i="1"/>
  <c r="E36" i="1" s="1"/>
  <c r="D35" i="1"/>
  <c r="E35" i="1" s="1"/>
  <c r="D32" i="1"/>
  <c r="E28" i="1"/>
  <c r="D28" i="1"/>
  <c r="D42" i="1" s="1"/>
  <c r="E42" i="1" s="1"/>
  <c r="E27" i="1"/>
  <c r="D27" i="1"/>
  <c r="D41" i="1" s="1"/>
  <c r="E41" i="1" s="1"/>
  <c r="E26" i="1"/>
  <c r="D26" i="1"/>
  <c r="E25" i="1"/>
  <c r="D25" i="1"/>
  <c r="E24" i="1"/>
  <c r="D24" i="1"/>
  <c r="D38" i="1" s="1"/>
  <c r="E38" i="1" s="1"/>
  <c r="E23" i="1"/>
  <c r="D23" i="1"/>
  <c r="D37" i="1" s="1"/>
  <c r="E37" i="1" s="1"/>
  <c r="E22" i="1"/>
  <c r="D22" i="1"/>
  <c r="E21" i="1"/>
  <c r="D21" i="1"/>
  <c r="E20" i="1"/>
  <c r="D20" i="1"/>
  <c r="D34" i="1" s="1"/>
  <c r="E34" i="1" s="1"/>
  <c r="E19" i="1"/>
  <c r="D19" i="1"/>
  <c r="D33" i="1" s="1"/>
  <c r="E18" i="1"/>
  <c r="E32" i="1" s="1"/>
  <c r="D18" i="1"/>
  <c r="C19" i="1"/>
  <c r="C20" i="1"/>
  <c r="C21" i="1"/>
  <c r="C22" i="1"/>
  <c r="C23" i="1"/>
  <c r="C24" i="1"/>
  <c r="C25" i="1"/>
  <c r="C26" i="1"/>
  <c r="C27" i="1"/>
  <c r="C28" i="1"/>
  <c r="C18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T2" i="1"/>
  <c r="D13" i="1"/>
  <c r="E13" i="1"/>
  <c r="N13" i="1"/>
  <c r="Q13" i="1"/>
  <c r="R13" i="1"/>
  <c r="S13" i="1"/>
  <c r="C13" i="1"/>
  <c r="F6" i="1"/>
  <c r="G6" i="1"/>
  <c r="H6" i="1"/>
  <c r="F4" i="1"/>
  <c r="G4" i="1"/>
  <c r="H4" i="1"/>
  <c r="F3" i="1"/>
  <c r="G3" i="1"/>
  <c r="H3" i="1"/>
  <c r="F9" i="1"/>
  <c r="G9" i="1"/>
  <c r="H9" i="1"/>
  <c r="F7" i="1"/>
  <c r="G7" i="1"/>
  <c r="H7" i="1"/>
  <c r="F2" i="1"/>
  <c r="G2" i="1"/>
  <c r="H2" i="1"/>
  <c r="F10" i="1"/>
  <c r="G10" i="1"/>
  <c r="H10" i="1"/>
  <c r="F8" i="1"/>
  <c r="G8" i="1"/>
  <c r="H8" i="1"/>
  <c r="F11" i="1"/>
  <c r="G11" i="1"/>
  <c r="H11" i="1"/>
  <c r="G5" i="1"/>
  <c r="H5" i="1"/>
  <c r="F5" i="1"/>
  <c r="I11" i="1"/>
  <c r="J11" i="1"/>
  <c r="K11" i="1"/>
  <c r="L11" i="1"/>
  <c r="M11" i="1"/>
  <c r="T11" i="1"/>
  <c r="E33" i="1" l="1"/>
  <c r="G13" i="1"/>
  <c r="F13" i="1"/>
  <c r="H13" i="1"/>
  <c r="O11" i="1"/>
  <c r="C33" i="1" l="1"/>
  <c r="C34" i="1"/>
  <c r="C35" i="1"/>
  <c r="C36" i="1"/>
  <c r="C37" i="1"/>
  <c r="C38" i="1"/>
  <c r="C39" i="1"/>
  <c r="C40" i="1"/>
  <c r="C41" i="1"/>
  <c r="C42" i="1"/>
  <c r="T4" i="1"/>
  <c r="U4" i="1"/>
  <c r="T6" i="1"/>
  <c r="U6" i="1"/>
  <c r="T5" i="1"/>
  <c r="U5" i="1"/>
  <c r="T3" i="1"/>
  <c r="U3" i="1"/>
  <c r="T7" i="1"/>
  <c r="U7" i="1"/>
  <c r="T10" i="1"/>
  <c r="U10" i="1"/>
  <c r="T8" i="1"/>
  <c r="U8" i="1"/>
  <c r="U2" i="1"/>
  <c r="T9" i="1"/>
  <c r="U9" i="1"/>
  <c r="A19" i="1"/>
  <c r="A33" i="1" s="1"/>
  <c r="B19" i="1"/>
  <c r="B33" i="1" s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B18" i="1"/>
  <c r="B32" i="1" s="1"/>
  <c r="C32" i="1"/>
  <c r="A18" i="1"/>
  <c r="A32" i="1" s="1"/>
  <c r="J6" i="1"/>
  <c r="M3" i="1"/>
  <c r="M6" i="1"/>
  <c r="M5" i="1"/>
  <c r="M7" i="1"/>
  <c r="M4" i="1"/>
  <c r="M9" i="1"/>
  <c r="M8" i="1"/>
  <c r="M2" i="1"/>
  <c r="L3" i="1"/>
  <c r="L6" i="1"/>
  <c r="L10" i="1"/>
  <c r="L5" i="1"/>
  <c r="L7" i="1"/>
  <c r="L4" i="1"/>
  <c r="L9" i="1"/>
  <c r="L8" i="1"/>
  <c r="L2" i="1"/>
  <c r="I4" i="1"/>
  <c r="J4" i="1"/>
  <c r="K4" i="1"/>
  <c r="I5" i="1"/>
  <c r="J5" i="1"/>
  <c r="K5" i="1"/>
  <c r="I2" i="1"/>
  <c r="J2" i="1"/>
  <c r="K2" i="1"/>
  <c r="I8" i="1"/>
  <c r="J8" i="1"/>
  <c r="K8" i="1"/>
  <c r="I6" i="1"/>
  <c r="K6" i="1"/>
  <c r="I7" i="1"/>
  <c r="J7" i="1"/>
  <c r="K7" i="1"/>
  <c r="I10" i="1"/>
  <c r="J10" i="1"/>
  <c r="K10" i="1"/>
  <c r="I9" i="1"/>
  <c r="J9" i="1"/>
  <c r="K9" i="1"/>
  <c r="K3" i="1"/>
  <c r="J3" i="1"/>
  <c r="I3" i="1"/>
  <c r="J13" i="1" l="1"/>
  <c r="V9" i="1"/>
  <c r="K13" i="1"/>
  <c r="L13" i="1"/>
  <c r="I13" i="1"/>
  <c r="M13" i="1"/>
  <c r="V8" i="1"/>
  <c r="V10" i="1"/>
  <c r="V6" i="1"/>
  <c r="O7" i="1"/>
  <c r="V2" i="1"/>
  <c r="V7" i="1"/>
  <c r="O5" i="1"/>
  <c r="O8" i="1"/>
  <c r="O10" i="1"/>
  <c r="V3" i="1"/>
  <c r="O2" i="1"/>
  <c r="O9" i="1"/>
  <c r="O3" i="1"/>
  <c r="V5" i="1"/>
  <c r="V4" i="1"/>
  <c r="O4" i="1"/>
  <c r="O6" i="1"/>
  <c r="O13" i="1" l="1"/>
  <c r="P13" i="1"/>
</calcChain>
</file>

<file path=xl/sharedStrings.xml><?xml version="1.0" encoding="utf-8"?>
<sst xmlns="http://schemas.openxmlformats.org/spreadsheetml/2006/main" count="65" uniqueCount="40">
  <si>
    <t>Week 1</t>
  </si>
  <si>
    <t>Week 2</t>
  </si>
  <si>
    <t>Week 3</t>
  </si>
  <si>
    <t>Total Points</t>
  </si>
  <si>
    <t>Wins</t>
  </si>
  <si>
    <t>Average Points</t>
  </si>
  <si>
    <t>Median Points</t>
  </si>
  <si>
    <t>Standard Dev</t>
  </si>
  <si>
    <t>WIYPEEW</t>
  </si>
  <si>
    <t>First Name</t>
  </si>
  <si>
    <t>Last Name</t>
  </si>
  <si>
    <t>Andrew</t>
  </si>
  <si>
    <t>Hallacy</t>
  </si>
  <si>
    <t>Brendan</t>
  </si>
  <si>
    <t>Nagle</t>
  </si>
  <si>
    <t>Anthony</t>
  </si>
  <si>
    <t>Nishida</t>
  </si>
  <si>
    <t>Jarrett</t>
  </si>
  <si>
    <t>Stichler</t>
  </si>
  <si>
    <t>JJ</t>
  </si>
  <si>
    <t>Chris</t>
  </si>
  <si>
    <t>Soma</t>
  </si>
  <si>
    <t>Doug</t>
  </si>
  <si>
    <t>Bryce</t>
  </si>
  <si>
    <t>Netter</t>
  </si>
  <si>
    <t>Tolosa</t>
  </si>
  <si>
    <t>Yamaoka</t>
  </si>
  <si>
    <t>Walker</t>
  </si>
  <si>
    <t>Rich</t>
  </si>
  <si>
    <t>Averages</t>
  </si>
  <si>
    <t>Rank By Wins</t>
  </si>
  <si>
    <t>Rank By WIYPEEW</t>
  </si>
  <si>
    <t>Match Ups</t>
  </si>
  <si>
    <t>Range</t>
  </si>
  <si>
    <t>How much are you getting schedule fucked?</t>
  </si>
  <si>
    <t>HMWSYH?</t>
  </si>
  <si>
    <t>Rank by HMWSYH</t>
  </si>
  <si>
    <t>Kris</t>
  </si>
  <si>
    <t>Pitton</t>
  </si>
  <si>
    <t>Team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</si>
</sst>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fgColor auto="1"/>
          <bgColor rgb="FF00B05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  <color auto="1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OldData!$A$33</c:f>
              <c:strCache>
                <c:ptCount val="1"/>
                <c:pt idx="0">
                  <c:v>Doug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OldData!$C$33:$E$33</c:f>
              <c:numCache>
                <c:formatCode>General</c:formatCode>
                <c:ptCount val="3"/>
                <c:pt idx="0">
                  <c:v>110.5</c:v>
                </c:pt>
                <c:pt idx="1">
                  <c:v>248.2</c:v>
                </c:pt>
                <c:pt idx="2">
                  <c:v>248.2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4-4BD5-9E7B-CBD8894310EA}"/>
            </c:ext>
          </c:extLst>
        </c:ser>
        <c:ser>
          <c:idx val="1"/>
          <c:order val="1"/>
          <c:tx>
            <c:strRef>
              <c:f>OldData!$A$34</c:f>
              <c:strCache>
                <c:ptCount val="1"/>
                <c:pt idx="0">
                  <c:v>Chris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OldData!$C$34:$E$34</c:f>
              <c:numCache>
                <c:formatCode>General</c:formatCode>
                <c:ptCount val="3"/>
                <c:pt idx="0">
                  <c:v>146.6</c:v>
                </c:pt>
                <c:pt idx="1">
                  <c:v>243.5</c:v>
                </c:pt>
                <c:pt idx="2">
                  <c:v>243.5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4-4BD5-9E7B-CBD8894310EA}"/>
            </c:ext>
          </c:extLst>
        </c:ser>
        <c:ser>
          <c:idx val="2"/>
          <c:order val="2"/>
          <c:tx>
            <c:strRef>
              <c:f>OldData!$A$35</c:f>
              <c:strCache>
                <c:ptCount val="1"/>
                <c:pt idx="0">
                  <c:v>Bryce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OldData!$C$35:$E$35</c:f>
              <c:numCache>
                <c:formatCode>General</c:formatCode>
                <c:ptCount val="3"/>
                <c:pt idx="0">
                  <c:v>122.9</c:v>
                </c:pt>
                <c:pt idx="1">
                  <c:v>243.2</c:v>
                </c:pt>
                <c:pt idx="2">
                  <c:v>243.2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4-4BD5-9E7B-CBD8894310EA}"/>
            </c:ext>
          </c:extLst>
        </c:ser>
        <c:ser>
          <c:idx val="3"/>
          <c:order val="3"/>
          <c:tx>
            <c:strRef>
              <c:f>OldData!$A$36</c:f>
              <c:strCache>
                <c:ptCount val="1"/>
                <c:pt idx="0">
                  <c:v>Soma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OldData!$C$36:$E$36</c:f>
              <c:numCache>
                <c:formatCode>General</c:formatCode>
                <c:ptCount val="3"/>
                <c:pt idx="0">
                  <c:v>99.6</c:v>
                </c:pt>
                <c:pt idx="1">
                  <c:v>239.29999999999998</c:v>
                </c:pt>
                <c:pt idx="2">
                  <c:v>239.29999999999998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14-4BD5-9E7B-CBD8894310EA}"/>
            </c:ext>
          </c:extLst>
        </c:ser>
        <c:ser>
          <c:idx val="4"/>
          <c:order val="4"/>
          <c:tx>
            <c:strRef>
              <c:f>OldData!$A$37</c:f>
              <c:strCache>
                <c:ptCount val="1"/>
                <c:pt idx="0">
                  <c:v>Jarrett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OldData!$C$37:$E$37</c:f>
              <c:numCache>
                <c:formatCode>General</c:formatCode>
                <c:ptCount val="3"/>
                <c:pt idx="0">
                  <c:v>114.6</c:v>
                </c:pt>
                <c:pt idx="1">
                  <c:v>237.7</c:v>
                </c:pt>
                <c:pt idx="2">
                  <c:v>237.7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14-4BD5-9E7B-CBD8894310EA}"/>
            </c:ext>
          </c:extLst>
        </c:ser>
        <c:ser>
          <c:idx val="5"/>
          <c:order val="5"/>
          <c:tx>
            <c:strRef>
              <c:f>OldData!$A$38</c:f>
              <c:strCache>
                <c:ptCount val="1"/>
                <c:pt idx="0">
                  <c:v>JJ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OldData!$C$38:$E$38</c:f>
              <c:numCache>
                <c:formatCode>General</c:formatCode>
                <c:ptCount val="3"/>
                <c:pt idx="0">
                  <c:v>111.3</c:v>
                </c:pt>
                <c:pt idx="1">
                  <c:v>229.7</c:v>
                </c:pt>
                <c:pt idx="2">
                  <c:v>229.7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14-4BD5-9E7B-CBD8894310EA}"/>
            </c:ext>
          </c:extLst>
        </c:ser>
        <c:ser>
          <c:idx val="6"/>
          <c:order val="6"/>
          <c:tx>
            <c:strRef>
              <c:f>OldData!$A$39</c:f>
              <c:strCache>
                <c:ptCount val="1"/>
                <c:pt idx="0">
                  <c:v>Anthony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OldData!$C$39:$E$39</c:f>
              <c:numCache>
                <c:formatCode>General</c:formatCode>
                <c:ptCount val="3"/>
                <c:pt idx="0">
                  <c:v>123.7</c:v>
                </c:pt>
                <c:pt idx="1">
                  <c:v>229.4</c:v>
                </c:pt>
                <c:pt idx="2">
                  <c:v>229.4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14-4BD5-9E7B-CBD8894310EA}"/>
            </c:ext>
          </c:extLst>
        </c:ser>
        <c:ser>
          <c:idx val="7"/>
          <c:order val="7"/>
          <c:tx>
            <c:strRef>
              <c:f>OldData!$A$40</c:f>
              <c:strCache>
                <c:ptCount val="1"/>
                <c:pt idx="0">
                  <c:v>Brendan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OldData!$C$40:$E$40</c:f>
              <c:numCache>
                <c:formatCode>General</c:formatCode>
                <c:ptCount val="3"/>
                <c:pt idx="0">
                  <c:v>106.6</c:v>
                </c:pt>
                <c:pt idx="1">
                  <c:v>212.6</c:v>
                </c:pt>
                <c:pt idx="2">
                  <c:v>212.6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14-4BD5-9E7B-CBD8894310EA}"/>
            </c:ext>
          </c:extLst>
        </c:ser>
        <c:ser>
          <c:idx val="8"/>
          <c:order val="8"/>
          <c:tx>
            <c:strRef>
              <c:f>OldData!$A$41</c:f>
              <c:strCache>
                <c:ptCount val="1"/>
                <c:pt idx="0">
                  <c:v>Andrew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OldData!$C$41:$E$41</c:f>
              <c:numCache>
                <c:formatCode>General</c:formatCode>
                <c:ptCount val="3"/>
                <c:pt idx="0">
                  <c:v>81.2</c:v>
                </c:pt>
                <c:pt idx="1">
                  <c:v>204.9</c:v>
                </c:pt>
                <c:pt idx="2">
                  <c:v>204.9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4-4BD5-9E7B-CBD8894310EA}"/>
            </c:ext>
          </c:extLst>
        </c:ser>
        <c:ser>
          <c:idx val="9"/>
          <c:order val="9"/>
          <c:tx>
            <c:strRef>
              <c:f>OldData!$A$42</c:f>
              <c:strCache>
                <c:ptCount val="1"/>
                <c:pt idx="0">
                  <c:v>Kris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OldData!$C$42:$E$42</c:f>
              <c:numCache>
                <c:formatCode>General</c:formatCode>
                <c:ptCount val="3"/>
                <c:pt idx="0">
                  <c:v>104.1</c:v>
                </c:pt>
                <c:pt idx="1">
                  <c:v>195.89999999999998</c:v>
                </c:pt>
                <c:pt idx="2">
                  <c:v>195.89999999999998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14-4BD5-9E7B-CBD8894310EA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14-4BD5-9E7B-CBD8894310EA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14-4BD5-9E7B-CBD8894310EA}"/>
            </c:ext>
          </c:extLst>
        </c:ser>
        <c:ser>
          <c:idx val="12"/>
          <c:order val="1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14-4BD5-9E7B-CBD8894310EA}"/>
            </c:ext>
          </c:extLst>
        </c:ser>
        <c:ser>
          <c:idx val="13"/>
          <c:order val="1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OldData!$C$32:$E$32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14-4BD5-9E7B-CBD88943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85072"/>
        <c:axId val="2037491248"/>
      </c:scatterChart>
      <c:valAx>
        <c:axId val="203818507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91248"/>
        <c:crosses val="autoZero"/>
        <c:crossBetween val="midCat"/>
        <c:minorUnit val="1"/>
      </c:valAx>
      <c:valAx>
        <c:axId val="203749124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8507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OldData!$N$1</c:f>
              <c:strCache>
                <c:ptCount val="1"/>
                <c:pt idx="0">
                  <c:v>Wins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25831146106699"/>
                  <c:y val="-0.11726742490522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OldData!$K$2:$K$10</c:f>
              <c:numCache>
                <c:formatCode>0.00</c:formatCode>
                <c:ptCount val="9"/>
                <c:pt idx="0">
                  <c:v>124.1</c:v>
                </c:pt>
                <c:pt idx="1">
                  <c:v>121.75</c:v>
                </c:pt>
                <c:pt idx="2">
                  <c:v>121.6</c:v>
                </c:pt>
                <c:pt idx="3">
                  <c:v>119.64999999999999</c:v>
                </c:pt>
                <c:pt idx="4">
                  <c:v>118.85</c:v>
                </c:pt>
                <c:pt idx="5">
                  <c:v>114.85</c:v>
                </c:pt>
                <c:pt idx="6">
                  <c:v>114.7</c:v>
                </c:pt>
                <c:pt idx="7">
                  <c:v>106.3</c:v>
                </c:pt>
                <c:pt idx="8">
                  <c:v>102.45</c:v>
                </c:pt>
              </c:numCache>
            </c:numRef>
          </c:xVal>
          <c:yVal>
            <c:numRef>
              <c:f>OldData!$N$2:$N$10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A-40A7-ACEB-AFA8C955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61088"/>
        <c:axId val="1927538720"/>
      </c:scatterChart>
      <c:valAx>
        <c:axId val="15380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38720"/>
        <c:crosses val="autoZero"/>
        <c:crossBetween val="midCat"/>
      </c:valAx>
      <c:valAx>
        <c:axId val="19275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OldData!$N$1</c:f>
              <c:strCache>
                <c:ptCount val="1"/>
                <c:pt idx="0">
                  <c:v>Wins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29483814523201"/>
                  <c:y val="-0.212169364246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OldData!$J$2:$J$10</c:f>
              <c:numCache>
                <c:formatCode>0.00</c:formatCode>
                <c:ptCount val="9"/>
                <c:pt idx="0">
                  <c:v>124.1</c:v>
                </c:pt>
                <c:pt idx="1">
                  <c:v>121.75</c:v>
                </c:pt>
                <c:pt idx="2">
                  <c:v>121.6</c:v>
                </c:pt>
                <c:pt idx="3">
                  <c:v>119.64999999999999</c:v>
                </c:pt>
                <c:pt idx="4">
                  <c:v>118.85</c:v>
                </c:pt>
                <c:pt idx="5">
                  <c:v>114.85</c:v>
                </c:pt>
                <c:pt idx="6">
                  <c:v>114.7</c:v>
                </c:pt>
                <c:pt idx="7">
                  <c:v>106.3</c:v>
                </c:pt>
                <c:pt idx="8">
                  <c:v>102.45</c:v>
                </c:pt>
              </c:numCache>
            </c:numRef>
          </c:xVal>
          <c:yVal>
            <c:numRef>
              <c:f>OldData!$N$2:$N$10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6-4DA8-B87C-4479F392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02464"/>
        <c:axId val="1909046672"/>
      </c:scatterChart>
      <c:valAx>
        <c:axId val="15233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46672"/>
        <c:crosses val="autoZero"/>
        <c:crossBetween val="midCat"/>
      </c:valAx>
      <c:valAx>
        <c:axId val="19090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OldData!$O$1</c:f>
              <c:strCache>
                <c:ptCount val="1"/>
                <c:pt idx="0">
                  <c:v>WIYPEEW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360892388451"/>
                  <c:y val="-8.93030037911927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OldData!$N$2:$N$10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OldData!$O$2:$O$10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C-4A91-B137-87C25DDFF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28368"/>
        <c:axId val="1842296304"/>
      </c:scatterChart>
      <c:valAx>
        <c:axId val="19106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96304"/>
        <c:crosses val="autoZero"/>
        <c:crossBetween val="midCat"/>
      </c:valAx>
      <c:valAx>
        <c:axId val="18422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</xdr:row>
      <xdr:rowOff>88900</xdr:rowOff>
    </xdr:from>
    <xdr:to>
      <xdr:col>27</xdr:col>
      <xdr:colOff>787400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215900</xdr:colOff>
      <xdr:row>11</xdr:row>
      <xdr:rowOff>177800</xdr:rowOff>
    </xdr:from>
    <xdr:to>
      <xdr:col>27</xdr:col>
      <xdr:colOff>660400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419100</xdr:colOff>
      <xdr:row>1</xdr:row>
      <xdr:rowOff>101600</xdr:rowOff>
    </xdr:from>
    <xdr:to>
      <xdr:col>32</xdr:col>
      <xdr:colOff>38100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tabSelected="1" workbookViewId="0">
      <pane xSplit="2" topLeftCell="N1" activePane="topRight" state="frozen"/>
      <selection pane="topRight" activeCell="P4" sqref="P4"/>
    </sheetView>
  </sheetViews>
  <sheetFormatPr defaultColWidth="11.19921875" defaultRowHeight="15.6" x14ac:dyDescent="0.3"/>
  <cols>
    <col min="3" max="8" width="10.796875" customWidth="1"/>
    <col min="10" max="10" width="13.796875" customWidth="1"/>
    <col min="11" max="12" width="12.796875" customWidth="1"/>
    <col min="13" max="14" width="12.19921875" customWidth="1"/>
    <col min="16" max="16" width="10.69921875" customWidth="1"/>
    <col min="17" max="17" width="10.796875" customWidth="1"/>
    <col min="18" max="19" width="16.5" customWidth="1"/>
    <col min="20" max="20" width="16.19921875" customWidth="1"/>
    <col min="21" max="21" width="13.5" hidden="1" customWidth="1"/>
    <col min="22" max="22" width="0" hidden="1" customWidth="1"/>
  </cols>
  <sheetData>
    <row r="1" spans="1:22" x14ac:dyDescent="0.3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  <c r="L1" s="1" t="s">
        <v>33</v>
      </c>
      <c r="M1" s="1" t="s">
        <v>7</v>
      </c>
      <c r="N1" s="1" t="s">
        <v>4</v>
      </c>
      <c r="O1" s="1" t="s">
        <v>8</v>
      </c>
      <c r="P1" s="1" t="s">
        <v>35</v>
      </c>
      <c r="Q1" s="1" t="s">
        <v>30</v>
      </c>
      <c r="R1" s="1" t="s">
        <v>31</v>
      </c>
      <c r="S1" s="1" t="s">
        <v>36</v>
      </c>
      <c r="T1" s="1" t="s">
        <v>34</v>
      </c>
    </row>
    <row r="2" spans="1:22" x14ac:dyDescent="0.3">
      <c r="A2" s="5" t="s">
        <v>22</v>
      </c>
      <c r="B2" s="5" t="s">
        <v>27</v>
      </c>
      <c r="C2">
        <v>110.5</v>
      </c>
      <c r="D2">
        <v>137.69999999999999</v>
      </c>
      <c r="F2">
        <f t="shared" ref="F2:F11" si="0">COUNTIF(C$2:C$11,_xlfn.CONCAT("&lt;",C2))</f>
        <v>4</v>
      </c>
      <c r="G2">
        <f t="shared" ref="G2:G11" si="1">COUNTIF(D$2:D$11,_xlfn.CONCAT("&lt;",D2))</f>
        <v>8</v>
      </c>
      <c r="H2">
        <f t="shared" ref="H2:H11" si="2">COUNTIF(E$2:E$11,_xlfn.CONCAT("&lt;",E2))</f>
        <v>0</v>
      </c>
      <c r="I2" s="3">
        <f t="shared" ref="I2:I11" si="3">SUM(C2:E2)</f>
        <v>248.2</v>
      </c>
      <c r="J2" s="3">
        <f t="shared" ref="J2:J11" si="4">AVERAGE(C2:E2)</f>
        <v>124.1</v>
      </c>
      <c r="K2" s="3">
        <f t="shared" ref="K2:K11" si="5">MEDIAN(C2:E2)</f>
        <v>124.1</v>
      </c>
      <c r="L2" s="3">
        <f t="shared" ref="L2:L11" si="6">MAX(C2:E2)-MIN(C2:E2)</f>
        <v>27.199999999999989</v>
      </c>
      <c r="M2" s="3">
        <f t="shared" ref="M2:M11" si="7">STDEV(C2:E2)</f>
        <v>19.233304448274048</v>
      </c>
      <c r="N2" s="4">
        <v>1</v>
      </c>
      <c r="O2" s="5">
        <f t="shared" ref="O2:O11" si="8">SUM(F2:H2)</f>
        <v>12</v>
      </c>
      <c r="P2" s="2">
        <f>ROUND(O2/($B$15-1),1)</f>
        <v>1.3</v>
      </c>
      <c r="Q2">
        <v>1</v>
      </c>
      <c r="R2">
        <v>1</v>
      </c>
      <c r="S2">
        <v>1</v>
      </c>
      <c r="T2">
        <f t="shared" ref="T2:T11" si="9">Q2-R2</f>
        <v>0</v>
      </c>
      <c r="U2">
        <f t="shared" ref="U2:U10" si="10">Q2-S2</f>
        <v>0</v>
      </c>
      <c r="V2">
        <f t="shared" ref="V2:V10" si="11">(T2+U2)/2</f>
        <v>0</v>
      </c>
    </row>
    <row r="3" spans="1:22" x14ac:dyDescent="0.3">
      <c r="A3" s="5" t="s">
        <v>20</v>
      </c>
      <c r="B3" s="5" t="s">
        <v>25</v>
      </c>
      <c r="C3">
        <v>146.6</v>
      </c>
      <c r="D3">
        <v>96.9</v>
      </c>
      <c r="F3">
        <f t="shared" si="0"/>
        <v>9</v>
      </c>
      <c r="G3">
        <f t="shared" si="1"/>
        <v>1</v>
      </c>
      <c r="H3">
        <f t="shared" si="2"/>
        <v>0</v>
      </c>
      <c r="I3" s="3">
        <f t="shared" si="3"/>
        <v>243.5</v>
      </c>
      <c r="J3" s="3">
        <f t="shared" si="4"/>
        <v>121.75</v>
      </c>
      <c r="K3" s="3">
        <f t="shared" si="5"/>
        <v>121.75</v>
      </c>
      <c r="L3" s="3">
        <f t="shared" si="6"/>
        <v>49.699999999999989</v>
      </c>
      <c r="M3" s="3">
        <f t="shared" si="7"/>
        <v>35.143207024971389</v>
      </c>
      <c r="N3" s="4">
        <v>1</v>
      </c>
      <c r="O3" s="5">
        <f t="shared" si="8"/>
        <v>10</v>
      </c>
      <c r="P3" s="2">
        <f t="shared" ref="P3:P11" si="12">ROUND(O3/($B$15-1),1)</f>
        <v>1.1000000000000001</v>
      </c>
      <c r="Q3">
        <v>2</v>
      </c>
      <c r="R3">
        <v>4</v>
      </c>
      <c r="S3">
        <v>2</v>
      </c>
      <c r="T3">
        <f t="shared" si="9"/>
        <v>-2</v>
      </c>
      <c r="U3">
        <f t="shared" si="10"/>
        <v>0</v>
      </c>
      <c r="V3">
        <f t="shared" si="11"/>
        <v>-1</v>
      </c>
    </row>
    <row r="4" spans="1:22" x14ac:dyDescent="0.3">
      <c r="A4" s="5" t="s">
        <v>23</v>
      </c>
      <c r="B4" s="5" t="s">
        <v>28</v>
      </c>
      <c r="C4">
        <v>122.9</v>
      </c>
      <c r="D4">
        <v>120.3</v>
      </c>
      <c r="F4">
        <f t="shared" si="0"/>
        <v>7</v>
      </c>
      <c r="G4">
        <f t="shared" si="1"/>
        <v>5</v>
      </c>
      <c r="H4">
        <f t="shared" si="2"/>
        <v>0</v>
      </c>
      <c r="I4" s="3">
        <f t="shared" si="3"/>
        <v>243.2</v>
      </c>
      <c r="J4" s="3">
        <f t="shared" si="4"/>
        <v>121.6</v>
      </c>
      <c r="K4" s="3">
        <f t="shared" si="5"/>
        <v>121.6</v>
      </c>
      <c r="L4" s="3">
        <f t="shared" si="6"/>
        <v>2.6000000000000085</v>
      </c>
      <c r="M4" s="3">
        <f t="shared" si="7"/>
        <v>1.8384776310850295</v>
      </c>
      <c r="N4" s="4">
        <v>1</v>
      </c>
      <c r="O4" s="5">
        <f t="shared" si="8"/>
        <v>12</v>
      </c>
      <c r="P4" s="2">
        <f t="shared" si="12"/>
        <v>1.3</v>
      </c>
      <c r="Q4">
        <v>3</v>
      </c>
      <c r="R4">
        <v>2</v>
      </c>
      <c r="S4">
        <v>3</v>
      </c>
      <c r="T4">
        <f t="shared" si="9"/>
        <v>1</v>
      </c>
      <c r="U4">
        <f t="shared" si="10"/>
        <v>0</v>
      </c>
      <c r="V4">
        <f t="shared" si="11"/>
        <v>0.5</v>
      </c>
    </row>
    <row r="5" spans="1:22" x14ac:dyDescent="0.3">
      <c r="A5" s="5" t="s">
        <v>21</v>
      </c>
      <c r="B5" s="5" t="s">
        <v>26</v>
      </c>
      <c r="C5">
        <v>99.6</v>
      </c>
      <c r="D5">
        <v>139.69999999999999</v>
      </c>
      <c r="F5">
        <f t="shared" si="0"/>
        <v>1</v>
      </c>
      <c r="G5">
        <f t="shared" si="1"/>
        <v>9</v>
      </c>
      <c r="H5">
        <f t="shared" si="2"/>
        <v>0</v>
      </c>
      <c r="I5" s="3">
        <f t="shared" si="3"/>
        <v>239.29999999999998</v>
      </c>
      <c r="J5" s="3">
        <f t="shared" si="4"/>
        <v>119.64999999999999</v>
      </c>
      <c r="K5" s="3">
        <f t="shared" si="5"/>
        <v>119.64999999999999</v>
      </c>
      <c r="L5" s="3">
        <f t="shared" si="6"/>
        <v>40.099999999999994</v>
      </c>
      <c r="M5" s="3">
        <f t="shared" si="7"/>
        <v>28.35498192558051</v>
      </c>
      <c r="N5" s="4">
        <v>1</v>
      </c>
      <c r="O5" s="5">
        <f t="shared" si="8"/>
        <v>10</v>
      </c>
      <c r="P5" s="2">
        <f t="shared" si="12"/>
        <v>1.1000000000000001</v>
      </c>
      <c r="Q5">
        <v>4</v>
      </c>
      <c r="R5">
        <v>5</v>
      </c>
      <c r="S5">
        <v>4</v>
      </c>
      <c r="T5">
        <f t="shared" si="9"/>
        <v>-1</v>
      </c>
      <c r="U5">
        <f t="shared" si="10"/>
        <v>0</v>
      </c>
      <c r="V5">
        <f t="shared" si="11"/>
        <v>-0.5</v>
      </c>
    </row>
    <row r="6" spans="1:22" x14ac:dyDescent="0.3">
      <c r="A6" s="5" t="s">
        <v>17</v>
      </c>
      <c r="B6" s="5" t="s">
        <v>18</v>
      </c>
      <c r="C6">
        <v>114.6</v>
      </c>
      <c r="D6">
        <v>123.1</v>
      </c>
      <c r="F6">
        <f t="shared" si="0"/>
        <v>6</v>
      </c>
      <c r="G6">
        <f t="shared" si="1"/>
        <v>6</v>
      </c>
      <c r="H6">
        <f t="shared" si="2"/>
        <v>0</v>
      </c>
      <c r="I6" s="3">
        <f t="shared" si="3"/>
        <v>237.7</v>
      </c>
      <c r="J6" s="3">
        <f t="shared" si="4"/>
        <v>118.85</v>
      </c>
      <c r="K6" s="3">
        <f t="shared" si="5"/>
        <v>118.85</v>
      </c>
      <c r="L6" s="3">
        <f t="shared" si="6"/>
        <v>8.5</v>
      </c>
      <c r="M6" s="3">
        <f t="shared" si="7"/>
        <v>6.0104076400856536</v>
      </c>
      <c r="N6" s="4">
        <v>1</v>
      </c>
      <c r="O6" s="5">
        <f t="shared" si="8"/>
        <v>12</v>
      </c>
      <c r="P6" s="2">
        <f t="shared" si="12"/>
        <v>1.3</v>
      </c>
      <c r="Q6">
        <v>5</v>
      </c>
      <c r="R6">
        <v>3</v>
      </c>
      <c r="S6">
        <v>5</v>
      </c>
      <c r="T6">
        <f t="shared" si="9"/>
        <v>2</v>
      </c>
      <c r="U6">
        <f t="shared" si="10"/>
        <v>0</v>
      </c>
      <c r="V6">
        <f t="shared" si="11"/>
        <v>1</v>
      </c>
    </row>
    <row r="7" spans="1:22" x14ac:dyDescent="0.3">
      <c r="A7" s="5" t="s">
        <v>19</v>
      </c>
      <c r="B7" s="5" t="s">
        <v>24</v>
      </c>
      <c r="C7">
        <v>111.3</v>
      </c>
      <c r="D7">
        <v>118.4</v>
      </c>
      <c r="F7">
        <f t="shared" si="0"/>
        <v>5</v>
      </c>
      <c r="G7">
        <f t="shared" si="1"/>
        <v>4</v>
      </c>
      <c r="H7">
        <f t="shared" si="2"/>
        <v>0</v>
      </c>
      <c r="I7" s="3">
        <f t="shared" si="3"/>
        <v>229.7</v>
      </c>
      <c r="J7" s="3">
        <f t="shared" si="4"/>
        <v>114.85</v>
      </c>
      <c r="K7" s="3">
        <f t="shared" si="5"/>
        <v>114.85</v>
      </c>
      <c r="L7" s="3">
        <f t="shared" si="6"/>
        <v>7.1000000000000085</v>
      </c>
      <c r="M7" s="3">
        <f t="shared" si="7"/>
        <v>5.0204581464244935</v>
      </c>
      <c r="N7" s="4">
        <v>1</v>
      </c>
      <c r="O7" s="5">
        <f t="shared" si="8"/>
        <v>9</v>
      </c>
      <c r="P7" s="2">
        <f t="shared" si="12"/>
        <v>1</v>
      </c>
      <c r="Q7">
        <v>6</v>
      </c>
      <c r="R7">
        <v>7</v>
      </c>
      <c r="S7">
        <v>6</v>
      </c>
      <c r="T7">
        <f t="shared" si="9"/>
        <v>-1</v>
      </c>
      <c r="U7">
        <f t="shared" si="10"/>
        <v>0</v>
      </c>
      <c r="V7">
        <f t="shared" si="11"/>
        <v>-0.5</v>
      </c>
    </row>
    <row r="8" spans="1:22" x14ac:dyDescent="0.3">
      <c r="A8" s="5" t="s">
        <v>15</v>
      </c>
      <c r="B8" s="5" t="s">
        <v>16</v>
      </c>
      <c r="C8">
        <v>123.7</v>
      </c>
      <c r="D8">
        <v>105.7</v>
      </c>
      <c r="F8">
        <f t="shared" si="0"/>
        <v>8</v>
      </c>
      <c r="G8">
        <f t="shared" si="1"/>
        <v>2</v>
      </c>
      <c r="H8">
        <f t="shared" si="2"/>
        <v>0</v>
      </c>
      <c r="I8" s="3">
        <f t="shared" si="3"/>
        <v>229.4</v>
      </c>
      <c r="J8" s="3">
        <f t="shared" si="4"/>
        <v>114.7</v>
      </c>
      <c r="K8" s="3">
        <f t="shared" si="5"/>
        <v>114.7</v>
      </c>
      <c r="L8" s="3">
        <f t="shared" si="6"/>
        <v>18</v>
      </c>
      <c r="M8" s="3">
        <f t="shared" si="7"/>
        <v>12.727922061357855</v>
      </c>
      <c r="N8" s="4">
        <v>1</v>
      </c>
      <c r="O8" s="5">
        <f t="shared" si="8"/>
        <v>10</v>
      </c>
      <c r="P8" s="2">
        <f t="shared" si="12"/>
        <v>1.1000000000000001</v>
      </c>
      <c r="Q8">
        <v>7</v>
      </c>
      <c r="R8">
        <v>6</v>
      </c>
      <c r="S8">
        <v>7</v>
      </c>
      <c r="T8">
        <f t="shared" si="9"/>
        <v>1</v>
      </c>
      <c r="U8">
        <f t="shared" si="10"/>
        <v>0</v>
      </c>
      <c r="V8">
        <f t="shared" si="11"/>
        <v>0.5</v>
      </c>
    </row>
    <row r="9" spans="1:22" x14ac:dyDescent="0.3">
      <c r="A9" s="5" t="s">
        <v>13</v>
      </c>
      <c r="B9" s="5" t="s">
        <v>14</v>
      </c>
      <c r="C9">
        <v>106.6</v>
      </c>
      <c r="D9">
        <v>106</v>
      </c>
      <c r="F9">
        <f t="shared" si="0"/>
        <v>3</v>
      </c>
      <c r="G9">
        <f t="shared" si="1"/>
        <v>3</v>
      </c>
      <c r="H9">
        <f t="shared" si="2"/>
        <v>0</v>
      </c>
      <c r="I9" s="3">
        <f t="shared" si="3"/>
        <v>212.6</v>
      </c>
      <c r="J9" s="3">
        <f t="shared" si="4"/>
        <v>106.3</v>
      </c>
      <c r="K9" s="3">
        <f t="shared" si="5"/>
        <v>106.3</v>
      </c>
      <c r="L9" s="3">
        <f t="shared" si="6"/>
        <v>0.59999999999999432</v>
      </c>
      <c r="M9" s="3">
        <f t="shared" si="7"/>
        <v>0.42426406871192446</v>
      </c>
      <c r="N9" s="4">
        <v>1</v>
      </c>
      <c r="O9" s="5">
        <f t="shared" si="8"/>
        <v>6</v>
      </c>
      <c r="P9" s="2">
        <f t="shared" si="12"/>
        <v>0.7</v>
      </c>
      <c r="Q9">
        <v>8</v>
      </c>
      <c r="R9">
        <v>9</v>
      </c>
      <c r="S9">
        <v>8</v>
      </c>
      <c r="T9">
        <f t="shared" si="9"/>
        <v>-1</v>
      </c>
      <c r="U9">
        <f t="shared" si="10"/>
        <v>0</v>
      </c>
      <c r="V9">
        <f t="shared" si="11"/>
        <v>-0.5</v>
      </c>
    </row>
    <row r="10" spans="1:22" x14ac:dyDescent="0.3">
      <c r="A10" s="5" t="s">
        <v>11</v>
      </c>
      <c r="B10" s="5" t="s">
        <v>12</v>
      </c>
      <c r="C10">
        <v>81.2</v>
      </c>
      <c r="D10">
        <v>123.7</v>
      </c>
      <c r="F10">
        <f t="shared" si="0"/>
        <v>0</v>
      </c>
      <c r="G10">
        <f t="shared" si="1"/>
        <v>7</v>
      </c>
      <c r="H10">
        <f t="shared" si="2"/>
        <v>0</v>
      </c>
      <c r="I10" s="3">
        <f t="shared" si="3"/>
        <v>204.9</v>
      </c>
      <c r="J10" s="3">
        <f t="shared" si="4"/>
        <v>102.45</v>
      </c>
      <c r="K10" s="3">
        <f t="shared" si="5"/>
        <v>102.45</v>
      </c>
      <c r="L10" s="3">
        <f t="shared" si="6"/>
        <v>42.5</v>
      </c>
      <c r="M10" s="3">
        <f>STDEV(C10:E10)</f>
        <v>30.052038200428271</v>
      </c>
      <c r="N10" s="4">
        <v>1</v>
      </c>
      <c r="O10" s="5">
        <f t="shared" si="8"/>
        <v>7</v>
      </c>
      <c r="P10" s="2">
        <f t="shared" si="12"/>
        <v>0.8</v>
      </c>
      <c r="Q10">
        <v>9</v>
      </c>
      <c r="R10">
        <v>8</v>
      </c>
      <c r="S10">
        <v>9</v>
      </c>
      <c r="T10">
        <f t="shared" si="9"/>
        <v>1</v>
      </c>
      <c r="U10">
        <f t="shared" si="10"/>
        <v>0</v>
      </c>
      <c r="V10">
        <f t="shared" si="11"/>
        <v>0.5</v>
      </c>
    </row>
    <row r="11" spans="1:22" x14ac:dyDescent="0.3">
      <c r="A11" s="5" t="s">
        <v>37</v>
      </c>
      <c r="B11" s="5" t="s">
        <v>38</v>
      </c>
      <c r="C11">
        <v>104.1</v>
      </c>
      <c r="D11">
        <v>91.8</v>
      </c>
      <c r="F11">
        <f t="shared" si="0"/>
        <v>2</v>
      </c>
      <c r="G11">
        <f t="shared" si="1"/>
        <v>0</v>
      </c>
      <c r="H11">
        <f t="shared" si="2"/>
        <v>0</v>
      </c>
      <c r="I11" s="3">
        <f t="shared" si="3"/>
        <v>195.89999999999998</v>
      </c>
      <c r="J11" s="3">
        <f t="shared" si="4"/>
        <v>97.949999999999989</v>
      </c>
      <c r="K11" s="3">
        <f t="shared" si="5"/>
        <v>97.949999999999989</v>
      </c>
      <c r="L11" s="3">
        <f t="shared" si="6"/>
        <v>12.299999999999997</v>
      </c>
      <c r="M11" s="3">
        <f t="shared" si="7"/>
        <v>8.6974134085945334</v>
      </c>
      <c r="N11" s="4">
        <v>1</v>
      </c>
      <c r="O11" s="5">
        <f t="shared" si="8"/>
        <v>2</v>
      </c>
      <c r="P11" s="2">
        <f t="shared" si="12"/>
        <v>0.2</v>
      </c>
      <c r="Q11">
        <v>10</v>
      </c>
      <c r="R11">
        <v>10</v>
      </c>
      <c r="S11">
        <v>10</v>
      </c>
      <c r="T11">
        <f t="shared" si="9"/>
        <v>0</v>
      </c>
    </row>
    <row r="13" spans="1:22" x14ac:dyDescent="0.3">
      <c r="A13" s="1" t="s">
        <v>29</v>
      </c>
      <c r="B13" s="1"/>
      <c r="C13" s="1">
        <f>AVERAGE(C2:C11)</f>
        <v>112.11000000000001</v>
      </c>
      <c r="D13" s="1">
        <f t="shared" ref="D13:S13" si="13">AVERAGE(D2:D11)</f>
        <v>116.33</v>
      </c>
      <c r="E13" s="1" t="e">
        <f t="shared" si="13"/>
        <v>#DIV/0!</v>
      </c>
      <c r="F13" s="1">
        <f t="shared" si="13"/>
        <v>4.5</v>
      </c>
      <c r="G13" s="1">
        <f t="shared" si="13"/>
        <v>4.5</v>
      </c>
      <c r="H13" s="1">
        <f t="shared" si="13"/>
        <v>0</v>
      </c>
      <c r="I13" s="1">
        <f t="shared" si="13"/>
        <v>228.44</v>
      </c>
      <c r="J13" s="1">
        <f t="shared" si="13"/>
        <v>114.22</v>
      </c>
      <c r="K13" s="1">
        <f t="shared" si="13"/>
        <v>114.22</v>
      </c>
      <c r="L13" s="1">
        <f t="shared" si="13"/>
        <v>20.859999999999996</v>
      </c>
      <c r="M13" s="1">
        <f t="shared" si="13"/>
        <v>14.750247455551371</v>
      </c>
      <c r="N13" s="1">
        <f t="shared" si="13"/>
        <v>1</v>
      </c>
      <c r="O13" s="1">
        <f t="shared" si="13"/>
        <v>9</v>
      </c>
      <c r="P13" s="1">
        <f t="shared" si="13"/>
        <v>0.99</v>
      </c>
      <c r="Q13" s="1">
        <f t="shared" si="13"/>
        <v>5.5</v>
      </c>
      <c r="R13" s="1">
        <f t="shared" si="13"/>
        <v>5.5</v>
      </c>
      <c r="S13" s="1">
        <f t="shared" si="13"/>
        <v>5.5</v>
      </c>
      <c r="T13" s="1"/>
    </row>
    <row r="15" spans="1:22" x14ac:dyDescent="0.3">
      <c r="A15" t="s">
        <v>39</v>
      </c>
      <c r="B15">
        <v>10</v>
      </c>
    </row>
    <row r="18" spans="1:5" x14ac:dyDescent="0.3">
      <c r="A18" t="str">
        <f t="shared" ref="A18:E19" si="14">A1</f>
        <v>First Name</v>
      </c>
      <c r="B18" t="str">
        <f t="shared" si="14"/>
        <v>Last Name</v>
      </c>
      <c r="C18" t="str">
        <f t="shared" si="14"/>
        <v>Week 1</v>
      </c>
      <c r="D18" t="str">
        <f t="shared" si="14"/>
        <v>Week 2</v>
      </c>
      <c r="E18" t="str">
        <f t="shared" si="14"/>
        <v>Week 3</v>
      </c>
    </row>
    <row r="19" spans="1:5" x14ac:dyDescent="0.3">
      <c r="A19" t="str">
        <f t="shared" si="14"/>
        <v>Doug</v>
      </c>
      <c r="B19" t="str">
        <f t="shared" si="14"/>
        <v>Walker</v>
      </c>
      <c r="C19">
        <f t="shared" si="14"/>
        <v>110.5</v>
      </c>
      <c r="D19">
        <f t="shared" si="14"/>
        <v>137.69999999999999</v>
      </c>
      <c r="E19">
        <f t="shared" si="14"/>
        <v>0</v>
      </c>
    </row>
    <row r="20" spans="1:5" x14ac:dyDescent="0.3">
      <c r="A20" t="str">
        <f t="shared" ref="A20:B20" si="15">A3</f>
        <v>Chris</v>
      </c>
      <c r="B20" t="str">
        <f t="shared" si="15"/>
        <v>Tolosa</v>
      </c>
      <c r="C20">
        <f t="shared" ref="C20:E28" si="16">C3</f>
        <v>146.6</v>
      </c>
      <c r="D20">
        <f t="shared" si="16"/>
        <v>96.9</v>
      </c>
      <c r="E20">
        <f t="shared" si="16"/>
        <v>0</v>
      </c>
    </row>
    <row r="21" spans="1:5" x14ac:dyDescent="0.3">
      <c r="A21" t="str">
        <f t="shared" ref="A21:B21" si="17">A4</f>
        <v>Bryce</v>
      </c>
      <c r="B21" t="str">
        <f t="shared" si="17"/>
        <v>Rich</v>
      </c>
      <c r="C21">
        <f t="shared" si="16"/>
        <v>122.9</v>
      </c>
      <c r="D21">
        <f t="shared" si="16"/>
        <v>120.3</v>
      </c>
      <c r="E21">
        <f t="shared" si="16"/>
        <v>0</v>
      </c>
    </row>
    <row r="22" spans="1:5" x14ac:dyDescent="0.3">
      <c r="A22" t="str">
        <f t="shared" ref="A22:B22" si="18">A5</f>
        <v>Soma</v>
      </c>
      <c r="B22" t="str">
        <f t="shared" si="18"/>
        <v>Yamaoka</v>
      </c>
      <c r="C22">
        <f t="shared" si="16"/>
        <v>99.6</v>
      </c>
      <c r="D22">
        <f t="shared" si="16"/>
        <v>139.69999999999999</v>
      </c>
      <c r="E22">
        <f t="shared" si="16"/>
        <v>0</v>
      </c>
    </row>
    <row r="23" spans="1:5" x14ac:dyDescent="0.3">
      <c r="A23" t="str">
        <f t="shared" ref="A23:B23" si="19">A6</f>
        <v>Jarrett</v>
      </c>
      <c r="B23" t="str">
        <f t="shared" si="19"/>
        <v>Stichler</v>
      </c>
      <c r="C23">
        <f t="shared" si="16"/>
        <v>114.6</v>
      </c>
      <c r="D23">
        <f t="shared" si="16"/>
        <v>123.1</v>
      </c>
      <c r="E23">
        <f t="shared" si="16"/>
        <v>0</v>
      </c>
    </row>
    <row r="24" spans="1:5" x14ac:dyDescent="0.3">
      <c r="A24" t="str">
        <f t="shared" ref="A24:B24" si="20">A7</f>
        <v>JJ</v>
      </c>
      <c r="B24" t="str">
        <f t="shared" si="20"/>
        <v>Netter</v>
      </c>
      <c r="C24">
        <f t="shared" si="16"/>
        <v>111.3</v>
      </c>
      <c r="D24">
        <f t="shared" si="16"/>
        <v>118.4</v>
      </c>
      <c r="E24">
        <f t="shared" si="16"/>
        <v>0</v>
      </c>
    </row>
    <row r="25" spans="1:5" x14ac:dyDescent="0.3">
      <c r="A25" t="str">
        <f t="shared" ref="A25:B25" si="21">A8</f>
        <v>Anthony</v>
      </c>
      <c r="B25" t="str">
        <f t="shared" si="21"/>
        <v>Nishida</v>
      </c>
      <c r="C25">
        <f t="shared" si="16"/>
        <v>123.7</v>
      </c>
      <c r="D25">
        <f t="shared" si="16"/>
        <v>105.7</v>
      </c>
      <c r="E25">
        <f t="shared" si="16"/>
        <v>0</v>
      </c>
    </row>
    <row r="26" spans="1:5" x14ac:dyDescent="0.3">
      <c r="A26" t="str">
        <f t="shared" ref="A26:B26" si="22">A9</f>
        <v>Brendan</v>
      </c>
      <c r="B26" t="str">
        <f t="shared" si="22"/>
        <v>Nagle</v>
      </c>
      <c r="C26">
        <f t="shared" si="16"/>
        <v>106.6</v>
      </c>
      <c r="D26">
        <f t="shared" si="16"/>
        <v>106</v>
      </c>
      <c r="E26">
        <f t="shared" si="16"/>
        <v>0</v>
      </c>
    </row>
    <row r="27" spans="1:5" x14ac:dyDescent="0.3">
      <c r="A27" t="str">
        <f t="shared" ref="A27:B27" si="23">A10</f>
        <v>Andrew</v>
      </c>
      <c r="B27" t="str">
        <f t="shared" si="23"/>
        <v>Hallacy</v>
      </c>
      <c r="C27">
        <f t="shared" si="16"/>
        <v>81.2</v>
      </c>
      <c r="D27">
        <f t="shared" si="16"/>
        <v>123.7</v>
      </c>
      <c r="E27">
        <f t="shared" si="16"/>
        <v>0</v>
      </c>
    </row>
    <row r="28" spans="1:5" x14ac:dyDescent="0.3">
      <c r="A28" t="str">
        <f t="shared" ref="A28:B28" si="24">A11</f>
        <v>Kris</v>
      </c>
      <c r="B28" t="str">
        <f t="shared" si="24"/>
        <v>Pitton</v>
      </c>
      <c r="C28">
        <f t="shared" si="16"/>
        <v>104.1</v>
      </c>
      <c r="D28">
        <f t="shared" si="16"/>
        <v>91.8</v>
      </c>
      <c r="E28">
        <f t="shared" si="16"/>
        <v>0</v>
      </c>
    </row>
    <row r="32" spans="1:5" x14ac:dyDescent="0.3">
      <c r="A32" t="str">
        <f>A18</f>
        <v>First Name</v>
      </c>
      <c r="B32" t="str">
        <f>B18</f>
        <v>Last Name</v>
      </c>
      <c r="C32" t="str">
        <f>C18</f>
        <v>Week 1</v>
      </c>
      <c r="D32" t="str">
        <f>D18</f>
        <v>Week 2</v>
      </c>
      <c r="E32" t="str">
        <f>E18</f>
        <v>Week 3</v>
      </c>
    </row>
    <row r="33" spans="1:5" x14ac:dyDescent="0.3">
      <c r="A33" t="str">
        <f t="shared" ref="A33:C42" si="25">A19</f>
        <v>Doug</v>
      </c>
      <c r="B33" t="str">
        <f t="shared" si="25"/>
        <v>Walker</v>
      </c>
      <c r="C33">
        <f t="shared" si="25"/>
        <v>110.5</v>
      </c>
      <c r="D33">
        <f t="shared" ref="D33:E42" si="26">C33+D19</f>
        <v>248.2</v>
      </c>
      <c r="E33">
        <f t="shared" si="26"/>
        <v>248.2</v>
      </c>
    </row>
    <row r="34" spans="1:5" x14ac:dyDescent="0.3">
      <c r="A34" t="str">
        <f t="shared" si="25"/>
        <v>Chris</v>
      </c>
      <c r="B34" t="str">
        <f t="shared" si="25"/>
        <v>Tolosa</v>
      </c>
      <c r="C34">
        <f t="shared" si="25"/>
        <v>146.6</v>
      </c>
      <c r="D34">
        <f t="shared" si="26"/>
        <v>243.5</v>
      </c>
      <c r="E34">
        <f t="shared" si="26"/>
        <v>243.5</v>
      </c>
    </row>
    <row r="35" spans="1:5" x14ac:dyDescent="0.3">
      <c r="A35" t="str">
        <f t="shared" si="25"/>
        <v>Bryce</v>
      </c>
      <c r="B35" t="str">
        <f t="shared" si="25"/>
        <v>Rich</v>
      </c>
      <c r="C35">
        <f t="shared" si="25"/>
        <v>122.9</v>
      </c>
      <c r="D35">
        <f t="shared" si="26"/>
        <v>243.2</v>
      </c>
      <c r="E35">
        <f t="shared" si="26"/>
        <v>243.2</v>
      </c>
    </row>
    <row r="36" spans="1:5" x14ac:dyDescent="0.3">
      <c r="A36" t="str">
        <f t="shared" si="25"/>
        <v>Soma</v>
      </c>
      <c r="B36" t="str">
        <f t="shared" si="25"/>
        <v>Yamaoka</v>
      </c>
      <c r="C36">
        <f t="shared" si="25"/>
        <v>99.6</v>
      </c>
      <c r="D36">
        <f t="shared" si="26"/>
        <v>239.29999999999998</v>
      </c>
      <c r="E36">
        <f t="shared" si="26"/>
        <v>239.29999999999998</v>
      </c>
    </row>
    <row r="37" spans="1:5" x14ac:dyDescent="0.3">
      <c r="A37" t="str">
        <f t="shared" si="25"/>
        <v>Jarrett</v>
      </c>
      <c r="B37" t="str">
        <f t="shared" si="25"/>
        <v>Stichler</v>
      </c>
      <c r="C37">
        <f t="shared" si="25"/>
        <v>114.6</v>
      </c>
      <c r="D37">
        <f t="shared" si="26"/>
        <v>237.7</v>
      </c>
      <c r="E37">
        <f t="shared" si="26"/>
        <v>237.7</v>
      </c>
    </row>
    <row r="38" spans="1:5" x14ac:dyDescent="0.3">
      <c r="A38" t="str">
        <f t="shared" si="25"/>
        <v>JJ</v>
      </c>
      <c r="B38" t="str">
        <f t="shared" si="25"/>
        <v>Netter</v>
      </c>
      <c r="C38">
        <f t="shared" si="25"/>
        <v>111.3</v>
      </c>
      <c r="D38">
        <f t="shared" si="26"/>
        <v>229.7</v>
      </c>
      <c r="E38">
        <f t="shared" si="26"/>
        <v>229.7</v>
      </c>
    </row>
    <row r="39" spans="1:5" x14ac:dyDescent="0.3">
      <c r="A39" t="str">
        <f t="shared" si="25"/>
        <v>Anthony</v>
      </c>
      <c r="B39" t="str">
        <f t="shared" si="25"/>
        <v>Nishida</v>
      </c>
      <c r="C39">
        <f t="shared" si="25"/>
        <v>123.7</v>
      </c>
      <c r="D39">
        <f t="shared" si="26"/>
        <v>229.4</v>
      </c>
      <c r="E39">
        <f t="shared" si="26"/>
        <v>229.4</v>
      </c>
    </row>
    <row r="40" spans="1:5" x14ac:dyDescent="0.3">
      <c r="A40" t="str">
        <f t="shared" si="25"/>
        <v>Brendan</v>
      </c>
      <c r="B40" t="str">
        <f t="shared" si="25"/>
        <v>Nagle</v>
      </c>
      <c r="C40">
        <f t="shared" si="25"/>
        <v>106.6</v>
      </c>
      <c r="D40">
        <f t="shared" si="26"/>
        <v>212.6</v>
      </c>
      <c r="E40">
        <f t="shared" si="26"/>
        <v>212.6</v>
      </c>
    </row>
    <row r="41" spans="1:5" x14ac:dyDescent="0.3">
      <c r="A41" t="str">
        <f t="shared" si="25"/>
        <v>Andrew</v>
      </c>
      <c r="B41" t="str">
        <f t="shared" si="25"/>
        <v>Hallacy</v>
      </c>
      <c r="C41">
        <f t="shared" si="25"/>
        <v>81.2</v>
      </c>
      <c r="D41">
        <f t="shared" si="26"/>
        <v>204.9</v>
      </c>
      <c r="E41">
        <f t="shared" si="26"/>
        <v>204.9</v>
      </c>
    </row>
    <row r="42" spans="1:5" x14ac:dyDescent="0.3">
      <c r="A42" t="str">
        <f t="shared" si="25"/>
        <v>Kris</v>
      </c>
      <c r="B42" t="str">
        <f t="shared" si="25"/>
        <v>Pitton</v>
      </c>
      <c r="C42">
        <f t="shared" si="25"/>
        <v>104.1</v>
      </c>
      <c r="D42">
        <f t="shared" si="26"/>
        <v>195.89999999999998</v>
      </c>
      <c r="E42">
        <f t="shared" si="26"/>
        <v>195.89999999999998</v>
      </c>
    </row>
  </sheetData>
  <sortState ref="A2:V11">
    <sortCondition descending="1" ref="N2:N11"/>
    <sortCondition descending="1" ref="I2:I11"/>
  </sortState>
  <conditionalFormatting sqref="F2:H11">
    <cfRule type="cellIs" dxfId="25" priority="5" operator="equal">
      <formula>0</formula>
    </cfRule>
    <cfRule type="cellIs" dxfId="24" priority="6" operator="equal">
      <formula>13</formula>
    </cfRule>
    <cfRule type="cellIs" dxfId="23" priority="7" operator="lessThan">
      <formula>13/2</formula>
    </cfRule>
    <cfRule type="cellIs" dxfId="22" priority="8" operator="greaterThan">
      <formula>6.5</formula>
    </cfRule>
  </conditionalFormatting>
  <conditionalFormatting sqref="Q2:S11">
    <cfRule type="cellIs" dxfId="21" priority="1" operator="lessThan">
      <formula>$Q$13</formula>
    </cfRule>
    <cfRule type="cellIs" dxfId="20" priority="2" operator="greaterThan">
      <formula>$Q$13</formula>
    </cfRule>
  </conditionalFormatting>
  <conditionalFormatting sqref="I2:I11">
    <cfRule type="cellIs" dxfId="19" priority="225" operator="greaterThan">
      <formula>$I$13*1.1</formula>
    </cfRule>
    <cfRule type="cellIs" dxfId="18" priority="226" operator="greaterThan">
      <formula>$I$13*1.05</formula>
    </cfRule>
    <cfRule type="cellIs" dxfId="17" priority="227" operator="between">
      <formula>$I$13*0.95</formula>
      <formula>$I$13*1.05</formula>
    </cfRule>
    <cfRule type="cellIs" dxfId="16" priority="228" operator="lessThan">
      <formula>$I$13*0.9</formula>
    </cfRule>
    <cfRule type="cellIs" dxfId="15" priority="229" operator="lessThan">
      <formula>$I$13*0.95</formula>
    </cfRule>
  </conditionalFormatting>
  <conditionalFormatting sqref="J2:J11">
    <cfRule type="cellIs" dxfId="14" priority="235" operator="greaterThan">
      <formula>$J$13*1.1</formula>
    </cfRule>
    <cfRule type="cellIs" dxfId="13" priority="236" operator="lessThan">
      <formula>$J$13*0.9</formula>
    </cfRule>
    <cfRule type="cellIs" dxfId="12" priority="237" operator="lessThan">
      <formula>$J$13*0.95</formula>
    </cfRule>
    <cfRule type="cellIs" dxfId="11" priority="238" operator="between">
      <formula>$J$13*0.95</formula>
      <formula>$J$13*1.05</formula>
    </cfRule>
    <cfRule type="cellIs" dxfId="10" priority="239" operator="greaterThan">
      <formula>$J$13*1.05</formula>
    </cfRule>
  </conditionalFormatting>
  <conditionalFormatting sqref="T2:T1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">
    <cfRule type="cellIs" dxfId="9" priority="247" operator="lessThan">
      <formula>$K$13*0.9</formula>
    </cfRule>
    <cfRule type="cellIs" dxfId="8" priority="248" operator="lessThan">
      <formula>$K$13*0.95</formula>
    </cfRule>
    <cfRule type="cellIs" dxfId="7" priority="249" operator="between">
      <formula>$K$13*0.95</formula>
      <formula>$K$13*1.05</formula>
    </cfRule>
    <cfRule type="cellIs" dxfId="6" priority="250" operator="greaterThan">
      <formula>$K$13*1.1</formula>
    </cfRule>
    <cfRule type="cellIs" dxfId="5" priority="251" operator="greaterThan">
      <formula>$K$13*1.05</formula>
    </cfRule>
  </conditionalFormatting>
  <conditionalFormatting sqref="L2:L1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1">
    <cfRule type="cellIs" dxfId="4" priority="261" operator="lessThan">
      <formula>$O$13*0.8</formula>
    </cfRule>
    <cfRule type="cellIs" dxfId="3" priority="262" operator="lessThan">
      <formula>$O$13*0.9</formula>
    </cfRule>
    <cfRule type="cellIs" dxfId="2" priority="263" operator="between">
      <formula>$O$13*0.9</formula>
      <formula>$O$13*1.1</formula>
    </cfRule>
    <cfRule type="cellIs" dxfId="1" priority="264" operator="greaterThan">
      <formula>$O$13*1.25</formula>
    </cfRule>
    <cfRule type="cellIs" dxfId="0" priority="265" operator="greaterThan">
      <formula>$O$13*1.1</formula>
    </cfRule>
  </conditionalFormatting>
  <conditionalFormatting sqref="U2:U1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16" sqref="D16"/>
    </sheetView>
  </sheetViews>
  <sheetFormatPr defaultColWidth="11.19921875" defaultRowHeight="15.6" x14ac:dyDescent="0.3"/>
  <sheetData>
    <row r="1" spans="1:4" x14ac:dyDescent="0.3">
      <c r="A1" s="6" t="s">
        <v>32</v>
      </c>
      <c r="B1" s="6"/>
      <c r="C1" s="6"/>
      <c r="D1" s="6"/>
    </row>
    <row r="2" spans="1:4" x14ac:dyDescent="0.3">
      <c r="A2" s="7" t="s">
        <v>0</v>
      </c>
      <c r="B2" s="7"/>
      <c r="C2" s="7"/>
      <c r="D2" s="7"/>
    </row>
    <row r="3" spans="1:4" x14ac:dyDescent="0.3">
      <c r="A3" t="s">
        <v>12</v>
      </c>
      <c r="B3">
        <v>81.2</v>
      </c>
      <c r="C3">
        <v>111.3</v>
      </c>
      <c r="D3" t="s">
        <v>24</v>
      </c>
    </row>
    <row r="4" spans="1:4" x14ac:dyDescent="0.3">
      <c r="A4" t="s">
        <v>38</v>
      </c>
      <c r="B4">
        <v>104.1</v>
      </c>
      <c r="C4">
        <v>99.6</v>
      </c>
      <c r="D4" t="s">
        <v>26</v>
      </c>
    </row>
    <row r="5" spans="1:4" x14ac:dyDescent="0.3">
      <c r="A5" t="s">
        <v>25</v>
      </c>
      <c r="B5">
        <v>146.6</v>
      </c>
      <c r="C5">
        <v>110.5</v>
      </c>
      <c r="D5" t="s">
        <v>27</v>
      </c>
    </row>
    <row r="6" spans="1:4" x14ac:dyDescent="0.3">
      <c r="A6" t="s">
        <v>18</v>
      </c>
      <c r="B6">
        <v>114.6</v>
      </c>
      <c r="C6">
        <v>123.7</v>
      </c>
      <c r="D6" t="s">
        <v>16</v>
      </c>
    </row>
    <row r="7" spans="1:4" x14ac:dyDescent="0.3">
      <c r="A7" t="s">
        <v>14</v>
      </c>
      <c r="B7">
        <v>106.6</v>
      </c>
      <c r="C7">
        <v>122.9</v>
      </c>
      <c r="D7" t="s">
        <v>28</v>
      </c>
    </row>
    <row r="8" spans="1:4" x14ac:dyDescent="0.3">
      <c r="A8" s="7" t="s">
        <v>1</v>
      </c>
      <c r="B8" s="7"/>
      <c r="C8" s="7"/>
      <c r="D8" s="7"/>
    </row>
    <row r="9" spans="1:4" x14ac:dyDescent="0.3">
      <c r="A9" t="s">
        <v>12</v>
      </c>
      <c r="B9">
        <v>123.7</v>
      </c>
      <c r="C9">
        <v>91.8</v>
      </c>
      <c r="D9" t="s">
        <v>38</v>
      </c>
    </row>
    <row r="10" spans="1:4" x14ac:dyDescent="0.3">
      <c r="A10" t="s">
        <v>16</v>
      </c>
      <c r="B10">
        <v>105.7</v>
      </c>
      <c r="C10">
        <v>106</v>
      </c>
      <c r="D10" t="s">
        <v>14</v>
      </c>
    </row>
    <row r="11" spans="1:4" x14ac:dyDescent="0.3">
      <c r="A11" t="s">
        <v>28</v>
      </c>
      <c r="B11">
        <v>120.3</v>
      </c>
      <c r="C11">
        <v>137.69999999999999</v>
      </c>
      <c r="D11" t="s">
        <v>27</v>
      </c>
    </row>
    <row r="12" spans="1:4" x14ac:dyDescent="0.3">
      <c r="A12" t="s">
        <v>18</v>
      </c>
      <c r="B12">
        <v>123.1</v>
      </c>
      <c r="C12">
        <v>118.4</v>
      </c>
      <c r="D12" t="s">
        <v>24</v>
      </c>
    </row>
    <row r="13" spans="1:4" x14ac:dyDescent="0.3">
      <c r="A13" t="s">
        <v>26</v>
      </c>
      <c r="B13">
        <v>139.69999999999999</v>
      </c>
      <c r="C13">
        <v>96.9</v>
      </c>
      <c r="D13" t="s">
        <v>25</v>
      </c>
    </row>
  </sheetData>
  <mergeCells count="3">
    <mergeCell ref="A1:D1"/>
    <mergeCell ref="A2:D2"/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0F55-5B73-4875-88F0-BAA707131F5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OldData</vt:lpstr>
      <vt:lpstr>NewData</vt:lpstr>
      <vt:lpstr>NewResults</vt:lpstr>
      <vt:lpstr>Total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</cp:lastModifiedBy>
  <dcterms:created xsi:type="dcterms:W3CDTF">2017-09-26T14:51:09Z</dcterms:created>
  <dcterms:modified xsi:type="dcterms:W3CDTF">2018-09-19T23:23:32Z</dcterms:modified>
</cp:coreProperties>
</file>