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raLab\Documents\fireplaceAharaLab\takashoIEEE結果CSV\"/>
    </mc:Choice>
  </mc:AlternateContent>
  <xr:revisionPtr revIDLastSave="0" documentId="13_ncr:1_{CE03ECE0-E1C2-468D-84B4-7973CE0D129F}" xr6:coauthVersionLast="47" xr6:coauthVersionMax="47" xr10:uidLastSave="{00000000-0000-0000-0000-000000000000}"/>
  <bookViews>
    <workbookView xWindow="28680" yWindow="-120" windowWidth="29040" windowHeight="15840" xr2:uid="{9EE5AC19-459F-4FD4-B633-AB8EA678AFE7}"/>
  </bookViews>
  <sheets>
    <sheet name="Sheet1" sheetId="1" r:id="rId1"/>
  </sheets>
  <definedNames>
    <definedName name="_xlnm._FilterDatabase" localSheetId="0" hidden="1">Sheet1!$C$20:$F$36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K35" i="1"/>
  <c r="L32" i="1"/>
  <c r="K32" i="1"/>
  <c r="K22" i="1"/>
  <c r="L22" i="1"/>
  <c r="K30" i="1" l="1"/>
  <c r="L30" i="1"/>
  <c r="L29" i="1"/>
  <c r="K29" i="1"/>
  <c r="L28" i="1"/>
  <c r="K28" i="1"/>
  <c r="L27" i="1"/>
  <c r="K27" i="1"/>
  <c r="M27" i="1"/>
  <c r="J27" i="1" s="1"/>
  <c r="N27" i="1" s="1"/>
  <c r="M28" i="1"/>
  <c r="J28" i="1" s="1"/>
  <c r="N28" i="1" s="1"/>
  <c r="M29" i="1"/>
  <c r="J29" i="1" s="1"/>
  <c r="N29" i="1" s="1"/>
  <c r="M30" i="1"/>
  <c r="J30" i="1" s="1"/>
  <c r="N30" i="1" s="1"/>
  <c r="J31" i="1"/>
  <c r="N31" i="1" s="1"/>
  <c r="K31" i="1"/>
  <c r="L31" i="1"/>
  <c r="M31" i="1"/>
  <c r="M32" i="1"/>
  <c r="J32" i="1" s="1"/>
  <c r="N32" i="1" s="1"/>
  <c r="L23" i="1"/>
  <c r="M23" i="1" s="1"/>
  <c r="K23" i="1"/>
  <c r="K33" i="1"/>
  <c r="L34" i="1"/>
  <c r="K34" i="1"/>
  <c r="L38" i="1"/>
  <c r="M38" i="1" s="1"/>
  <c r="K38" i="1"/>
  <c r="L37" i="1"/>
  <c r="M37" i="1" s="1"/>
  <c r="K37" i="1"/>
  <c r="L36" i="1"/>
  <c r="M36" i="1" s="1"/>
  <c r="J36" i="1" s="1"/>
  <c r="N36" i="1" s="1"/>
  <c r="K36" i="1"/>
  <c r="M34" i="1"/>
  <c r="M35" i="1"/>
  <c r="J35" i="1" s="1"/>
  <c r="L33" i="1"/>
  <c r="M33" i="1" s="1"/>
  <c r="L21" i="1"/>
  <c r="M21" i="1" s="1"/>
  <c r="K21" i="1"/>
  <c r="L26" i="1"/>
  <c r="M26" i="1" s="1"/>
  <c r="K26" i="1"/>
  <c r="L25" i="1"/>
  <c r="M25" i="1" s="1"/>
  <c r="J25" i="1" s="1"/>
  <c r="N25" i="1" s="1"/>
  <c r="K25" i="1"/>
  <c r="L24" i="1"/>
  <c r="M24" i="1" s="1"/>
  <c r="K24" i="1"/>
  <c r="M22" i="1"/>
  <c r="N2" i="1"/>
  <c r="P4" i="1"/>
  <c r="Q4" i="1" s="1"/>
  <c r="N4" i="1" s="1"/>
  <c r="R4" i="1" s="1"/>
  <c r="O4" i="1"/>
  <c r="P19" i="1"/>
  <c r="Q19" i="1" s="1"/>
  <c r="O19" i="1"/>
  <c r="P18" i="1"/>
  <c r="Q18" i="1" s="1"/>
  <c r="N18" i="1" s="1"/>
  <c r="R18" i="1" s="1"/>
  <c r="O18" i="1"/>
  <c r="Q17" i="1"/>
  <c r="N17" i="1" s="1"/>
  <c r="R17" i="1" s="1"/>
  <c r="P17" i="1"/>
  <c r="O17" i="1"/>
  <c r="P16" i="1"/>
  <c r="Q16" i="1" s="1"/>
  <c r="N16" i="1" s="1"/>
  <c r="R16" i="1" s="1"/>
  <c r="O16" i="1"/>
  <c r="P15" i="1"/>
  <c r="Q15" i="1" s="1"/>
  <c r="O15" i="1"/>
  <c r="P14" i="1"/>
  <c r="Q14" i="1" s="1"/>
  <c r="N14" i="1" s="1"/>
  <c r="R14" i="1" s="1"/>
  <c r="O14" i="1"/>
  <c r="P13" i="1"/>
  <c r="Q13" i="1" s="1"/>
  <c r="N13" i="1" s="1"/>
  <c r="R13" i="1" s="1"/>
  <c r="O13" i="1"/>
  <c r="P12" i="1"/>
  <c r="Q12" i="1" s="1"/>
  <c r="O12" i="1"/>
  <c r="P11" i="1"/>
  <c r="Q11" i="1" s="1"/>
  <c r="N11" i="1" s="1"/>
  <c r="R11" i="1" s="1"/>
  <c r="O11" i="1"/>
  <c r="P10" i="1"/>
  <c r="Q10" i="1" s="1"/>
  <c r="N10" i="1" s="1"/>
  <c r="R10" i="1" s="1"/>
  <c r="O10" i="1"/>
  <c r="P9" i="1"/>
  <c r="Q9" i="1" s="1"/>
  <c r="N9" i="1" s="1"/>
  <c r="R9" i="1" s="1"/>
  <c r="O9" i="1"/>
  <c r="P8" i="1"/>
  <c r="Q8" i="1" s="1"/>
  <c r="N8" i="1" s="1"/>
  <c r="R8" i="1" s="1"/>
  <c r="O8" i="1"/>
  <c r="P7" i="1"/>
  <c r="Q7" i="1" s="1"/>
  <c r="O7" i="1"/>
  <c r="N7" i="1" s="1"/>
  <c r="R7" i="1" s="1"/>
  <c r="P6" i="1"/>
  <c r="Q6" i="1" s="1"/>
  <c r="N6" i="1" s="1"/>
  <c r="R6" i="1" s="1"/>
  <c r="O6" i="1"/>
  <c r="Q5" i="1"/>
  <c r="N5" i="1" s="1"/>
  <c r="R5" i="1" s="1"/>
  <c r="P5" i="1"/>
  <c r="O5" i="1"/>
  <c r="P3" i="1"/>
  <c r="Q3" i="1" s="1"/>
  <c r="O3" i="1"/>
  <c r="P2" i="1"/>
  <c r="Q2" i="1" s="1"/>
  <c r="O2" i="1"/>
  <c r="H8" i="1"/>
  <c r="I8" i="1" s="1"/>
  <c r="H17" i="1"/>
  <c r="I17" i="1" s="1"/>
  <c r="G8" i="1"/>
  <c r="G9" i="1"/>
  <c r="H9" i="1" s="1"/>
  <c r="G10" i="1"/>
  <c r="H10" i="1" s="1"/>
  <c r="J10" i="1" s="1"/>
  <c r="G11" i="1"/>
  <c r="H11" i="1" s="1"/>
  <c r="G12" i="1"/>
  <c r="H12" i="1" s="1"/>
  <c r="G13" i="1"/>
  <c r="H13" i="1" s="1"/>
  <c r="G14" i="1"/>
  <c r="H14" i="1" s="1"/>
  <c r="J14" i="1" s="1"/>
  <c r="G15" i="1"/>
  <c r="H15" i="1" s="1"/>
  <c r="G16" i="1"/>
  <c r="H16" i="1" s="1"/>
  <c r="G17" i="1"/>
  <c r="J7" i="1"/>
  <c r="G2" i="1"/>
  <c r="H7" i="1"/>
  <c r="I7" i="1" s="1"/>
  <c r="H2" i="1"/>
  <c r="J2" i="1" s="1"/>
  <c r="G3" i="1"/>
  <c r="H3" i="1" s="1"/>
  <c r="G4" i="1"/>
  <c r="H4" i="1" s="1"/>
  <c r="G5" i="1"/>
  <c r="H5" i="1" s="1"/>
  <c r="G6" i="1"/>
  <c r="H6" i="1" s="1"/>
  <c r="G7" i="1"/>
  <c r="J21" i="1" l="1"/>
  <c r="J37" i="1"/>
  <c r="N37" i="1" s="1"/>
  <c r="J38" i="1"/>
  <c r="N38" i="1" s="1"/>
  <c r="N35" i="1"/>
  <c r="J34" i="1"/>
  <c r="N34" i="1" s="1"/>
  <c r="J33" i="1"/>
  <c r="N33" i="1"/>
  <c r="J23" i="1"/>
  <c r="N23" i="1" s="1"/>
  <c r="J22" i="1"/>
  <c r="N22" i="1" s="1"/>
  <c r="J26" i="1"/>
  <c r="N26" i="1" s="1"/>
  <c r="J24" i="1"/>
  <c r="N24" i="1" s="1"/>
  <c r="N21" i="1"/>
  <c r="R2" i="1"/>
  <c r="N12" i="1"/>
  <c r="R12" i="1" s="1"/>
  <c r="N15" i="1"/>
  <c r="R15" i="1" s="1"/>
  <c r="N19" i="1"/>
  <c r="R19" i="1" s="1"/>
  <c r="N3" i="1"/>
  <c r="R3" i="1" s="1"/>
  <c r="J12" i="1"/>
  <c r="I12" i="1"/>
  <c r="J4" i="1"/>
  <c r="I4" i="1"/>
  <c r="I3" i="1"/>
  <c r="J3" i="1"/>
  <c r="I5" i="1"/>
  <c r="J5" i="1"/>
  <c r="I6" i="1"/>
  <c r="J6" i="1"/>
  <c r="I2" i="1"/>
  <c r="I10" i="1"/>
  <c r="J17" i="1"/>
  <c r="I16" i="1"/>
  <c r="J16" i="1"/>
  <c r="J15" i="1"/>
  <c r="I15" i="1"/>
  <c r="I14" i="1"/>
  <c r="I13" i="1"/>
  <c r="J13" i="1"/>
  <c r="I11" i="1"/>
  <c r="J11" i="1"/>
  <c r="J9" i="1"/>
  <c r="I9" i="1"/>
  <c r="J8" i="1"/>
</calcChain>
</file>

<file path=xl/sharedStrings.xml><?xml version="1.0" encoding="utf-8"?>
<sst xmlns="http://schemas.openxmlformats.org/spreadsheetml/2006/main" count="103" uniqueCount="85">
  <si>
    <t>先マナ</t>
    <rPh sb="0" eb="1">
      <t>サキ</t>
    </rPh>
    <phoneticPr fontId="1"/>
  </si>
  <si>
    <t>先初期手札</t>
    <rPh sb="0" eb="1">
      <t>サキ</t>
    </rPh>
    <rPh sb="1" eb="3">
      <t>ショキ</t>
    </rPh>
    <rPh sb="3" eb="5">
      <t>テフダ</t>
    </rPh>
    <phoneticPr fontId="1"/>
  </si>
  <si>
    <t>後マナ</t>
    <rPh sb="0" eb="1">
      <t>アト</t>
    </rPh>
    <phoneticPr fontId="1"/>
  </si>
  <si>
    <t>後手手札</t>
    <rPh sb="0" eb="2">
      <t>ゴテ</t>
    </rPh>
    <rPh sb="2" eb="4">
      <t>テフダ</t>
    </rPh>
    <phoneticPr fontId="1"/>
  </si>
  <si>
    <t>先勝率</t>
    <rPh sb="0" eb="1">
      <t>サキ</t>
    </rPh>
    <rPh sb="1" eb="3">
      <t>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</si>
  <si>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</si>
  <si>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</si>
  <si>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</si>
  <si>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</si>
  <si>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ラベル</t>
    <phoneticPr fontId="1"/>
  </si>
  <si>
    <t>勝率</t>
    <rPh sb="0" eb="2">
      <t>ショウリツ</t>
    </rPh>
    <phoneticPr fontId="1"/>
  </si>
  <si>
    <t>1-3-1-3</t>
    <phoneticPr fontId="1"/>
  </si>
  <si>
    <t>1-3-1-4</t>
    <phoneticPr fontId="1"/>
  </si>
  <si>
    <t>1-3-2-3</t>
    <phoneticPr fontId="1"/>
  </si>
  <si>
    <t>1-3-2-4</t>
    <phoneticPr fontId="1"/>
  </si>
  <si>
    <t>1-4-1-3</t>
    <phoneticPr fontId="1"/>
  </si>
  <si>
    <t>1-4-2-3</t>
    <phoneticPr fontId="1"/>
  </si>
  <si>
    <t>1-4-2-4</t>
    <phoneticPr fontId="1"/>
  </si>
  <si>
    <t>2-3-1-3</t>
    <phoneticPr fontId="1"/>
  </si>
  <si>
    <t>2-3-1-4</t>
    <phoneticPr fontId="1"/>
  </si>
  <si>
    <t>2-3-2-3</t>
    <phoneticPr fontId="1"/>
  </si>
  <si>
    <t>2-3-2-4</t>
    <phoneticPr fontId="1"/>
  </si>
  <si>
    <t>2-4-1-3</t>
    <phoneticPr fontId="1"/>
  </si>
  <si>
    <t>2-4-1-4</t>
    <phoneticPr fontId="1"/>
  </si>
  <si>
    <t>2-4-2-3</t>
    <phoneticPr fontId="1"/>
  </si>
  <si>
    <t>2-4-2-4</t>
    <phoneticPr fontId="1"/>
  </si>
  <si>
    <t>1-4-1-4</t>
    <phoneticPr fontId="1"/>
  </si>
  <si>
    <t>平均先行リーサルターン数</t>
    <rPh sb="0" eb="2">
      <t>ヘイキン</t>
    </rPh>
    <rPh sb="2" eb="4">
      <t>センコウ</t>
    </rPh>
    <rPh sb="11" eb="12">
      <t>スウ</t>
    </rPh>
    <phoneticPr fontId="1"/>
  </si>
  <si>
    <t>平均後行リーサルターン数</t>
    <rPh sb="0" eb="2">
      <t>ヘイキン</t>
    </rPh>
    <rPh sb="2" eb="3">
      <t>アト</t>
    </rPh>
    <rPh sb="3" eb="4">
      <t>ギョウ</t>
    </rPh>
    <rPh sb="11" eb="12">
      <t>スウ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</si>
  <si>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</si>
  <si>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</si>
  <si>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</si>
  <si>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</si>
  <si>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</si>
  <si>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</si>
  <si>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</si>
  <si>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</si>
  <si>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</si>
  <si>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</si>
  <si>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</si>
  <si>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</si>
  <si>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</si>
  <si>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</si>
  <si>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</si>
  <si>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</si>
  <si>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A-B</t>
    <phoneticPr fontId="1"/>
  </si>
  <si>
    <t>B-C</t>
    <phoneticPr fontId="1"/>
  </si>
  <si>
    <t>A-C</t>
    <phoneticPr fontId="1"/>
  </si>
  <si>
    <t>D-E</t>
    <phoneticPr fontId="1"/>
  </si>
  <si>
    <t>E-F</t>
    <phoneticPr fontId="1"/>
  </si>
  <si>
    <t>D-F</t>
    <phoneticPr fontId="1"/>
  </si>
  <si>
    <t>G-H</t>
    <phoneticPr fontId="1"/>
  </si>
  <si>
    <t>H-I</t>
    <phoneticPr fontId="1"/>
  </si>
  <si>
    <t>G-I</t>
    <phoneticPr fontId="1"/>
  </si>
  <si>
    <t>A-D</t>
    <phoneticPr fontId="1"/>
  </si>
  <si>
    <t>A-G</t>
    <phoneticPr fontId="1"/>
  </si>
  <si>
    <t>D-G</t>
    <phoneticPr fontId="1"/>
  </si>
  <si>
    <t>B-E</t>
    <phoneticPr fontId="1"/>
  </si>
  <si>
    <t>B-H</t>
    <phoneticPr fontId="1"/>
  </si>
  <si>
    <t>E-H</t>
    <phoneticPr fontId="1"/>
  </si>
  <si>
    <t>C-F</t>
    <phoneticPr fontId="1"/>
  </si>
  <si>
    <t>C-I</t>
    <phoneticPr fontId="1"/>
  </si>
  <si>
    <t>F-I</t>
    <phoneticPr fontId="1"/>
  </si>
  <si>
    <t>ABCD</t>
    <phoneticPr fontId="1"/>
  </si>
  <si>
    <t>AB</t>
    <phoneticPr fontId="1"/>
  </si>
  <si>
    <t>AC</t>
    <phoneticPr fontId="1"/>
  </si>
  <si>
    <t>AD</t>
    <phoneticPr fontId="1"/>
  </si>
  <si>
    <t>BC</t>
    <phoneticPr fontId="1"/>
  </si>
  <si>
    <t>BD</t>
    <phoneticPr fontId="1"/>
  </si>
  <si>
    <t>CD</t>
    <phoneticPr fontId="1"/>
  </si>
  <si>
    <t>p値</t>
    <rPh sb="1" eb="2">
      <t>チ</t>
    </rPh>
    <phoneticPr fontId="1"/>
  </si>
  <si>
    <t>MNOP</t>
    <phoneticPr fontId="1"/>
  </si>
  <si>
    <t>MN</t>
    <phoneticPr fontId="1"/>
  </si>
  <si>
    <t>MO</t>
    <phoneticPr fontId="1"/>
  </si>
  <si>
    <t>MP</t>
    <phoneticPr fontId="1"/>
  </si>
  <si>
    <t>NO</t>
    <phoneticPr fontId="1"/>
  </si>
  <si>
    <t>NP</t>
    <phoneticPr fontId="1"/>
  </si>
  <si>
    <t>OP</t>
    <phoneticPr fontId="1"/>
  </si>
  <si>
    <t>EFGH</t>
    <phoneticPr fontId="1"/>
  </si>
  <si>
    <t>EF</t>
    <phoneticPr fontId="1"/>
  </si>
  <si>
    <t>EG</t>
    <phoneticPr fontId="1"/>
  </si>
  <si>
    <t>EH</t>
    <phoneticPr fontId="1"/>
  </si>
  <si>
    <t>GF</t>
    <phoneticPr fontId="1"/>
  </si>
  <si>
    <t>GH</t>
    <phoneticPr fontId="1"/>
  </si>
  <si>
    <t>FH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</si>
</sst>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Sheet1!$D$20</c:f>
              <c:strCache>
                <c:ptCount val="1"/>
                <c:pt idx="0">
                  <c:v>推定下限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Sheet1!$C$21:$C$36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2-3-1-3</c:v>
                </c:pt>
                <c:pt idx="3">
                  <c:v>2-3-1-4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Sheet1!$D$21:$D$36</c:f>
              <c:numCache>
                <c:formatCode>General</c:formatCode>
                <c:ptCount val="16"/>
                <c:pt idx="0">
                  <c:v>0.79033327026870337</c:v>
                </c:pt>
                <c:pt idx="1">
                  <c:v>0.78353737475576812</c:v>
                </c:pt>
                <c:pt idx="2">
                  <c:v>0.76934745896100243</c:v>
                </c:pt>
                <c:pt idx="3">
                  <c:v>0.76934745896100243</c:v>
                </c:pt>
                <c:pt idx="4">
                  <c:v>0.60335262054908056</c:v>
                </c:pt>
                <c:pt idx="5">
                  <c:v>0.58377201854005223</c:v>
                </c:pt>
                <c:pt idx="6">
                  <c:v>0.58226647442812884</c:v>
                </c:pt>
                <c:pt idx="7">
                  <c:v>0.57754970354612023</c:v>
                </c:pt>
                <c:pt idx="8">
                  <c:v>0.55939355211710018</c:v>
                </c:pt>
                <c:pt idx="9">
                  <c:v>0.55488165222464492</c:v>
                </c:pt>
                <c:pt idx="10">
                  <c:v>0.5528766248884065</c:v>
                </c:pt>
                <c:pt idx="11">
                  <c:v>0.54776453139623504</c:v>
                </c:pt>
                <c:pt idx="12">
                  <c:v>0.35984026748287623</c:v>
                </c:pt>
                <c:pt idx="13">
                  <c:v>0.33657658227460507</c:v>
                </c:pt>
                <c:pt idx="14">
                  <c:v>0.33508615875665304</c:v>
                </c:pt>
                <c:pt idx="15">
                  <c:v>0.31671282199724177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E-44D0-9229-ABFDD19EB8EC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推定上限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Sheet1!$C$21:$C$36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2-3-1-3</c:v>
                </c:pt>
                <c:pt idx="3">
                  <c:v>2-3-1-4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Sheet1!$E$21:$E$36</c:f>
              <c:numCache>
                <c:formatCode>General</c:formatCode>
                <c:ptCount val="16"/>
                <c:pt idx="0">
                  <c:v>0.80606672973129667</c:v>
                </c:pt>
                <c:pt idx="1">
                  <c:v>0.79946262524423184</c:v>
                </c:pt>
                <c:pt idx="2">
                  <c:v>0.78565254103899751</c:v>
                </c:pt>
                <c:pt idx="3">
                  <c:v>0.78565254103899751</c:v>
                </c:pt>
                <c:pt idx="4">
                  <c:v>0.62244737945091944</c:v>
                </c:pt>
                <c:pt idx="5">
                  <c:v>0.60302798145994785</c:v>
                </c:pt>
                <c:pt idx="6">
                  <c:v>0.60153352557187112</c:v>
                </c:pt>
                <c:pt idx="7">
                  <c:v>0.59685029645387988</c:v>
                </c:pt>
                <c:pt idx="8">
                  <c:v>0.57880644788289992</c:v>
                </c:pt>
                <c:pt idx="9">
                  <c:v>0.57431834777535506</c:v>
                </c:pt>
                <c:pt idx="10">
                  <c:v>0.57232337511159348</c:v>
                </c:pt>
                <c:pt idx="11">
                  <c:v>0.56723546860376495</c:v>
                </c:pt>
                <c:pt idx="12">
                  <c:v>0.3787597325171238</c:v>
                </c:pt>
                <c:pt idx="13">
                  <c:v>0.3552234177253949</c:v>
                </c:pt>
                <c:pt idx="14">
                  <c:v>0.35371384124334693</c:v>
                </c:pt>
                <c:pt idx="15">
                  <c:v>0.33508717800275828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E-44D0-9229-ABFDD19EB8EC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勝率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Sheet1!$C$21:$C$36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2-3-1-3</c:v>
                </c:pt>
                <c:pt idx="3">
                  <c:v>2-3-1-4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Sheet1!$F$21:$F$36</c:f>
              <c:numCache>
                <c:formatCode>General</c:formatCode>
                <c:ptCount val="16"/>
                <c:pt idx="0">
                  <c:v>0.79820000000000002</c:v>
                </c:pt>
                <c:pt idx="1">
                  <c:v>0.79149999999999998</c:v>
                </c:pt>
                <c:pt idx="2">
                  <c:v>0.78120000000000001</c:v>
                </c:pt>
                <c:pt idx="3">
                  <c:v>0.77749999999999997</c:v>
                </c:pt>
                <c:pt idx="4">
                  <c:v>0.6129</c:v>
                </c:pt>
                <c:pt idx="5">
                  <c:v>0.59340000000000004</c:v>
                </c:pt>
                <c:pt idx="6">
                  <c:v>0.59189999999999998</c:v>
                </c:pt>
                <c:pt idx="7">
                  <c:v>0.58720000000000006</c:v>
                </c:pt>
                <c:pt idx="8">
                  <c:v>0.56910000000000005</c:v>
                </c:pt>
                <c:pt idx="9">
                  <c:v>0.56459999999999999</c:v>
                </c:pt>
                <c:pt idx="10">
                  <c:v>0.56259999999999999</c:v>
                </c:pt>
                <c:pt idx="11">
                  <c:v>0.5575</c:v>
                </c:pt>
                <c:pt idx="12">
                  <c:v>0.36930000000000002</c:v>
                </c:pt>
                <c:pt idx="13">
                  <c:v>0.34589999999999999</c:v>
                </c:pt>
                <c:pt idx="14">
                  <c:v>0.34439999999999998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E-44D0-9229-ABFDD19E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190471487"/>
        <c:axId val="1190473567"/>
      </c:stockChart>
      <c:catAx>
        <c:axId val="11904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473567"/>
        <c:crosses val="autoZero"/>
        <c:auto val="1"/>
        <c:lblAlgn val="ctr"/>
        <c:lblOffset val="100"/>
        <c:noMultiLvlLbl val="0"/>
      </c:catAx>
      <c:valAx>
        <c:axId val="119047356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4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459105</xdr:colOff>
      <xdr:row>22</xdr:row>
      <xdr:rowOff>9525</xdr:rowOff>
    </xdr:from>
    <xdr:to>
      <xdr:col>25</xdr:col>
      <xdr:colOff>263302</xdr:colOff>
      <xdr:row>41</xdr:row>
      <xdr:rowOff>117698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A13F9B-F750-4FA2-B588-DA136751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83BC-3F20-41EC-8F96-A1E0479E65FD}">
  <dimension ref="A1:R38"/>
  <sheetViews>
    <sheetView tabSelected="1" topLeftCell="A16" zoomScaleNormal="100" workbookViewId="0">
      <selection activeCell="N36" sqref="N36"/>
    </sheetView>
  </sheetViews>
  <sheetFormatPr defaultRowHeight="18" x14ac:dyDescent="0.45"/>
  <cols>
    <col min="7" max="7" width="13" customWidth="1"/>
    <col min="11" max="11" width="25" customWidth="1"/>
    <col min="12" max="12" width="26.3984375" customWidth="1"/>
    <col min="18" max="18" width="19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28</v>
      </c>
    </row>
    <row r="2" spans="1:18" x14ac:dyDescent="0.45">
      <c r="A2" t="s">
        <v>29</v>
      </c>
      <c r="B2">
        <v>1</v>
      </c>
      <c r="C2">
        <v>3</v>
      </c>
      <c r="D2">
        <v>1</v>
      </c>
      <c r="E2">
        <v>3</v>
      </c>
      <c r="F2">
        <v>0.57189999999999996</v>
      </c>
      <c r="G2">
        <f>F2*(1-F2)/9999</f>
        <v>2.4485487548754878E-5</v>
      </c>
      <c r="H2">
        <f>SQRT(G2)</f>
        <v>4.9482812721949104E-3</v>
      </c>
      <c r="I2">
        <f>F2-1.96*H2</f>
        <v>0.56220136870649795</v>
      </c>
      <c r="J2">
        <f>F2+1.96*H2</f>
        <v>0.58159863129350198</v>
      </c>
      <c r="K2">
        <v>13.04321644</v>
      </c>
      <c r="L2">
        <v>13.10932476</v>
      </c>
      <c r="M2" t="s">
        <v>45</v>
      </c>
      <c r="N2">
        <f>O2/Q2</f>
        <v>1.9825548406422688</v>
      </c>
      <c r="O2">
        <f>F2-F3</f>
        <v>1.3899999999999912E-2</v>
      </c>
      <c r="P2">
        <f t="shared" ref="P2:P9" si="0">SUM(F2+F3)/2</f>
        <v>0.56495000000000006</v>
      </c>
      <c r="Q2">
        <f>SQRT(P2*(1-P2)*(0.0002))</f>
        <v>7.0111553612796232E-3</v>
      </c>
      <c r="R2">
        <f>(1-_xlfn.NORM.S.DIST(ABS(N2),TRUE))*2</f>
        <v>4.7417175926665278E-2</v>
      </c>
    </row>
    <row r="3" spans="1:18" x14ac:dyDescent="0.45">
      <c r="A3" t="s">
        <v>30</v>
      </c>
      <c r="B3">
        <v>1</v>
      </c>
      <c r="C3">
        <v>3</v>
      </c>
      <c r="D3">
        <v>1</v>
      </c>
      <c r="E3">
        <v>4</v>
      </c>
      <c r="F3">
        <v>0.55800000000000005</v>
      </c>
      <c r="G3">
        <f t="shared" ref="G3:G17" si="1">F3*(1-F3)/9999</f>
        <v>2.4666066606660665E-5</v>
      </c>
      <c r="H3">
        <f t="shared" ref="H3:H17" si="2">SQRT(G3)</f>
        <v>4.966494398130402E-3</v>
      </c>
      <c r="I3">
        <f t="shared" ref="I3:I17" si="3">F3-1.96*H3</f>
        <v>0.5482656709796645</v>
      </c>
      <c r="J3">
        <f t="shared" ref="J3:J17" si="4">F3+1.96*H3</f>
        <v>0.5677343290203356</v>
      </c>
      <c r="K3">
        <v>13.035810205908684</v>
      </c>
      <c r="L3">
        <v>13.063222297756628</v>
      </c>
      <c r="M3" t="s">
        <v>46</v>
      </c>
      <c r="N3">
        <f t="shared" ref="N3:N19" si="5">O3/Q3</f>
        <v>30.134943689510521</v>
      </c>
      <c r="O3">
        <f t="shared" ref="O3:O9" si="6">F3-F4</f>
        <v>0.21210000000000007</v>
      </c>
      <c r="P3">
        <f t="shared" si="0"/>
        <v>0.45195000000000002</v>
      </c>
      <c r="Q3">
        <f t="shared" ref="Q3:Q19" si="7">SQRT(P3*(1-P3)*(0.0002))</f>
        <v>7.0383406780291612E-3</v>
      </c>
      <c r="R3">
        <f t="shared" ref="R3:R19" si="8">(1-_xlfn.NORM.S.DIST(ABS(N3),TRUE))*2</f>
        <v>0</v>
      </c>
    </row>
    <row r="4" spans="1:18" x14ac:dyDescent="0.45">
      <c r="A4" t="s">
        <v>31</v>
      </c>
      <c r="B4">
        <v>1</v>
      </c>
      <c r="C4">
        <v>3</v>
      </c>
      <c r="D4">
        <v>2</v>
      </c>
      <c r="E4">
        <v>3</v>
      </c>
      <c r="F4">
        <v>0.34589999999999999</v>
      </c>
      <c r="G4">
        <f t="shared" si="1"/>
        <v>2.2627581758175818E-5</v>
      </c>
      <c r="H4">
        <f t="shared" si="2"/>
        <v>4.7568457782627156E-3</v>
      </c>
      <c r="I4">
        <f t="shared" si="3"/>
        <v>0.33657658227460507</v>
      </c>
      <c r="J4">
        <f t="shared" si="4"/>
        <v>0.3552234177253949</v>
      </c>
      <c r="K4">
        <v>12.633136090000001</v>
      </c>
      <c r="L4">
        <v>12.19873671</v>
      </c>
      <c r="M4" t="s">
        <v>47</v>
      </c>
      <c r="N4">
        <f t="shared" si="5"/>
        <v>-32.069755250730744</v>
      </c>
      <c r="O4">
        <f>F4-F2</f>
        <v>-0.22599999999999998</v>
      </c>
      <c r="P4">
        <f>SUM(F4+F2)/2</f>
        <v>0.45889999999999997</v>
      </c>
      <c r="Q4">
        <f t="shared" si="7"/>
        <v>7.0471382844385852E-3</v>
      </c>
      <c r="R4" s="1">
        <f>(1-_xlfn.NORM.S.DIST(ABS(N4),TRUE))*2</f>
        <v>0</v>
      </c>
    </row>
    <row r="5" spans="1:18" x14ac:dyDescent="0.45">
      <c r="A5" t="s">
        <v>32</v>
      </c>
      <c r="B5">
        <v>1</v>
      </c>
      <c r="C5">
        <v>3</v>
      </c>
      <c r="D5">
        <v>2</v>
      </c>
      <c r="E5">
        <v>4</v>
      </c>
      <c r="F5">
        <v>0.32590000000000002</v>
      </c>
      <c r="G5">
        <f t="shared" si="1"/>
        <v>2.1971116111611161E-5</v>
      </c>
      <c r="H5">
        <f t="shared" si="2"/>
        <v>4.6873357156929953E-3</v>
      </c>
      <c r="I5">
        <f t="shared" si="3"/>
        <v>0.31671282199724177</v>
      </c>
      <c r="J5">
        <f t="shared" si="4"/>
        <v>0.33508717800275828</v>
      </c>
      <c r="K5">
        <v>12.616564417177914</v>
      </c>
      <c r="L5">
        <v>12.129765286290926</v>
      </c>
      <c r="M5" t="s">
        <v>48</v>
      </c>
      <c r="N5">
        <f t="shared" si="5"/>
        <v>-37.745818126966277</v>
      </c>
      <c r="O5">
        <f t="shared" si="6"/>
        <v>-0.26599999999999996</v>
      </c>
      <c r="P5">
        <f t="shared" si="0"/>
        <v>0.45889999999999997</v>
      </c>
      <c r="Q5">
        <f t="shared" si="7"/>
        <v>7.0471382844385852E-3</v>
      </c>
      <c r="R5">
        <f t="shared" si="8"/>
        <v>0</v>
      </c>
    </row>
    <row r="6" spans="1:18" x14ac:dyDescent="0.45">
      <c r="A6" t="s">
        <v>33</v>
      </c>
      <c r="B6">
        <v>1</v>
      </c>
      <c r="C6">
        <v>4</v>
      </c>
      <c r="D6">
        <v>1</v>
      </c>
      <c r="E6">
        <v>3</v>
      </c>
      <c r="F6">
        <v>0.59189999999999998</v>
      </c>
      <c r="G6">
        <f t="shared" si="1"/>
        <v>2.415785478547855E-5</v>
      </c>
      <c r="H6">
        <f t="shared" si="2"/>
        <v>4.9150640672811731E-3</v>
      </c>
      <c r="I6">
        <f t="shared" si="3"/>
        <v>0.58226647442812884</v>
      </c>
      <c r="J6">
        <f t="shared" si="4"/>
        <v>0.60153352557187112</v>
      </c>
      <c r="K6">
        <v>12.966711726934776</v>
      </c>
      <c r="L6">
        <v>13.157170923379175</v>
      </c>
      <c r="M6" t="s">
        <v>49</v>
      </c>
      <c r="N6">
        <f t="shared" si="5"/>
        <v>3.2670272322801219</v>
      </c>
      <c r="O6">
        <f t="shared" si="6"/>
        <v>2.2799999999999931E-2</v>
      </c>
      <c r="P6">
        <f t="shared" si="0"/>
        <v>0.58050000000000002</v>
      </c>
      <c r="Q6">
        <f t="shared" si="7"/>
        <v>6.9788215337548221E-3</v>
      </c>
      <c r="R6">
        <f t="shared" si="8"/>
        <v>1.0868322522874507E-3</v>
      </c>
    </row>
    <row r="7" spans="1:18" x14ac:dyDescent="0.45">
      <c r="A7" t="s">
        <v>34</v>
      </c>
      <c r="B7">
        <v>1</v>
      </c>
      <c r="C7">
        <v>4</v>
      </c>
      <c r="D7">
        <v>1</v>
      </c>
      <c r="E7">
        <v>4</v>
      </c>
      <c r="F7">
        <v>0.56910000000000005</v>
      </c>
      <c r="G7">
        <f t="shared" si="1"/>
        <v>2.4524971497149712E-5</v>
      </c>
      <c r="H7">
        <f t="shared" si="2"/>
        <v>4.9522693280101109E-3</v>
      </c>
      <c r="I7">
        <f t="shared" si="3"/>
        <v>0.55939355211710018</v>
      </c>
      <c r="J7">
        <f t="shared" si="4"/>
        <v>0.57880644788289992</v>
      </c>
      <c r="K7">
        <v>13.000707463742483</v>
      </c>
      <c r="L7">
        <v>13.06789413118527</v>
      </c>
      <c r="M7" t="s">
        <v>50</v>
      </c>
      <c r="N7">
        <f t="shared" si="5"/>
        <v>34.584851222365501</v>
      </c>
      <c r="O7">
        <f>F7-F5</f>
        <v>0.24320000000000003</v>
      </c>
      <c r="P7">
        <f>SUM(F7+F5)/2</f>
        <v>0.44750000000000001</v>
      </c>
      <c r="Q7">
        <f t="shared" si="7"/>
        <v>7.0319805176066869E-3</v>
      </c>
      <c r="R7">
        <f t="shared" si="8"/>
        <v>0</v>
      </c>
    </row>
    <row r="8" spans="1:18" x14ac:dyDescent="0.45">
      <c r="A8" t="s">
        <v>35</v>
      </c>
      <c r="B8">
        <v>1</v>
      </c>
      <c r="C8">
        <v>4</v>
      </c>
      <c r="D8">
        <v>2</v>
      </c>
      <c r="E8">
        <v>3</v>
      </c>
      <c r="F8">
        <v>0.36930000000000002</v>
      </c>
      <c r="G8">
        <f t="shared" si="1"/>
        <v>2.3294080408040805E-5</v>
      </c>
      <c r="H8">
        <f t="shared" si="2"/>
        <v>4.8263941413896989E-3</v>
      </c>
      <c r="I8">
        <f t="shared" si="3"/>
        <v>0.35984026748287623</v>
      </c>
      <c r="J8">
        <f t="shared" si="4"/>
        <v>0.3787597325171238</v>
      </c>
      <c r="K8">
        <v>12.552447552447552</v>
      </c>
      <c r="L8">
        <v>12.176723451679669</v>
      </c>
      <c r="M8" t="s">
        <v>51</v>
      </c>
      <c r="N8">
        <f t="shared" si="5"/>
        <v>3.6752370985938962</v>
      </c>
      <c r="O8">
        <f t="shared" si="6"/>
        <v>2.4900000000000033E-2</v>
      </c>
      <c r="P8">
        <f t="shared" si="0"/>
        <v>0.35685</v>
      </c>
      <c r="Q8">
        <f t="shared" si="7"/>
        <v>6.7750730992366419E-3</v>
      </c>
      <c r="R8">
        <f t="shared" si="8"/>
        <v>2.3762862910925442E-4</v>
      </c>
    </row>
    <row r="9" spans="1:18" x14ac:dyDescent="0.45">
      <c r="A9" t="s">
        <v>36</v>
      </c>
      <c r="B9">
        <v>1</v>
      </c>
      <c r="C9">
        <v>4</v>
      </c>
      <c r="D9">
        <v>2</v>
      </c>
      <c r="E9">
        <v>4</v>
      </c>
      <c r="F9">
        <v>0.34439999999999998</v>
      </c>
      <c r="G9">
        <f t="shared" si="1"/>
        <v>2.2581122112211218E-5</v>
      </c>
      <c r="H9">
        <f t="shared" si="2"/>
        <v>4.751959818034157E-3</v>
      </c>
      <c r="I9">
        <f t="shared" si="3"/>
        <v>0.33508615875665304</v>
      </c>
      <c r="J9">
        <f t="shared" si="4"/>
        <v>0.35371384124334693</v>
      </c>
      <c r="K9">
        <v>12.533681765389083</v>
      </c>
      <c r="L9">
        <v>12.174065598779558</v>
      </c>
      <c r="M9" t="s">
        <v>52</v>
      </c>
      <c r="N9">
        <f t="shared" si="5"/>
        <v>-62.265934554502344</v>
      </c>
      <c r="O9">
        <f t="shared" si="6"/>
        <v>-0.43680000000000002</v>
      </c>
      <c r="P9">
        <f t="shared" si="0"/>
        <v>0.56279999999999997</v>
      </c>
      <c r="Q9">
        <f t="shared" si="7"/>
        <v>7.015071774401172E-3</v>
      </c>
      <c r="R9">
        <f t="shared" si="8"/>
        <v>0</v>
      </c>
    </row>
    <row r="10" spans="1:18" x14ac:dyDescent="0.45">
      <c r="A10" t="s">
        <v>37</v>
      </c>
      <c r="B10">
        <v>2</v>
      </c>
      <c r="C10">
        <v>3</v>
      </c>
      <c r="D10">
        <v>1</v>
      </c>
      <c r="E10">
        <v>3</v>
      </c>
      <c r="F10">
        <v>0.78120000000000001</v>
      </c>
      <c r="G10">
        <f t="shared" si="1"/>
        <v>1.7094365436543655E-5</v>
      </c>
      <c r="H10">
        <f t="shared" si="2"/>
        <v>4.1345332791675113E-3</v>
      </c>
      <c r="I10">
        <f t="shared" si="3"/>
        <v>0.77309631477283169</v>
      </c>
      <c r="J10">
        <f t="shared" si="4"/>
        <v>0.78930368522716832</v>
      </c>
      <c r="K10">
        <v>11.853857945835463</v>
      </c>
      <c r="L10">
        <v>12.626439428834638</v>
      </c>
      <c r="M10" t="s">
        <v>53</v>
      </c>
      <c r="N10">
        <f t="shared" si="5"/>
        <v>58.92258433630537</v>
      </c>
      <c r="O10">
        <f>F10-F8</f>
        <v>0.41189999999999999</v>
      </c>
      <c r="P10">
        <f>SUM(F10+F8)/2</f>
        <v>0.57525000000000004</v>
      </c>
      <c r="Q10">
        <f t="shared" si="7"/>
        <v>6.9905284135035172E-3</v>
      </c>
      <c r="R10">
        <f t="shared" si="8"/>
        <v>0</v>
      </c>
    </row>
    <row r="11" spans="1:18" x14ac:dyDescent="0.45">
      <c r="A11" t="s">
        <v>38</v>
      </c>
      <c r="B11">
        <v>2</v>
      </c>
      <c r="C11">
        <v>3</v>
      </c>
      <c r="D11">
        <v>1</v>
      </c>
      <c r="E11">
        <v>4</v>
      </c>
      <c r="F11">
        <v>0.77749999999999997</v>
      </c>
      <c r="G11">
        <f t="shared" si="1"/>
        <v>1.7301105110511053E-5</v>
      </c>
      <c r="H11">
        <f t="shared" si="2"/>
        <v>4.1594597137742609E-3</v>
      </c>
      <c r="I11">
        <f t="shared" si="3"/>
        <v>0.76934745896100243</v>
      </c>
      <c r="J11">
        <f t="shared" si="4"/>
        <v>0.78565254103899751</v>
      </c>
      <c r="K11">
        <v>11.878971061093248</v>
      </c>
      <c r="L11">
        <v>12.559352517985612</v>
      </c>
      <c r="M11" t="s">
        <v>54</v>
      </c>
      <c r="N11">
        <f t="shared" si="5"/>
        <v>34.972775582059924</v>
      </c>
      <c r="O11">
        <f>F2-F5</f>
        <v>0.24599999999999994</v>
      </c>
      <c r="P11">
        <f>SUM(F2+F5)/2</f>
        <v>0.44889999999999997</v>
      </c>
      <c r="Q11">
        <f t="shared" si="7"/>
        <v>7.0340427920222376E-3</v>
      </c>
      <c r="R11">
        <f t="shared" si="8"/>
        <v>0</v>
      </c>
    </row>
    <row r="12" spans="1:18" x14ac:dyDescent="0.45">
      <c r="A12" t="s">
        <v>39</v>
      </c>
      <c r="B12">
        <v>2</v>
      </c>
      <c r="C12">
        <v>3</v>
      </c>
      <c r="D12">
        <v>2</v>
      </c>
      <c r="E12">
        <v>3</v>
      </c>
      <c r="F12">
        <v>0.58720000000000006</v>
      </c>
      <c r="G12">
        <f t="shared" si="1"/>
        <v>2.4242040204020403E-5</v>
      </c>
      <c r="H12">
        <f t="shared" si="2"/>
        <v>4.9236206397345848E-3</v>
      </c>
      <c r="I12">
        <f t="shared" si="3"/>
        <v>0.57754970354612023</v>
      </c>
      <c r="J12">
        <f t="shared" si="4"/>
        <v>0.59685029645387988</v>
      </c>
      <c r="K12">
        <v>11.634707084468666</v>
      </c>
      <c r="L12">
        <v>11.810031499878846</v>
      </c>
      <c r="M12" t="s">
        <v>55</v>
      </c>
      <c r="N12">
        <f t="shared" si="5"/>
        <v>28.982072314968356</v>
      </c>
      <c r="O12">
        <f>F2-F8</f>
        <v>0.20259999999999995</v>
      </c>
      <c r="P12">
        <f>SUM(F10+F8)/2</f>
        <v>0.57525000000000004</v>
      </c>
      <c r="Q12">
        <f t="shared" si="7"/>
        <v>6.9905284135035172E-3</v>
      </c>
      <c r="R12">
        <f t="shared" si="8"/>
        <v>0</v>
      </c>
    </row>
    <row r="13" spans="1:18" x14ac:dyDescent="0.45">
      <c r="A13" t="s">
        <v>40</v>
      </c>
      <c r="B13">
        <v>2</v>
      </c>
      <c r="C13">
        <v>3</v>
      </c>
      <c r="D13">
        <v>2</v>
      </c>
      <c r="E13">
        <v>4</v>
      </c>
      <c r="F13">
        <v>0.56259999999999999</v>
      </c>
      <c r="G13">
        <f t="shared" si="1"/>
        <v>2.461058505850585E-5</v>
      </c>
      <c r="H13">
        <f t="shared" si="2"/>
        <v>4.9609056691803611E-3</v>
      </c>
      <c r="I13">
        <f t="shared" si="3"/>
        <v>0.5528766248884065</v>
      </c>
      <c r="J13">
        <f t="shared" si="4"/>
        <v>0.57232337511159348</v>
      </c>
      <c r="K13">
        <v>11.608425168858869</v>
      </c>
      <c r="L13">
        <v>11.76812257031786</v>
      </c>
      <c r="M13" t="s">
        <v>56</v>
      </c>
      <c r="N13">
        <f t="shared" si="5"/>
        <v>6.4443314842170496</v>
      </c>
      <c r="O13">
        <f>F8-F5</f>
        <v>4.3399999999999994E-2</v>
      </c>
      <c r="P13">
        <f>SUM(F8+F5)/2</f>
        <v>0.34760000000000002</v>
      </c>
      <c r="Q13">
        <f t="shared" si="7"/>
        <v>6.7346008047990498E-3</v>
      </c>
      <c r="R13">
        <f t="shared" si="8"/>
        <v>1.1611112071818752E-10</v>
      </c>
    </row>
    <row r="14" spans="1:18" x14ac:dyDescent="0.45">
      <c r="A14" t="s">
        <v>41</v>
      </c>
      <c r="B14">
        <v>2</v>
      </c>
      <c r="C14">
        <v>4</v>
      </c>
      <c r="D14">
        <v>1</v>
      </c>
      <c r="E14">
        <v>3</v>
      </c>
      <c r="F14">
        <v>0.79820000000000002</v>
      </c>
      <c r="G14">
        <f t="shared" si="1"/>
        <v>1.6109286928692866E-5</v>
      </c>
      <c r="H14">
        <f t="shared" si="2"/>
        <v>4.0136376180084903E-3</v>
      </c>
      <c r="I14">
        <f t="shared" si="3"/>
        <v>0.79033327026870337</v>
      </c>
      <c r="J14">
        <f t="shared" si="4"/>
        <v>0.80606672973129667</v>
      </c>
      <c r="K14">
        <v>11.75833124530193</v>
      </c>
      <c r="L14">
        <v>12.503968253968255</v>
      </c>
      <c r="M14" t="s">
        <v>57</v>
      </c>
      <c r="N14">
        <f t="shared" si="5"/>
        <v>-4.8489717167978768</v>
      </c>
      <c r="O14">
        <f>F3-F6</f>
        <v>-3.389999999999993E-2</v>
      </c>
      <c r="P14">
        <f>SUM(F3+F6)/2</f>
        <v>0.57495000000000007</v>
      </c>
      <c r="Q14">
        <f t="shared" si="7"/>
        <v>6.9911729702532748E-3</v>
      </c>
      <c r="R14">
        <f>(1-_xlfn.NORM.S.DIST(ABS(N14),TRUE))*2</f>
        <v>1.2410311251986883E-6</v>
      </c>
    </row>
    <row r="15" spans="1:18" x14ac:dyDescent="0.45">
      <c r="A15" t="s">
        <v>42</v>
      </c>
      <c r="B15">
        <v>2</v>
      </c>
      <c r="C15">
        <v>4</v>
      </c>
      <c r="D15">
        <v>1</v>
      </c>
      <c r="E15">
        <v>4</v>
      </c>
      <c r="F15">
        <v>0.79149999999999998</v>
      </c>
      <c r="G15">
        <f t="shared" si="1"/>
        <v>1.6504425442544255E-5</v>
      </c>
      <c r="H15">
        <f t="shared" si="2"/>
        <v>4.0625639001182802E-3</v>
      </c>
      <c r="I15">
        <f t="shared" si="3"/>
        <v>0.78353737475576812</v>
      </c>
      <c r="J15">
        <f t="shared" si="4"/>
        <v>0.79946262524423184</v>
      </c>
      <c r="K15">
        <v>11.790145293746052</v>
      </c>
      <c r="L15">
        <v>12.544145873320538</v>
      </c>
      <c r="M15" t="s">
        <v>58</v>
      </c>
      <c r="N15">
        <f t="shared" si="5"/>
        <v>30.352512992706167</v>
      </c>
      <c r="O15">
        <f>F3-F9</f>
        <v>0.21360000000000007</v>
      </c>
      <c r="P15">
        <f>SUM(F3+F9)/2</f>
        <v>0.45120000000000005</v>
      </c>
      <c r="Q15">
        <f t="shared" si="7"/>
        <v>7.0373085764374446E-3</v>
      </c>
      <c r="R15">
        <f t="shared" si="8"/>
        <v>0</v>
      </c>
    </row>
    <row r="16" spans="1:18" x14ac:dyDescent="0.45">
      <c r="A16" t="s">
        <v>43</v>
      </c>
      <c r="B16">
        <v>2</v>
      </c>
      <c r="C16">
        <v>4</v>
      </c>
      <c r="D16">
        <v>2</v>
      </c>
      <c r="E16">
        <v>3</v>
      </c>
      <c r="F16">
        <v>0.6129</v>
      </c>
      <c r="G16">
        <f t="shared" si="1"/>
        <v>2.3727731773177317E-5</v>
      </c>
      <c r="H16">
        <f t="shared" si="2"/>
        <v>4.8711119647547952E-3</v>
      </c>
      <c r="I16">
        <f t="shared" si="3"/>
        <v>0.60335262054908056</v>
      </c>
      <c r="J16">
        <f t="shared" si="4"/>
        <v>0.62244737945091944</v>
      </c>
      <c r="K16">
        <v>11.514439549681841</v>
      </c>
      <c r="L16">
        <v>11.763307493540053</v>
      </c>
      <c r="M16" t="s">
        <v>59</v>
      </c>
      <c r="N16">
        <f t="shared" si="5"/>
        <v>35.073015712103775</v>
      </c>
      <c r="O16">
        <f>F6-F9</f>
        <v>0.2475</v>
      </c>
      <c r="P16">
        <f>SUM(F6+F9)/2</f>
        <v>0.46814999999999996</v>
      </c>
      <c r="Q16">
        <f t="shared" si="7"/>
        <v>7.0567071286826129E-3</v>
      </c>
      <c r="R16">
        <f t="shared" si="8"/>
        <v>0</v>
      </c>
    </row>
    <row r="17" spans="1:18" x14ac:dyDescent="0.45">
      <c r="A17" t="s">
        <v>44</v>
      </c>
      <c r="B17">
        <v>2</v>
      </c>
      <c r="C17">
        <v>4</v>
      </c>
      <c r="D17">
        <v>2</v>
      </c>
      <c r="E17">
        <v>4</v>
      </c>
      <c r="F17">
        <v>0.59340000000000004</v>
      </c>
      <c r="G17">
        <f t="shared" si="1"/>
        <v>2.4130057005700569E-5</v>
      </c>
      <c r="H17">
        <f t="shared" si="2"/>
        <v>4.9122354387488975E-3</v>
      </c>
      <c r="I17">
        <f t="shared" si="3"/>
        <v>0.58377201854005223</v>
      </c>
      <c r="J17">
        <f t="shared" si="4"/>
        <v>0.60302798145994785</v>
      </c>
      <c r="K17">
        <v>11.496629592180653</v>
      </c>
      <c r="L17">
        <v>11.744157441574416</v>
      </c>
      <c r="M17" t="s">
        <v>60</v>
      </c>
      <c r="N17">
        <f t="shared" si="5"/>
        <v>-31.679897806946101</v>
      </c>
      <c r="O17">
        <f>F4-F7</f>
        <v>-0.22320000000000007</v>
      </c>
      <c r="P17">
        <f>SUM(F4+F7)/2</f>
        <v>0.45750000000000002</v>
      </c>
      <c r="Q17">
        <f t="shared" si="7"/>
        <v>7.0454772726906163E-3</v>
      </c>
      <c r="R17">
        <f t="shared" si="8"/>
        <v>0</v>
      </c>
    </row>
    <row r="18" spans="1:18" x14ac:dyDescent="0.45">
      <c r="M18" t="s">
        <v>61</v>
      </c>
      <c r="N18">
        <f t="shared" si="5"/>
        <v>-62.064061606869387</v>
      </c>
      <c r="O18">
        <f>F4-F10</f>
        <v>-0.43530000000000002</v>
      </c>
      <c r="P18">
        <f>SUM(F4+F10)/2</f>
        <v>0.56355</v>
      </c>
      <c r="Q18">
        <f t="shared" si="7"/>
        <v>7.0137208028264149E-3</v>
      </c>
      <c r="R18">
        <f t="shared" si="8"/>
        <v>0</v>
      </c>
    </row>
    <row r="19" spans="1:18" x14ac:dyDescent="0.45">
      <c r="M19" t="s">
        <v>62</v>
      </c>
      <c r="N19">
        <f t="shared" si="5"/>
        <v>-32.02462840420479</v>
      </c>
      <c r="O19">
        <f>F7-F10</f>
        <v>-0.21209999999999996</v>
      </c>
      <c r="P19">
        <f>SUM(F7+F10)/2</f>
        <v>0.67515000000000003</v>
      </c>
      <c r="Q19">
        <f t="shared" si="7"/>
        <v>6.6230276686723875E-3</v>
      </c>
      <c r="R19">
        <f t="shared" si="8"/>
        <v>0</v>
      </c>
    </row>
    <row r="20" spans="1:18" x14ac:dyDescent="0.45">
      <c r="C20" t="s">
        <v>9</v>
      </c>
      <c r="D20" t="s">
        <v>7</v>
      </c>
      <c r="E20" t="s">
        <v>8</v>
      </c>
      <c r="F20" t="s">
        <v>10</v>
      </c>
      <c r="N20" t="s">
        <v>70</v>
      </c>
    </row>
    <row r="21" spans="1:18" x14ac:dyDescent="0.45">
      <c r="B21" t="s">
        <v>29</v>
      </c>
      <c r="C21" t="s">
        <v>22</v>
      </c>
      <c r="D21">
        <v>0.79033327026870337</v>
      </c>
      <c r="E21">
        <v>0.80606672973129667</v>
      </c>
      <c r="F21">
        <v>0.79820000000000002</v>
      </c>
      <c r="H21" t="s">
        <v>63</v>
      </c>
      <c r="I21" t="s">
        <v>64</v>
      </c>
      <c r="J21">
        <f>K21/M21</f>
        <v>1.17322539505273</v>
      </c>
      <c r="K21">
        <f>F21-F22</f>
        <v>6.7000000000000393E-3</v>
      </c>
      <c r="L21">
        <f>SUM(F21+F22)/2</f>
        <v>0.79485000000000006</v>
      </c>
      <c r="M21">
        <f>SQRT(L21*(1-L21)*(0.0002))</f>
        <v>5.7107526211524866E-3</v>
      </c>
      <c r="N21">
        <f>(1-_xlfn.NORM.S.DIST(ABS(J21),TRUE))*2</f>
        <v>0.24070543079122908</v>
      </c>
    </row>
    <row r="22" spans="1:18" x14ac:dyDescent="0.45">
      <c r="B22" t="s">
        <v>30</v>
      </c>
      <c r="C22" t="s">
        <v>23</v>
      </c>
      <c r="D22">
        <v>0.78353737475576812</v>
      </c>
      <c r="E22">
        <v>0.79946262524423184</v>
      </c>
      <c r="F22">
        <v>0.79149999999999998</v>
      </c>
      <c r="I22" t="s">
        <v>65</v>
      </c>
      <c r="J22">
        <f>K22/M22</f>
        <v>2.9497364729505073</v>
      </c>
      <c r="K22">
        <f>F21-F23</f>
        <v>1.7000000000000015E-2</v>
      </c>
      <c r="L22">
        <f>SUM(F21+F23)/2</f>
        <v>0.78970000000000007</v>
      </c>
      <c r="M22">
        <f t="shared" ref="M22:M32" si="9">SQRT(L22*(1-L22)*(0.0002))</f>
        <v>5.7632267003823474E-3</v>
      </c>
      <c r="N22">
        <f t="shared" ref="N22:N26" si="10">(1-_xlfn.NORM.S.DIST(ABS(J22),TRUE))*2</f>
        <v>3.1804507985078168E-3</v>
      </c>
    </row>
    <row r="23" spans="1:18" x14ac:dyDescent="0.45">
      <c r="B23" t="s">
        <v>31</v>
      </c>
      <c r="C23" t="s">
        <v>18</v>
      </c>
      <c r="D23">
        <v>0.76934745896100243</v>
      </c>
      <c r="E23">
        <v>0.78565254103899751</v>
      </c>
      <c r="F23">
        <v>0.78120000000000001</v>
      </c>
      <c r="I23" t="s">
        <v>66</v>
      </c>
      <c r="J23">
        <f t="shared" ref="J22:J26" si="11">K23/M23</f>
        <v>3.5802393365082539</v>
      </c>
      <c r="K23">
        <f>F21-F24</f>
        <v>2.0700000000000052E-2</v>
      </c>
      <c r="L23">
        <f>SUM(F21+F24)/2</f>
        <v>0.78784999999999994</v>
      </c>
      <c r="M23">
        <f t="shared" si="9"/>
        <v>5.7817363741353694E-3</v>
      </c>
      <c r="N23">
        <f t="shared" si="10"/>
        <v>3.4327963766367375E-4</v>
      </c>
    </row>
    <row r="24" spans="1:18" x14ac:dyDescent="0.45">
      <c r="B24" t="s">
        <v>32</v>
      </c>
      <c r="C24" t="s">
        <v>19</v>
      </c>
      <c r="D24">
        <v>0.76934745896100243</v>
      </c>
      <c r="E24">
        <v>0.78565254103899751</v>
      </c>
      <c r="F24">
        <v>0.77749999999999997</v>
      </c>
      <c r="I24" t="s">
        <v>67</v>
      </c>
      <c r="J24">
        <f t="shared" si="11"/>
        <v>1.7768993673551778</v>
      </c>
      <c r="K24">
        <f>F22-F23</f>
        <v>1.0299999999999976E-2</v>
      </c>
      <c r="L24">
        <f>SUM(F22+F23)/2</f>
        <v>0.78634999999999999</v>
      </c>
      <c r="M24">
        <f t="shared" si="9"/>
        <v>5.796614141030952E-3</v>
      </c>
      <c r="N24">
        <f t="shared" si="10"/>
        <v>7.5584798508219642E-2</v>
      </c>
    </row>
    <row r="25" spans="1:18" x14ac:dyDescent="0.45">
      <c r="B25" t="s">
        <v>33</v>
      </c>
      <c r="C25" t="s">
        <v>24</v>
      </c>
      <c r="D25">
        <v>0.60335262054908056</v>
      </c>
      <c r="E25">
        <v>0.62244737945091944</v>
      </c>
      <c r="F25">
        <v>0.6129</v>
      </c>
      <c r="I25" t="s">
        <v>68</v>
      </c>
      <c r="J25">
        <f t="shared" si="11"/>
        <v>2.4076476318841369</v>
      </c>
      <c r="K25">
        <f>F22-F24</f>
        <v>1.4000000000000012E-2</v>
      </c>
      <c r="L25">
        <f>SUM(F22+F24)/2</f>
        <v>0.78449999999999998</v>
      </c>
      <c r="M25">
        <f t="shared" si="9"/>
        <v>5.8148043819203415E-3</v>
      </c>
      <c r="N25">
        <f t="shared" si="10"/>
        <v>1.6055669204829925E-2</v>
      </c>
    </row>
    <row r="26" spans="1:18" x14ac:dyDescent="0.45">
      <c r="B26" t="s">
        <v>34</v>
      </c>
      <c r="C26" t="s">
        <v>25</v>
      </c>
      <c r="D26">
        <v>0.58377201854005223</v>
      </c>
      <c r="E26">
        <v>0.60302798145994785</v>
      </c>
      <c r="F26">
        <v>0.59340000000000004</v>
      </c>
      <c r="I26" t="s">
        <v>69</v>
      </c>
      <c r="J26">
        <f t="shared" si="11"/>
        <v>0.6309115680603028</v>
      </c>
      <c r="K26">
        <f>F23-F24</f>
        <v>3.7000000000000366E-3</v>
      </c>
      <c r="L26">
        <f>SUM(F23+F24)/2</f>
        <v>0.77934999999999999</v>
      </c>
      <c r="M26">
        <f t="shared" si="9"/>
        <v>5.8645302880963963E-3</v>
      </c>
      <c r="N26">
        <f t="shared" si="10"/>
        <v>0.52809834758942609</v>
      </c>
    </row>
    <row r="27" spans="1:18" x14ac:dyDescent="0.45">
      <c r="B27" t="s">
        <v>35</v>
      </c>
      <c r="C27" t="s">
        <v>15</v>
      </c>
      <c r="D27">
        <v>0.58226647442812884</v>
      </c>
      <c r="E27">
        <v>0.60153352557187112</v>
      </c>
      <c r="F27">
        <v>0.59189999999999998</v>
      </c>
      <c r="H27" t="s">
        <v>78</v>
      </c>
      <c r="I27" t="s">
        <v>79</v>
      </c>
      <c r="J27">
        <f t="shared" ref="J27:J32" si="12">K27/M27</f>
        <v>-2.8183424050591435</v>
      </c>
      <c r="K27">
        <f>F26-F25</f>
        <v>-1.9499999999999962E-2</v>
      </c>
      <c r="L27">
        <f>SUM(F26+F25)/2</f>
        <v>0.60315000000000007</v>
      </c>
      <c r="M27">
        <f t="shared" si="9"/>
        <v>6.9189605794512223E-3</v>
      </c>
      <c r="N27">
        <f t="shared" ref="N27:N32" si="13">(1-_xlfn.NORM.S.DIST(ABS(J27),TRUE))*2</f>
        <v>4.8272301501830484E-3</v>
      </c>
    </row>
    <row r="28" spans="1:18" x14ac:dyDescent="0.45">
      <c r="B28" t="s">
        <v>36</v>
      </c>
      <c r="C28" t="s">
        <v>20</v>
      </c>
      <c r="D28">
        <v>0.57754970354612023</v>
      </c>
      <c r="E28">
        <v>0.59685029645387988</v>
      </c>
      <c r="F28">
        <v>0.58720000000000006</v>
      </c>
      <c r="I28" t="s">
        <v>80</v>
      </c>
      <c r="J28">
        <f t="shared" si="12"/>
        <v>3.0341610395007699</v>
      </c>
      <c r="K28">
        <f>F25-F27</f>
        <v>2.1000000000000019E-2</v>
      </c>
      <c r="L28">
        <f>SUM(F25+F27)/2</f>
        <v>0.60240000000000005</v>
      </c>
      <c r="M28">
        <f t="shared" si="9"/>
        <v>6.9211883372727262E-3</v>
      </c>
      <c r="N28">
        <f t="shared" si="13"/>
        <v>2.4120563701921505E-3</v>
      </c>
    </row>
    <row r="29" spans="1:18" x14ac:dyDescent="0.45">
      <c r="B29" t="s">
        <v>37</v>
      </c>
      <c r="C29" t="s">
        <v>26</v>
      </c>
      <c r="D29">
        <v>0.55939355211710018</v>
      </c>
      <c r="E29">
        <v>0.57880644788289992</v>
      </c>
      <c r="F29">
        <v>0.56910000000000005</v>
      </c>
      <c r="I29" t="s">
        <v>81</v>
      </c>
      <c r="J29">
        <f t="shared" si="12"/>
        <v>3.7095527820189944</v>
      </c>
      <c r="K29">
        <f>F25-F28</f>
        <v>2.5699999999999945E-2</v>
      </c>
      <c r="L29">
        <f>SUM(F25+F28)/2</f>
        <v>0.60004999999999997</v>
      </c>
      <c r="M29">
        <f t="shared" si="9"/>
        <v>6.9280588551195203E-3</v>
      </c>
      <c r="N29">
        <f t="shared" si="13"/>
        <v>2.0762567083254524E-4</v>
      </c>
    </row>
    <row r="30" spans="1:18" x14ac:dyDescent="0.45">
      <c r="B30" t="s">
        <v>38</v>
      </c>
      <c r="C30" t="s">
        <v>11</v>
      </c>
      <c r="D30">
        <v>0.55488165222464492</v>
      </c>
      <c r="E30">
        <v>0.57431834777535506</v>
      </c>
      <c r="F30">
        <v>0.56459999999999999</v>
      </c>
      <c r="I30" t="s">
        <v>82</v>
      </c>
      <c r="J30">
        <f t="shared" si="12"/>
        <v>0.21587047966595943</v>
      </c>
      <c r="K30">
        <f>F26-F27</f>
        <v>1.5000000000000568E-3</v>
      </c>
      <c r="L30">
        <f>SUM(F27+F26)/2</f>
        <v>0.59265000000000001</v>
      </c>
      <c r="M30">
        <f t="shared" si="9"/>
        <v>6.9486110482599329E-3</v>
      </c>
      <c r="N30">
        <f>(1-_xlfn.NORM.S.DIST(ABS(J30),TRUE))*2</f>
        <v>0.82908870838493165</v>
      </c>
    </row>
    <row r="31" spans="1:18" x14ac:dyDescent="0.45">
      <c r="B31" t="s">
        <v>39</v>
      </c>
      <c r="C31" t="s">
        <v>21</v>
      </c>
      <c r="D31">
        <v>0.5528766248884065</v>
      </c>
      <c r="E31">
        <v>0.57232337511159348</v>
      </c>
      <c r="F31">
        <v>0.56259999999999999</v>
      </c>
      <c r="I31" t="s">
        <v>83</v>
      </c>
      <c r="J31">
        <f t="shared" si="12"/>
        <v>2.5915780046474985</v>
      </c>
      <c r="K31">
        <f t="shared" ref="K27:K32" si="14">F28-F29</f>
        <v>1.8100000000000005E-2</v>
      </c>
      <c r="L31">
        <f t="shared" ref="L27:L32" si="15">SUM(F28+F29)/2</f>
        <v>0.57815000000000005</v>
      </c>
      <c r="M31">
        <f t="shared" si="9"/>
        <v>6.9841617607269094E-3</v>
      </c>
      <c r="N31">
        <f t="shared" si="13"/>
        <v>9.5536880339763819E-3</v>
      </c>
    </row>
    <row r="32" spans="1:18" x14ac:dyDescent="0.45">
      <c r="B32" t="s">
        <v>40</v>
      </c>
      <c r="C32" t="s">
        <v>12</v>
      </c>
      <c r="D32">
        <v>0.54776453139623504</v>
      </c>
      <c r="E32">
        <v>0.56723546860376495</v>
      </c>
      <c r="F32">
        <v>0.5575</v>
      </c>
      <c r="I32" t="s">
        <v>84</v>
      </c>
      <c r="J32">
        <f t="shared" si="12"/>
        <v>0.89147120148336179</v>
      </c>
      <c r="K32">
        <f>F26-F28</f>
        <v>6.1999999999999833E-3</v>
      </c>
      <c r="L32">
        <f>SUM(F26+F28)/2</f>
        <v>0.59030000000000005</v>
      </c>
      <c r="M32">
        <f t="shared" si="9"/>
        <v>6.9547956116625025E-3</v>
      </c>
      <c r="N32">
        <f t="shared" si="13"/>
        <v>0.37267643461023159</v>
      </c>
    </row>
    <row r="33" spans="2:14" x14ac:dyDescent="0.45">
      <c r="B33" t="s">
        <v>41</v>
      </c>
      <c r="C33" t="s">
        <v>16</v>
      </c>
      <c r="D33">
        <v>0.35984026748287623</v>
      </c>
      <c r="E33">
        <v>0.3787597325171238</v>
      </c>
      <c r="F33">
        <v>0.36930000000000002</v>
      </c>
      <c r="H33" t="s">
        <v>71</v>
      </c>
      <c r="I33" t="s">
        <v>72</v>
      </c>
      <c r="J33">
        <f>K33/M33</f>
        <v>3.4522269484457007</v>
      </c>
      <c r="K33">
        <f>F33-F34</f>
        <v>2.3400000000000032E-2</v>
      </c>
      <c r="L33">
        <f>SUM(F33+F34)/2</f>
        <v>0.35760000000000003</v>
      </c>
      <c r="M33">
        <f t="shared" ref="M33:M38" si="16">SQRT(L33*(1-L33)*(0.0002))</f>
        <v>6.7782333981650416E-3</v>
      </c>
      <c r="N33">
        <f t="shared" ref="N33" si="17">(1-_xlfn.NORM.S.DIST(ABS(J33),TRUE))*2</f>
        <v>5.5597987874977939E-4</v>
      </c>
    </row>
    <row r="34" spans="2:14" x14ac:dyDescent="0.45">
      <c r="B34" t="s">
        <v>42</v>
      </c>
      <c r="C34" t="s">
        <v>13</v>
      </c>
      <c r="D34">
        <v>0.33657658227460507</v>
      </c>
      <c r="E34">
        <v>0.3552234177253949</v>
      </c>
      <c r="F34">
        <v>0.34589999999999999</v>
      </c>
      <c r="I34" t="s">
        <v>73</v>
      </c>
      <c r="J34">
        <f t="shared" ref="J34:J38" si="18">K34/M34</f>
        <v>3.6752370985938962</v>
      </c>
      <c r="K34">
        <f>F33-F35</f>
        <v>2.4900000000000033E-2</v>
      </c>
      <c r="L34">
        <f>SUM(F33+F35)/2</f>
        <v>0.35685</v>
      </c>
      <c r="M34">
        <f t="shared" si="16"/>
        <v>6.7750730992366419E-3</v>
      </c>
      <c r="N34">
        <f t="shared" ref="N34:N38" si="19">(1-_xlfn.NORM.S.DIST(ABS(J34),TRUE))*2</f>
        <v>2.3762862910925442E-4</v>
      </c>
    </row>
    <row r="35" spans="2:14" x14ac:dyDescent="0.45">
      <c r="B35" t="s">
        <v>43</v>
      </c>
      <c r="C35" t="s">
        <v>17</v>
      </c>
      <c r="D35">
        <v>0.33508615875665304</v>
      </c>
      <c r="E35">
        <v>0.35371384124334693</v>
      </c>
      <c r="F35">
        <v>0.34439999999999998</v>
      </c>
      <c r="I35" t="s">
        <v>74</v>
      </c>
      <c r="J35">
        <f>K35/M35</f>
        <v>6.4443314842170496</v>
      </c>
      <c r="K35">
        <f>F33-F36</f>
        <v>4.3399999999999994E-2</v>
      </c>
      <c r="L35">
        <f>SUM(F33+F36)/2</f>
        <v>0.34760000000000002</v>
      </c>
      <c r="M35">
        <f t="shared" si="16"/>
        <v>6.7346008047990498E-3</v>
      </c>
      <c r="N35">
        <f t="shared" si="19"/>
        <v>1.1611112071818752E-10</v>
      </c>
    </row>
    <row r="36" spans="2:14" x14ac:dyDescent="0.45">
      <c r="B36" t="s">
        <v>44</v>
      </c>
      <c r="C36" t="s">
        <v>14</v>
      </c>
      <c r="D36">
        <v>0.31671282199724177</v>
      </c>
      <c r="E36">
        <v>0.33508717800275828</v>
      </c>
      <c r="F36">
        <v>0.32590000000000002</v>
      </c>
      <c r="I36" t="s">
        <v>75</v>
      </c>
      <c r="J36">
        <f t="shared" si="18"/>
        <v>0.22310094324592308</v>
      </c>
      <c r="K36">
        <f>F34-F35</f>
        <v>1.5000000000000013E-3</v>
      </c>
      <c r="L36">
        <f>SUM(F34+F35)/2</f>
        <v>0.34514999999999996</v>
      </c>
      <c r="M36">
        <f t="shared" si="16"/>
        <v>6.7234139765449518E-3</v>
      </c>
      <c r="N36">
        <f t="shared" si="19"/>
        <v>0.82345694425144789</v>
      </c>
    </row>
    <row r="37" spans="2:14" x14ac:dyDescent="0.45">
      <c r="I37" t="s">
        <v>76</v>
      </c>
      <c r="J37">
        <f>K37/M37</f>
        <v>2.9942858349018997</v>
      </c>
      <c r="K37">
        <f>F34-F36</f>
        <v>1.9999999999999962E-2</v>
      </c>
      <c r="L37">
        <f>SUM(F34+F36)/2</f>
        <v>0.33589999999999998</v>
      </c>
      <c r="M37">
        <f t="shared" si="16"/>
        <v>6.6793890439171156E-3</v>
      </c>
      <c r="N37">
        <f t="shared" si="19"/>
        <v>2.7508810243346282E-3</v>
      </c>
    </row>
    <row r="38" spans="2:14" x14ac:dyDescent="0.45">
      <c r="I38" t="s">
        <v>77</v>
      </c>
      <c r="J38">
        <f t="shared" si="18"/>
        <v>2.771247294681217</v>
      </c>
      <c r="K38">
        <f>F35-F36</f>
        <v>1.8499999999999961E-2</v>
      </c>
      <c r="L38">
        <f>SUM(F35+F36)/2</f>
        <v>0.33515</v>
      </c>
      <c r="M38">
        <f>SQRT(L38*(1-L38)*(0.0002))</f>
        <v>6.6756943833581831E-3</v>
      </c>
      <c r="N38">
        <f t="shared" si="19"/>
        <v>5.5841998697847561E-3</v>
      </c>
    </row>
  </sheetData>
  <autoFilter ref="C20:F36" xr:uid="{B04983BC-3F20-41EC-8F96-A1E0479E65FD}">
    <sortState xmlns:xlrd2="http://schemas.microsoft.com/office/spreadsheetml/2017/richdata2" ref="C21:F36">
      <sortCondition descending="1" ref="F20:F36"/>
    </sortState>
  </autoFilter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aharaLab</dc:creator>
  <cp:lastModifiedBy>aharaLab</cp:lastModifiedBy>
  <dcterms:created xsi:type="dcterms:W3CDTF">2022-02-21T07:53:19Z</dcterms:created>
  <dcterms:modified xsi:type="dcterms:W3CDTF">2022-02-25T13:03:27Z</dcterms:modified>
</cp:coreProperties>
</file>