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araLab\Documents\fireplaceAharaLab\takashoIEEE結果CSV\初期手札増幅実験\"/>
    </mc:Choice>
  </mc:AlternateContent>
  <xr:revisionPtr revIDLastSave="0" documentId="13_ncr:1_{0EEDC129-A04D-413B-83BE-C798B1A63E24}" xr6:coauthVersionLast="47" xr6:coauthVersionMax="47" xr10:uidLastSave="{00000000-0000-0000-0000-000000000000}"/>
  <bookViews>
    <workbookView xWindow="28680" yWindow="-120" windowWidth="29040" windowHeight="15840" xr2:uid="{5CA1EB8D-5E52-464E-921B-5FBED1B20B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9" i="1" l="1"/>
  <c r="N19" i="1" s="1"/>
  <c r="L19" i="1"/>
  <c r="M18" i="1"/>
  <c r="N18" i="1" s="1"/>
  <c r="L18" i="1"/>
  <c r="M17" i="1"/>
  <c r="N17" i="1" s="1"/>
  <c r="L17" i="1"/>
  <c r="M16" i="1"/>
  <c r="N16" i="1" s="1"/>
  <c r="L16" i="1"/>
  <c r="M15" i="1"/>
  <c r="N15" i="1" s="1"/>
  <c r="L15" i="1"/>
  <c r="M14" i="1"/>
  <c r="N14" i="1" s="1"/>
  <c r="L14" i="1"/>
  <c r="M13" i="1"/>
  <c r="N13" i="1" s="1"/>
  <c r="L13" i="1"/>
  <c r="M12" i="1"/>
  <c r="N12" i="1" s="1"/>
  <c r="L12" i="1"/>
  <c r="M11" i="1"/>
  <c r="L11" i="1"/>
  <c r="M10" i="1"/>
  <c r="L10" i="1"/>
  <c r="K19" i="1" l="1"/>
  <c r="O19" i="1" s="1"/>
  <c r="K18" i="1"/>
  <c r="O18" i="1" s="1"/>
  <c r="K16" i="1"/>
  <c r="O16" i="1" s="1"/>
  <c r="K13" i="1"/>
  <c r="O13" i="1" s="1"/>
  <c r="K12" i="1"/>
  <c r="O12" i="1" s="1"/>
  <c r="K14" i="1"/>
  <c r="O14" i="1" s="1"/>
  <c r="K17" i="1"/>
  <c r="O17" i="1" s="1"/>
  <c r="K15" i="1"/>
  <c r="O15" i="1" s="1"/>
  <c r="M7" i="1" l="1"/>
  <c r="N7" i="1" s="1"/>
  <c r="L7" i="1"/>
  <c r="M4" i="1"/>
  <c r="N4" i="1" s="1"/>
  <c r="L4" i="1"/>
  <c r="M3" i="1"/>
  <c r="N3" i="1" s="1"/>
  <c r="D5" i="1"/>
  <c r="E5" i="1" s="1"/>
  <c r="F5" i="1" s="1"/>
  <c r="D6" i="1"/>
  <c r="E6" i="1" s="1"/>
  <c r="F6" i="1" s="1"/>
  <c r="D7" i="1"/>
  <c r="E7" i="1" s="1"/>
  <c r="D8" i="1"/>
  <c r="E8" i="1" s="1"/>
  <c r="G8" i="1" s="1"/>
  <c r="D9" i="1"/>
  <c r="E9" i="1" s="1"/>
  <c r="G9" i="1" s="1"/>
  <c r="D10" i="1"/>
  <c r="E10" i="1" s="1"/>
  <c r="G10" i="1" s="1"/>
  <c r="D3" i="1"/>
  <c r="E3" i="1" s="1"/>
  <c r="F3" i="1" s="1"/>
  <c r="D4" i="1"/>
  <c r="E4" i="1" s="1"/>
  <c r="F4" i="1" s="1"/>
  <c r="D2" i="1"/>
  <c r="E2" i="1" s="1"/>
  <c r="L3" i="1"/>
  <c r="L5" i="1"/>
  <c r="M5" i="1"/>
  <c r="N5" i="1" s="1"/>
  <c r="L6" i="1"/>
  <c r="M6" i="1"/>
  <c r="N6" i="1" s="1"/>
  <c r="L8" i="1"/>
  <c r="M8" i="1"/>
  <c r="N8" i="1" s="1"/>
  <c r="L9" i="1"/>
  <c r="M9" i="1"/>
  <c r="N9" i="1" s="1"/>
  <c r="N10" i="1"/>
  <c r="N11" i="1"/>
  <c r="M2" i="1"/>
  <c r="N2" i="1" s="1"/>
  <c r="L2" i="1"/>
  <c r="G6" i="1" l="1"/>
  <c r="F10" i="1"/>
  <c r="F8" i="1"/>
  <c r="G5" i="1"/>
  <c r="G4" i="1"/>
  <c r="K11" i="1"/>
  <c r="O11" i="1" s="1"/>
  <c r="G7" i="1"/>
  <c r="F7" i="1"/>
  <c r="G3" i="1"/>
  <c r="F2" i="1"/>
  <c r="G2" i="1"/>
  <c r="F9" i="1"/>
  <c r="K5" i="1"/>
  <c r="O5" i="1" s="1"/>
  <c r="K6" i="1"/>
  <c r="O6" i="1" s="1"/>
  <c r="K8" i="1"/>
  <c r="O8" i="1" s="1"/>
  <c r="K4" i="1"/>
  <c r="O4" i="1" s="1"/>
  <c r="K7" i="1"/>
  <c r="O7" i="1" s="1"/>
  <c r="K3" i="1"/>
  <c r="O3" i="1" s="1"/>
  <c r="K10" i="1"/>
  <c r="O10" i="1" s="1"/>
  <c r="K9" i="1"/>
  <c r="O9" i="1" s="1"/>
  <c r="K2" i="1"/>
  <c r="O2" i="1" s="1"/>
</calcChain>
</file>

<file path=xl/sharedStrings.xml><?xml version="1.0" encoding="utf-8"?>
<sst xmlns="http://schemas.openxmlformats.org/spreadsheetml/2006/main" count="106" uniqueCount="57">
  <si>
    <t>先攻勝率</t>
    <rPh sb="0" eb="4">
      <t>センコウショウリツ</t>
    </rPh>
    <phoneticPr fontId="1"/>
  </si>
  <si>
    <t>分散</t>
    <rPh sb="0" eb="2">
      <t>ブンサン</t>
    </rPh>
    <phoneticPr fontId="1"/>
  </si>
  <si>
    <t>標準偏差</t>
    <rPh sb="0" eb="2">
      <t>ヒョウジュン</t>
    </rPh>
    <rPh sb="2" eb="4">
      <t>ヘンサ</t>
    </rPh>
    <phoneticPr fontId="1"/>
  </si>
  <si>
    <t>推定下限</t>
    <rPh sb="0" eb="2">
      <t>スイテイ</t>
    </rPh>
    <rPh sb="2" eb="4">
      <t>カゲン</t>
    </rPh>
    <phoneticPr fontId="1"/>
  </si>
  <si>
    <t>推定上限</t>
    <rPh sb="0" eb="2">
      <t>スイテイ</t>
    </rPh>
    <rPh sb="2" eb="4">
      <t>ジョウゲン</t>
    </rPh>
    <phoneticPr fontId="1"/>
  </si>
  <si>
    <t>比率の差の検定</t>
  </si>
  <si>
    <t>比率1-比率2</t>
  </si>
  <si>
    <t>標本比率</t>
  </si>
  <si>
    <t>分母</t>
  </si>
  <si>
    <t>P値</t>
  </si>
  <si>
    <t>A-B</t>
    <phoneticPr fontId="1"/>
  </si>
  <si>
    <t>B-C</t>
    <phoneticPr fontId="1"/>
  </si>
  <si>
    <t>A-C</t>
    <phoneticPr fontId="1"/>
  </si>
  <si>
    <t>A-D</t>
    <phoneticPr fontId="1"/>
  </si>
  <si>
    <t>D-E</t>
    <phoneticPr fontId="1"/>
  </si>
  <si>
    <t>E-F</t>
    <phoneticPr fontId="1"/>
  </si>
  <si>
    <t>D-F</t>
    <phoneticPr fontId="1"/>
  </si>
  <si>
    <t>A-G</t>
    <phoneticPr fontId="1"/>
  </si>
  <si>
    <t>G-H</t>
    <phoneticPr fontId="1"/>
  </si>
  <si>
    <t>H-I</t>
    <phoneticPr fontId="1"/>
  </si>
  <si>
    <t>G-I</t>
    <phoneticPr fontId="1"/>
  </si>
  <si>
    <t>D-G</t>
    <phoneticPr fontId="1"/>
  </si>
  <si>
    <t>BEH</t>
    <phoneticPr fontId="1"/>
  </si>
  <si>
    <t>B-E</t>
    <phoneticPr fontId="1"/>
  </si>
  <si>
    <t>E-H</t>
    <phoneticPr fontId="1"/>
  </si>
  <si>
    <t>B-H</t>
    <phoneticPr fontId="1"/>
  </si>
  <si>
    <t>ADG</t>
    <phoneticPr fontId="1"/>
  </si>
  <si>
    <t>ABC</t>
    <phoneticPr fontId="1"/>
  </si>
  <si>
    <t>DEF</t>
    <phoneticPr fontId="1"/>
  </si>
  <si>
    <t>GHI</t>
    <phoneticPr fontId="1"/>
  </si>
  <si>
    <t>CFI</t>
    <phoneticPr fontId="1"/>
  </si>
  <si>
    <t>C-F</t>
    <phoneticPr fontId="1"/>
  </si>
  <si>
    <t>C-I</t>
    <phoneticPr fontId="1"/>
  </si>
  <si>
    <t>F-I</t>
    <phoneticPr fontId="1"/>
  </si>
  <si>
    <t>条件名</t>
    <rPh sb="0" eb="2">
      <t>ジョウケン</t>
    </rPh>
    <rPh sb="2" eb="3">
      <t>メイ</t>
    </rPh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</si>
  <si>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</si>
  <si>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</si>
  <si>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</si>
  <si>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</si>
  <si>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</si>
  <si>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</si>
  <si>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</si>
  <si>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</si>
  <si>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I</t>
    <phoneticPr fontId="1"/>
  </si>
  <si>
    <t>3-3</t>
    <phoneticPr fontId="1"/>
  </si>
  <si>
    <t>3-4</t>
    <phoneticPr fontId="1"/>
  </si>
  <si>
    <t>3-5</t>
    <phoneticPr fontId="1"/>
  </si>
  <si>
    <t>4-3</t>
    <phoneticPr fontId="1"/>
  </si>
  <si>
    <t>4-4</t>
    <phoneticPr fontId="1"/>
  </si>
  <si>
    <t>4-5</t>
    <phoneticPr fontId="1"/>
  </si>
  <si>
    <t>5-3</t>
    <phoneticPr fontId="1"/>
  </si>
  <si>
    <t>5-4</t>
    <phoneticPr fontId="1"/>
  </si>
  <si>
    <t>5-5</t>
    <phoneticPr fontId="1"/>
  </si>
  <si>
    <t>先初期手札枚数-後初期手札枚数</t>
    <rPh sb="0" eb="1">
      <t>サキ</t>
    </rPh>
    <rPh sb="1" eb="3">
      <t>ショキ</t>
    </rPh>
    <rPh sb="3" eb="5">
      <t>テフダ</t>
    </rPh>
    <rPh sb="5" eb="7">
      <t>マイスウ</t>
    </rPh>
    <rPh sb="8" eb="9">
      <t>アト</t>
    </rPh>
    <rPh sb="9" eb="11">
      <t>ショキ</t>
    </rPh>
    <rPh sb="11" eb="15">
      <t>テフダマイスウ</t>
    </rPh>
    <phoneticPr fontId="1"/>
  </si>
  <si>
    <t>〇</t>
    <phoneticPr fontId="1"/>
  </si>
  <si>
    <t>X</t>
    <phoneticPr fontId="1"/>
  </si>
  <si>
    <t>条件組み合わせ</t>
    <rPh sb="0" eb="2">
      <t>ジョウケン</t>
    </rPh>
    <rPh sb="2" eb="3">
      <t>ク</t>
    </rPh>
    <rPh sb="4" eb="5">
      <t>ア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</si>
</sst>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0.00000E+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quotePrefix="1">
      <alignment vertical="center"/>
    </xf>
    <xf numFmtId="181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0A398-87A9-4B5A-ADD5-77167397CBAE}">
  <dimension ref="A1:Z19"/>
  <sheetViews>
    <sheetView tabSelected="1" zoomScale="130" zoomScaleNormal="130" workbookViewId="0">
      <selection activeCell="C2" sqref="C2"/>
    </sheetView>
  </sheetViews>
  <sheetFormatPr defaultRowHeight="18" x14ac:dyDescent="0.45"/>
  <cols>
    <col min="15" max="15" width="12.19921875" bestFit="1" customWidth="1"/>
  </cols>
  <sheetData>
    <row r="1" spans="1:26" x14ac:dyDescent="0.45">
      <c r="A1" t="s">
        <v>34</v>
      </c>
      <c r="B1" t="s">
        <v>53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R1" t="s">
        <v>56</v>
      </c>
      <c r="S1" t="s">
        <v>9</v>
      </c>
      <c r="T1">
        <v>0.05</v>
      </c>
      <c r="U1" t="s">
        <v>56</v>
      </c>
      <c r="V1" t="s">
        <v>9</v>
      </c>
      <c r="W1">
        <v>0.05</v>
      </c>
      <c r="X1" t="s">
        <v>56</v>
      </c>
      <c r="Y1" t="s">
        <v>9</v>
      </c>
      <c r="Z1">
        <v>0.05</v>
      </c>
    </row>
    <row r="2" spans="1:26" x14ac:dyDescent="0.45">
      <c r="A2" t="s">
        <v>35</v>
      </c>
      <c r="B2" s="1" t="s">
        <v>44</v>
      </c>
      <c r="C2">
        <v>0.57189999999999996</v>
      </c>
      <c r="D2">
        <f>C2*(1-C2)/10000</f>
        <v>2.4483038999999999E-5</v>
      </c>
      <c r="E2">
        <f>SQRT(D2)</f>
        <v>4.9480338519456392E-3</v>
      </c>
      <c r="F2">
        <f>C2-E2*1.96</f>
        <v>0.56220185365018649</v>
      </c>
      <c r="G2">
        <f>C2+E2*1.96</f>
        <v>0.58159814634981344</v>
      </c>
      <c r="I2" t="s">
        <v>27</v>
      </c>
      <c r="J2" t="s">
        <v>10</v>
      </c>
      <c r="K2">
        <f>L2/N2</f>
        <v>1.9825548406422688</v>
      </c>
      <c r="L2">
        <f>C2-C3</f>
        <v>1.3899999999999912E-2</v>
      </c>
      <c r="M2">
        <f t="shared" ref="M2:M9" si="0">SUM(C2+C3)/2</f>
        <v>0.56495000000000006</v>
      </c>
      <c r="N2">
        <f>SQRT(M2*(1-M2)*(0.0002))</f>
        <v>7.0111553612796232E-3</v>
      </c>
      <c r="O2">
        <f>(1-_xlfn.NORM.S.DIST(ABS(K2),TRUE))*2</f>
        <v>4.7417175926665278E-2</v>
      </c>
      <c r="Q2" t="s">
        <v>27</v>
      </c>
      <c r="R2" t="s">
        <v>10</v>
      </c>
      <c r="S2">
        <v>4.7417175926665278E-2</v>
      </c>
      <c r="T2" s="3" t="s">
        <v>54</v>
      </c>
      <c r="U2" t="s">
        <v>11</v>
      </c>
      <c r="V2">
        <v>1.4509046189511876E-2</v>
      </c>
      <c r="W2" s="3" t="s">
        <v>54</v>
      </c>
      <c r="X2" t="s">
        <v>12</v>
      </c>
      <c r="Y2">
        <v>9.5816758240996336E-6</v>
      </c>
      <c r="Z2" s="3" t="s">
        <v>54</v>
      </c>
    </row>
    <row r="3" spans="1:26" x14ac:dyDescent="0.45">
      <c r="A3" t="s">
        <v>36</v>
      </c>
      <c r="B3" s="1" t="s">
        <v>45</v>
      </c>
      <c r="C3">
        <v>0.55800000000000005</v>
      </c>
      <c r="D3">
        <f t="shared" ref="D3:D13" si="1">C3*(1-C3)/10000</f>
        <v>2.4663599999999999E-5</v>
      </c>
      <c r="E3">
        <f t="shared" ref="E3:E13" si="2">SQRT(D3)</f>
        <v>4.9662460672020674E-3</v>
      </c>
      <c r="F3">
        <f t="shared" ref="F3:F13" si="3">C3-E3*1.96</f>
        <v>0.54826615770828402</v>
      </c>
      <c r="G3">
        <f t="shared" ref="G3:G12" si="4">C3+E3*1.96</f>
        <v>0.56773384229171608</v>
      </c>
      <c r="J3" t="s">
        <v>11</v>
      </c>
      <c r="K3">
        <f t="shared" ref="K3:K11" si="5">L3/N3</f>
        <v>2.444407051271241</v>
      </c>
      <c r="L3">
        <f t="shared" ref="L3:L9" si="6">C3-C4</f>
        <v>1.7200000000000104E-2</v>
      </c>
      <c r="M3">
        <f t="shared" si="0"/>
        <v>0.5494</v>
      </c>
      <c r="N3">
        <f t="shared" ref="N3:N11" si="7">SQRT(M3*(1-M3)*(0.0002))</f>
        <v>7.0364712747228633E-3</v>
      </c>
      <c r="O3">
        <f t="shared" ref="O3:O11" si="8">(1-_xlfn.NORM.S.DIST(ABS(K3),TRUE))*2</f>
        <v>1.4509046189511876E-2</v>
      </c>
      <c r="Q3" t="s">
        <v>28</v>
      </c>
      <c r="S3">
        <v>1.4509046189511876E-2</v>
      </c>
      <c r="T3" s="3" t="s">
        <v>54</v>
      </c>
    </row>
    <row r="4" spans="1:26" x14ac:dyDescent="0.45">
      <c r="A4" t="s">
        <v>37</v>
      </c>
      <c r="B4" s="1" t="s">
        <v>46</v>
      </c>
      <c r="C4">
        <v>0.54079999999999995</v>
      </c>
      <c r="D4">
        <f t="shared" si="1"/>
        <v>2.4833536E-5</v>
      </c>
      <c r="E4">
        <f t="shared" si="2"/>
        <v>4.9833257970957508E-3</v>
      </c>
      <c r="F4">
        <f t="shared" si="3"/>
        <v>0.53103268143769222</v>
      </c>
      <c r="G4">
        <f t="shared" si="4"/>
        <v>0.55056731856230767</v>
      </c>
      <c r="J4" t="s">
        <v>12</v>
      </c>
      <c r="K4">
        <f t="shared" si="5"/>
        <v>-4.4264045341808087</v>
      </c>
      <c r="L4">
        <f>C4-C2</f>
        <v>-3.1100000000000017E-2</v>
      </c>
      <c r="M4">
        <f>SUM(C4+C2)/2</f>
        <v>0.5563499999999999</v>
      </c>
      <c r="N4">
        <f t="shared" si="7"/>
        <v>7.0260184670978493E-3</v>
      </c>
      <c r="O4" s="2">
        <f t="shared" si="8"/>
        <v>9.5816758240996336E-6</v>
      </c>
      <c r="R4" t="s">
        <v>12</v>
      </c>
      <c r="S4">
        <v>9.5816758240996336E-6</v>
      </c>
      <c r="T4" s="3" t="s">
        <v>54</v>
      </c>
    </row>
    <row r="5" spans="1:26" x14ac:dyDescent="0.45">
      <c r="A5" t="s">
        <v>38</v>
      </c>
      <c r="B5" s="1" t="s">
        <v>47</v>
      </c>
      <c r="C5">
        <v>0.59189999999999998</v>
      </c>
      <c r="D5">
        <f t="shared" si="1"/>
        <v>2.4155438999999999E-5</v>
      </c>
      <c r="E5">
        <f t="shared" si="2"/>
        <v>4.9148183079336712E-3</v>
      </c>
      <c r="F5">
        <f t="shared" si="3"/>
        <v>0.58226695611644996</v>
      </c>
      <c r="G5">
        <f t="shared" si="4"/>
        <v>0.60153304388355</v>
      </c>
      <c r="I5" t="s">
        <v>28</v>
      </c>
      <c r="J5" t="s">
        <v>14</v>
      </c>
      <c r="K5">
        <f t="shared" si="5"/>
        <v>3.2670272322801219</v>
      </c>
      <c r="L5">
        <f t="shared" si="6"/>
        <v>2.2799999999999931E-2</v>
      </c>
      <c r="M5">
        <f t="shared" si="0"/>
        <v>0.58050000000000002</v>
      </c>
      <c r="N5">
        <f t="shared" si="7"/>
        <v>6.9788215337548221E-3</v>
      </c>
      <c r="O5">
        <f t="shared" si="8"/>
        <v>1.0868322522874507E-3</v>
      </c>
      <c r="Q5" t="s">
        <v>28</v>
      </c>
      <c r="R5" t="s">
        <v>14</v>
      </c>
      <c r="S5">
        <v>1.0868322522874507E-3</v>
      </c>
      <c r="T5" s="3" t="s">
        <v>54</v>
      </c>
    </row>
    <row r="6" spans="1:26" x14ac:dyDescent="0.45">
      <c r="A6" t="s">
        <v>39</v>
      </c>
      <c r="B6" s="1" t="s">
        <v>48</v>
      </c>
      <c r="C6">
        <v>0.56910000000000005</v>
      </c>
      <c r="D6">
        <f t="shared" si="1"/>
        <v>2.4522519E-5</v>
      </c>
      <c r="E6">
        <f t="shared" si="2"/>
        <v>4.9520217083530637E-3</v>
      </c>
      <c r="F6">
        <f t="shared" si="3"/>
        <v>0.55939403745162808</v>
      </c>
      <c r="G6">
        <f t="shared" si="4"/>
        <v>0.57880596254837202</v>
      </c>
      <c r="J6" t="s">
        <v>15</v>
      </c>
      <c r="K6">
        <f t="shared" si="5"/>
        <v>1.4259802738719183</v>
      </c>
      <c r="L6">
        <f t="shared" si="6"/>
        <v>1.0000000000000009E-2</v>
      </c>
      <c r="M6">
        <f t="shared" si="0"/>
        <v>0.56410000000000005</v>
      </c>
      <c r="N6">
        <f t="shared" si="7"/>
        <v>7.0127197291778316E-3</v>
      </c>
      <c r="O6">
        <f t="shared" si="8"/>
        <v>0.15387403614645478</v>
      </c>
      <c r="R6" t="s">
        <v>15</v>
      </c>
      <c r="S6">
        <v>0.15387403614645478</v>
      </c>
      <c r="T6" s="3" t="s">
        <v>54</v>
      </c>
    </row>
    <row r="7" spans="1:26" x14ac:dyDescent="0.45">
      <c r="A7" t="s">
        <v>40</v>
      </c>
      <c r="B7" s="1" t="s">
        <v>49</v>
      </c>
      <c r="C7">
        <v>0.55910000000000004</v>
      </c>
      <c r="D7">
        <f t="shared" si="1"/>
        <v>2.4650719E-5</v>
      </c>
      <c r="E7">
        <f t="shared" si="2"/>
        <v>4.9649490430416299E-3</v>
      </c>
      <c r="F7">
        <f t="shared" si="3"/>
        <v>0.54936869987563841</v>
      </c>
      <c r="G7">
        <f t="shared" si="4"/>
        <v>0.56883130012436167</v>
      </c>
      <c r="J7" t="s">
        <v>16</v>
      </c>
      <c r="K7">
        <f t="shared" si="5"/>
        <v>-4.6924249424814999</v>
      </c>
      <c r="L7">
        <f>C7-C5</f>
        <v>-3.279999999999994E-2</v>
      </c>
      <c r="M7">
        <f>SUM(C7+C5)/2</f>
        <v>0.57550000000000001</v>
      </c>
      <c r="N7">
        <f t="shared" si="7"/>
        <v>6.9899892703780319E-3</v>
      </c>
      <c r="O7">
        <f t="shared" si="8"/>
        <v>2.6998560116453518E-6</v>
      </c>
      <c r="R7" t="s">
        <v>16</v>
      </c>
      <c r="S7">
        <v>2.6998560116453518E-6</v>
      </c>
      <c r="T7" s="3" t="s">
        <v>54</v>
      </c>
    </row>
    <row r="8" spans="1:26" x14ac:dyDescent="0.45">
      <c r="A8" t="s">
        <v>41</v>
      </c>
      <c r="B8" s="1" t="s">
        <v>50</v>
      </c>
      <c r="C8">
        <v>0.61280000000000001</v>
      </c>
      <c r="D8">
        <f t="shared" si="1"/>
        <v>2.3727616E-5</v>
      </c>
      <c r="E8">
        <f t="shared" si="2"/>
        <v>4.8711000810905125E-3</v>
      </c>
      <c r="F8">
        <f t="shared" si="3"/>
        <v>0.60325264384106259</v>
      </c>
      <c r="G8">
        <f t="shared" si="4"/>
        <v>0.62234735615893744</v>
      </c>
      <c r="I8" t="s">
        <v>29</v>
      </c>
      <c r="J8" t="s">
        <v>18</v>
      </c>
      <c r="K8">
        <f t="shared" si="5"/>
        <v>3.1203188281234624</v>
      </c>
      <c r="L8">
        <f t="shared" si="6"/>
        <v>2.1600000000000064E-2</v>
      </c>
      <c r="M8">
        <f t="shared" si="0"/>
        <v>0.60199999999999998</v>
      </c>
      <c r="N8">
        <f t="shared" si="7"/>
        <v>6.9223695365098793E-3</v>
      </c>
      <c r="O8">
        <f t="shared" si="8"/>
        <v>1.8065538873250908E-3</v>
      </c>
      <c r="Q8" t="s">
        <v>29</v>
      </c>
      <c r="R8" t="s">
        <v>18</v>
      </c>
      <c r="S8">
        <v>1.8065538873250908E-3</v>
      </c>
      <c r="T8" s="3" t="s">
        <v>54</v>
      </c>
    </row>
    <row r="9" spans="1:26" x14ac:dyDescent="0.45">
      <c r="A9" t="s">
        <v>42</v>
      </c>
      <c r="B9" s="1" t="s">
        <v>51</v>
      </c>
      <c r="C9">
        <v>0.59119999999999995</v>
      </c>
      <c r="D9">
        <f t="shared" si="1"/>
        <v>2.4168256000000003E-5</v>
      </c>
      <c r="E9">
        <f t="shared" si="2"/>
        <v>4.916122048932472E-3</v>
      </c>
      <c r="F9">
        <f t="shared" si="3"/>
        <v>0.58156440078409233</v>
      </c>
      <c r="G9">
        <f t="shared" si="4"/>
        <v>0.60083559921590757</v>
      </c>
      <c r="J9" t="s">
        <v>19</v>
      </c>
      <c r="K9">
        <f t="shared" si="5"/>
        <v>2.2089088232484495</v>
      </c>
      <c r="L9">
        <f t="shared" si="6"/>
        <v>1.5399999999999969E-2</v>
      </c>
      <c r="M9">
        <f t="shared" si="0"/>
        <v>0.58349999999999991</v>
      </c>
      <c r="N9">
        <f t="shared" si="7"/>
        <v>6.9717680684314226E-3</v>
      </c>
      <c r="O9">
        <f t="shared" si="8"/>
        <v>2.7180983378042978E-2</v>
      </c>
      <c r="R9" t="s">
        <v>19</v>
      </c>
      <c r="S9">
        <v>2.7180983378042978E-2</v>
      </c>
      <c r="T9" s="3" t="s">
        <v>54</v>
      </c>
    </row>
    <row r="10" spans="1:26" x14ac:dyDescent="0.45">
      <c r="A10" t="s">
        <v>43</v>
      </c>
      <c r="B10" s="1" t="s">
        <v>52</v>
      </c>
      <c r="C10">
        <v>0.57579999999999998</v>
      </c>
      <c r="D10">
        <f t="shared" si="1"/>
        <v>2.4425436E-5</v>
      </c>
      <c r="E10">
        <f t="shared" si="2"/>
        <v>4.9422096272821129E-3</v>
      </c>
      <c r="F10">
        <f t="shared" si="3"/>
        <v>0.56611326913052706</v>
      </c>
      <c r="G10">
        <f t="shared" si="4"/>
        <v>0.58548673086947289</v>
      </c>
      <c r="J10" t="s">
        <v>20</v>
      </c>
      <c r="K10">
        <f t="shared" si="5"/>
        <v>-5.3282102940322735</v>
      </c>
      <c r="L10">
        <f>C10-C8</f>
        <v>-3.7000000000000033E-2</v>
      </c>
      <c r="M10">
        <f>SUM(C10+C8)/2</f>
        <v>0.59430000000000005</v>
      </c>
      <c r="N10">
        <f t="shared" si="7"/>
        <v>6.9441703608134507E-3</v>
      </c>
      <c r="O10">
        <f t="shared" si="8"/>
        <v>9.9185245794330967E-8</v>
      </c>
      <c r="R10" t="s">
        <v>20</v>
      </c>
      <c r="S10">
        <v>9.9185245794330967E-8</v>
      </c>
      <c r="T10" s="3" t="s">
        <v>54</v>
      </c>
    </row>
    <row r="11" spans="1:26" x14ac:dyDescent="0.45">
      <c r="I11" t="s">
        <v>26</v>
      </c>
      <c r="J11" t="s">
        <v>13</v>
      </c>
      <c r="K11">
        <f t="shared" si="5"/>
        <v>-2.8671521194530851</v>
      </c>
      <c r="L11">
        <f>C2-C5</f>
        <v>-2.0000000000000018E-2</v>
      </c>
      <c r="M11">
        <f>SUM(C2+C5)/2</f>
        <v>0.58189999999999997</v>
      </c>
      <c r="N11">
        <f t="shared" si="7"/>
        <v>6.9755629163530597E-3</v>
      </c>
      <c r="O11">
        <f t="shared" si="8"/>
        <v>4.1418387770510989E-3</v>
      </c>
      <c r="Q11" t="s">
        <v>26</v>
      </c>
      <c r="R11" t="s">
        <v>13</v>
      </c>
      <c r="S11">
        <v>4.1418387770510989E-3</v>
      </c>
      <c r="T11" s="3" t="s">
        <v>54</v>
      </c>
    </row>
    <row r="12" spans="1:26" x14ac:dyDescent="0.45">
      <c r="J12" t="s">
        <v>17</v>
      </c>
      <c r="K12">
        <f t="shared" ref="K12:K19" si="9">L12/N12</f>
        <v>-5.8898324601600009</v>
      </c>
      <c r="L12">
        <f>C2-C8</f>
        <v>-4.0900000000000047E-2</v>
      </c>
      <c r="M12">
        <f>SUM(C10+C8)/2</f>
        <v>0.59430000000000005</v>
      </c>
      <c r="N12">
        <f t="shared" ref="N12:N19" si="10">SQRT(M12*(1-M12)*(0.0002))</f>
        <v>6.9441703608134507E-3</v>
      </c>
      <c r="O12">
        <f t="shared" ref="O12:O19" si="11">(1-_xlfn.NORM.S.DIST(ABS(K12),TRUE))*2</f>
        <v>3.8658733991780991E-9</v>
      </c>
      <c r="R12" t="s">
        <v>17</v>
      </c>
      <c r="S12">
        <v>3.8658733991780991E-9</v>
      </c>
      <c r="T12" s="3" t="s">
        <v>54</v>
      </c>
    </row>
    <row r="13" spans="1:26" x14ac:dyDescent="0.45">
      <c r="J13" t="s">
        <v>21</v>
      </c>
      <c r="K13">
        <f t="shared" si="9"/>
        <v>3.0196481202384824</v>
      </c>
      <c r="L13">
        <f>C8-C5</f>
        <v>2.090000000000003E-2</v>
      </c>
      <c r="M13">
        <f>SUM(C8+C5)/2</f>
        <v>0.60234999999999994</v>
      </c>
      <c r="N13">
        <f t="shared" si="10"/>
        <v>6.9213362510428577E-3</v>
      </c>
      <c r="O13">
        <f t="shared" si="11"/>
        <v>2.530685150525791E-3</v>
      </c>
      <c r="R13" t="s">
        <v>21</v>
      </c>
      <c r="S13">
        <v>2.530685150525791E-3</v>
      </c>
      <c r="T13" s="3" t="s">
        <v>54</v>
      </c>
    </row>
    <row r="14" spans="1:26" x14ac:dyDescent="0.45">
      <c r="I14" t="s">
        <v>22</v>
      </c>
      <c r="J14" t="s">
        <v>23</v>
      </c>
      <c r="K14">
        <f t="shared" si="9"/>
        <v>-1.5826121843240295</v>
      </c>
      <c r="L14">
        <f>C3-C6</f>
        <v>-1.1099999999999999E-2</v>
      </c>
      <c r="M14">
        <f>SUM(C3+C6)/2</f>
        <v>0.56355</v>
      </c>
      <c r="N14">
        <f t="shared" si="10"/>
        <v>7.0137208028264149E-3</v>
      </c>
      <c r="O14">
        <f>(1-_xlfn.NORM.S.DIST(ABS(K14),TRUE))*2</f>
        <v>0.11350988466099032</v>
      </c>
      <c r="Q14" t="s">
        <v>22</v>
      </c>
      <c r="R14" t="s">
        <v>23</v>
      </c>
      <c r="S14">
        <v>0.11350988466099</v>
      </c>
      <c r="T14" s="3" t="s">
        <v>55</v>
      </c>
    </row>
    <row r="15" spans="1:26" x14ac:dyDescent="0.45">
      <c r="J15" t="s">
        <v>25</v>
      </c>
      <c r="K15">
        <f t="shared" si="9"/>
        <v>-4.7483369785976288</v>
      </c>
      <c r="L15">
        <f>C3-C9</f>
        <v>-3.3199999999999896E-2</v>
      </c>
      <c r="M15">
        <f>SUM(C3+C9)/2</f>
        <v>0.5746</v>
      </c>
      <c r="N15">
        <f t="shared" si="10"/>
        <v>6.9919216242746883E-3</v>
      </c>
      <c r="O15">
        <f t="shared" si="11"/>
        <v>2.0509610798580269E-6</v>
      </c>
      <c r="R15" t="s">
        <v>25</v>
      </c>
      <c r="S15">
        <v>2.0509610798580269E-6</v>
      </c>
      <c r="T15" s="3" t="s">
        <v>54</v>
      </c>
    </row>
    <row r="16" spans="1:26" x14ac:dyDescent="0.45">
      <c r="J16" t="s">
        <v>24</v>
      </c>
      <c r="K16">
        <f t="shared" si="9"/>
        <v>-3.1663582375305324</v>
      </c>
      <c r="L16">
        <f>C6-C9</f>
        <v>-2.2099999999999898E-2</v>
      </c>
      <c r="M16">
        <f>SUM(C6+C9)/2</f>
        <v>0.58014999999999994</v>
      </c>
      <c r="N16">
        <f t="shared" si="10"/>
        <v>6.9796271748568351E-3</v>
      </c>
      <c r="O16">
        <f t="shared" si="11"/>
        <v>1.543605644201973E-3</v>
      </c>
      <c r="R16" t="s">
        <v>24</v>
      </c>
      <c r="S16">
        <v>1.543605644201973E-3</v>
      </c>
      <c r="T16" s="3" t="s">
        <v>54</v>
      </c>
    </row>
    <row r="17" spans="9:20" x14ac:dyDescent="0.45">
      <c r="I17" t="s">
        <v>30</v>
      </c>
      <c r="J17" t="s">
        <v>31</v>
      </c>
      <c r="K17">
        <f t="shared" si="9"/>
        <v>-2.6010224798531532</v>
      </c>
      <c r="L17">
        <f>C4-C7</f>
        <v>-1.8300000000000094E-2</v>
      </c>
      <c r="M17">
        <f>SUM(C4+C7)/2</f>
        <v>0.54994999999999994</v>
      </c>
      <c r="N17">
        <f t="shared" si="10"/>
        <v>7.0356946707485829E-3</v>
      </c>
      <c r="O17">
        <f t="shared" si="11"/>
        <v>9.2946363161476864E-3</v>
      </c>
      <c r="Q17" t="s">
        <v>30</v>
      </c>
      <c r="R17" t="s">
        <v>31</v>
      </c>
      <c r="S17">
        <v>9.2946363161476864E-3</v>
      </c>
      <c r="T17" s="3" t="s">
        <v>54</v>
      </c>
    </row>
    <row r="18" spans="9:20" x14ac:dyDescent="0.45">
      <c r="J18" t="s">
        <v>32</v>
      </c>
      <c r="K18">
        <f t="shared" si="9"/>
        <v>-4.9837417869099054</v>
      </c>
      <c r="L18">
        <f>C4-C10</f>
        <v>-3.5000000000000031E-2</v>
      </c>
      <c r="M18">
        <f>SUM(C4+C10)/2</f>
        <v>0.55830000000000002</v>
      </c>
      <c r="N18">
        <f t="shared" si="10"/>
        <v>7.0228357520306563E-3</v>
      </c>
      <c r="O18">
        <f t="shared" si="11"/>
        <v>6.2366294772964181E-7</v>
      </c>
      <c r="R18" t="s">
        <v>32</v>
      </c>
      <c r="S18">
        <v>6.2366294772964181E-7</v>
      </c>
      <c r="T18" s="3" t="s">
        <v>54</v>
      </c>
    </row>
    <row r="19" spans="9:20" x14ac:dyDescent="0.45">
      <c r="J19" t="s">
        <v>33</v>
      </c>
      <c r="K19">
        <f t="shared" si="9"/>
        <v>-2.3835239215965571</v>
      </c>
      <c r="L19">
        <f>C7-C10</f>
        <v>-1.6699999999999937E-2</v>
      </c>
      <c r="M19">
        <f>SUM(C7+C10)/2</f>
        <v>0.56745000000000001</v>
      </c>
      <c r="N19">
        <f t="shared" si="10"/>
        <v>7.0064327228626126E-3</v>
      </c>
      <c r="O19">
        <f t="shared" si="11"/>
        <v>1.7147769947027935E-2</v>
      </c>
      <c r="R19" t="s">
        <v>33</v>
      </c>
      <c r="S19">
        <v>1.7147769947027935E-2</v>
      </c>
      <c r="T19" s="3" t="s">
        <v>54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aharaLab</cp:lastModifiedBy>
  <dcterms:created xsi:type="dcterms:W3CDTF">2022-02-24T03:15:39Z</dcterms:created>
  <dcterms:modified xsi:type="dcterms:W3CDTF">2022-02-25T08:55:00Z</dcterms:modified>
</cp:coreProperties>
</file>