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8_{149ED8B3-4ABE-7F42-A2E1-F537C79E4EB8}" xr6:coauthVersionLast="45" xr6:coauthVersionMax="45" xr10:uidLastSave="{00000000-0000-0000-0000-000000000000}"/>
  <bookViews>
    <workbookView xWindow="360" yWindow="460" windowWidth="33600" windowHeight="19560" tabRatio="926" activeTab="10"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F54" i="4"/>
  <c r="AF30" i="4"/>
  <c r="AG105" i="4"/>
  <c r="AG81" i="4"/>
  <c r="AG80" i="4"/>
  <c r="AF29" i="4" s="1"/>
  <c r="AG75" i="4"/>
  <c r="AF24" i="4" s="1"/>
  <c r="AG74" i="4"/>
  <c r="AF23" i="4" s="1"/>
  <c r="AG70" i="4"/>
  <c r="AF19" i="4" s="1"/>
  <c r="AG69" i="4"/>
  <c r="AF18" i="4" s="1"/>
  <c r="K68" i="4"/>
  <c r="K67" i="4" s="1"/>
  <c r="K66" i="4" s="1"/>
  <c r="K65" i="4" s="1"/>
  <c r="K64" i="4" s="1"/>
  <c r="K63" i="4" s="1"/>
  <c r="K62" i="4" s="1"/>
  <c r="AG62" i="4" s="1"/>
  <c r="K69" i="4"/>
  <c r="J18" i="4" s="1"/>
  <c r="K82" i="4"/>
  <c r="AG82" i="4" s="1"/>
  <c r="AF31" i="4" s="1"/>
  <c r="K81" i="4"/>
  <c r="J30" i="4" s="1"/>
  <c r="K75" i="4"/>
  <c r="K71" i="4" s="1"/>
  <c r="J20" i="4" l="1"/>
  <c r="K72" i="4"/>
  <c r="AG71" i="4"/>
  <c r="AF20" i="4" s="1"/>
  <c r="J15" i="4"/>
  <c r="J31" i="4"/>
  <c r="K76" i="4"/>
  <c r="J16" i="4"/>
  <c r="J24" i="4"/>
  <c r="AG63" i="4"/>
  <c r="J17" i="4"/>
  <c r="AG64" i="4"/>
  <c r="AF13" i="4" s="1"/>
  <c r="AG65" i="4"/>
  <c r="AF14" i="4" s="1"/>
  <c r="K83" i="4"/>
  <c r="AG66" i="4"/>
  <c r="AF15" i="4" s="1"/>
  <c r="AG67" i="4"/>
  <c r="AF16" i="4" s="1"/>
  <c r="AG68" i="4"/>
  <c r="AF17" i="4" s="1"/>
  <c r="J14"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c r="F61" i="21" a="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c r="E55" i="21" a="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c r="C53" i="21" a="1"/>
  <c r="B53" i="21" a="1"/>
  <c r="B53" i="21" s="1"/>
  <c r="G52" i="21" a="1"/>
  <c r="G52" i="21" s="1"/>
  <c r="F52" i="21" a="1"/>
  <c r="F52" i="21" s="1"/>
  <c r="E52" i="21" a="1"/>
  <c r="E52" i="21" s="1"/>
  <c r="D52" i="21" a="1"/>
  <c r="D52" i="21" s="1"/>
  <c r="C52" i="21"/>
  <c r="C52" i="21" a="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c r="G40" i="21" a="1"/>
  <c r="F40" i="21" a="1"/>
  <c r="F40" i="21" s="1"/>
  <c r="E40" i="21" a="1"/>
  <c r="E40" i="21" s="1"/>
  <c r="D40" i="21" a="1"/>
  <c r="D40" i="21" s="1"/>
  <c r="C40" i="21" a="1"/>
  <c r="C40" i="21" s="1"/>
  <c r="B40" i="21" a="1"/>
  <c r="B40" i="21" s="1"/>
  <c r="G39" i="21"/>
  <c r="G39" i="21" a="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c r="G37" i="21" a="1"/>
  <c r="F37" i="21" a="1"/>
  <c r="F37" i="21" s="1"/>
  <c r="E37" i="21" a="1"/>
  <c r="E37" i="21" s="1"/>
  <c r="D37" i="21"/>
  <c r="D37" i="21" a="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c r="G34" i="21" a="1"/>
  <c r="F34" i="21" a="1"/>
  <c r="F34" i="21" s="1"/>
  <c r="E34" i="21" a="1"/>
  <c r="E34" i="21" s="1"/>
  <c r="D34" i="21"/>
  <c r="D34" i="21" a="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c r="C31" i="21" a="1"/>
  <c r="B31" i="21" a="1"/>
  <c r="B31" i="21" s="1"/>
  <c r="G30" i="21" a="1"/>
  <c r="G30" i="21" s="1"/>
  <c r="F30" i="21" a="1"/>
  <c r="F30" i="21" s="1"/>
  <c r="E30" i="21" a="1"/>
  <c r="E30" i="21" s="1"/>
  <c r="D30" i="21" a="1"/>
  <c r="D30" i="21" s="1"/>
  <c r="C30" i="21" a="1"/>
  <c r="C30" i="21" s="1"/>
  <c r="B30" i="21" a="1"/>
  <c r="B30" i="21" s="1"/>
  <c r="G29" i="21" a="1"/>
  <c r="G29" i="21" s="1"/>
  <c r="F29" i="21"/>
  <c r="F29" i="21" a="1"/>
  <c r="E29" i="21" a="1"/>
  <c r="E29" i="21" s="1"/>
  <c r="D29" i="21" a="1"/>
  <c r="D29" i="21" s="1"/>
  <c r="C29" i="21"/>
  <c r="C29" i="21" a="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K77" i="4" l="1"/>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56" i="23"/>
  <c r="AD56"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J14" i="23" l="1"/>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U32"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Z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AC39" i="21" a="1"/>
  <c r="AC32" i="21" a="1"/>
  <c r="AB32" i="11"/>
  <c r="Y46" i="21" a="1"/>
  <c r="Y42" i="21" a="1"/>
  <c r="Z45" i="21" a="1"/>
  <c r="AC29" i="21" a="1"/>
  <c r="AC26" i="21" a="1"/>
  <c r="AC38" i="11"/>
  <c r="Z54" i="21" a="1"/>
  <c r="Y33" i="21" a="1"/>
  <c r="AC53" i="11"/>
  <c r="AC52" i="11"/>
  <c r="AC33" i="21" a="1"/>
  <c r="Y41" i="21" a="1"/>
  <c r="Y51" i="21" a="1"/>
  <c r="AB25" i="21" a="1"/>
  <c r="AC49" i="11"/>
  <c r="Z40" i="21" a="1"/>
  <c r="AB32" i="21" a="1"/>
  <c r="AC43" i="21" a="1"/>
  <c r="AC51" i="21" a="1"/>
  <c r="AB38" i="21" a="1"/>
  <c r="AC26" i="11"/>
  <c r="AB27" i="11"/>
  <c r="AB24" i="21" a="1"/>
  <c r="AC46" i="21" a="1"/>
  <c r="Z42" i="21" a="1"/>
  <c r="Y27" i="21" a="1"/>
  <c r="AC57" i="11"/>
  <c r="Y32" i="21" a="1"/>
  <c r="Y34" i="21" a="1"/>
  <c r="AC27" i="11"/>
  <c r="AC31" i="11"/>
  <c r="AC30" i="21" a="1"/>
  <c r="AC45" i="21" a="1"/>
  <c r="AC57" i="21" a="1"/>
  <c r="Y48" i="21" a="1"/>
  <c r="AC50" i="11"/>
  <c r="AC48" i="21" a="1"/>
  <c r="Y28" i="21" a="1"/>
  <c r="AC44" i="21" a="1"/>
  <c r="AC25" i="11"/>
  <c r="Y47" i="21" a="1"/>
  <c r="AC45" i="11"/>
  <c r="Z53" i="21" a="1"/>
  <c r="Z50" i="21" a="1"/>
  <c r="Z52" i="21" a="1"/>
  <c r="AC34" i="11"/>
  <c r="AB25" i="11"/>
  <c r="AC35" i="21" a="1"/>
  <c r="AB28" i="11"/>
  <c r="Z41" i="21" a="1"/>
  <c r="AB45" i="21" a="1"/>
  <c r="AC56" i="11"/>
  <c r="Y54" i="21" a="1"/>
  <c r="Z25" i="21" a="1"/>
  <c r="AC33" i="11"/>
  <c r="Z37" i="21" a="1"/>
  <c r="Y39" i="21" a="1"/>
  <c r="Y26" i="21" a="1"/>
  <c r="AB35" i="21" a="1"/>
  <c r="AC49" i="21" a="1"/>
  <c r="AB38" i="11"/>
  <c r="Z57" i="21" a="1"/>
  <c r="AC40" i="21" a="1"/>
  <c r="AB29" i="21" a="1"/>
  <c r="AC32" i="11"/>
  <c r="AB33" i="21" a="1"/>
  <c r="AC54" i="11"/>
  <c r="AB26" i="11"/>
  <c r="AC47" i="21" a="1"/>
  <c r="Y49" i="21" a="1"/>
  <c r="AB29" i="11"/>
  <c r="AC30" i="11"/>
  <c r="AC37" i="21" a="1"/>
  <c r="AB33" i="11"/>
  <c r="AB39" i="21" a="1"/>
  <c r="Z35" i="21" a="1"/>
  <c r="AC56" i="21" a="1"/>
  <c r="AB40" i="21" a="1"/>
  <c r="Z55" i="21" a="1"/>
  <c r="AC39" i="11"/>
  <c r="Z56" i="21" a="1"/>
  <c r="AC54" i="21" a="1"/>
  <c r="Y36" i="21" a="1"/>
  <c r="AC25" i="21" a="1"/>
  <c r="Y37" i="21" a="1"/>
  <c r="AB34" i="11"/>
  <c r="Y38" i="21" a="1"/>
  <c r="Z30" i="21" a="1"/>
  <c r="Z31" i="21" a="1"/>
  <c r="AC51" i="11"/>
  <c r="Y43" i="21" a="1"/>
  <c r="AC42" i="21" a="1"/>
  <c r="AB44" i="21" a="1"/>
  <c r="AC55" i="11"/>
  <c r="Y40" i="21" a="1"/>
  <c r="AB48" i="21" a="1"/>
  <c r="AB42" i="21" a="1"/>
  <c r="AC24" i="21" a="1"/>
  <c r="Z48" i="21" a="1"/>
  <c r="AC50" i="21" a="1"/>
  <c r="Y57" i="21" a="1"/>
  <c r="AC40" i="11"/>
  <c r="Z36" i="21" a="1"/>
  <c r="AB49" i="21" a="1"/>
  <c r="Z43" i="21" a="1"/>
  <c r="AB41" i="21" a="1"/>
  <c r="AC31" i="21" a="1"/>
  <c r="AC24" i="11"/>
  <c r="AC37" i="11"/>
  <c r="Y35" i="21" a="1"/>
  <c r="Y31" i="21" a="1"/>
  <c r="AB51" i="21" a="1"/>
  <c r="Z49" i="21" a="1"/>
  <c r="Z39" i="21" a="1"/>
  <c r="AC29" i="11"/>
  <c r="AC27" i="21" a="1"/>
  <c r="Y45" i="21" a="1"/>
  <c r="Y30" i="21" a="1"/>
  <c r="Z28" i="21" a="1"/>
  <c r="AC35" i="11"/>
  <c r="Y44" i="21" a="1"/>
  <c r="AC28" i="21" a="1"/>
  <c r="Y24" i="21" a="1"/>
  <c r="AC46" i="11"/>
  <c r="AC36" i="11"/>
  <c r="Y53" i="21" a="1"/>
  <c r="Y29" i="21" a="1"/>
  <c r="AB24" i="11"/>
  <c r="AC28" i="11"/>
  <c r="Z38" i="21" a="1"/>
  <c r="Z27" i="21" a="1"/>
  <c r="AB43" i="21" a="1"/>
  <c r="Z33" i="21" a="1"/>
  <c r="AC43" i="11"/>
  <c r="AB35" i="11"/>
  <c r="AB26" i="21" a="1"/>
  <c r="AB34" i="21" a="1"/>
  <c r="Y56" i="21" a="1"/>
  <c r="AC44" i="11"/>
  <c r="Z26" i="21" a="1"/>
  <c r="AC42" i="11"/>
  <c r="Z44" i="21" a="1"/>
  <c r="Y52" i="21" a="1"/>
  <c r="AB31" i="11"/>
  <c r="Z47" i="21" a="1"/>
  <c r="AB39" i="11"/>
  <c r="Z24" i="21" a="1"/>
  <c r="Y50" i="21" a="1"/>
  <c r="AB27" i="21" a="1"/>
  <c r="AB36" i="11"/>
  <c r="AC52" i="21" a="1"/>
  <c r="Z29" i="21" a="1"/>
  <c r="AC47" i="11"/>
  <c r="AB37" i="11"/>
  <c r="Z34" i="21" a="1"/>
  <c r="AB30" i="21" a="1"/>
  <c r="AB37" i="21" a="1"/>
  <c r="AB46" i="21" a="1"/>
  <c r="AB50" i="21" a="1"/>
  <c r="AC41" i="11"/>
  <c r="Y55" i="21" a="1"/>
  <c r="AB31" i="21" a="1"/>
  <c r="AB30" i="11"/>
  <c r="AC41" i="21" a="1"/>
  <c r="Z46" i="21" a="1"/>
  <c r="AC34" i="21" a="1"/>
  <c r="AC38" i="21" a="1"/>
  <c r="AB47" i="21" a="1"/>
  <c r="AC48" i="11"/>
  <c r="Z51" i="21" a="1"/>
  <c r="Y25" i="21" a="1"/>
  <c r="AC36" i="21" a="1"/>
  <c r="AC55" i="21" a="1"/>
  <c r="AB36" i="21" a="1"/>
  <c r="AB28" i="21" a="1"/>
  <c r="AC53"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Y59" i="21" a="1"/>
  <c r="Y58" i="21" a="1"/>
  <c r="AC58" i="21" a="1"/>
  <c r="AC58" i="11"/>
  <c r="AC59" i="21" a="1"/>
  <c r="AC59" i="11"/>
  <c r="AB52" i="21" a="1"/>
  <c r="Z59" i="21" a="1"/>
  <c r="Z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B40" i="11"/>
  <c r="AC60" i="21" a="1"/>
  <c r="AB53" i="21" a="1"/>
  <c r="Y60" i="21" a="1"/>
  <c r="AB41" i="11"/>
  <c r="Z60" i="21" a="1"/>
  <c r="AC60" i="1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C61" i="21" a="1"/>
  <c r="Y61" i="21" a="1"/>
  <c r="AB42" i="11"/>
  <c r="AC61" i="11"/>
  <c r="AB54" i="21" a="1"/>
  <c r="Z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21" a="1"/>
  <c r="Y62" i="21" a="1"/>
  <c r="Z62" i="21" a="1"/>
  <c r="AC62" i="11"/>
  <c r="AB55" i="21" a="1"/>
  <c r="AB43" i="1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Y63" i="21" a="1"/>
  <c r="AC63" i="21" a="1"/>
  <c r="AB56" i="21" a="1"/>
  <c r="Z63" i="21" a="1"/>
  <c r="AC63" i="11"/>
  <c r="AB44" i="1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Y64" i="21" a="1"/>
  <c r="AC64" i="21" a="1"/>
  <c r="Z64" i="21" a="1"/>
  <c r="AB45" i="11"/>
  <c r="AC64" i="11"/>
  <c r="AB57"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B58" i="21" a="1"/>
  <c r="Z65" i="21" a="1"/>
  <c r="AB46" i="11"/>
  <c r="AC65" i="11"/>
  <c r="Y65" i="21" a="1"/>
  <c r="AC65"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Z67" i="21" a="1"/>
  <c r="Z66" i="21" a="1"/>
  <c r="AC66" i="11"/>
  <c r="AC67" i="21" a="1"/>
  <c r="AB59" i="21" a="1"/>
  <c r="Y67" i="21" a="1"/>
  <c r="AB47" i="11"/>
  <c r="Y66" i="21" a="1"/>
  <c r="AC67" i="11"/>
  <c r="AC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AC27" i="13"/>
  <c r="Z24" i="13"/>
  <c r="Z31" i="13"/>
  <c r="AC47" i="13"/>
  <c r="Z40" i="13"/>
  <c r="AB24" i="13"/>
  <c r="Z42" i="13"/>
  <c r="Y24" i="13"/>
  <c r="AB61" i="21" a="1"/>
  <c r="AC28" i="13"/>
  <c r="AC26" i="13"/>
  <c r="Z29" i="13"/>
  <c r="AC59" i="13"/>
  <c r="AC51" i="13"/>
  <c r="AB29" i="13"/>
  <c r="AB37" i="13"/>
  <c r="Y45" i="13"/>
  <c r="Z26" i="13"/>
  <c r="Y42" i="13"/>
  <c r="AC67" i="13"/>
  <c r="AB25" i="13"/>
  <c r="Z56" i="13"/>
  <c r="Y39" i="13"/>
  <c r="Z51" i="13"/>
  <c r="AC24" i="13"/>
  <c r="AB30" i="13"/>
  <c r="AC44" i="13"/>
  <c r="Y50" i="13"/>
  <c r="AC53" i="13"/>
  <c r="AC49" i="13"/>
  <c r="Z55" i="13"/>
  <c r="AB44" i="13"/>
  <c r="AC65" i="13"/>
  <c r="Y56" i="13"/>
  <c r="AB46" i="13"/>
  <c r="Z61" i="13"/>
  <c r="Y64" i="13"/>
  <c r="Z58" i="13"/>
  <c r="Y26" i="13"/>
  <c r="Z65" i="13"/>
  <c r="AB31" i="13"/>
  <c r="AB33" i="13"/>
  <c r="AC31" i="13"/>
  <c r="AC61" i="13"/>
  <c r="AB32" i="13"/>
  <c r="Z49" i="13"/>
  <c r="Y38" i="13"/>
  <c r="Y43" i="13"/>
  <c r="Y60" i="13"/>
  <c r="AB35" i="13"/>
  <c r="Z62" i="13"/>
  <c r="AC30" i="13"/>
  <c r="Y34" i="13"/>
  <c r="Z66" i="13"/>
  <c r="Z60" i="13"/>
  <c r="AC35" i="13"/>
  <c r="Z54" i="13"/>
  <c r="Y67" i="13"/>
  <c r="AB26" i="13"/>
  <c r="Y53" i="13"/>
  <c r="Z35" i="13"/>
  <c r="AB43" i="13"/>
  <c r="AC39" i="13"/>
  <c r="AC57" i="13"/>
  <c r="Y35" i="13"/>
  <c r="AC66" i="13"/>
  <c r="Z67" i="13"/>
  <c r="AC52" i="13"/>
  <c r="Y65" i="13"/>
  <c r="AB27" i="13"/>
  <c r="Y54" i="13"/>
  <c r="Y37" i="13"/>
  <c r="AC60" i="13"/>
  <c r="AC50" i="13"/>
  <c r="Y47" i="13"/>
  <c r="AB39" i="13"/>
  <c r="Z37" i="13"/>
  <c r="Z27" i="13"/>
  <c r="AB34" i="13"/>
  <c r="Z52" i="13"/>
  <c r="Y29" i="13"/>
  <c r="Y31" i="13"/>
  <c r="AC63" i="13"/>
  <c r="AB45" i="13"/>
  <c r="AC62" i="13"/>
  <c r="Y30" i="13"/>
  <c r="AC29" i="13"/>
  <c r="AB42" i="13"/>
  <c r="Y46" i="13"/>
  <c r="AC41" i="13"/>
  <c r="AC34" i="13"/>
  <c r="Y25" i="13"/>
  <c r="AC43" i="13"/>
  <c r="AB38" i="13"/>
  <c r="Y40" i="13"/>
  <c r="AC45" i="13"/>
  <c r="Y62" i="13"/>
  <c r="Y51" i="13"/>
  <c r="AC42" i="13"/>
  <c r="AC25" i="13"/>
  <c r="AC40" i="13"/>
  <c r="Y52" i="13"/>
  <c r="Z50" i="13"/>
  <c r="AC64" i="13"/>
  <c r="Z39" i="13"/>
  <c r="Y48" i="13"/>
  <c r="Z44" i="13"/>
  <c r="AB41" i="13"/>
  <c r="AC56" i="13"/>
  <c r="Z38" i="13"/>
  <c r="Z30" i="13"/>
  <c r="Y49" i="13"/>
  <c r="Y63" i="13"/>
  <c r="AC36" i="13"/>
  <c r="Y66" i="13"/>
  <c r="AB28" i="13"/>
  <c r="Z28" i="13"/>
  <c r="Y27" i="13"/>
  <c r="Z47" i="13"/>
  <c r="AC48" i="13"/>
  <c r="Y61" i="13"/>
  <c r="AC38" i="13"/>
  <c r="Z46" i="13"/>
  <c r="Z36" i="13"/>
  <c r="Y57" i="13"/>
  <c r="Z25" i="13"/>
  <c r="Z64" i="13"/>
  <c r="AC54" i="13"/>
  <c r="Z48" i="13"/>
  <c r="AB40" i="13"/>
  <c r="AC58" i="13"/>
  <c r="AC37" i="13"/>
  <c r="Z53" i="13"/>
  <c r="AC55" i="13"/>
  <c r="AC46" i="13"/>
  <c r="Y32" i="13"/>
  <c r="Y44" i="13"/>
  <c r="Y28" i="13"/>
  <c r="Y36" i="13"/>
  <c r="Y33" i="13"/>
  <c r="AB49" i="11"/>
  <c r="Z45" i="13"/>
  <c r="Z59" i="13"/>
  <c r="Y55" i="13"/>
  <c r="Y58" i="13"/>
  <c r="Z63" i="13"/>
  <c r="Z32" i="13"/>
  <c r="AC33" i="13"/>
  <c r="Z34" i="13"/>
  <c r="Y59" i="13"/>
  <c r="Z57" i="13"/>
  <c r="AC32" i="13"/>
  <c r="Y41" i="13"/>
  <c r="Z41" i="13"/>
  <c r="Z33" i="13"/>
  <c r="Z43"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50" i="11"/>
  <c r="Y54" i="11"/>
  <c r="Z65" i="11"/>
  <c r="Y56" i="11"/>
  <c r="Y42" i="11"/>
  <c r="Y51" i="11"/>
  <c r="Z46" i="11"/>
  <c r="Z32" i="11"/>
  <c r="Z39" i="11"/>
  <c r="Y24" i="11"/>
  <c r="Z57" i="11"/>
  <c r="Y36" i="11"/>
  <c r="Y44" i="11"/>
  <c r="Y30" i="11"/>
  <c r="Y31" i="11"/>
  <c r="Z60" i="11"/>
  <c r="Y40" i="11"/>
  <c r="Z26" i="11"/>
  <c r="Y59" i="11"/>
  <c r="Z29" i="11"/>
  <c r="Z56" i="11"/>
  <c r="Y52" i="11"/>
  <c r="Y35" i="11"/>
  <c r="Y38" i="11"/>
  <c r="Y53" i="11"/>
  <c r="Z58" i="11"/>
  <c r="Z31" i="11"/>
  <c r="Z63" i="11"/>
  <c r="Y50" i="11"/>
  <c r="Y55" i="11"/>
  <c r="Y32" i="11"/>
  <c r="Z38" i="11"/>
  <c r="Z27" i="11"/>
  <c r="Y48" i="11"/>
  <c r="Z24" i="11"/>
  <c r="Z59" i="11"/>
  <c r="Y37" i="11"/>
  <c r="Z28" i="11"/>
  <c r="Y49" i="11"/>
  <c r="Y33" i="11"/>
  <c r="Y62" i="11"/>
  <c r="Z43" i="11"/>
  <c r="Y63" i="11"/>
  <c r="Z41" i="11"/>
  <c r="Y65" i="11"/>
  <c r="Z66" i="11"/>
  <c r="AB47" i="13"/>
  <c r="Z30" i="11"/>
  <c r="Y43" i="11"/>
  <c r="Z36" i="11"/>
  <c r="Z25" i="11"/>
  <c r="Y64" i="11"/>
  <c r="Y47" i="11"/>
  <c r="Z51" i="11"/>
  <c r="Y28" i="11"/>
  <c r="Z52" i="11"/>
  <c r="Z64" i="11"/>
  <c r="Z47" i="11"/>
  <c r="Y26" i="11"/>
  <c r="Z48" i="11"/>
  <c r="Z40" i="11"/>
  <c r="Y39" i="11"/>
  <c r="Y29" i="11"/>
  <c r="Z62" i="11"/>
  <c r="Y27" i="11"/>
  <c r="Y61" i="11"/>
  <c r="Y60" i="11"/>
  <c r="Y25" i="11"/>
  <c r="Z34" i="11"/>
  <c r="Z55" i="11"/>
  <c r="Y41" i="11"/>
  <c r="Z49" i="11"/>
  <c r="Z37" i="11"/>
  <c r="Y46" i="11"/>
  <c r="AB50" i="11"/>
  <c r="Y66" i="11"/>
  <c r="Z35" i="11"/>
  <c r="Z42" i="11"/>
  <c r="Z61" i="11"/>
  <c r="AB62" i="21" a="1"/>
  <c r="Z45" i="11"/>
  <c r="Y34" i="11"/>
  <c r="Y58" i="11"/>
  <c r="Y45" i="11"/>
  <c r="Z33" i="11"/>
  <c r="Y57" i="11"/>
  <c r="Z53" i="11"/>
  <c r="Z54" i="11"/>
  <c r="Z44" i="11"/>
  <c r="Y67" i="11"/>
  <c r="Z67"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64" i="21" a="1"/>
  <c r="AB52" i="1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65" i="21" a="1"/>
  <c r="AB50" i="13"/>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3" i="13"/>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<sst xmlns="http://schemas.openxmlformats.org/spreadsheetml/2006/main" count="2120" uniqueCount="453">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</sst>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6" zoomScaleNormal="100" workbookViewId="0">
      <selection activeCell="G61" sqref="G61"/>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zoomScaleNormal="100" workbookViewId="0">
      <selection activeCell="K10" sqref="K10:K12"/>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K40" sqref="K40"/>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f>'Run Model'!C6</f>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tr">
        <f>'Run Model'!C7</f>
        <v>Moderate</v>
      </c>
      <c r="F4"/>
      <c r="G4"/>
      <c r="H4"/>
      <c r="N4" s="227" t="s">
        <v>126</v>
      </c>
      <c r="P4" s="1556">
        <v>44070.814513888887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44070.814525462964</v>
      </c>
      <c r="Q5" s="1552"/>
      <c r="R5" s="1552"/>
      <c r="S5" s="1552"/>
      <c r="T5" s="1552"/>
      <c r="U5" s="1553"/>
      <c r="V5" s="227" t="s">
        <v>15</v>
      </c>
      <c r="AI5" s="227"/>
      <c r="AJ5" s="227"/>
      <c r="AK5" s="227"/>
      <c r="AL5" s="227"/>
      <c r="AM5" s="227"/>
    </row>
    <row r="6" spans="2:64" x14ac:dyDescent="0.2">
      <c r="B6" s="1546" t="s">
        <v>68</v>
      </c>
      <c r="C6" s="1547"/>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54" t="s">
        <v>83</v>
      </c>
      <c r="M9" s="1555"/>
      <c r="N9" s="1557" t="s">
        <v>109</v>
      </c>
      <c r="O9" s="1557"/>
      <c r="P9" s="1557"/>
      <c r="Q9" s="155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48" t="s">
        <v>117</v>
      </c>
      <c r="U21" s="1549"/>
      <c r="V21" s="1549"/>
      <c r="W21" s="1549"/>
      <c r="X21" s="1550"/>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37" t="s">
        <v>187</v>
      </c>
      <c r="C70" s="1538"/>
      <c r="D70" s="1538"/>
      <c r="E70" s="1538"/>
      <c r="F70" s="1538"/>
      <c r="G70" s="1538"/>
      <c r="H70" s="1538"/>
      <c r="I70" s="1538"/>
      <c r="J70" s="1538"/>
      <c r="K70" s="1538"/>
      <c r="L70" s="1538"/>
      <c r="M70" s="1538"/>
      <c r="N70" s="1539"/>
      <c r="O70" s="1537" t="s">
        <v>188</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34" t="str">
        <f>"% of miles on f2 for Tech "&amp; RIGHT(O70)&amp;" adopters"</f>
        <v>% of miles on f2 for Tech A adopters</v>
      </c>
      <c r="AC74" s="1535"/>
      <c r="AD74" s="1536"/>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37" t="s">
        <v>189</v>
      </c>
      <c r="C122" s="1538"/>
      <c r="D122" s="1538"/>
      <c r="E122" s="1538"/>
      <c r="F122" s="1538"/>
      <c r="G122" s="1538"/>
      <c r="H122" s="1538"/>
      <c r="I122" s="1538"/>
      <c r="J122" s="1538"/>
      <c r="K122" s="1538"/>
      <c r="L122" s="1538"/>
      <c r="M122" s="1538"/>
      <c r="N122" s="1539"/>
      <c r="O122" s="1537" t="s">
        <v>190</v>
      </c>
      <c r="P122" s="1538"/>
      <c r="Q122" s="1538"/>
      <c r="R122" s="1538"/>
      <c r="S122" s="1538"/>
      <c r="T122" s="1538"/>
      <c r="U122" s="1538"/>
      <c r="V122" s="1538"/>
      <c r="W122" s="1538"/>
      <c r="X122" s="1538"/>
      <c r="Y122" s="1538"/>
      <c r="Z122" s="1538"/>
      <c r="AA122" s="1539"/>
      <c r="AE122" s="937"/>
      <c r="AF122" s="937"/>
      <c r="AG122" s="937"/>
      <c r="AH122" s="937"/>
      <c r="AI122" s="937"/>
      <c r="AJ122" s="227"/>
      <c r="AK122" s="227"/>
      <c r="AL122" s="227"/>
      <c r="AM122" s="227"/>
    </row>
    <row r="123" spans="1:45"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34" t="str">
        <f>"% of miles on f2 for Tech "&amp; RIGHT(O122)&amp;" adopters"</f>
        <v>% of miles on f2 for Tech B adopters</v>
      </c>
      <c r="AC126" s="1535"/>
      <c r="AD126" s="1536"/>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37" t="s">
        <v>191</v>
      </c>
      <c r="C174" s="1538"/>
      <c r="D174" s="1538"/>
      <c r="E174" s="1538"/>
      <c r="F174" s="1538"/>
      <c r="G174" s="1538"/>
      <c r="H174" s="1538"/>
      <c r="I174" s="1538"/>
      <c r="J174" s="1538"/>
      <c r="K174" s="1538"/>
      <c r="L174" s="1538"/>
      <c r="M174" s="1538"/>
      <c r="N174" s="1539"/>
      <c r="O174" s="1537" t="s">
        <v>192</v>
      </c>
      <c r="P174" s="1538"/>
      <c r="Q174" s="1538"/>
      <c r="R174" s="1538"/>
      <c r="S174" s="1538"/>
      <c r="T174" s="1538"/>
      <c r="U174" s="1538"/>
      <c r="V174" s="1538"/>
      <c r="W174" s="1538"/>
      <c r="X174" s="1538"/>
      <c r="Y174" s="1538"/>
      <c r="Z174" s="1538"/>
      <c r="AA174" s="1539"/>
      <c r="AE174" s="937"/>
      <c r="AF174" s="937"/>
      <c r="AG174" s="937"/>
      <c r="AH174" s="937"/>
      <c r="AI174" s="937"/>
      <c r="AJ174" s="227"/>
      <c r="AK174" s="227"/>
      <c r="AL174" s="227"/>
      <c r="AM174" s="227"/>
    </row>
    <row r="175" spans="1:48" x14ac:dyDescent="0.2">
      <c r="A175" s="324"/>
      <c r="B175" s="1540" t="s">
        <v>121</v>
      </c>
      <c r="C175" s="1541"/>
      <c r="D175" s="1541"/>
      <c r="E175" s="1541"/>
      <c r="F175" s="1541"/>
      <c r="G175" s="1541"/>
      <c r="H175" s="1541"/>
      <c r="I175" s="1541"/>
      <c r="J175" s="1541"/>
      <c r="K175" s="1541"/>
      <c r="L175" s="1542"/>
      <c r="M175" s="382"/>
      <c r="N175" s="325"/>
      <c r="O175" s="1540" t="s">
        <v>121</v>
      </c>
      <c r="P175" s="1541"/>
      <c r="Q175" s="1541"/>
      <c r="R175" s="1541"/>
      <c r="S175" s="1541"/>
      <c r="T175" s="1541"/>
      <c r="U175" s="1541"/>
      <c r="V175" s="1541"/>
      <c r="W175" s="1541"/>
      <c r="X175" s="1541"/>
      <c r="Y175" s="1542"/>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34" t="str">
        <f>"% of miles on f2 for Tech "&amp; RIGHT(O174)&amp;" adopters"</f>
        <v>% of miles on f2 for Tech C adopters</v>
      </c>
      <c r="AC178" s="1535"/>
      <c r="AD178" s="1536"/>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34" t="str">
        <f>"% of miles on f2 for Tech "&amp; RIGHT(O227)&amp;" adopters"</f>
        <v>% of miles on f2 for Tech D adopters</v>
      </c>
      <c r="AC231" s="1535"/>
      <c r="AD231" s="1536"/>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34" t="str">
        <f>"% of miles on f2 for Tech "&amp; RIGHT(O280)&amp;" adopters"</f>
        <v>% of miles on f2 for Tech E adopters</v>
      </c>
      <c r="AC284" s="1535"/>
      <c r="AD284" s="1536"/>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46" t="s">
        <v>53</v>
      </c>
      <c r="C3" s="1547"/>
      <c r="D3" s="236">
        <f>'Run Model'!C6</f>
        <v>7.4999999999999997E-2</v>
      </c>
      <c r="F3"/>
      <c r="G3"/>
      <c r="H3"/>
      <c r="J3" s="227" t="s">
        <v>127</v>
      </c>
      <c r="L3" s="1551" t="s">
        <v>452</v>
      </c>
      <c r="M3" s="1552"/>
      <c r="N3" s="1552"/>
      <c r="O3" s="1553"/>
      <c r="Q3" s="216"/>
      <c r="W3" s="227"/>
      <c r="X3" s="227"/>
      <c r="Y3" s="227"/>
    </row>
    <row r="4" spans="2:60" x14ac:dyDescent="0.2">
      <c r="B4" s="1546" t="s">
        <v>104</v>
      </c>
      <c r="C4" s="1547"/>
      <c r="D4" s="225" t="str">
        <f>'Run Model'!C7</f>
        <v>Moderate</v>
      </c>
      <c r="F4"/>
      <c r="G4"/>
      <c r="H4"/>
      <c r="J4" s="227" t="s">
        <v>126</v>
      </c>
      <c r="L4" s="1556">
        <v>44070.81453703704</v>
      </c>
      <c r="M4" s="1552"/>
      <c r="N4" s="1552"/>
      <c r="O4" s="1553"/>
      <c r="P4" s="227" t="s">
        <v>186</v>
      </c>
      <c r="W4" s="227"/>
      <c r="X4" s="227"/>
      <c r="Y4" s="227"/>
    </row>
    <row r="5" spans="2:60" x14ac:dyDescent="0.2">
      <c r="B5" s="1546" t="s">
        <v>118</v>
      </c>
      <c r="C5" s="1547"/>
      <c r="D5" s="225" t="s">
        <v>15</v>
      </c>
      <c r="F5"/>
      <c r="G5"/>
      <c r="H5"/>
      <c r="L5" s="1556">
        <v>44070.81454861111</v>
      </c>
      <c r="M5" s="1552"/>
      <c r="N5" s="1552"/>
      <c r="O5" s="1553"/>
      <c r="P5" s="227" t="s">
        <v>15</v>
      </c>
      <c r="W5" s="227"/>
      <c r="X5" s="227"/>
      <c r="Y5" s="227"/>
    </row>
    <row r="6" spans="2:60" x14ac:dyDescent="0.2">
      <c r="B6" s="1546" t="s">
        <v>68</v>
      </c>
      <c r="C6" s="1547"/>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59" t="s">
        <v>83</v>
      </c>
      <c r="M9" s="1559"/>
      <c r="N9" s="1560" t="s">
        <v>109</v>
      </c>
      <c r="O9" s="1559"/>
      <c r="P9" s="1559"/>
      <c r="Q9" s="1561"/>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62" t="s">
        <v>220</v>
      </c>
      <c r="I19" s="1563"/>
      <c r="J19" s="1563"/>
      <c r="K19" s="1563"/>
      <c r="L19" s="1563"/>
      <c r="M19" s="1564"/>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65" t="s">
        <v>117</v>
      </c>
      <c r="U21" s="1566"/>
      <c r="V21" s="1566"/>
      <c r="W21" s="1566"/>
      <c r="X21" s="1567"/>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37" t="s">
        <v>251</v>
      </c>
      <c r="C70" s="1538"/>
      <c r="D70" s="1538"/>
      <c r="E70" s="1538"/>
      <c r="F70" s="1538"/>
      <c r="G70" s="1538"/>
      <c r="H70" s="1538"/>
      <c r="I70" s="1538"/>
      <c r="J70" s="1538"/>
      <c r="K70" s="1538"/>
      <c r="L70" s="1538"/>
      <c r="M70" s="1538"/>
      <c r="N70" s="1539"/>
      <c r="O70" s="1537" t="s">
        <v>252</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1"/>
      <c r="M71" s="382"/>
      <c r="N71" s="325"/>
      <c r="O71" s="1540" t="s">
        <v>121</v>
      </c>
      <c r="P71" s="1541"/>
      <c r="Q71" s="1541"/>
      <c r="R71" s="1541"/>
      <c r="S71" s="1541"/>
      <c r="T71" s="1541"/>
      <c r="U71" s="1541"/>
      <c r="V71" s="1541"/>
      <c r="W71" s="1541"/>
      <c r="X71" s="1541"/>
      <c r="Y71" s="1541"/>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34" t="str">
        <f>"% of miles on f2 for Tech "&amp; RIGHT(O69)&amp;" adopters"</f>
        <v>% of miles on f2 for Tech  adopters</v>
      </c>
      <c r="AC74" s="1535"/>
      <c r="AD74" s="1536"/>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37" t="s">
        <v>253</v>
      </c>
      <c r="C122" s="1538"/>
      <c r="D122" s="1538"/>
      <c r="E122" s="1538"/>
      <c r="F122" s="1538"/>
      <c r="G122" s="1538"/>
      <c r="H122" s="1538"/>
      <c r="I122" s="1538"/>
      <c r="J122" s="1538"/>
      <c r="K122" s="1538"/>
      <c r="L122" s="1538"/>
      <c r="M122" s="1538"/>
      <c r="N122" s="1539"/>
      <c r="O122" s="1537" t="s">
        <v>254</v>
      </c>
      <c r="P122" s="1538"/>
      <c r="Q122" s="1538"/>
      <c r="R122" s="1538"/>
      <c r="S122" s="1538"/>
      <c r="T122" s="1538"/>
      <c r="U122" s="1538"/>
      <c r="V122" s="1538"/>
      <c r="W122" s="1538"/>
      <c r="X122" s="1538"/>
      <c r="Y122" s="1538"/>
      <c r="Z122" s="1538"/>
      <c r="AA122" s="1539"/>
      <c r="AE122" s="937"/>
      <c r="AF122" s="937"/>
      <c r="AG122" s="937"/>
      <c r="AH122" s="937"/>
      <c r="AI122" s="937"/>
    </row>
    <row r="123" spans="1:39" x14ac:dyDescent="0.2">
      <c r="A123" s="324"/>
      <c r="B123" s="1540" t="s">
        <v>121</v>
      </c>
      <c r="C123" s="1541"/>
      <c r="D123" s="1541"/>
      <c r="E123" s="1541"/>
      <c r="F123" s="1541"/>
      <c r="G123" s="1541"/>
      <c r="H123" s="1541"/>
      <c r="I123" s="1541"/>
      <c r="J123" s="1541"/>
      <c r="K123" s="1541"/>
      <c r="L123" s="1541"/>
      <c r="M123" s="382"/>
      <c r="N123" s="325"/>
      <c r="O123" s="1540" t="s">
        <v>121</v>
      </c>
      <c r="P123" s="1541"/>
      <c r="Q123" s="1541"/>
      <c r="R123" s="1541"/>
      <c r="S123" s="1541"/>
      <c r="T123" s="1541"/>
      <c r="U123" s="1541"/>
      <c r="V123" s="1541"/>
      <c r="W123" s="1541"/>
      <c r="X123" s="1541"/>
      <c r="Y123" s="1541"/>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34" t="str">
        <f>"% of miles on f2 for Tech "&amp; RIGHT(O121)&amp;" adopters"</f>
        <v>% of miles on f2 for Tech  adopters</v>
      </c>
      <c r="AC126" s="1535"/>
      <c r="AD126" s="1536"/>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37" t="s">
        <v>255</v>
      </c>
      <c r="C174" s="1538"/>
      <c r="D174" s="1538"/>
      <c r="E174" s="1538"/>
      <c r="F174" s="1538"/>
      <c r="G174" s="1538"/>
      <c r="H174" s="1538"/>
      <c r="I174" s="1538"/>
      <c r="J174" s="1538"/>
      <c r="K174" s="1538"/>
      <c r="L174" s="1538"/>
      <c r="M174" s="1538"/>
      <c r="N174" s="1539"/>
      <c r="O174" s="1537" t="s">
        <v>256</v>
      </c>
      <c r="P174" s="1538"/>
      <c r="Q174" s="1538"/>
      <c r="R174" s="1538"/>
      <c r="S174" s="1538"/>
      <c r="T174" s="1538"/>
      <c r="U174" s="1538"/>
      <c r="V174" s="1538"/>
      <c r="W174" s="1538"/>
      <c r="X174" s="1538"/>
      <c r="Y174" s="1538"/>
      <c r="Z174" s="1538"/>
      <c r="AA174" s="1539"/>
      <c r="AE174" s="937"/>
      <c r="AF174" s="937"/>
      <c r="AG174" s="937"/>
      <c r="AH174" s="937"/>
      <c r="AI174" s="937"/>
    </row>
    <row r="175" spans="1:35" x14ac:dyDescent="0.2">
      <c r="A175" s="324"/>
      <c r="B175" s="1540" t="s">
        <v>121</v>
      </c>
      <c r="C175" s="1541"/>
      <c r="D175" s="1541"/>
      <c r="E175" s="1541"/>
      <c r="F175" s="1541"/>
      <c r="G175" s="1541"/>
      <c r="H175" s="1541"/>
      <c r="I175" s="1541"/>
      <c r="J175" s="1541"/>
      <c r="K175" s="1541"/>
      <c r="L175" s="1541"/>
      <c r="M175" s="382"/>
      <c r="N175" s="325"/>
      <c r="O175" s="1540" t="s">
        <v>121</v>
      </c>
      <c r="P175" s="1541"/>
      <c r="Q175" s="1541"/>
      <c r="R175" s="1541"/>
      <c r="S175" s="1541"/>
      <c r="T175" s="1541"/>
      <c r="U175" s="1541"/>
      <c r="V175" s="1541"/>
      <c r="W175" s="1541"/>
      <c r="X175" s="1541"/>
      <c r="Y175" s="1541"/>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34" t="str">
        <f>"% of miles on f2 for Tech "&amp; RIGHT(O173)&amp;" adopters"</f>
        <v>% of miles on f2 for Tech  adopters</v>
      </c>
      <c r="AC178" s="1535"/>
      <c r="AD178" s="1536"/>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37" t="s">
        <v>257</v>
      </c>
      <c r="C227" s="1538"/>
      <c r="D227" s="1538"/>
      <c r="E227" s="1538"/>
      <c r="F227" s="1538"/>
      <c r="G227" s="1538"/>
      <c r="H227" s="1538"/>
      <c r="I227" s="1538"/>
      <c r="J227" s="1538"/>
      <c r="K227" s="1538"/>
      <c r="L227" s="1538"/>
      <c r="M227" s="1538"/>
      <c r="N227" s="1539"/>
      <c r="O227" s="1537" t="s">
        <v>258</v>
      </c>
      <c r="P227" s="1538"/>
      <c r="Q227" s="1538"/>
      <c r="R227" s="1538"/>
      <c r="S227" s="1538"/>
      <c r="T227" s="1538"/>
      <c r="U227" s="1538"/>
      <c r="V227" s="1538"/>
      <c r="W227" s="1538"/>
      <c r="X227" s="1538"/>
      <c r="Y227" s="1538"/>
      <c r="Z227" s="1538"/>
      <c r="AA227" s="1539"/>
      <c r="AE227" s="937"/>
      <c r="AF227" s="937"/>
      <c r="AG227" s="937"/>
      <c r="AH227" s="937"/>
      <c r="AI227" s="937"/>
    </row>
    <row r="228" spans="1:39" x14ac:dyDescent="0.2">
      <c r="A228" s="324"/>
      <c r="B228" s="1540" t="s">
        <v>121</v>
      </c>
      <c r="C228" s="1541"/>
      <c r="D228" s="1541"/>
      <c r="E228" s="1541"/>
      <c r="F228" s="1541"/>
      <c r="G228" s="1541"/>
      <c r="H228" s="1541"/>
      <c r="I228" s="1541"/>
      <c r="J228" s="1541"/>
      <c r="K228" s="1541"/>
      <c r="L228" s="1541"/>
      <c r="M228" s="382"/>
      <c r="N228" s="325"/>
      <c r="O228" s="1540" t="s">
        <v>121</v>
      </c>
      <c r="P228" s="1541"/>
      <c r="Q228" s="1541"/>
      <c r="R228" s="1541"/>
      <c r="S228" s="1541"/>
      <c r="T228" s="1541"/>
      <c r="U228" s="1541"/>
      <c r="V228" s="1541"/>
      <c r="W228" s="1541"/>
      <c r="X228" s="1541"/>
      <c r="Y228" s="1541"/>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34" t="str">
        <f>"% of miles on f2 for Tech "&amp; RIGHT(O226)&amp;" adopters"</f>
        <v>% of miles on f2 for Tech  adopters</v>
      </c>
      <c r="AC231" s="1535"/>
      <c r="AD231" s="1536"/>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37" t="s">
        <v>259</v>
      </c>
      <c r="C280" s="1538"/>
      <c r="D280" s="1538"/>
      <c r="E280" s="1538"/>
      <c r="F280" s="1538"/>
      <c r="G280" s="1538"/>
      <c r="H280" s="1538"/>
      <c r="I280" s="1538"/>
      <c r="J280" s="1538"/>
      <c r="K280" s="1538"/>
      <c r="L280" s="1538"/>
      <c r="M280" s="1538"/>
      <c r="N280" s="1539"/>
      <c r="O280" s="1537" t="s">
        <v>260</v>
      </c>
      <c r="P280" s="1538"/>
      <c r="Q280" s="1538"/>
      <c r="R280" s="1538"/>
      <c r="S280" s="1538"/>
      <c r="T280" s="1538"/>
      <c r="U280" s="1538"/>
      <c r="V280" s="1538"/>
      <c r="W280" s="1538"/>
      <c r="X280" s="1538"/>
      <c r="Y280" s="1538"/>
      <c r="Z280" s="1538"/>
      <c r="AA280" s="1539"/>
      <c r="AE280" s="937"/>
      <c r="AF280" s="937"/>
      <c r="AG280" s="937"/>
      <c r="AH280" s="937"/>
      <c r="AI280" s="937"/>
    </row>
    <row r="281" spans="1:39" x14ac:dyDescent="0.2">
      <c r="A281" s="324"/>
      <c r="B281" s="1540" t="s">
        <v>121</v>
      </c>
      <c r="C281" s="1541"/>
      <c r="D281" s="1541"/>
      <c r="E281" s="1541"/>
      <c r="F281" s="1541"/>
      <c r="G281" s="1541"/>
      <c r="H281" s="1541"/>
      <c r="I281" s="1541"/>
      <c r="J281" s="1541"/>
      <c r="K281" s="1541"/>
      <c r="L281" s="1541"/>
      <c r="M281" s="382"/>
      <c r="N281" s="325"/>
      <c r="O281" s="1540" t="s">
        <v>121</v>
      </c>
      <c r="P281" s="1541"/>
      <c r="Q281" s="1541"/>
      <c r="R281" s="1541"/>
      <c r="S281" s="1541"/>
      <c r="T281" s="1541"/>
      <c r="U281" s="1541"/>
      <c r="V281" s="1541"/>
      <c r="W281" s="1541"/>
      <c r="X281" s="1541"/>
      <c r="Y281" s="1541"/>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34" t="str">
        <f>"% of miles on f2 for Tech "&amp; RIGHT(O279)&amp;" adopters"</f>
        <v>% of miles on f2 for Tech  adopters</v>
      </c>
      <c r="AC284" s="1535"/>
      <c r="AD284" s="1536"/>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
        <v>111</v>
      </c>
      <c r="F4"/>
      <c r="G4"/>
      <c r="H4"/>
      <c r="N4" s="227" t="s">
        <v>126</v>
      </c>
      <c r="P4" s="1556">
        <v>44070.814560185187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44070.814560185187</v>
      </c>
      <c r="Q5" s="1552"/>
      <c r="R5" s="1552"/>
      <c r="S5" s="1552"/>
      <c r="T5" s="1552"/>
      <c r="U5" s="1553"/>
      <c r="V5" s="227" t="s">
        <v>15</v>
      </c>
      <c r="AI5" s="227"/>
      <c r="AJ5" s="227"/>
      <c r="AK5" s="227"/>
      <c r="AL5" s="227"/>
      <c r="AM5" s="227"/>
    </row>
    <row r="6" spans="2:64" x14ac:dyDescent="0.2">
      <c r="B6" s="1546" t="s">
        <v>68</v>
      </c>
      <c r="C6" s="1547"/>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48" t="s">
        <v>117</v>
      </c>
      <c r="U21" s="1549"/>
      <c r="V21" s="1549"/>
      <c r="W21" s="1549"/>
      <c r="X21" s="1550"/>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37" t="s">
        <v>193</v>
      </c>
      <c r="C70" s="1538"/>
      <c r="D70" s="1538"/>
      <c r="E70" s="1538"/>
      <c r="F70" s="1538"/>
      <c r="G70" s="1538"/>
      <c r="H70" s="1538"/>
      <c r="I70" s="1538"/>
      <c r="J70" s="1538"/>
      <c r="K70" s="1538"/>
      <c r="L70" s="1538"/>
      <c r="M70" s="1538"/>
      <c r="N70" s="1539"/>
      <c r="O70" s="1537" t="s">
        <v>194</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34" t="str">
        <f>"% of miles on f2 for Tech "&amp; RIGHT(O69)&amp;" adopters"</f>
        <v>% of miles on f2 for Tech  adopters</v>
      </c>
      <c r="AC74" s="1535"/>
      <c r="AD74" s="1536"/>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37" t="s">
        <v>195</v>
      </c>
      <c r="C122" s="1538"/>
      <c r="D122" s="1538"/>
      <c r="E122" s="1538"/>
      <c r="F122" s="1538"/>
      <c r="G122" s="1538"/>
      <c r="H122" s="1538"/>
      <c r="I122" s="1538"/>
      <c r="J122" s="1538"/>
      <c r="K122" s="1538"/>
      <c r="L122" s="1538"/>
      <c r="M122" s="1538"/>
      <c r="N122" s="1539"/>
      <c r="O122" s="1537" t="s">
        <v>196</v>
      </c>
      <c r="P122" s="1538"/>
      <c r="Q122" s="1538"/>
      <c r="R122" s="1538"/>
      <c r="S122" s="1538"/>
      <c r="T122" s="1538"/>
      <c r="U122" s="1538"/>
      <c r="V122" s="1538"/>
      <c r="W122" s="1538"/>
      <c r="X122" s="1538"/>
      <c r="Y122" s="1538"/>
      <c r="Z122" s="1538"/>
      <c r="AA122" s="1539"/>
      <c r="AI122" s="227"/>
      <c r="AJ122" s="227"/>
      <c r="AK122" s="227"/>
      <c r="AL122" s="227"/>
      <c r="AM122" s="227"/>
    </row>
    <row r="123" spans="1:39"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34" t="str">
        <f>"% of miles on f2 for Tech "&amp; RIGHT(O121)&amp;" adopters"</f>
        <v>% of miles on f2 for Tech  adopters</v>
      </c>
      <c r="AC126" s="1535"/>
      <c r="AD126" s="1536"/>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34" t="str">
        <f>"% of miles on f2 for Tech "&amp; RIGHT(O173)&amp;" adopters"</f>
        <v>% of miles on f2 for Tech  adopters</v>
      </c>
      <c r="AC178" s="1535"/>
      <c r="AD178" s="1536"/>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34" t="str">
        <f>"% of miles on f2 for Tech "&amp; RIGHT(O226)&amp;" adopters"</f>
        <v>% of miles on f2 for Tech  adopters</v>
      </c>
      <c r="AC231" s="1535"/>
      <c r="AD231" s="1536"/>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37" t="s">
        <v>219</v>
      </c>
      <c r="C280" s="1538"/>
      <c r="D280" s="1538"/>
      <c r="E280" s="1538"/>
      <c r="F280" s="1538"/>
      <c r="G280" s="1538"/>
      <c r="H280" s="1538"/>
      <c r="I280" s="1538"/>
      <c r="J280" s="1538"/>
      <c r="K280" s="1538"/>
      <c r="L280" s="1538"/>
      <c r="M280" s="1538"/>
      <c r="N280" s="1539"/>
      <c r="O280" s="1537" t="s">
        <v>218</v>
      </c>
      <c r="P280" s="1538"/>
      <c r="Q280" s="1538"/>
      <c r="R280" s="1538"/>
      <c r="S280" s="1538"/>
      <c r="T280" s="1538"/>
      <c r="U280" s="1538"/>
      <c r="V280" s="1538"/>
      <c r="W280" s="1538"/>
      <c r="X280" s="1538"/>
      <c r="Y280" s="1538"/>
      <c r="Z280" s="1538"/>
      <c r="AA280" s="1539"/>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34" t="str">
        <f>"% of miles on f2 for Tech "&amp; RIGHT(O279)&amp;" adopters"</f>
        <v>% of miles on f2 for Tech  adopters</v>
      </c>
      <c r="AC284" s="1535"/>
      <c r="AD284" s="1536"/>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tabSelected="1"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9" t="s">
        <v>150</v>
      </c>
      <c r="B3" s="1580"/>
      <c r="C3" s="1580"/>
      <c r="D3" s="1580"/>
      <c r="E3" s="1580"/>
      <c r="F3" s="1580"/>
      <c r="G3" s="1580"/>
      <c r="H3" s="1580"/>
      <c r="I3" s="1580"/>
      <c r="J3" s="1580"/>
      <c r="K3" s="1580"/>
      <c r="L3" s="1580"/>
      <c r="M3" s="1580"/>
      <c r="N3" s="1580"/>
      <c r="O3" s="1580"/>
      <c r="P3" s="1580"/>
      <c r="Q3" s="1580"/>
      <c r="R3" s="1580"/>
      <c r="S3" s="1580"/>
      <c r="T3" s="1580"/>
      <c r="U3" s="1581"/>
      <c r="V3" s="849"/>
      <c r="W3" s="1582" t="s">
        <v>185</v>
      </c>
      <c r="X3" s="1583"/>
      <c r="Y3" s="1583"/>
      <c r="Z3" s="1583"/>
      <c r="AA3" s="1583"/>
      <c r="AB3" s="1583"/>
      <c r="AC3" s="1583"/>
      <c r="AD3" s="1583"/>
      <c r="AE3" s="1583"/>
      <c r="AF3" s="1583"/>
      <c r="AG3" s="1583"/>
      <c r="AH3" s="1583"/>
      <c r="AI3" s="1583"/>
      <c r="AJ3" s="1583"/>
      <c r="AK3" s="1583"/>
      <c r="AL3" s="1583"/>
      <c r="AM3" s="1583"/>
      <c r="AN3" s="1583"/>
      <c r="AO3" s="1583"/>
      <c r="AP3" s="1583"/>
      <c r="AQ3" s="1584"/>
    </row>
    <row r="4" spans="1:43"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74" t="s">
        <v>153</v>
      </c>
      <c r="U4" s="1576"/>
      <c r="W4" s="400"/>
      <c r="X4" s="1574" t="s">
        <v>249</v>
      </c>
      <c r="Y4" s="1575"/>
      <c r="Z4" s="1575"/>
      <c r="AA4" s="1575"/>
      <c r="AB4" s="1575"/>
      <c r="AC4" s="1576"/>
      <c r="AD4" s="1574" t="s">
        <v>250</v>
      </c>
      <c r="AE4" s="1575"/>
      <c r="AF4" s="1575"/>
      <c r="AG4" s="1575"/>
      <c r="AH4" s="1575"/>
      <c r="AI4" s="1576"/>
      <c r="AJ4" s="1574" t="s">
        <v>154</v>
      </c>
      <c r="AK4" s="1575"/>
      <c r="AL4" s="1575"/>
      <c r="AM4" s="1575"/>
      <c r="AN4" s="1575"/>
      <c r="AO4" s="1576"/>
      <c r="AP4" s="1574" t="s">
        <v>153</v>
      </c>
      <c r="AQ4" s="1576"/>
    </row>
    <row r="5" spans="1:43"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c r="W5" s="401"/>
      <c r="X5" s="1571" t="s">
        <v>129</v>
      </c>
      <c r="Y5" s="1572"/>
      <c r="Z5" s="1572"/>
      <c r="AA5" s="1572"/>
      <c r="AB5" s="1572"/>
      <c r="AC5" s="1573"/>
      <c r="AD5" s="1571" t="s">
        <v>129</v>
      </c>
      <c r="AE5" s="1572"/>
      <c r="AF5" s="1572"/>
      <c r="AG5" s="1572"/>
      <c r="AH5" s="1572"/>
      <c r="AI5" s="1573"/>
      <c r="AJ5" s="1571" t="s">
        <v>129</v>
      </c>
      <c r="AK5" s="1572"/>
      <c r="AL5" s="1572"/>
      <c r="AM5" s="1572"/>
      <c r="AN5" s="1572"/>
      <c r="AO5" s="157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H5:M5"/>
    <mergeCell ref="H4:M4"/>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9" t="s">
        <v>151</v>
      </c>
      <c r="B3" s="1580"/>
      <c r="C3" s="1580"/>
      <c r="D3" s="1580"/>
      <c r="E3" s="1580"/>
      <c r="F3" s="1580"/>
      <c r="G3" s="1580"/>
      <c r="H3" s="1580"/>
      <c r="I3" s="1580"/>
      <c r="J3" s="1580"/>
      <c r="K3" s="1580"/>
      <c r="L3" s="1580"/>
      <c r="M3" s="1580"/>
      <c r="N3" s="1580"/>
      <c r="O3" s="1580"/>
      <c r="P3" s="1580"/>
      <c r="Q3" s="1580"/>
      <c r="R3" s="1580"/>
      <c r="S3" s="1580"/>
      <c r="T3" s="1580"/>
      <c r="U3" s="1581"/>
    </row>
    <row r="4" spans="1:24" ht="15" x14ac:dyDescent="0.2">
      <c r="A4" s="400"/>
      <c r="B4" s="1574" t="s">
        <v>249</v>
      </c>
      <c r="C4" s="1575"/>
      <c r="D4" s="1575"/>
      <c r="E4" s="1575"/>
      <c r="F4" s="1575"/>
      <c r="G4" s="1576"/>
      <c r="H4" s="1574" t="s">
        <v>250</v>
      </c>
      <c r="I4" s="1575"/>
      <c r="J4" s="1575"/>
      <c r="K4" s="1575"/>
      <c r="L4" s="1575"/>
      <c r="M4" s="1576"/>
      <c r="N4" s="1574" t="s">
        <v>154</v>
      </c>
      <c r="O4" s="1575"/>
      <c r="P4" s="1575"/>
      <c r="Q4" s="1575"/>
      <c r="R4" s="1575"/>
      <c r="S4" s="1576"/>
      <c r="T4" s="1596" t="s">
        <v>153</v>
      </c>
      <c r="U4" s="1595"/>
    </row>
    <row r="5" spans="1:24" ht="15" x14ac:dyDescent="0.2">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40" t="s">
        <v>10</v>
      </c>
      <c r="C5" s="1639"/>
      <c r="D5" s="1639"/>
      <c r="E5" s="1641"/>
      <c r="F5" s="1640" t="s">
        <v>11</v>
      </c>
      <c r="G5" s="1639"/>
      <c r="H5" s="1639"/>
      <c r="I5" s="1641"/>
      <c r="J5" s="74"/>
      <c r="K5" s="72"/>
      <c r="L5" s="1640" t="s">
        <v>10</v>
      </c>
      <c r="M5" s="1639"/>
      <c r="N5" s="1639"/>
      <c r="O5" s="1641"/>
      <c r="P5" s="1640" t="s">
        <v>11</v>
      </c>
      <c r="Q5" s="1639"/>
      <c r="R5" s="1639"/>
      <c r="S5" s="1641"/>
      <c r="T5" s="74">
        <v>1</v>
      </c>
      <c r="U5" s="72"/>
      <c r="V5" s="1639" t="s">
        <v>10</v>
      </c>
      <c r="W5" s="1639"/>
      <c r="X5" s="1639"/>
      <c r="Y5" s="1639"/>
      <c r="Z5" s="1640" t="s">
        <v>11</v>
      </c>
      <c r="AA5" s="1639"/>
      <c r="AB5" s="1641"/>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28"/>
      <c r="L139" s="1629"/>
      <c r="M139" s="1632" t="s">
        <v>41</v>
      </c>
      <c r="N139" s="1633"/>
      <c r="O139" s="1633"/>
      <c r="P139" s="1633"/>
      <c r="Q139" s="1633"/>
      <c r="R139" s="1633"/>
      <c r="S139" s="1633"/>
      <c r="T139" s="1634"/>
    </row>
    <row r="140" spans="1:30" s="171" customFormat="1" ht="54" customHeight="1" thickBot="1" x14ac:dyDescent="0.35">
      <c r="B140" s="1635" t="s">
        <v>42</v>
      </c>
      <c r="C140" s="1636"/>
      <c r="D140" s="173" t="s">
        <v>10</v>
      </c>
      <c r="E140" s="174" t="s">
        <v>43</v>
      </c>
      <c r="F140" s="174" t="s">
        <v>44</v>
      </c>
      <c r="G140" s="174" t="s">
        <v>45</v>
      </c>
      <c r="H140" s="175" t="s">
        <v>46</v>
      </c>
      <c r="I140" s="176"/>
      <c r="J140" s="51"/>
      <c r="K140" s="1630"/>
      <c r="L140" s="1631"/>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37"/>
      <c r="L141" s="1638"/>
      <c r="M141" s="1617">
        <v>2007</v>
      </c>
      <c r="N141" s="1627"/>
      <c r="O141" s="1617">
        <v>2010</v>
      </c>
      <c r="P141" s="1627"/>
      <c r="Q141" s="1617">
        <v>2015</v>
      </c>
      <c r="R141" s="1627"/>
      <c r="S141" s="1617">
        <v>2020</v>
      </c>
      <c r="T141" s="1627"/>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19" t="s">
        <v>163</v>
      </c>
      <c r="L142" s="162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3" t="s">
        <v>163</v>
      </c>
      <c r="C143" s="1624"/>
      <c r="D143" s="192">
        <f>+D142+D141</f>
        <v>137873.22849999985</v>
      </c>
      <c r="E143" s="193">
        <f>+D143/$D$153</f>
        <v>0.47625518546831802</v>
      </c>
      <c r="F143" s="192">
        <f>+F141+F142</f>
        <v>15757585.297999991</v>
      </c>
      <c r="G143" s="194">
        <f>IF(F143=0,0,+F143/D143)</f>
        <v>114.29039175651137</v>
      </c>
      <c r="H143" s="195">
        <f>F143/F153</f>
        <v>0.66842924773992651</v>
      </c>
      <c r="I143" s="196"/>
      <c r="J143" s="48"/>
      <c r="K143" s="1619" t="s">
        <v>166</v>
      </c>
      <c r="L143" s="162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13" t="s">
        <v>169</v>
      </c>
      <c r="L144" s="161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15" t="s">
        <v>49</v>
      </c>
      <c r="L145" s="161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25"/>
      <c r="L146" s="1626"/>
      <c r="M146" s="1617">
        <v>2025</v>
      </c>
      <c r="N146" s="1618"/>
      <c r="O146" s="1617">
        <v>2030</v>
      </c>
      <c r="P146" s="1627"/>
      <c r="Q146" s="1617">
        <v>2035</v>
      </c>
      <c r="R146" s="1627"/>
      <c r="S146" s="1617">
        <v>2040</v>
      </c>
      <c r="T146" s="1627"/>
    </row>
    <row r="147" spans="2:30" s="115" customFormat="1" ht="18" thickTop="1" thickBot="1" x14ac:dyDescent="0.25">
      <c r="B147" s="1623" t="s">
        <v>166</v>
      </c>
      <c r="C147" s="1624"/>
      <c r="D147" s="192">
        <f>+D146+D145</f>
        <v>74071.53689999989</v>
      </c>
      <c r="E147" s="193">
        <f>+D147/$D$153</f>
        <v>0.25586514458267617</v>
      </c>
      <c r="F147" s="192">
        <f>+F146+F145</f>
        <v>5702382.5209999923</v>
      </c>
      <c r="G147" s="194">
        <f>IF(F147=0,0,+F147/D147)</f>
        <v>76.984800905352898</v>
      </c>
      <c r="H147" s="195">
        <f>F147/F153</f>
        <v>0.24189234497249509</v>
      </c>
      <c r="I147" s="196"/>
      <c r="J147" s="48"/>
      <c r="K147" s="1619" t="s">
        <v>163</v>
      </c>
      <c r="L147" s="162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19" t="s">
        <v>166</v>
      </c>
      <c r="L148" s="162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13" t="s">
        <v>169</v>
      </c>
      <c r="L149" s="161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15" t="s">
        <v>49</v>
      </c>
      <c r="L150" s="161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3" t="s">
        <v>169</v>
      </c>
      <c r="C151" s="1624"/>
      <c r="D151" s="192">
        <f>+D150+D149</f>
        <v>77549.675199999983</v>
      </c>
      <c r="E151" s="193">
        <f>+D151/$D$153</f>
        <v>0.26787966994900575</v>
      </c>
      <c r="F151" s="192">
        <f>+F149+F150</f>
        <v>2114083.3633489003</v>
      </c>
      <c r="G151" s="194">
        <f>IF(F151=0,0,+F151/D151)</f>
        <v>27.261021505205488</v>
      </c>
      <c r="H151" s="195">
        <f>F151/F153</f>
        <v>8.967840728757831E-2</v>
      </c>
      <c r="I151" s="196"/>
      <c r="J151" s="48"/>
      <c r="K151" s="1625"/>
      <c r="L151" s="1626"/>
      <c r="M151" s="1617">
        <v>2045</v>
      </c>
      <c r="N151" s="1618"/>
      <c r="O151" s="1617">
        <v>2050</v>
      </c>
      <c r="P151" s="1618"/>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19" t="s">
        <v>163</v>
      </c>
      <c r="L152" s="162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21" t="s">
        <v>49</v>
      </c>
      <c r="C153" s="1622"/>
      <c r="D153" s="209">
        <f>D143+D147+D151</f>
        <v>289494.44059999974</v>
      </c>
      <c r="E153" s="210">
        <f>+D153/$D$153</f>
        <v>1</v>
      </c>
      <c r="F153" s="209">
        <f>F143+F147+F151</f>
        <v>23574051.182348885</v>
      </c>
      <c r="G153" s="211">
        <f>IF(F153=0,0,+F153/D153)</f>
        <v>81.431792380847909</v>
      </c>
      <c r="H153" s="212">
        <f>SUM(H143:H152)</f>
        <v>1</v>
      </c>
      <c r="I153" s="213"/>
      <c r="J153" s="48"/>
      <c r="K153" s="1619" t="s">
        <v>166</v>
      </c>
      <c r="L153" s="162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13" t="s">
        <v>169</v>
      </c>
      <c r="L154" s="161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15" t="s">
        <v>49</v>
      </c>
      <c r="L155" s="1616"/>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Gilleran, Madeline (Maddy)</cp:lastModifiedBy>
  <cp:lastPrinted>2012-07-16T18:43:44Z</cp:lastPrinted>
  <dcterms:created xsi:type="dcterms:W3CDTF">2011-09-16T16:09:37Z</dcterms:created>
  <dcterms:modified xsi:type="dcterms:W3CDTF">2020-08-28T18:38:47Z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