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60" yWindow="0" windowWidth="28220" windowHeight="16280" tabRatio="499"/>
  </bookViews>
  <sheets>
    <sheet name="my college budget" sheetId="1" r:id="rId1"/>
    <sheet name="chartdata" sheetId="2" state="hidden" r:id="rId2"/>
    <sheet name="Expense Recording" sheetId="3" r:id="rId3"/>
    <sheet name="October Detailed" sheetId="4" state="hidden" r:id="rId4"/>
    <sheet name="November Detailed" sheetId="5" state="hidden" r:id="rId5"/>
    <sheet name="December Detailed" sheetId="6" state="hidden" r:id="rId6"/>
    <sheet name="August Detailed" sheetId="17" r:id="rId7"/>
    <sheet name="September Detailed" sheetId="16" r:id="rId8"/>
    <sheet name="October_Detailed" sheetId="11" r:id="rId9"/>
    <sheet name="November_Detailed" sheetId="12" r:id="rId10"/>
    <sheet name="December_Detailed" sheetId="13" r:id="rId11"/>
    <sheet name="January Detailed" sheetId="20" r:id="rId12"/>
    <sheet name="February Detailed" sheetId="19" r:id="rId13"/>
    <sheet name="March_Detailed" sheetId="9" r:id="rId14"/>
    <sheet name="April_Detailed" sheetId="10" r:id="rId15"/>
    <sheet name="May Detailed" sheetId="18" r:id="rId16"/>
    <sheet name="Sample Detailed" sheetId="8" r:id="rId17"/>
    <sheet name="Sheet2" sheetId="15" r:id="rId18"/>
  </sheets>
  <definedNames>
    <definedName name="Balance">'my college budget'!$B$15</definedName>
    <definedName name="LastRow" localSheetId="6">ROW(MonthlyExpenses[#Totals])+1</definedName>
    <definedName name="LastRow" localSheetId="12">ROW(MonthlyExpenses[#Totals])+1</definedName>
    <definedName name="LastRow" localSheetId="11">ROW(MonthlyExpenses[#Totals])+1</definedName>
    <definedName name="LastRow" localSheetId="15">ROW(MonthlyExpenses[#Totals])+1</definedName>
    <definedName name="LastRow" localSheetId="7">ROW(MonthlyExpenses[#Totals])+1</definedName>
    <definedName name="LastRow">ROW(MonthlyExpenses[#Totals])+1</definedName>
    <definedName name="NetMonthlyExpenses">'my college budget'!$B$12</definedName>
    <definedName name="NetMonthlyIncome">'my college budget'!$B$9</definedName>
    <definedName name="PercentageOfIncomeSpent">'my college budget'!$B$5</definedName>
    <definedName name="_xlnm.Print_Area" localSheetId="0">OFFSET('my college budget'!$A$1,0,0,LastRow,11)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3" l="1"/>
  <c r="L15" i="3"/>
  <c r="L14" i="3"/>
  <c r="L13" i="3"/>
  <c r="L12" i="3"/>
  <c r="L11" i="3"/>
  <c r="L10" i="3"/>
  <c r="L9" i="3"/>
  <c r="K16" i="3"/>
  <c r="K15" i="3"/>
  <c r="K14" i="3"/>
  <c r="K13" i="3"/>
  <c r="K12" i="3"/>
  <c r="K11" i="3"/>
  <c r="K10" i="3"/>
  <c r="K9" i="3"/>
  <c r="I16" i="3"/>
  <c r="I15" i="3"/>
  <c r="I14" i="3"/>
  <c r="I13" i="3"/>
  <c r="I12" i="3"/>
  <c r="I11" i="3"/>
  <c r="I9" i="3"/>
  <c r="I10" i="3"/>
  <c r="J9" i="3"/>
  <c r="E9" i="3"/>
  <c r="N9" i="3"/>
  <c r="F9" i="3"/>
  <c r="O9" i="3"/>
  <c r="G9" i="3"/>
  <c r="P9" i="3"/>
  <c r="J10" i="3"/>
  <c r="E10" i="3"/>
  <c r="N10" i="3"/>
  <c r="F10" i="3"/>
  <c r="O10" i="3"/>
  <c r="G10" i="3"/>
  <c r="P10" i="3"/>
  <c r="J11" i="3"/>
  <c r="E11" i="3"/>
  <c r="N11" i="3"/>
  <c r="F11" i="3"/>
  <c r="O11" i="3"/>
  <c r="G11" i="3"/>
  <c r="P11" i="3"/>
  <c r="J12" i="3"/>
  <c r="E12" i="3"/>
  <c r="N12" i="3"/>
  <c r="F12" i="3"/>
  <c r="O12" i="3"/>
  <c r="G12" i="3"/>
  <c r="P12" i="3"/>
  <c r="J13" i="3"/>
  <c r="E13" i="3"/>
  <c r="N13" i="3"/>
  <c r="F13" i="3"/>
  <c r="O13" i="3"/>
  <c r="G13" i="3"/>
  <c r="P13" i="3"/>
  <c r="J14" i="3"/>
  <c r="E14" i="3"/>
  <c r="N14" i="3"/>
  <c r="F14" i="3"/>
  <c r="O14" i="3"/>
  <c r="G14" i="3"/>
  <c r="P14" i="3"/>
  <c r="J15" i="3"/>
  <c r="E15" i="3"/>
  <c r="N15" i="3"/>
  <c r="F15" i="3"/>
  <c r="O15" i="3"/>
  <c r="G15" i="3"/>
  <c r="P15" i="3"/>
  <c r="J16" i="3"/>
  <c r="E16" i="3"/>
  <c r="N16" i="3"/>
  <c r="F16" i="3"/>
  <c r="O16" i="3"/>
  <c r="G16" i="3"/>
  <c r="P16" i="3"/>
  <c r="H9" i="3"/>
  <c r="H10" i="3"/>
  <c r="H11" i="3"/>
  <c r="H12" i="3"/>
  <c r="H13" i="3"/>
  <c r="H14" i="3"/>
  <c r="H15" i="3"/>
  <c r="H16" i="3"/>
  <c r="H17" i="3"/>
  <c r="D16" i="3"/>
  <c r="D15" i="3"/>
  <c r="D14" i="3"/>
  <c r="D13" i="3"/>
  <c r="D12" i="3"/>
  <c r="D11" i="3"/>
  <c r="D10" i="3"/>
  <c r="D9" i="3"/>
  <c r="C9" i="3"/>
  <c r="C10" i="3"/>
  <c r="C11" i="3"/>
  <c r="C12" i="3"/>
  <c r="C13" i="3"/>
  <c r="C14" i="3"/>
  <c r="C15" i="3"/>
  <c r="C16" i="3"/>
  <c r="C17" i="3"/>
  <c r="D17" i="3"/>
  <c r="B30" i="3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F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B27" i="20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K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I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B27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B27" i="18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B27" i="17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B27" i="16"/>
  <c r="J22" i="1"/>
  <c r="J21" i="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20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20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20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20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20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20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20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20" i="11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B20" i="13"/>
  <c r="B20" i="11"/>
  <c r="B20" i="12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B27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B27" i="9"/>
  <c r="B14" i="8"/>
  <c r="I17" i="3"/>
  <c r="J17" i="3"/>
  <c r="K17" i="3"/>
  <c r="L17" i="3"/>
  <c r="F17" i="3"/>
  <c r="G17" i="3"/>
  <c r="E17" i="3"/>
  <c r="B17" i="3"/>
  <c r="G5" i="6"/>
  <c r="G15" i="6"/>
  <c r="E14" i="6"/>
  <c r="G4" i="6"/>
  <c r="G7" i="6"/>
  <c r="B10" i="6"/>
  <c r="G10" i="6"/>
  <c r="G13" i="6"/>
  <c r="G22" i="6"/>
  <c r="F3" i="6"/>
  <c r="F6" i="6"/>
  <c r="F8" i="6"/>
  <c r="F11" i="6"/>
  <c r="F22" i="6"/>
  <c r="E2" i="6"/>
  <c r="E9" i="6"/>
  <c r="E12" i="6"/>
  <c r="E22" i="6"/>
  <c r="B22" i="6"/>
  <c r="H10" i="5"/>
  <c r="H9" i="5"/>
  <c r="G5" i="5"/>
  <c r="G22" i="5"/>
  <c r="H6" i="5"/>
  <c r="H8" i="5"/>
  <c r="H22" i="5"/>
  <c r="F3" i="5"/>
  <c r="F4" i="5"/>
  <c r="F7" i="5"/>
  <c r="F22" i="5"/>
  <c r="E2" i="5"/>
  <c r="E22" i="5"/>
  <c r="B22" i="5"/>
  <c r="K21" i="4"/>
  <c r="H21" i="4"/>
  <c r="I21" i="4"/>
  <c r="J21" i="4"/>
  <c r="G21" i="4"/>
  <c r="F21" i="4"/>
  <c r="C21" i="4"/>
  <c r="U15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V15" i="3"/>
  <c r="Q16" i="3"/>
  <c r="R16" i="3"/>
  <c r="S16" i="3"/>
  <c r="T16" i="3"/>
  <c r="U16" i="3"/>
  <c r="V16" i="3"/>
  <c r="O8" i="3"/>
  <c r="P8" i="3"/>
  <c r="Q8" i="3"/>
  <c r="R8" i="3"/>
  <c r="S8" i="3"/>
  <c r="T8" i="3"/>
  <c r="U8" i="3"/>
  <c r="V8" i="3"/>
  <c r="N4" i="3"/>
  <c r="N8" i="3"/>
  <c r="V4" i="3"/>
  <c r="O4" i="3"/>
  <c r="P4" i="3"/>
  <c r="Q4" i="3"/>
  <c r="R4" i="3"/>
  <c r="S4" i="3"/>
  <c r="T4" i="3"/>
  <c r="U4" i="3"/>
  <c r="Q3" i="3"/>
  <c r="R3" i="3"/>
  <c r="S3" i="3"/>
  <c r="T3" i="3"/>
  <c r="U3" i="3"/>
  <c r="V3" i="3"/>
  <c r="O3" i="3"/>
  <c r="P3" i="3"/>
  <c r="N3" i="3"/>
  <c r="J20" i="1"/>
  <c r="J23" i="1"/>
  <c r="C21" i="1"/>
  <c r="J19" i="1"/>
  <c r="I24" i="1"/>
  <c r="J24" i="1"/>
  <c r="B9" i="1"/>
  <c r="B2" i="2"/>
  <c r="F27" i="1"/>
  <c r="B12" i="1"/>
  <c r="B5" i="1"/>
  <c r="B6" i="1"/>
  <c r="B3" i="2"/>
  <c r="B15" i="1"/>
</calcChain>
</file>

<file path=xl/sharedStrings.xml><?xml version="1.0" encoding="utf-8"?>
<sst xmlns="http://schemas.openxmlformats.org/spreadsheetml/2006/main" count="341" uniqueCount="105">
  <si>
    <t>Item</t>
  </si>
  <si>
    <t>Amount</t>
  </si>
  <si>
    <t>Tuition</t>
  </si>
  <si>
    <t>Lab fees</t>
  </si>
  <si>
    <t>Cell phone</t>
  </si>
  <si>
    <t>Books</t>
  </si>
  <si>
    <t>Other income</t>
  </si>
  <si>
    <t>Total</t>
  </si>
  <si>
    <t>Transportation</t>
  </si>
  <si>
    <t>Other fees</t>
  </si>
  <si>
    <t>Hair cuts</t>
  </si>
  <si>
    <t>Entertainment</t>
  </si>
  <si>
    <t>Miscellaneous</t>
  </si>
  <si>
    <t>monthly income</t>
  </si>
  <si>
    <t>monthly expenses</t>
  </si>
  <si>
    <t>percentage of income spent</t>
  </si>
  <si>
    <t>net monthly income</t>
  </si>
  <si>
    <t>net monthly expenses</t>
  </si>
  <si>
    <t>balance</t>
  </si>
  <si>
    <t>* based on a 4 month semester</t>
  </si>
  <si>
    <t>my college budget</t>
  </si>
  <si>
    <t>income</t>
  </si>
  <si>
    <t>expenses</t>
  </si>
  <si>
    <t>Per Month</t>
  </si>
  <si>
    <t>Income</t>
  </si>
  <si>
    <t>Room &amp; Board</t>
  </si>
  <si>
    <t>Snacks - grocery</t>
  </si>
  <si>
    <t>Regent Grant</t>
  </si>
  <si>
    <t>Alowance</t>
  </si>
  <si>
    <t>Medical</t>
  </si>
  <si>
    <t>Toiletries</t>
  </si>
  <si>
    <t>Meals out</t>
  </si>
  <si>
    <t>Campus Fees</t>
  </si>
  <si>
    <t>Monthly Income</t>
  </si>
  <si>
    <t>Monthly Expenses</t>
  </si>
  <si>
    <t>Plan</t>
  </si>
  <si>
    <t>Actual</t>
  </si>
  <si>
    <t>Delta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</si>
  <si>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</si>
  <si>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</si>
  <si>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</si>
  <si>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</si>
  <si>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</si>
  <si>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</si>
  <si>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</si>
  <si>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</si>
  <si>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</si>
  <si>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Parental Contribution</t>
  </si>
  <si>
    <t>Date</t>
  </si>
  <si>
    <t>Category</t>
  </si>
  <si>
    <t>Expense Description</t>
  </si>
  <si>
    <t>Italian Dinner (pesto pasta)</t>
  </si>
  <si>
    <t>Dining</t>
  </si>
  <si>
    <t>Improvability</t>
  </si>
  <si>
    <t>Laundry (loading card)</t>
  </si>
  <si>
    <t>Snacks</t>
  </si>
  <si>
    <t>Foam Roller from Amazon</t>
  </si>
  <si>
    <t>Medical (?)</t>
  </si>
  <si>
    <t>Woodstock's Cinnamon Pizza</t>
  </si>
  <si>
    <t>200 index cards</t>
  </si>
  <si>
    <t>Orange Juice</t>
  </si>
  <si>
    <t>Amtrak Train Tickets</t>
  </si>
  <si>
    <t>Transport</t>
  </si>
  <si>
    <t>Starbucks</t>
  </si>
  <si>
    <t>Donation</t>
  </si>
  <si>
    <t>UCSB Turkey Trot</t>
  </si>
  <si>
    <t>Grocery</t>
  </si>
  <si>
    <t>Dinner Before Improv</t>
  </si>
  <si>
    <t>Finasteride (3 months)</t>
  </si>
  <si>
    <t>Ice cream w/ friends</t>
  </si>
  <si>
    <t>Starbucks Trip</t>
  </si>
  <si>
    <t>Lunch 12/01</t>
  </si>
  <si>
    <t>Late Night Snack</t>
  </si>
  <si>
    <t>Snack Supplies</t>
  </si>
  <si>
    <t>Laundry Card Reload</t>
  </si>
  <si>
    <t>Misc.</t>
  </si>
  <si>
    <t>Math 4B Textbook</t>
  </si>
  <si>
    <t>Textbooks</t>
  </si>
  <si>
    <t>Snack from Vending Machine</t>
  </si>
  <si>
    <t>Binders</t>
  </si>
  <si>
    <t>Snack from 7/11</t>
  </si>
  <si>
    <t>Fancy Dinner w/ Friends</t>
  </si>
  <si>
    <t>Gift Purchasing</t>
  </si>
  <si>
    <t>Safeway Run (baking stuff)</t>
  </si>
  <si>
    <t>Pizza w/Nic and ppl</t>
  </si>
  <si>
    <t>Gas for Minivan</t>
  </si>
  <si>
    <t>Dinner w/ Nic at Panera</t>
  </si>
  <si>
    <t>Pirates</t>
  </si>
  <si>
    <t>Dinner in SF</t>
  </si>
  <si>
    <t>Snacks (from Amazon)</t>
  </si>
  <si>
    <t>Ticket to Calabasas</t>
  </si>
  <si>
    <t>Travel</t>
  </si>
  <si>
    <t>Pesto Pizza @ Sorriso's</t>
  </si>
  <si>
    <t>Water</t>
  </si>
  <si>
    <t>Finasteride</t>
  </si>
  <si>
    <t>Blue Book</t>
  </si>
  <si>
    <t>Hebrew Keyboard Cover / Dryer Sheets</t>
  </si>
  <si>
    <t>Toothpaste</t>
  </si>
  <si>
    <t>Haircut</t>
  </si>
  <si>
    <t>semester expenses *</t>
  </si>
  <si>
    <t>Scholarship</t>
  </si>
  <si>
    <t>Tuition/Room/Bd/Books</t>
  </si>
  <si>
    <t>Planned Semester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</si>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</sst>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&quot;$&quot;#,##0"/>
    <numFmt numFmtId="169" formatCode="&quot;$&quot;#,##0.00"/>
    <numFmt numFmtId="170" formatCode="_([$$-409]* #,##0.00_);_([$$-409]* \(#,##0.00\);_([$$-409]* &quot;-&quot;??_);_(@_)"/>
  </numFmts>
  <fonts count="2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1"/>
      <scheme val="major"/>
    </font>
    <font>
      <sz val="12"/>
      <color theme="1"/>
      <name val="Century Gothic"/>
      <family val="1"/>
      <scheme val="major"/>
    </font>
    <font>
      <sz val="18"/>
      <color theme="0" tint="-0.499984740745262"/>
      <name val="Century Gothic"/>
      <family val="1"/>
      <scheme val="major"/>
    </font>
    <font>
      <sz val="12"/>
      <color theme="0" tint="-0.499984740745262"/>
      <name val="Century Gothic"/>
      <family val="1"/>
      <scheme val="major"/>
    </font>
    <font>
      <sz val="22"/>
      <color theme="0"/>
      <name val="Century Gothic"/>
      <family val="1"/>
      <scheme val="major"/>
    </font>
    <font>
      <sz val="28"/>
      <color theme="0"/>
      <name val="Century Gothic"/>
      <family val="2"/>
      <scheme val="minor"/>
    </font>
    <font>
      <sz val="14"/>
      <color theme="0" tint="-0.499984740745262"/>
      <name val="Century Gothic"/>
      <family val="1"/>
      <scheme val="major"/>
    </font>
    <font>
      <sz val="10"/>
      <color theme="0"/>
      <name val="Century Gothic"/>
      <family val="2"/>
      <scheme val="minor"/>
    </font>
    <font>
      <i/>
      <sz val="9.5"/>
      <color rgb="FF595959"/>
      <name val="Segoe UI"/>
      <family val="2"/>
    </font>
    <font>
      <sz val="10.5"/>
      <color theme="0" tint="-0.14999847407452621"/>
      <name val="Century Gothic"/>
      <family val="1"/>
      <scheme val="major"/>
    </font>
    <font>
      <sz val="40"/>
      <color theme="0" tint="-0.24997711111789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10.5"/>
      <color theme="0" tint="-0.14999847407452621"/>
      <name val="Century Gothic"/>
      <family val="2"/>
      <scheme val="major"/>
    </font>
    <font>
      <sz val="10.5"/>
      <color theme="0" tint="-0.14999847407452621"/>
      <name val="Century Gothic"/>
      <family val="2"/>
      <scheme val="major"/>
    </font>
    <font>
      <b/>
      <sz val="11"/>
      <color theme="1"/>
      <name val="Century Gothic"/>
      <family val="2"/>
      <scheme val="minor"/>
    </font>
    <font>
      <sz val="10.5"/>
      <color theme="0" tint="-0.14999847407452621"/>
      <name val="Century Gothic"/>
      <family val="2"/>
      <scheme val="major"/>
    </font>
    <font>
      <sz val="10.5"/>
      <color theme="0" tint="-0.14999847407452621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u/>
      <sz val="11"/>
      <color theme="11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b/>
      <sz val="20"/>
      <color theme="1"/>
      <name val="Century Gothic"/>
      <scheme val="minor"/>
    </font>
    <font>
      <u/>
      <sz val="14"/>
      <color rgb="FF000000"/>
      <name val="Century Gothic"/>
      <scheme val="minor"/>
    </font>
    <font>
      <u/>
      <sz val="14"/>
      <color theme="1"/>
      <name val="Century Gothic"/>
      <scheme val="minor"/>
    </font>
    <font>
      <b/>
      <sz val="20"/>
      <color rgb="FF000000"/>
      <name val="Century Gothic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72">
    <xf numFmtId="0" fontId="0" fillId="0" borderId="0"/>
    <xf numFmtId="166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0" xfId="0" applyFont="1" applyFill="1" applyAlignment="1">
      <alignment vertical="center"/>
    </xf>
    <xf numFmtId="167" fontId="2" fillId="2" borderId="0" xfId="0" applyNumberFormat="1" applyFont="1" applyFill="1" applyAlignment="1" applyProtection="1">
      <alignment vertical="center"/>
    </xf>
    <xf numFmtId="167" fontId="2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68" fontId="4" fillId="2" borderId="0" xfId="0" applyNumberFormat="1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167" fontId="4" fillId="2" borderId="0" xfId="0" applyNumberFormat="1" applyFont="1" applyFill="1" applyAlignment="1" applyProtection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7" fontId="3" fillId="2" borderId="0" xfId="0" applyNumberFormat="1" applyFont="1" applyFill="1" applyAlignment="1">
      <alignment vertical="center" wrapText="1"/>
    </xf>
    <xf numFmtId="0" fontId="6" fillId="2" borderId="0" xfId="0" applyFont="1" applyFill="1" applyAlignment="1">
      <alignment horizontal="left" vertical="center"/>
    </xf>
    <xf numFmtId="9" fontId="7" fillId="2" borderId="0" xfId="0" applyNumberFormat="1" applyFont="1" applyFill="1" applyAlignment="1">
      <alignment horizontal="left" vertical="center"/>
    </xf>
    <xf numFmtId="164" fontId="8" fillId="2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0" fontId="12" fillId="2" borderId="0" xfId="0" applyFont="1" applyFill="1" applyAlignment="1" applyProtection="1">
      <alignment vertical="center"/>
    </xf>
    <xf numFmtId="168" fontId="12" fillId="2" borderId="0" xfId="0" applyNumberFormat="1" applyFont="1" applyFill="1" applyAlignment="1" applyProtection="1">
      <alignment horizontal="right" vertical="center" indent="1"/>
    </xf>
    <xf numFmtId="168" fontId="12" fillId="2" borderId="0" xfId="1" applyNumberFormat="1" applyFont="1" applyFill="1" applyAlignment="1" applyProtection="1">
      <alignment horizontal="right" vertical="center" indent="1"/>
    </xf>
    <xf numFmtId="164" fontId="0" fillId="0" borderId="0" xfId="0" applyNumberFormat="1"/>
    <xf numFmtId="168" fontId="16" fillId="2" borderId="0" xfId="0" applyNumberFormat="1" applyFont="1" applyFill="1" applyAlignment="1" applyProtection="1">
      <alignment vertical="center"/>
    </xf>
    <xf numFmtId="0" fontId="15" fillId="2" borderId="0" xfId="0" applyFont="1" applyFill="1" applyAlignment="1">
      <alignment horizontal="left" vertical="center" indent="1"/>
    </xf>
    <xf numFmtId="0" fontId="18" fillId="2" borderId="0" xfId="0" applyFont="1" applyFill="1" applyAlignment="1">
      <alignment vertical="center"/>
    </xf>
    <xf numFmtId="168" fontId="18" fillId="2" borderId="0" xfId="0" applyNumberFormat="1" applyFont="1" applyFill="1" applyAlignment="1" applyProtection="1">
      <alignment horizontal="right" vertical="center" indent="1"/>
    </xf>
    <xf numFmtId="0" fontId="18" fillId="2" borderId="0" xfId="0" applyFont="1" applyFill="1" applyAlignment="1" applyProtection="1">
      <alignment vertical="center"/>
    </xf>
    <xf numFmtId="168" fontId="18" fillId="2" borderId="0" xfId="1" applyNumberFormat="1" applyFont="1" applyFill="1" applyAlignment="1" applyProtection="1">
      <alignment horizontal="right" vertical="center" indent="1"/>
    </xf>
    <xf numFmtId="168" fontId="18" fillId="2" borderId="0" xfId="0" applyNumberFormat="1" applyFont="1" applyFill="1" applyAlignment="1" applyProtection="1">
      <alignment vertical="center"/>
    </xf>
    <xf numFmtId="0" fontId="19" fillId="2" borderId="0" xfId="0" applyFont="1" applyFill="1" applyAlignment="1">
      <alignment vertical="center" wrapText="1"/>
    </xf>
    <xf numFmtId="168" fontId="18" fillId="2" borderId="0" xfId="0" applyNumberFormat="1" applyFont="1" applyFill="1" applyAlignment="1">
      <alignment horizontal="right" vertical="center" wrapText="1" indent="1"/>
    </xf>
    <xf numFmtId="168" fontId="18" fillId="2" borderId="0" xfId="0" applyNumberFormat="1" applyFont="1" applyFill="1" applyAlignment="1">
      <alignment vertical="center" wrapText="1"/>
    </xf>
    <xf numFmtId="167" fontId="0" fillId="0" borderId="0" xfId="1" applyNumberFormat="1" applyFont="1"/>
    <xf numFmtId="0" fontId="17" fillId="0" borderId="0" xfId="0" applyFont="1"/>
    <xf numFmtId="0" fontId="0" fillId="0" borderId="0" xfId="0" applyFont="1"/>
    <xf numFmtId="167" fontId="0" fillId="0" borderId="0" xfId="0" applyNumberFormat="1"/>
    <xf numFmtId="14" fontId="0" fillId="0" borderId="0" xfId="0" applyNumberFormat="1"/>
    <xf numFmtId="165" fontId="0" fillId="0" borderId="0" xfId="0" applyNumberFormat="1"/>
    <xf numFmtId="169" fontId="0" fillId="0" borderId="0" xfId="0" applyNumberFormat="1"/>
    <xf numFmtId="166" fontId="0" fillId="0" borderId="0" xfId="0" applyNumberFormat="1"/>
    <xf numFmtId="164" fontId="22" fillId="0" borderId="0" xfId="0" applyNumberFormat="1" applyFont="1"/>
    <xf numFmtId="0" fontId="23" fillId="0" borderId="0" xfId="0" applyFont="1"/>
    <xf numFmtId="170" fontId="0" fillId="0" borderId="0" xfId="0" applyNumberFormat="1"/>
    <xf numFmtId="170" fontId="23" fillId="0" borderId="0" xfId="0" applyNumberFormat="1" applyFont="1"/>
    <xf numFmtId="165" fontId="23" fillId="0" borderId="0" xfId="0" applyNumberFormat="1" applyFont="1"/>
    <xf numFmtId="0" fontId="24" fillId="0" borderId="0" xfId="0" applyFont="1"/>
    <xf numFmtId="0" fontId="25" fillId="0" borderId="0" xfId="0" applyFont="1"/>
    <xf numFmtId="166" fontId="0" fillId="0" borderId="0" xfId="1" applyFont="1"/>
    <xf numFmtId="166" fontId="0" fillId="0" borderId="0" xfId="1" applyFont="1" applyFill="1"/>
    <xf numFmtId="0" fontId="26" fillId="0" borderId="0" xfId="0" applyFont="1"/>
    <xf numFmtId="170" fontId="26" fillId="0" borderId="0" xfId="0" applyNumberFormat="1" applyFont="1"/>
    <xf numFmtId="0" fontId="13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9" fontId="8" fillId="2" borderId="0" xfId="0" applyNumberFormat="1" applyFont="1" applyFill="1" applyAlignment="1">
      <alignment horizontal="left" vertical="center"/>
    </xf>
  </cellXfs>
  <cellStyles count="17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0" tint="-0.14999847407452621"/>
        <name val="Century Gothic"/>
        <scheme val="minor"/>
      </font>
      <fill>
        <patternFill patternType="solid"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>
          <fgColor indexed="64"/>
          <bgColor theme="1"/>
        </patternFill>
      </fill>
      <alignment vertical="center" textRotation="0" wrapTex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justifyLastLine="0" shrinkToFit="0" readingOrder="0"/>
    </dxf>
    <dxf>
      <font>
        <b val="0"/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vertical="center" textRotation="0" wrapTex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numFmt numFmtId="168" formatCode="&quot;$&quot;#,##0"/>
      <fill>
        <patternFill patternType="solid">
          <fgColor indexed="64"/>
          <bgColor theme="1"/>
        </patternFill>
      </fill>
      <alignment horizontal="righ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</dxf>
    <dxf>
      <font>
        <b val="0"/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0" tint="-0.14999847407452621"/>
        <name val="Century Gothic"/>
        <scheme val="major"/>
      </font>
      <fill>
        <patternFill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 style="thin">
          <color theme="1" tint="0.14993743705557422"/>
        </top>
        <bottom style="thin">
          <color theme="1" tint="0.14996795556505021"/>
        </bottom>
        <vertical/>
        <horizontal style="thin">
          <color theme="1" tint="0.14993743705557422"/>
        </horizontal>
      </border>
    </dxf>
    <dxf>
      <border diagonalUp="0" diagonalDown="0">
        <left/>
        <right/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  <dxf>
      <border diagonalUp="0" diagonalDown="0">
        <left/>
        <right/>
        <top style="thin">
          <color theme="0" tint="-0.499984740745262"/>
        </top>
        <bottom/>
        <vertical/>
        <horizontal/>
      </border>
    </dxf>
    <dxf>
      <border diagonalUp="0" diagonalDown="0">
        <left/>
        <right/>
        <top/>
        <bottom style="thin">
          <color theme="0" tint="-0.499984740745262"/>
        </bottom>
        <vertical/>
        <horizontal/>
      </border>
    </dxf>
    <dxf>
      <font>
        <strike val="0"/>
        <u val="none"/>
        <color theme="0"/>
      </font>
      <fill>
        <patternFill>
          <bgColor theme="1"/>
        </patternFill>
      </fill>
    </dxf>
  </dxfs>
  <tableStyles count="1" defaultTableStyle="TableStyleMedium2" defaultPivotStyle="PivotStyleLight16">
    <tableStyle name="Table Style 1" pivot="0" count="5">
      <tableStyleElement type="wholeTable" dxfId="27"/>
      <tableStyleElement type="headerRow" dxfId="26"/>
      <tableStyleElement type="total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100000">
                  <a:schemeClr val="accent4"/>
                </a:gs>
              </a:gsLst>
              <a:lin ang="5400000" scaled="0"/>
            </a:gradFill>
            <a:scene3d>
              <a:camera prst="orthographicFront"/>
              <a:lightRig rig="threePt" dir="t">
                <a:rot lat="0" lon="0" rev="8700000"/>
              </a:lightRig>
            </a:scene3d>
            <a:sp3d>
              <a:bevelT w="190500" h="381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  <a:lumOff val="4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</c:dPt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chartdata!$A$2:$A$3</c:f>
              <c:strCache>
                <c:ptCount val="2"/>
                <c:pt idx="0">
                  <c:v>income</c:v>
                </c:pt>
                <c:pt idx="1">
                  <c:v>expenses</c:v>
                </c:pt>
              </c:strCache>
            </c:strRef>
          </c:cat>
          <c:val>
            <c:numRef>
              <c:f>chartdata!$B$2:$B$3</c:f>
              <c:numCache>
                <c:formatCode>"$"#,##0_);[Red]\("$"#,##0\)</c:formatCode>
                <c:ptCount val="2"/>
                <c:pt idx="0">
                  <c:v>5916.0</c:v>
                </c:pt>
                <c:pt idx="1">
                  <c:v>5915.75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2115108344"/>
        <c:axId val="-2137611400"/>
      </c:barChart>
      <c:catAx>
        <c:axId val="2115108344"/>
        <c:scaling>
          <c:orientation val="minMax"/>
        </c:scaling>
        <c:delete val="0"/>
        <c:axPos val="b"/>
        <c:numFmt formatCode="&quot;$&quot;#,##0_);[Red]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37611400"/>
        <c:crosses val="autoZero"/>
        <c:auto val="1"/>
        <c:lblAlgn val="ctr"/>
        <c:lblOffset val="100"/>
        <c:noMultiLvlLbl val="0"/>
      </c:catAx>
      <c:valAx>
        <c:axId val="-2137611400"/>
        <c:scaling>
          <c:orientation val="minMax"/>
          <c:min val="0.0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5108344"/>
        <c:crosses val="autoZero"/>
        <c:crossBetween val="between"/>
        <c:majorUnit val="500.0"/>
        <c:minorUnit val="100.0"/>
      </c:valAx>
      <c:spPr>
        <a:solidFill>
          <a:schemeClr val="tx1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483659</xdr:colOff>
      <xdr:row>4</xdr:row>
      <xdr:rowOff>143933</xdr:rowOff>
    </xdr:from>
    <xdr:to>
      <xdr:col>9</xdr:col>
      <xdr:colOff>994834</xdr:colOff>
      <xdr:row>15</xdr:row>
      <xdr:rowOff>83609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MonthlyIncome" displayName="MonthlyIncome" ref="B18:C21" totalsRowCount="1" headerRowDxfId="22" dataDxfId="21" totalsRowDxfId="20">
  <autoFilter ref="B18:C20"/>
  <tableColumns count="2">
    <tableColumn id="1" name="Item" totalsRowLabel="Total" dataDxfId="19" totalsRowDxfId="1" dataCellStyle="Normal"/>
    <tableColumn id="2" name="Amount" totalsRowFunction="sum" dataDxfId="18" totalsRowDxfId="0" dataCellStyle="Normal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5" name="MonthlyExpenses" displayName="MonthlyExpenses" ref="E18:F27" totalsRowCount="1" headerRowDxfId="17" dataDxfId="16" totalsRowDxfId="15">
  <autoFilter ref="E18:F26"/>
  <tableColumns count="2">
    <tableColumn id="1" name="Item" totalsRowLabel="Total" dataDxfId="14" totalsRowDxfId="3"/>
    <tableColumn id="2" name="Amount" totalsRowFunction="sum" dataDxfId="13" totalsRowDxfId="2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6" name="SemesterExpenses" displayName="SemesterExpenses" ref="H18:J24" totalsRowCount="1" headerRowDxfId="12" dataDxfId="11" totalsRowDxfId="10">
  <autoFilter ref="H18:J23"/>
  <tableColumns count="3">
    <tableColumn id="1" name="Item" totalsRowLabel="Total" dataDxfId="9" totalsRowDxfId="6"/>
    <tableColumn id="2" name="Amount" totalsRowFunction="sum" dataDxfId="8" totalsRowDxfId="5" dataCellStyle="Currency"/>
    <tableColumn id="3" name="Per Month" totalsRowFunction="sum" dataDxfId="7" totalsRowDxfId="4">
      <calculatedColumnFormula>SemesterExpenses[[#This Row],[Amount]]/4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0"/>
  <sheetViews>
    <sheetView showGridLines="0" tabSelected="1" zoomScale="80" zoomScaleNormal="80" zoomScalePageLayoutView="80" workbookViewId="0">
      <selection activeCell="C20" sqref="C20"/>
    </sheetView>
  </sheetViews>
  <sheetFormatPr baseColWidth="10" defaultColWidth="8.7109375" defaultRowHeight="14" x14ac:dyDescent="0"/>
  <cols>
    <col min="1" max="1" width="5" style="5" customWidth="1"/>
    <col min="2" max="2" width="20.5703125" style="5" customWidth="1"/>
    <col min="3" max="3" width="11.5703125" style="5" customWidth="1"/>
    <col min="4" max="4" width="4.5703125" style="5" customWidth="1"/>
    <col min="5" max="5" width="20.5703125" style="5" customWidth="1"/>
    <col min="6" max="6" width="11.5703125" style="5" customWidth="1"/>
    <col min="7" max="7" width="4.5703125" style="5" customWidth="1"/>
    <col min="8" max="8" width="20.5703125" style="5" customWidth="1"/>
    <col min="9" max="9" width="11.5703125" style="5" customWidth="1"/>
    <col min="10" max="10" width="14.140625" style="5" bestFit="1" customWidth="1"/>
    <col min="11" max="11" width="5" style="5" customWidth="1"/>
    <col min="12" max="16384" width="8.7109375" style="5"/>
  </cols>
  <sheetData>
    <row r="1" spans="1:16">
      <c r="A1" s="5" t="s">
        <v>24</v>
      </c>
    </row>
    <row r="2" spans="1:16" ht="39.75" customHeight="1">
      <c r="A2" s="4"/>
      <c r="B2" s="53" t="s">
        <v>20</v>
      </c>
      <c r="C2" s="53"/>
      <c r="D2" s="53"/>
      <c r="E2" s="53"/>
      <c r="F2" s="53"/>
      <c r="G2" s="53"/>
      <c r="H2" s="53"/>
      <c r="I2" s="53"/>
      <c r="P2" s="4"/>
    </row>
    <row r="3" spans="1:16" ht="33.75" customHeight="1">
      <c r="A3" s="4"/>
      <c r="B3" s="53"/>
      <c r="C3" s="53"/>
      <c r="D3" s="53"/>
      <c r="E3" s="53"/>
      <c r="F3" s="53"/>
      <c r="G3" s="53"/>
      <c r="H3" s="53"/>
      <c r="I3" s="53"/>
      <c r="P3" s="4"/>
    </row>
    <row r="4" spans="1:16" ht="24" customHeight="1">
      <c r="A4" s="14"/>
      <c r="B4" s="17" t="s">
        <v>15</v>
      </c>
      <c r="C4" s="17"/>
      <c r="E4" s="6"/>
      <c r="F4" s="6"/>
      <c r="H4" s="6"/>
      <c r="I4" s="6"/>
    </row>
    <row r="5" spans="1:16" ht="37.5" customHeight="1">
      <c r="A5" s="15"/>
      <c r="B5" s="58">
        <f>NetMonthlyExpenses/NetMonthlyIncome</f>
        <v>0.99995774171737661</v>
      </c>
      <c r="C5" s="58"/>
      <c r="D5" s="1"/>
      <c r="E5" s="7"/>
      <c r="F5" s="7"/>
      <c r="G5" s="1"/>
      <c r="H5" s="7"/>
      <c r="I5" s="7"/>
    </row>
    <row r="6" spans="1:16" ht="22.5" customHeight="1">
      <c r="A6" s="15"/>
      <c r="B6" s="55">
        <f>NetMonthlyExpenses</f>
        <v>5915.75</v>
      </c>
      <c r="C6" s="56"/>
      <c r="D6" s="1"/>
      <c r="E6" s="7"/>
      <c r="F6" s="7"/>
      <c r="G6" s="1"/>
      <c r="H6" s="7"/>
      <c r="I6" s="7"/>
    </row>
    <row r="7" spans="1:16" ht="16">
      <c r="A7" s="7"/>
      <c r="B7" s="7"/>
      <c r="C7" s="8"/>
      <c r="D7" s="1"/>
      <c r="E7" s="9"/>
      <c r="F7" s="10"/>
      <c r="G7" s="2"/>
      <c r="H7" s="9"/>
      <c r="I7" s="10"/>
    </row>
    <row r="8" spans="1:16" ht="18">
      <c r="A8" s="7"/>
      <c r="B8" s="57" t="s">
        <v>16</v>
      </c>
      <c r="C8" s="57"/>
      <c r="D8" s="1"/>
      <c r="E8" s="9"/>
      <c r="F8" s="10"/>
      <c r="G8" s="2"/>
      <c r="H8" s="9"/>
      <c r="I8" s="10"/>
    </row>
    <row r="9" spans="1:16" ht="35">
      <c r="A9" s="7"/>
      <c r="B9" s="16">
        <f>MonthlyIncome[[#Totals],[Amount]]</f>
        <v>5916</v>
      </c>
      <c r="C9" s="8"/>
      <c r="D9" s="1"/>
      <c r="E9" s="9"/>
      <c r="F9" s="10"/>
      <c r="G9" s="2"/>
      <c r="H9" s="9"/>
      <c r="I9" s="10"/>
    </row>
    <row r="10" spans="1:16" ht="16">
      <c r="A10" s="7"/>
      <c r="B10" s="7"/>
      <c r="C10" s="8"/>
      <c r="D10" s="1"/>
      <c r="E10" s="9"/>
      <c r="F10" s="10"/>
      <c r="G10" s="2"/>
      <c r="H10" s="9"/>
      <c r="I10" s="10"/>
    </row>
    <row r="11" spans="1:16" ht="18">
      <c r="A11" s="11"/>
      <c r="B11" s="57" t="s">
        <v>17</v>
      </c>
      <c r="C11" s="57"/>
      <c r="D11" s="1"/>
      <c r="E11" s="9"/>
      <c r="F11" s="10"/>
      <c r="G11" s="2"/>
      <c r="H11" s="9"/>
      <c r="I11" s="10"/>
    </row>
    <row r="12" spans="1:16" ht="35">
      <c r="B12" s="16">
        <f>MonthlyExpenses[[#Totals],[Amount]]+SemesterExpenses[[#Totals],[Per Month]]</f>
        <v>5915.75</v>
      </c>
      <c r="E12" s="9"/>
      <c r="F12" s="10"/>
      <c r="G12" s="2"/>
      <c r="H12" s="9"/>
      <c r="I12" s="10"/>
    </row>
    <row r="13" spans="1:16" ht="16">
      <c r="E13" s="9"/>
      <c r="F13" s="10"/>
      <c r="G13" s="2"/>
      <c r="H13" s="12"/>
      <c r="I13" s="13"/>
    </row>
    <row r="14" spans="1:16" ht="18">
      <c r="B14" s="57" t="s">
        <v>18</v>
      </c>
      <c r="C14" s="57"/>
      <c r="E14" s="9"/>
      <c r="F14" s="10"/>
      <c r="G14" s="2"/>
    </row>
    <row r="15" spans="1:16" ht="35">
      <c r="B15" s="16">
        <f>B9-B12</f>
        <v>0.25</v>
      </c>
      <c r="E15" s="9"/>
      <c r="F15" s="10"/>
      <c r="G15" s="2"/>
    </row>
    <row r="16" spans="1:16" ht="30.75" customHeight="1">
      <c r="E16" s="9"/>
      <c r="F16" s="10"/>
      <c r="G16" s="2"/>
    </row>
    <row r="17" spans="1:10" ht="30" customHeight="1">
      <c r="A17" s="6"/>
      <c r="B17" s="57" t="s">
        <v>13</v>
      </c>
      <c r="C17" s="57"/>
      <c r="E17" s="57" t="s">
        <v>14</v>
      </c>
      <c r="F17" s="57"/>
      <c r="H17" s="57" t="s">
        <v>99</v>
      </c>
      <c r="I17" s="57"/>
    </row>
    <row r="18" spans="1:10" ht="16" customHeight="1">
      <c r="A18" s="7"/>
      <c r="B18" s="18" t="s">
        <v>0</v>
      </c>
      <c r="C18" s="19" t="s">
        <v>1</v>
      </c>
      <c r="D18" s="1"/>
      <c r="E18" s="18" t="s">
        <v>0</v>
      </c>
      <c r="F18" s="19" t="s">
        <v>1</v>
      </c>
      <c r="G18" s="1"/>
      <c r="H18" s="18" t="s">
        <v>0</v>
      </c>
      <c r="I18" s="19" t="s">
        <v>1</v>
      </c>
      <c r="J18" s="25" t="s">
        <v>23</v>
      </c>
    </row>
    <row r="19" spans="1:10" ht="16" customHeight="1">
      <c r="A19" s="7"/>
      <c r="B19" s="18" t="s">
        <v>101</v>
      </c>
      <c r="C19" s="21">
        <v>5616</v>
      </c>
      <c r="D19" s="1"/>
      <c r="E19" s="20" t="s">
        <v>26</v>
      </c>
      <c r="F19" s="21">
        <v>40</v>
      </c>
      <c r="G19" s="2"/>
      <c r="H19" s="20" t="s">
        <v>2</v>
      </c>
      <c r="I19" s="22">
        <v>25209</v>
      </c>
      <c r="J19" s="24">
        <f>SemesterExpenses[[#This Row],[Amount]]/4</f>
        <v>6302.25</v>
      </c>
    </row>
    <row r="20" spans="1:10" ht="16" customHeight="1">
      <c r="A20" s="7"/>
      <c r="B20" s="18" t="s">
        <v>28</v>
      </c>
      <c r="C20" s="21">
        <v>300</v>
      </c>
      <c r="D20" s="1"/>
      <c r="E20" s="20" t="s">
        <v>8</v>
      </c>
      <c r="F20" s="21">
        <v>25</v>
      </c>
      <c r="G20" s="2"/>
      <c r="H20" s="28" t="s">
        <v>25</v>
      </c>
      <c r="I20" s="29">
        <v>5633</v>
      </c>
      <c r="J20" s="30">
        <f>SemesterExpenses[[#This Row],[Amount]]/4</f>
        <v>1408.25</v>
      </c>
    </row>
    <row r="21" spans="1:10" ht="16" customHeight="1">
      <c r="A21" s="7"/>
      <c r="B21" s="18" t="s">
        <v>7</v>
      </c>
      <c r="C21" s="21">
        <f>SUBTOTAL(109,MonthlyIncome[Amount])</f>
        <v>5916</v>
      </c>
      <c r="D21" s="1"/>
      <c r="E21" s="20" t="s">
        <v>10</v>
      </c>
      <c r="F21" s="21">
        <v>25</v>
      </c>
      <c r="G21" s="2"/>
      <c r="H21" s="20" t="s">
        <v>100</v>
      </c>
      <c r="I21" s="29">
        <v>-9000</v>
      </c>
      <c r="J21" s="30">
        <f>SemesterExpenses[[#This Row],[Amount]]/4</f>
        <v>-2250</v>
      </c>
    </row>
    <row r="22" spans="1:10" ht="16" customHeight="1">
      <c r="A22" s="7"/>
      <c r="D22" s="1"/>
      <c r="E22" s="20" t="s">
        <v>11</v>
      </c>
      <c r="F22" s="21">
        <v>70</v>
      </c>
      <c r="G22" s="2"/>
      <c r="H22" s="20" t="s">
        <v>5</v>
      </c>
      <c r="I22" s="29">
        <v>500</v>
      </c>
      <c r="J22" s="30">
        <f>SemesterExpenses[[#This Row],[Amount]]/4</f>
        <v>125</v>
      </c>
    </row>
    <row r="23" spans="1:10" ht="16" customHeight="1">
      <c r="A23" s="11"/>
      <c r="D23" s="1"/>
      <c r="E23" s="20" t="s">
        <v>12</v>
      </c>
      <c r="F23" s="21">
        <v>20</v>
      </c>
      <c r="G23" s="2"/>
      <c r="H23" s="28" t="s">
        <v>32</v>
      </c>
      <c r="I23" s="29">
        <v>121</v>
      </c>
      <c r="J23" s="30">
        <f>SemesterExpenses[[#This Row],[Amount]]/4</f>
        <v>30.25</v>
      </c>
    </row>
    <row r="24" spans="1:10" ht="16" customHeight="1">
      <c r="E24" s="26" t="s">
        <v>29</v>
      </c>
      <c r="F24" s="27">
        <v>30</v>
      </c>
      <c r="G24" s="2"/>
      <c r="H24" s="31" t="s">
        <v>7</v>
      </c>
      <c r="I24" s="32">
        <f>SUBTOTAL(109,SemesterExpenses[Amount])</f>
        <v>22463</v>
      </c>
      <c r="J24" s="33">
        <f>SUBTOTAL(109,SemesterExpenses[Per Month])</f>
        <v>5615.75</v>
      </c>
    </row>
    <row r="25" spans="1:10" ht="16" customHeight="1">
      <c r="E25" s="26" t="s">
        <v>30</v>
      </c>
      <c r="F25" s="27">
        <v>20</v>
      </c>
      <c r="G25" s="2"/>
      <c r="H25" s="54" t="s">
        <v>19</v>
      </c>
      <c r="I25" s="54"/>
    </row>
    <row r="26" spans="1:10" ht="16" customHeight="1">
      <c r="E26" s="26" t="s">
        <v>31</v>
      </c>
      <c r="F26" s="27">
        <v>70</v>
      </c>
      <c r="G26" s="2"/>
    </row>
    <row r="27" spans="1:10" ht="16" customHeight="1">
      <c r="E27" s="18" t="s">
        <v>7</v>
      </c>
      <c r="F27" s="21">
        <f>SUBTOTAL(109,MonthlyExpenses[Amount])</f>
        <v>300</v>
      </c>
      <c r="G27" s="2"/>
    </row>
    <row r="28" spans="1:10" ht="16" customHeight="1">
      <c r="G28" s="2"/>
      <c r="H28" s="54"/>
      <c r="I28" s="54"/>
    </row>
    <row r="29" spans="1:10" ht="16" customHeight="1">
      <c r="G29" s="2"/>
    </row>
    <row r="30" spans="1:10" ht="16" customHeight="1">
      <c r="G30" s="3"/>
    </row>
  </sheetData>
  <mergeCells count="11">
    <mergeCell ref="B2:I3"/>
    <mergeCell ref="H28:I28"/>
    <mergeCell ref="H25:I25"/>
    <mergeCell ref="B6:C6"/>
    <mergeCell ref="B17:C17"/>
    <mergeCell ref="E17:F17"/>
    <mergeCell ref="H17:I17"/>
    <mergeCell ref="B14:C14"/>
    <mergeCell ref="B11:C11"/>
    <mergeCell ref="B8:C8"/>
    <mergeCell ref="B5:C5"/>
  </mergeCells>
  <conditionalFormatting sqref="B6:C6">
    <cfRule type="dataBar" priority="1">
      <dataBar showValue="0">
        <cfvo type="num" val="0"/>
        <cfvo type="num" val="NetMonthlyIncome"/>
        <color theme="6"/>
      </dataBar>
      <extLst>
        <ext xmlns:x14="http://schemas.microsoft.com/office/spreadsheetml/2009/9/main" uri="{B025F937-C7B1-47D3-B67F-A62EFF666E3E}">
          <x14:id>{89178D20-997E-41DD-BF2E-3A392DB5D2D0}</x14:id>
        </ext>
      </extLst>
    </cfRule>
  </conditionalFormatting>
  <printOptions horizontalCentered="1" verticalCentered="1"/>
  <pageMargins left="0.2" right="0.2" top="0.25" bottom="0.25" header="0" footer="0"/>
  <pageSetup orientation="portrait" horizontalDpi="4294967292" verticalDpi="4294967292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178D20-997E-41DD-BF2E-3A392DB5D2D0}">
            <x14:dataBar minLength="0" maxLength="100">
              <x14:cfvo type="num">
                <xm:f>0</xm:f>
              </x14:cfvo>
              <x14:cfvo type="num">
                <xm:f>NetMonthlyIncome</xm:f>
              </x14:cfvo>
              <x14:negativeFillColor rgb="FFFF0000"/>
              <x14:axisColor rgb="FF000000"/>
            </x14:dataBar>
          </x14:cfRule>
          <xm:sqref>B6:C6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2" sqref="A2:C10"/>
    </sheetView>
  </sheetViews>
  <sheetFormatPr baseColWidth="10" defaultRowHeight="14" x14ac:dyDescent="0"/>
  <cols>
    <col min="1" max="1" width="20.5703125" customWidth="1"/>
    <col min="2" max="2" width="13.7109375" customWidth="1"/>
    <col min="3" max="3" width="11.42578125" customWidth="1"/>
    <col min="5" max="5" width="13.28515625" customWidth="1"/>
    <col min="6" max="6" width="14.42578125" customWidth="1"/>
    <col min="7" max="7" width="15.140625" customWidth="1"/>
    <col min="9" max="9" width="14" customWidth="1"/>
    <col min="12" max="12" width="15" customWidth="1"/>
  </cols>
  <sheetData>
    <row r="1" spans="1:12" ht="18">
      <c r="A1" s="47" t="s">
        <v>50</v>
      </c>
      <c r="B1" s="47" t="s">
        <v>1</v>
      </c>
      <c r="C1" s="47" t="s">
        <v>49</v>
      </c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E3" s="44">
        <f t="shared" ref="E3:L19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</row>
    <row r="17" spans="1:12"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</row>
    <row r="18" spans="1:12"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</row>
    <row r="19" spans="1:12"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</row>
    <row r="20" spans="1:12" ht="25">
      <c r="A20" s="43" t="s">
        <v>7</v>
      </c>
      <c r="B20" s="45">
        <f>SUM(B2:B19)</f>
        <v>0</v>
      </c>
      <c r="E20" s="45">
        <f>SUM(E2:E19)</f>
        <v>0</v>
      </c>
      <c r="F20" s="45">
        <f t="shared" ref="F20:L20" si="2">SUM(F2:F19)</f>
        <v>0</v>
      </c>
      <c r="G20" s="45">
        <f t="shared" si="2"/>
        <v>0</v>
      </c>
      <c r="H20" s="45">
        <f t="shared" si="2"/>
        <v>0</v>
      </c>
      <c r="I20" s="45">
        <f t="shared" si="2"/>
        <v>0</v>
      </c>
      <c r="J20" s="45">
        <f t="shared" si="2"/>
        <v>0</v>
      </c>
      <c r="K20" s="45">
        <f t="shared" si="2"/>
        <v>0</v>
      </c>
      <c r="L20" s="45">
        <f t="shared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D29" sqref="D29"/>
    </sheetView>
  </sheetViews>
  <sheetFormatPr baseColWidth="10" defaultRowHeight="14" x14ac:dyDescent="0"/>
  <cols>
    <col min="1" max="1" width="20.5703125" customWidth="1"/>
    <col min="2" max="2" width="15.7109375" customWidth="1"/>
    <col min="3" max="3" width="11.85546875" customWidth="1"/>
    <col min="5" max="5" width="12.140625" customWidth="1"/>
    <col min="6" max="6" width="13.140625" customWidth="1"/>
    <col min="7" max="7" width="14.85546875" customWidth="1"/>
    <col min="12" max="12" width="14.85546875" customWidth="1"/>
  </cols>
  <sheetData>
    <row r="1" spans="1:12" ht="18">
      <c r="A1" s="47" t="s">
        <v>50</v>
      </c>
      <c r="B1" s="47" t="s">
        <v>1</v>
      </c>
      <c r="C1" s="47" t="s">
        <v>49</v>
      </c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E3" s="44">
        <f t="shared" ref="E3:L19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</row>
    <row r="17" spans="1:12"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</row>
    <row r="18" spans="1:12"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</row>
    <row r="19" spans="1:12"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</row>
    <row r="20" spans="1:12" ht="25">
      <c r="A20" s="51" t="s">
        <v>7</v>
      </c>
      <c r="B20" s="52">
        <f>SUM(B2:B19)</f>
        <v>0</v>
      </c>
      <c r="E20" s="45">
        <f>SUM(E2:E19)</f>
        <v>0</v>
      </c>
      <c r="F20" s="45">
        <f t="shared" ref="F20:L20" si="2">SUM(F2:F19)</f>
        <v>0</v>
      </c>
      <c r="G20" s="45">
        <f t="shared" si="2"/>
        <v>0</v>
      </c>
      <c r="H20" s="45">
        <f t="shared" si="2"/>
        <v>0</v>
      </c>
      <c r="I20" s="45">
        <f t="shared" si="2"/>
        <v>0</v>
      </c>
      <c r="J20" s="45">
        <f t="shared" si="2"/>
        <v>0</v>
      </c>
      <c r="K20" s="45">
        <f t="shared" si="2"/>
        <v>0</v>
      </c>
      <c r="L20" s="45">
        <f t="shared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31" sqref="D31"/>
    </sheetView>
  </sheetViews>
  <sheetFormatPr baseColWidth="10" defaultRowHeight="14" x14ac:dyDescent="0"/>
  <cols>
    <col min="1" max="1" width="23" customWidth="1"/>
    <col min="2" max="2" width="12.28515625" bestFit="1" customWidth="1"/>
    <col min="4" max="4" width="8.5703125" customWidth="1"/>
    <col min="7" max="7" width="16.140625" customWidth="1"/>
    <col min="10" max="10" width="15.140625" customWidth="1"/>
    <col min="12" max="12" width="15.2851562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B2" s="23"/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B3" s="39"/>
      <c r="E3" s="44">
        <f t="shared" ref="E3:L26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</row>
    <row r="17" spans="1:12"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</row>
    <row r="18" spans="1:12"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</row>
    <row r="19" spans="1:12"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</row>
    <row r="20" spans="1:12"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</row>
    <row r="21" spans="1:12"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</row>
    <row r="22" spans="1:12"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</row>
    <row r="23" spans="1:12"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</row>
    <row r="24" spans="1:12"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</row>
    <row r="25" spans="1:12">
      <c r="E25" s="44">
        <f t="shared" si="1"/>
        <v>0</v>
      </c>
      <c r="F25" s="44">
        <f t="shared" si="1"/>
        <v>0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</row>
    <row r="26" spans="1:12">
      <c r="E26" s="44">
        <f t="shared" si="1"/>
        <v>0</v>
      </c>
      <c r="F26" s="44">
        <f t="shared" si="1"/>
        <v>0</v>
      </c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</row>
    <row r="27" spans="1:12" ht="25">
      <c r="A27" s="43" t="s">
        <v>7</v>
      </c>
      <c r="B27" s="45">
        <f>SUM(B2:B26)</f>
        <v>0</v>
      </c>
      <c r="C27" s="43"/>
      <c r="D27" s="43"/>
      <c r="E27" s="45">
        <f t="shared" ref="E27:L27" si="2">SUM(E2:E26)</f>
        <v>0</v>
      </c>
      <c r="F27" s="45">
        <f t="shared" si="2"/>
        <v>0</v>
      </c>
      <c r="G27" s="45">
        <f t="shared" si="2"/>
        <v>0</v>
      </c>
      <c r="H27" s="45">
        <f t="shared" si="2"/>
        <v>0</v>
      </c>
      <c r="I27" s="45">
        <f t="shared" si="2"/>
        <v>0</v>
      </c>
      <c r="J27" s="45">
        <f t="shared" si="2"/>
        <v>0</v>
      </c>
      <c r="K27" s="45">
        <f t="shared" si="2"/>
        <v>0</v>
      </c>
      <c r="L27" s="45">
        <f t="shared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7" sqref="E27:L27"/>
    </sheetView>
  </sheetViews>
  <sheetFormatPr baseColWidth="10" defaultRowHeight="14" x14ac:dyDescent="0"/>
  <cols>
    <col min="1" max="1" width="23" customWidth="1"/>
    <col min="2" max="2" width="12.28515625" bestFit="1" customWidth="1"/>
    <col min="4" max="4" width="8.5703125" customWidth="1"/>
    <col min="7" max="7" width="16.140625" customWidth="1"/>
    <col min="10" max="10" width="15.140625" customWidth="1"/>
    <col min="12" max="12" width="15.2851562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B2" s="23"/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B3" s="39"/>
      <c r="E3" s="44">
        <f t="shared" ref="E3:L26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</row>
    <row r="17" spans="1:12"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</row>
    <row r="18" spans="1:12"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</row>
    <row r="19" spans="1:12"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</row>
    <row r="20" spans="1:12"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</row>
    <row r="21" spans="1:12"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</row>
    <row r="22" spans="1:12"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</row>
    <row r="23" spans="1:12"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</row>
    <row r="24" spans="1:12"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</row>
    <row r="25" spans="1:12">
      <c r="E25" s="44">
        <f t="shared" si="1"/>
        <v>0</v>
      </c>
      <c r="F25" s="44">
        <f t="shared" si="1"/>
        <v>0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</row>
    <row r="26" spans="1:12">
      <c r="E26" s="44">
        <f t="shared" si="1"/>
        <v>0</v>
      </c>
      <c r="F26" s="44">
        <f t="shared" si="1"/>
        <v>0</v>
      </c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</row>
    <row r="27" spans="1:12" ht="25">
      <c r="A27" s="43" t="s">
        <v>7</v>
      </c>
      <c r="B27" s="45">
        <f>SUM(B2:B26)</f>
        <v>0</v>
      </c>
      <c r="C27" s="43"/>
      <c r="D27" s="43"/>
      <c r="E27" s="45">
        <f t="shared" ref="E27:L27" si="2">SUM(E2:E26)</f>
        <v>0</v>
      </c>
      <c r="F27" s="45">
        <f t="shared" si="2"/>
        <v>0</v>
      </c>
      <c r="G27" s="45">
        <f t="shared" si="2"/>
        <v>0</v>
      </c>
      <c r="H27" s="45">
        <f t="shared" si="2"/>
        <v>0</v>
      </c>
      <c r="I27" s="45">
        <f t="shared" si="2"/>
        <v>0</v>
      </c>
      <c r="J27" s="45">
        <f t="shared" si="2"/>
        <v>0</v>
      </c>
      <c r="K27" s="45">
        <f t="shared" si="2"/>
        <v>0</v>
      </c>
      <c r="L27" s="45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31" sqref="D31"/>
    </sheetView>
  </sheetViews>
  <sheetFormatPr baseColWidth="10" defaultRowHeight="14" x14ac:dyDescent="0"/>
  <cols>
    <col min="1" max="1" width="23" customWidth="1"/>
    <col min="2" max="2" width="12.28515625" bestFit="1" customWidth="1"/>
    <col min="4" max="4" width="8.5703125" customWidth="1"/>
    <col min="7" max="7" width="16.140625" customWidth="1"/>
    <col min="10" max="10" width="15.140625" customWidth="1"/>
    <col min="12" max="12" width="15.2851562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B2" s="23"/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B3" s="39"/>
      <c r="E3" s="44">
        <f t="shared" ref="E3:L26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</row>
    <row r="17" spans="1:12"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</row>
    <row r="18" spans="1:12"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</row>
    <row r="19" spans="1:12"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</row>
    <row r="20" spans="1:12"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</row>
    <row r="21" spans="1:12"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</row>
    <row r="22" spans="1:12"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</row>
    <row r="23" spans="1:12"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</row>
    <row r="24" spans="1:12"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</row>
    <row r="25" spans="1:12">
      <c r="E25" s="44">
        <f t="shared" si="1"/>
        <v>0</v>
      </c>
      <c r="F25" s="44">
        <f t="shared" si="1"/>
        <v>0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</row>
    <row r="26" spans="1:12">
      <c r="E26" s="44">
        <f t="shared" si="1"/>
        <v>0</v>
      </c>
      <c r="F26" s="44">
        <f t="shared" si="1"/>
        <v>0</v>
      </c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</row>
    <row r="27" spans="1:12" ht="25">
      <c r="A27" s="43" t="s">
        <v>7</v>
      </c>
      <c r="B27" s="45">
        <f>SUM(B2:B26)</f>
        <v>0</v>
      </c>
      <c r="C27" s="43"/>
      <c r="D27" s="43"/>
      <c r="E27" s="45">
        <f t="shared" ref="E27:L27" si="2">SUM(E2:E26)</f>
        <v>0</v>
      </c>
      <c r="F27" s="45">
        <f t="shared" si="2"/>
        <v>0</v>
      </c>
      <c r="G27" s="45">
        <f t="shared" si="2"/>
        <v>0</v>
      </c>
      <c r="H27" s="45">
        <f t="shared" si="2"/>
        <v>0</v>
      </c>
      <c r="I27" s="45">
        <f t="shared" si="2"/>
        <v>0</v>
      </c>
      <c r="J27" s="45">
        <f t="shared" si="2"/>
        <v>0</v>
      </c>
      <c r="K27" s="45">
        <f t="shared" si="2"/>
        <v>0</v>
      </c>
      <c r="L27" s="45">
        <f t="shared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" sqref="A2"/>
    </sheetView>
  </sheetViews>
  <sheetFormatPr baseColWidth="10" defaultRowHeight="14" x14ac:dyDescent="0"/>
  <cols>
    <col min="1" max="1" width="21.42578125" customWidth="1"/>
    <col min="2" max="2" width="13.28515625" customWidth="1"/>
    <col min="7" max="7" width="17" customWidth="1"/>
    <col min="12" max="12" width="14.8554687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B2" s="23"/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B3" s="39"/>
      <c r="E3" s="44">
        <f t="shared" ref="E3:L26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</row>
    <row r="17" spans="1:12"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</row>
    <row r="18" spans="1:12"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</row>
    <row r="19" spans="1:12"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</row>
    <row r="20" spans="1:12"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</row>
    <row r="21" spans="1:12"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</row>
    <row r="22" spans="1:12"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</row>
    <row r="23" spans="1:12"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</row>
    <row r="24" spans="1:12"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</row>
    <row r="25" spans="1:12">
      <c r="E25" s="44">
        <f t="shared" si="1"/>
        <v>0</v>
      </c>
      <c r="F25" s="44">
        <f t="shared" si="1"/>
        <v>0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</row>
    <row r="26" spans="1:12">
      <c r="E26" s="44">
        <f t="shared" si="1"/>
        <v>0</v>
      </c>
      <c r="F26" s="44">
        <f t="shared" si="1"/>
        <v>0</v>
      </c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</row>
    <row r="27" spans="1:12" ht="25">
      <c r="A27" s="43" t="s">
        <v>7</v>
      </c>
      <c r="B27" s="45">
        <f>SUM(B2:B26)</f>
        <v>0</v>
      </c>
      <c r="C27" s="43"/>
      <c r="D27" s="43"/>
      <c r="E27" s="45">
        <f t="shared" ref="E27:L27" si="2">SUM(E2:E26)</f>
        <v>0</v>
      </c>
      <c r="F27" s="45">
        <f t="shared" si="2"/>
        <v>0</v>
      </c>
      <c r="G27" s="45">
        <f t="shared" si="2"/>
        <v>0</v>
      </c>
      <c r="H27" s="45">
        <f t="shared" si="2"/>
        <v>0</v>
      </c>
      <c r="I27" s="45">
        <f t="shared" si="2"/>
        <v>0</v>
      </c>
      <c r="J27" s="45">
        <f t="shared" si="2"/>
        <v>0</v>
      </c>
      <c r="K27" s="45">
        <f t="shared" si="2"/>
        <v>0</v>
      </c>
      <c r="L27" s="45">
        <f t="shared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11" sqref="A11:XFD11"/>
    </sheetView>
  </sheetViews>
  <sheetFormatPr baseColWidth="10" defaultRowHeight="14" x14ac:dyDescent="0"/>
  <cols>
    <col min="1" max="1" width="21.42578125" customWidth="1"/>
    <col min="2" max="2" width="13.28515625" customWidth="1"/>
    <col min="7" max="7" width="17" customWidth="1"/>
    <col min="12" max="12" width="14.8554687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B2" s="23"/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B3" s="39"/>
      <c r="E3" s="44">
        <f t="shared" ref="E3:L26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</row>
    <row r="17" spans="1:12"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</row>
    <row r="18" spans="1:12"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</row>
    <row r="19" spans="1:12"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</row>
    <row r="20" spans="1:12"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</row>
    <row r="21" spans="1:12"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</row>
    <row r="22" spans="1:12"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</row>
    <row r="23" spans="1:12"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</row>
    <row r="24" spans="1:12"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</row>
    <row r="25" spans="1:12">
      <c r="E25" s="44">
        <f t="shared" si="1"/>
        <v>0</v>
      </c>
      <c r="F25" s="44">
        <f t="shared" si="1"/>
        <v>0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</row>
    <row r="26" spans="1:12">
      <c r="E26" s="44">
        <f t="shared" si="1"/>
        <v>0</v>
      </c>
      <c r="F26" s="44">
        <f t="shared" si="1"/>
        <v>0</v>
      </c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</row>
    <row r="27" spans="1:12" ht="25">
      <c r="A27" s="43" t="s">
        <v>7</v>
      </c>
      <c r="B27" s="45">
        <f>SUM(B2:B26)</f>
        <v>0</v>
      </c>
      <c r="C27" s="43"/>
      <c r="D27" s="43"/>
      <c r="E27" s="45">
        <f t="shared" ref="E27:L27" si="2">SUM(E2:E26)</f>
        <v>0</v>
      </c>
      <c r="F27" s="45">
        <f t="shared" si="2"/>
        <v>0</v>
      </c>
      <c r="G27" s="45">
        <f t="shared" si="2"/>
        <v>0</v>
      </c>
      <c r="H27" s="45">
        <f t="shared" si="2"/>
        <v>0</v>
      </c>
      <c r="I27" s="45">
        <f t="shared" si="2"/>
        <v>0</v>
      </c>
      <c r="J27" s="45">
        <f t="shared" si="2"/>
        <v>0</v>
      </c>
      <c r="K27" s="45">
        <f t="shared" si="2"/>
        <v>0</v>
      </c>
      <c r="L27" s="45">
        <f t="shared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2" sqref="J2"/>
    </sheetView>
  </sheetViews>
  <sheetFormatPr baseColWidth="10" defaultRowHeight="14" x14ac:dyDescent="0"/>
  <cols>
    <col min="1" max="1" width="30.7109375" customWidth="1"/>
    <col min="2" max="2" width="12.5703125" bestFit="1" customWidth="1"/>
    <col min="3" max="3" width="11.42578125" customWidth="1"/>
    <col min="5" max="5" width="12.140625" customWidth="1"/>
    <col min="7" max="7" width="15.140625" customWidth="1"/>
    <col min="8" max="8" width="12.28515625" customWidth="1"/>
    <col min="9" max="9" width="14" customWidth="1"/>
    <col min="10" max="10" width="15.5703125" customWidth="1"/>
    <col min="12" max="12" width="15.2851562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A2" t="s">
        <v>89</v>
      </c>
      <c r="B2" s="39">
        <v>38.21</v>
      </c>
      <c r="C2" t="s">
        <v>66</v>
      </c>
      <c r="E2" s="44">
        <f>IF($C2=E$1,$B2,0)</f>
        <v>38.21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A3" t="s">
        <v>90</v>
      </c>
      <c r="B3" s="39">
        <v>42.5</v>
      </c>
      <c r="C3" t="s">
        <v>91</v>
      </c>
      <c r="E3" s="44">
        <f t="shared" ref="E3:L13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42.5</v>
      </c>
      <c r="K3" s="44">
        <f t="shared" si="1"/>
        <v>0</v>
      </c>
      <c r="L3" s="44">
        <f t="shared" si="1"/>
        <v>0</v>
      </c>
    </row>
    <row r="4" spans="1:12">
      <c r="A4" t="s">
        <v>92</v>
      </c>
      <c r="B4" s="39">
        <v>3.78</v>
      </c>
      <c r="C4" t="s">
        <v>52</v>
      </c>
      <c r="E4" s="44">
        <f t="shared" si="1"/>
        <v>0</v>
      </c>
      <c r="F4" s="44">
        <f t="shared" si="1"/>
        <v>3.78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A5" t="s">
        <v>53</v>
      </c>
      <c r="B5" s="23">
        <v>3</v>
      </c>
      <c r="C5" t="s">
        <v>11</v>
      </c>
      <c r="E5" s="44">
        <f t="shared" si="1"/>
        <v>0</v>
      </c>
      <c r="F5" s="44">
        <f t="shared" si="1"/>
        <v>0</v>
      </c>
      <c r="G5" s="44">
        <f t="shared" si="1"/>
        <v>3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A6" t="s">
        <v>93</v>
      </c>
      <c r="B6" s="23">
        <v>2</v>
      </c>
      <c r="C6" t="s">
        <v>52</v>
      </c>
      <c r="E6" s="44">
        <f t="shared" si="1"/>
        <v>0</v>
      </c>
      <c r="F6" s="44">
        <f t="shared" si="1"/>
        <v>2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A7" t="s">
        <v>95</v>
      </c>
      <c r="B7" s="39">
        <v>1.85</v>
      </c>
      <c r="C7" t="s">
        <v>12</v>
      </c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1.85</v>
      </c>
    </row>
    <row r="8" spans="1:12">
      <c r="A8" t="s">
        <v>94</v>
      </c>
      <c r="B8" s="39">
        <v>182.97</v>
      </c>
      <c r="C8" t="s">
        <v>29</v>
      </c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182.97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A9" t="s">
        <v>53</v>
      </c>
      <c r="B9" s="23">
        <v>3</v>
      </c>
      <c r="C9" t="s">
        <v>11</v>
      </c>
      <c r="E9" s="44">
        <f t="shared" si="1"/>
        <v>0</v>
      </c>
      <c r="F9" s="44">
        <f t="shared" si="1"/>
        <v>0</v>
      </c>
      <c r="G9" s="44">
        <f t="shared" si="1"/>
        <v>3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A10" t="s">
        <v>96</v>
      </c>
      <c r="B10" s="39">
        <v>24.83</v>
      </c>
      <c r="C10" t="s">
        <v>12</v>
      </c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24.83</v>
      </c>
    </row>
    <row r="11" spans="1:12">
      <c r="A11" t="s">
        <v>97</v>
      </c>
      <c r="B11" s="39">
        <v>10.5</v>
      </c>
      <c r="C11" t="s">
        <v>30</v>
      </c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10.5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A12" t="s">
        <v>53</v>
      </c>
      <c r="B12" s="23">
        <v>3</v>
      </c>
      <c r="C12" t="s">
        <v>11</v>
      </c>
      <c r="E12" s="44">
        <f t="shared" si="1"/>
        <v>0</v>
      </c>
      <c r="F12" s="44">
        <f t="shared" si="1"/>
        <v>0</v>
      </c>
      <c r="G12" s="44">
        <f t="shared" si="1"/>
        <v>3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A13" t="s">
        <v>92</v>
      </c>
      <c r="B13" s="39">
        <v>3.78</v>
      </c>
      <c r="C13" t="s">
        <v>52</v>
      </c>
      <c r="E13" s="44">
        <f t="shared" si="1"/>
        <v>0</v>
      </c>
      <c r="F13" s="44">
        <f t="shared" si="1"/>
        <v>3.78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 ht="25">
      <c r="A14" s="43" t="s">
        <v>7</v>
      </c>
      <c r="B14" s="46">
        <f>SUM(B2:B13)</f>
        <v>319.41999999999996</v>
      </c>
      <c r="E14" s="45">
        <f t="shared" ref="E14:L14" si="2">SUM(E2:E13)</f>
        <v>38.21</v>
      </c>
      <c r="F14" s="45">
        <f t="shared" si="2"/>
        <v>9.5599999999999987</v>
      </c>
      <c r="G14" s="45">
        <f t="shared" si="2"/>
        <v>9</v>
      </c>
      <c r="H14" s="45">
        <f t="shared" si="2"/>
        <v>10.5</v>
      </c>
      <c r="I14" s="45">
        <f t="shared" si="2"/>
        <v>182.97</v>
      </c>
      <c r="J14" s="45">
        <f t="shared" si="2"/>
        <v>42.5</v>
      </c>
      <c r="K14" s="45">
        <f t="shared" si="2"/>
        <v>0</v>
      </c>
      <c r="L14" s="45">
        <f t="shared" si="2"/>
        <v>26.68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A2" sqref="A2:B2"/>
    </sheetView>
  </sheetViews>
  <sheetFormatPr baseColWidth="10" defaultColWidth="8.7109375" defaultRowHeight="14" x14ac:dyDescent="0"/>
  <cols>
    <col min="1" max="1" width="9.42578125" bestFit="1" customWidth="1"/>
  </cols>
  <sheetData>
    <row r="2" spans="1:2">
      <c r="A2" t="s">
        <v>21</v>
      </c>
      <c r="B2" s="23">
        <f>'my college budget'!B9</f>
        <v>5916</v>
      </c>
    </row>
    <row r="3" spans="1:2">
      <c r="A3" t="s">
        <v>22</v>
      </c>
      <c r="B3" s="23">
        <f>'my college budget'!B12</f>
        <v>5915.75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selection activeCell="L8" sqref="L8"/>
    </sheetView>
  </sheetViews>
  <sheetFormatPr baseColWidth="10" defaultColWidth="8.7109375" defaultRowHeight="14" x14ac:dyDescent="0"/>
  <cols>
    <col min="1" max="1" width="20.42578125" bestFit="1" customWidth="1"/>
    <col min="2" max="2" width="19.28515625" bestFit="1" customWidth="1"/>
    <col min="3" max="3" width="9.5703125" customWidth="1"/>
  </cols>
  <sheetData>
    <row r="1" spans="1:24">
      <c r="A1" s="35" t="s">
        <v>33</v>
      </c>
      <c r="B1" s="35" t="s">
        <v>35</v>
      </c>
      <c r="C1" s="35" t="s">
        <v>36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 t="s">
        <v>37</v>
      </c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35"/>
      <c r="B2" s="35"/>
      <c r="C2" s="36" t="s">
        <v>103</v>
      </c>
      <c r="D2" s="36" t="s">
        <v>104</v>
      </c>
      <c r="E2" s="36" t="s">
        <v>38</v>
      </c>
      <c r="F2" s="36" t="s">
        <v>39</v>
      </c>
      <c r="G2" s="36" t="s">
        <v>40</v>
      </c>
      <c r="H2" s="36" t="s">
        <v>41</v>
      </c>
      <c r="I2" s="36" t="s">
        <v>42</v>
      </c>
      <c r="J2" s="36" t="s">
        <v>43</v>
      </c>
      <c r="K2" s="36" t="s">
        <v>44</v>
      </c>
      <c r="L2" s="36" t="s">
        <v>45</v>
      </c>
      <c r="M2" s="35"/>
      <c r="N2" s="36" t="s">
        <v>38</v>
      </c>
      <c r="O2" s="36" t="s">
        <v>39</v>
      </c>
      <c r="P2" s="36" t="s">
        <v>40</v>
      </c>
      <c r="Q2" s="36" t="s">
        <v>41</v>
      </c>
      <c r="R2" s="36" t="s">
        <v>42</v>
      </c>
      <c r="S2" s="36" t="s">
        <v>43</v>
      </c>
      <c r="T2" s="36" t="s">
        <v>44</v>
      </c>
      <c r="U2" s="36" t="s">
        <v>45</v>
      </c>
      <c r="V2" s="36" t="s">
        <v>46</v>
      </c>
      <c r="W2" s="35"/>
      <c r="X2" s="35"/>
    </row>
    <row r="3" spans="1:24">
      <c r="A3" t="s">
        <v>28</v>
      </c>
      <c r="B3" s="34">
        <v>300</v>
      </c>
      <c r="C3" s="41">
        <v>300</v>
      </c>
      <c r="D3" s="41">
        <v>300</v>
      </c>
      <c r="E3" s="41">
        <v>300</v>
      </c>
      <c r="F3" s="23">
        <v>300</v>
      </c>
      <c r="G3" s="23">
        <v>300</v>
      </c>
      <c r="H3" s="23">
        <v>150</v>
      </c>
      <c r="I3" s="23">
        <v>300</v>
      </c>
      <c r="J3" s="41">
        <v>300</v>
      </c>
      <c r="K3" s="41">
        <v>300</v>
      </c>
      <c r="L3" s="41">
        <v>300</v>
      </c>
      <c r="N3" s="37">
        <f>E3-$B3</f>
        <v>0</v>
      </c>
      <c r="O3" s="37">
        <f>F3-$B3</f>
        <v>0</v>
      </c>
      <c r="P3" s="37">
        <f>G3-$B3</f>
        <v>0</v>
      </c>
      <c r="Q3" s="37">
        <f>H3-$B3</f>
        <v>-150</v>
      </c>
      <c r="R3" s="37">
        <f>I3-$B3</f>
        <v>0</v>
      </c>
      <c r="S3" s="37">
        <f>J3-$B3</f>
        <v>0</v>
      </c>
      <c r="T3" s="37">
        <f>K3-$B3</f>
        <v>0</v>
      </c>
      <c r="U3" s="37">
        <f>L3-$B3</f>
        <v>0</v>
      </c>
      <c r="V3" s="37" t="e">
        <f>#REF!-$B3</f>
        <v>#REF!</v>
      </c>
    </row>
    <row r="4" spans="1:24">
      <c r="A4" t="s">
        <v>6</v>
      </c>
      <c r="B4" s="34">
        <v>0</v>
      </c>
      <c r="C4" s="41">
        <v>0</v>
      </c>
      <c r="D4" s="41">
        <v>0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/>
      <c r="K4" s="41"/>
      <c r="L4" s="41"/>
      <c r="N4" s="37">
        <f>E4-$B4</f>
        <v>0</v>
      </c>
      <c r="O4" s="37">
        <f>F4-$B4</f>
        <v>0</v>
      </c>
      <c r="P4" s="37">
        <f>G4-$B4</f>
        <v>0</v>
      </c>
      <c r="Q4" s="37">
        <f>H4-$B4</f>
        <v>0</v>
      </c>
      <c r="R4" s="37">
        <f>I4-$B4</f>
        <v>0</v>
      </c>
      <c r="S4" s="37">
        <f>J4-$B4</f>
        <v>0</v>
      </c>
      <c r="T4" s="37">
        <f>K4-$B4</f>
        <v>0</v>
      </c>
      <c r="U4" s="37">
        <f>L4-$B4</f>
        <v>0</v>
      </c>
      <c r="V4" s="37" t="e">
        <f>#REF!-$B4</f>
        <v>#REF!</v>
      </c>
    </row>
    <row r="5" spans="1:24">
      <c r="C5" s="41"/>
      <c r="D5" s="41"/>
      <c r="E5" s="41"/>
      <c r="F5" s="41"/>
      <c r="G5" s="41"/>
      <c r="H5" s="41"/>
      <c r="I5" s="41"/>
      <c r="J5" s="41"/>
      <c r="K5" s="41"/>
      <c r="L5" s="41"/>
      <c r="N5" s="37"/>
    </row>
    <row r="6" spans="1:24">
      <c r="C6" s="41"/>
      <c r="D6" s="41"/>
      <c r="E6" s="41"/>
      <c r="F6" s="41"/>
      <c r="G6" s="41"/>
      <c r="H6" s="41"/>
      <c r="I6" s="41"/>
      <c r="J6" s="41"/>
      <c r="K6" s="41"/>
      <c r="L6" s="41"/>
      <c r="N6" s="37"/>
    </row>
    <row r="7" spans="1:24">
      <c r="A7" s="35" t="s">
        <v>34</v>
      </c>
      <c r="C7" s="41"/>
      <c r="D7" s="41"/>
      <c r="E7" s="41"/>
      <c r="F7" s="41"/>
      <c r="G7" s="41"/>
      <c r="H7" s="41"/>
      <c r="I7" s="41"/>
      <c r="J7" s="41"/>
      <c r="K7" s="41"/>
      <c r="L7" s="41"/>
      <c r="N7" s="37"/>
    </row>
    <row r="8" spans="1:24">
      <c r="A8" t="s">
        <v>4</v>
      </c>
      <c r="B8" s="34">
        <v>0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N8" s="37">
        <f>E8-$B8</f>
        <v>0</v>
      </c>
      <c r="O8" s="37">
        <f>F8-$B8</f>
        <v>0</v>
      </c>
      <c r="P8" s="37">
        <f>G8-$B8</f>
        <v>0</v>
      </c>
      <c r="Q8" s="37">
        <f>H8-$B8</f>
        <v>0</v>
      </c>
      <c r="R8" s="37">
        <f>I8-$B8</f>
        <v>0</v>
      </c>
      <c r="S8" s="37">
        <f>J8-$B8</f>
        <v>0</v>
      </c>
      <c r="T8" s="37">
        <f>K8-$B8</f>
        <v>0</v>
      </c>
      <c r="U8" s="37">
        <f>L8-$B8</f>
        <v>0</v>
      </c>
      <c r="V8" s="37" t="e">
        <f>#REF!-$B8</f>
        <v>#REF!</v>
      </c>
    </row>
    <row r="9" spans="1:24">
      <c r="A9" t="s">
        <v>26</v>
      </c>
      <c r="B9" s="34">
        <v>40</v>
      </c>
      <c r="C9" s="49">
        <f>'August Detailed'!E27</f>
        <v>0</v>
      </c>
      <c r="D9" s="49">
        <f>'September Detailed'!E27</f>
        <v>0</v>
      </c>
      <c r="E9" s="49">
        <f>October_Detailed!$E$20</f>
        <v>0</v>
      </c>
      <c r="F9" s="49">
        <f>November_Detailed!$E$20</f>
        <v>0</v>
      </c>
      <c r="G9" s="49">
        <f>December_Detailed!$E20</f>
        <v>0</v>
      </c>
      <c r="H9" s="49">
        <f>'January Detailed'!E27</f>
        <v>0</v>
      </c>
      <c r="I9" s="49">
        <f>'February Detailed'!E$27</f>
        <v>0</v>
      </c>
      <c r="J9" s="49">
        <f>March_Detailed!$E27</f>
        <v>0</v>
      </c>
      <c r="K9" s="49">
        <f>April_Detailed!E27</f>
        <v>0</v>
      </c>
      <c r="L9" s="49">
        <f>'May Detailed'!E27</f>
        <v>0</v>
      </c>
      <c r="N9" s="37">
        <f>E9-$B9</f>
        <v>-40</v>
      </c>
      <c r="O9" s="37">
        <f>F9-$B9</f>
        <v>-40</v>
      </c>
      <c r="P9" s="37">
        <f>G9-$B9</f>
        <v>-40</v>
      </c>
      <c r="Q9" s="37">
        <f>H9-$B9</f>
        <v>-40</v>
      </c>
      <c r="R9" s="37">
        <f>I9-$B9</f>
        <v>-40</v>
      </c>
      <c r="S9" s="37">
        <f>J9-$B9</f>
        <v>-40</v>
      </c>
      <c r="T9" s="37">
        <f>K9-$B9</f>
        <v>-40</v>
      </c>
      <c r="U9" s="37">
        <f>L9-$B9</f>
        <v>-40</v>
      </c>
      <c r="V9" s="37" t="e">
        <f>#REF!-$B9</f>
        <v>#REF!</v>
      </c>
    </row>
    <row r="10" spans="1:24">
      <c r="A10" t="s">
        <v>52</v>
      </c>
      <c r="B10" s="34">
        <v>25</v>
      </c>
      <c r="C10" s="49">
        <f>'August Detailed'!F27</f>
        <v>0</v>
      </c>
      <c r="D10" s="49">
        <f>'September Detailed'!F27</f>
        <v>0</v>
      </c>
      <c r="E10" s="49">
        <f>October_Detailed!$J$20</f>
        <v>0</v>
      </c>
      <c r="F10" s="49">
        <f>November_Detailed!$J$20</f>
        <v>0</v>
      </c>
      <c r="G10" s="49">
        <f>December_Detailed!$J20</f>
        <v>0</v>
      </c>
      <c r="H10" s="49">
        <f>'January Detailed'!F27</f>
        <v>0</v>
      </c>
      <c r="I10" s="49">
        <f>'February Detailed'!F$27</f>
        <v>0</v>
      </c>
      <c r="J10" s="49">
        <f>March_Detailed!$J27</f>
        <v>0</v>
      </c>
      <c r="K10" s="49">
        <f>April_Detailed!F27</f>
        <v>0</v>
      </c>
      <c r="L10" s="49">
        <f>'May Detailed'!F27</f>
        <v>0</v>
      </c>
      <c r="N10" s="37">
        <f>E10-$B10</f>
        <v>-25</v>
      </c>
      <c r="O10" s="37">
        <f>F10-$B10</f>
        <v>-25</v>
      </c>
      <c r="P10" s="37">
        <f>G10-$B10</f>
        <v>-25</v>
      </c>
      <c r="Q10" s="37">
        <f>H10-$B10</f>
        <v>-25</v>
      </c>
      <c r="R10" s="37">
        <f>I10-$B10</f>
        <v>-25</v>
      </c>
      <c r="S10" s="37">
        <f>J10-$B10</f>
        <v>-25</v>
      </c>
      <c r="T10" s="37">
        <f>K10-$B10</f>
        <v>-25</v>
      </c>
      <c r="U10" s="37">
        <f>L10-$B10</f>
        <v>-25</v>
      </c>
      <c r="V10" s="37" t="e">
        <f>#REF!-$B10</f>
        <v>#REF!</v>
      </c>
    </row>
    <row r="11" spans="1:24">
      <c r="A11" t="s">
        <v>11</v>
      </c>
      <c r="B11" s="34">
        <v>25</v>
      </c>
      <c r="C11" s="49">
        <f>'August Detailed'!G27</f>
        <v>0</v>
      </c>
      <c r="D11" s="49">
        <f>'September Detailed'!G27</f>
        <v>0</v>
      </c>
      <c r="E11" s="49">
        <f>October_Detailed!$K$20</f>
        <v>0</v>
      </c>
      <c r="F11" s="49">
        <f>November_Detailed!$K$20</f>
        <v>0</v>
      </c>
      <c r="G11" s="49">
        <f>December_Detailed!$K20</f>
        <v>0</v>
      </c>
      <c r="H11" s="49">
        <f>'January Detailed'!G27</f>
        <v>0</v>
      </c>
      <c r="I11" s="49">
        <f>'February Detailed'!G$27</f>
        <v>0</v>
      </c>
      <c r="J11" s="49">
        <f>March_Detailed!$K27</f>
        <v>0</v>
      </c>
      <c r="K11" s="49">
        <f>April_Detailed!G27</f>
        <v>0</v>
      </c>
      <c r="L11" s="49">
        <f>'May Detailed'!G27</f>
        <v>0</v>
      </c>
      <c r="N11" s="37">
        <f>E11-$B11</f>
        <v>-25</v>
      </c>
      <c r="O11" s="37">
        <f>F11-$B11</f>
        <v>-25</v>
      </c>
      <c r="P11" s="37">
        <f>G11-$B11</f>
        <v>-25</v>
      </c>
      <c r="Q11" s="37">
        <f>H11-$B11</f>
        <v>-25</v>
      </c>
      <c r="R11" s="37">
        <f>I11-$B11</f>
        <v>-25</v>
      </c>
      <c r="S11" s="37">
        <f>J11-$B11</f>
        <v>-25</v>
      </c>
      <c r="T11" s="37">
        <f>K11-$B11</f>
        <v>-25</v>
      </c>
      <c r="U11" s="37">
        <f>L11-$B11</f>
        <v>-25</v>
      </c>
      <c r="V11" s="37" t="e">
        <f>#REF!-$B11</f>
        <v>#REF!</v>
      </c>
    </row>
    <row r="12" spans="1:24">
      <c r="A12" t="s">
        <v>30</v>
      </c>
      <c r="B12" s="34">
        <v>70</v>
      </c>
      <c r="C12" s="49">
        <f>'August Detailed'!H27</f>
        <v>0</v>
      </c>
      <c r="D12" s="49">
        <f>'September Detailed'!H27</f>
        <v>0</v>
      </c>
      <c r="E12" s="49">
        <f>October_Detailed!$G$20</f>
        <v>0</v>
      </c>
      <c r="F12" s="49">
        <f>November_Detailed!$G$20</f>
        <v>0</v>
      </c>
      <c r="G12" s="49">
        <f>December_Detailed!$G20</f>
        <v>0</v>
      </c>
      <c r="H12" s="49">
        <f>'January Detailed'!H27</f>
        <v>0</v>
      </c>
      <c r="I12" s="49">
        <f>'February Detailed'!H$27</f>
        <v>0</v>
      </c>
      <c r="J12" s="49">
        <f>March_Detailed!$G27</f>
        <v>0</v>
      </c>
      <c r="K12" s="49">
        <f>April_Detailed!H27</f>
        <v>0</v>
      </c>
      <c r="L12" s="49">
        <f>'May Detailed'!H27</f>
        <v>0</v>
      </c>
      <c r="N12" s="37">
        <f>E12-$B12</f>
        <v>-70</v>
      </c>
      <c r="O12" s="37">
        <f>F12-$B12</f>
        <v>-70</v>
      </c>
      <c r="P12" s="37">
        <f>G12-$B12</f>
        <v>-70</v>
      </c>
      <c r="Q12" s="37">
        <f>H12-$B12</f>
        <v>-70</v>
      </c>
      <c r="R12" s="37">
        <f>I12-$B12</f>
        <v>-70</v>
      </c>
      <c r="S12" s="37">
        <f>J12-$B12</f>
        <v>-70</v>
      </c>
      <c r="T12" s="37">
        <f>K12-$B12</f>
        <v>-70</v>
      </c>
      <c r="U12" s="37">
        <f>L12-$B12</f>
        <v>-70</v>
      </c>
      <c r="V12" s="37" t="e">
        <f>#REF!-$B12</f>
        <v>#REF!</v>
      </c>
    </row>
    <row r="13" spans="1:24">
      <c r="A13" t="s">
        <v>29</v>
      </c>
      <c r="B13" s="34">
        <v>20</v>
      </c>
      <c r="C13" s="49">
        <f>'August Detailed'!I27</f>
        <v>0</v>
      </c>
      <c r="D13" s="49">
        <f>'September Detailed'!I27</f>
        <v>0</v>
      </c>
      <c r="E13" s="49">
        <f>October_Detailed!$L$20</f>
        <v>0</v>
      </c>
      <c r="F13" s="49">
        <f>November_Detailed!$L$20</f>
        <v>0</v>
      </c>
      <c r="G13" s="49">
        <f>December_Detailed!$L20</f>
        <v>0</v>
      </c>
      <c r="H13" s="49">
        <f>'January Detailed'!I27</f>
        <v>0</v>
      </c>
      <c r="I13" s="49">
        <f>'February Detailed'!I$27</f>
        <v>0</v>
      </c>
      <c r="J13" s="49">
        <f>March_Detailed!$L27</f>
        <v>0</v>
      </c>
      <c r="K13" s="49">
        <f>April_Detailed!I27</f>
        <v>0</v>
      </c>
      <c r="L13" s="49">
        <f>'May Detailed'!I27</f>
        <v>0</v>
      </c>
      <c r="N13" s="37">
        <f>E13-$B13</f>
        <v>-20</v>
      </c>
      <c r="O13" s="37">
        <f>F13-$B13</f>
        <v>-20</v>
      </c>
      <c r="P13" s="37">
        <f>G13-$B13</f>
        <v>-20</v>
      </c>
      <c r="Q13" s="37">
        <f>H13-$B13</f>
        <v>-20</v>
      </c>
      <c r="R13" s="37">
        <f>I13-$B13</f>
        <v>-20</v>
      </c>
      <c r="S13" s="37">
        <f>J13-$B13</f>
        <v>-20</v>
      </c>
      <c r="T13" s="37">
        <f>K13-$B13</f>
        <v>-20</v>
      </c>
      <c r="U13" s="37">
        <f>L13-$B13</f>
        <v>-20</v>
      </c>
      <c r="V13" s="37" t="e">
        <f>#REF!-$B13</f>
        <v>#REF!</v>
      </c>
    </row>
    <row r="14" spans="1:24">
      <c r="A14" t="s">
        <v>8</v>
      </c>
      <c r="B14" s="34">
        <v>30</v>
      </c>
      <c r="C14" s="49">
        <f>'August Detailed'!J27</f>
        <v>0</v>
      </c>
      <c r="D14" s="49">
        <f>'September Detailed'!J27</f>
        <v>0</v>
      </c>
      <c r="E14" s="49">
        <f>October_Detailed!$I$20</f>
        <v>0</v>
      </c>
      <c r="F14" s="49">
        <f>November_Detailed!$I$20</f>
        <v>0</v>
      </c>
      <c r="G14" s="49">
        <f>December_Detailed!$I20</f>
        <v>0</v>
      </c>
      <c r="H14" s="49">
        <f>'January Detailed'!J27</f>
        <v>0</v>
      </c>
      <c r="I14" s="49">
        <f>'February Detailed'!J$27</f>
        <v>0</v>
      </c>
      <c r="J14" s="49">
        <f>March_Detailed!$I27</f>
        <v>0</v>
      </c>
      <c r="K14" s="49">
        <f>April_Detailed!J27</f>
        <v>0</v>
      </c>
      <c r="L14" s="49">
        <f>'May Detailed'!J27</f>
        <v>0</v>
      </c>
      <c r="N14" s="37">
        <f>E14-$B14</f>
        <v>-30</v>
      </c>
      <c r="O14" s="37">
        <f>F14-$B14</f>
        <v>-30</v>
      </c>
      <c r="P14" s="37">
        <f>G14-$B14</f>
        <v>-30</v>
      </c>
      <c r="Q14" s="37">
        <f>H14-$B14</f>
        <v>-30</v>
      </c>
      <c r="R14" s="37">
        <f>I14-$B14</f>
        <v>-30</v>
      </c>
      <c r="S14" s="37">
        <f>J14-$B14</f>
        <v>-30</v>
      </c>
      <c r="T14" s="37">
        <f>K14-$B14</f>
        <v>-30</v>
      </c>
      <c r="U14" s="37">
        <f>L14-$B14</f>
        <v>-30</v>
      </c>
      <c r="V14" s="37" t="e">
        <f>#REF!-$B14</f>
        <v>#REF!</v>
      </c>
    </row>
    <row r="15" spans="1:24">
      <c r="A15" t="s">
        <v>10</v>
      </c>
      <c r="B15" s="34">
        <v>20</v>
      </c>
      <c r="C15" s="49">
        <f>'August Detailed'!K27</f>
        <v>0</v>
      </c>
      <c r="D15" s="49">
        <f>'September Detailed'!K27</f>
        <v>0</v>
      </c>
      <c r="E15" s="49">
        <f>October_Detailed!$H$20</f>
        <v>0</v>
      </c>
      <c r="F15" s="49">
        <f>November_Detailed!$H$20</f>
        <v>0</v>
      </c>
      <c r="G15" s="49">
        <f>December_Detailed!$H20</f>
        <v>0</v>
      </c>
      <c r="H15" s="49">
        <f>'January Detailed'!K27</f>
        <v>0</v>
      </c>
      <c r="I15" s="49">
        <f>'February Detailed'!K$27</f>
        <v>0</v>
      </c>
      <c r="J15" s="49">
        <f>March_Detailed!$H27</f>
        <v>0</v>
      </c>
      <c r="K15" s="49">
        <f>April_Detailed!K27</f>
        <v>0</v>
      </c>
      <c r="L15" s="49">
        <f>'May Detailed'!K27</f>
        <v>0</v>
      </c>
      <c r="N15" s="37">
        <f>E15-$B15</f>
        <v>-20</v>
      </c>
      <c r="O15" s="37">
        <f>F15-$B15</f>
        <v>-20</v>
      </c>
      <c r="P15" s="37">
        <f>G15-$B15</f>
        <v>-20</v>
      </c>
      <c r="Q15" s="37">
        <f>H15-$B15</f>
        <v>-20</v>
      </c>
      <c r="R15" s="37">
        <f>I15-$B15</f>
        <v>-20</v>
      </c>
      <c r="S15" s="37">
        <f>J15-$B15</f>
        <v>-20</v>
      </c>
      <c r="T15" s="37">
        <f>K15-$B15</f>
        <v>-20</v>
      </c>
      <c r="U15" s="37">
        <f>L15-$B15</f>
        <v>-20</v>
      </c>
      <c r="V15" s="37" t="e">
        <f>#REF!-$B15</f>
        <v>#REF!</v>
      </c>
    </row>
    <row r="16" spans="1:24">
      <c r="A16" t="s">
        <v>12</v>
      </c>
      <c r="B16" s="34">
        <v>70</v>
      </c>
      <c r="C16" s="49">
        <f>'August Detailed'!L27</f>
        <v>0</v>
      </c>
      <c r="D16" s="49">
        <f>'September Detailed'!L28</f>
        <v>0</v>
      </c>
      <c r="E16" s="49">
        <f>October_Detailed!$F$20</f>
        <v>0</v>
      </c>
      <c r="F16" s="49">
        <f>November_Detailed!$F$20</f>
        <v>0</v>
      </c>
      <c r="G16" s="49">
        <f>December_Detailed!$F20</f>
        <v>0</v>
      </c>
      <c r="H16" s="49">
        <f>'January Detailed'!L27</f>
        <v>0</v>
      </c>
      <c r="I16" s="49">
        <f>'February Detailed'!L$27</f>
        <v>0</v>
      </c>
      <c r="J16" s="49">
        <f>March_Detailed!$F27</f>
        <v>0</v>
      </c>
      <c r="K16" s="49">
        <f>April_Detailed!L27</f>
        <v>0</v>
      </c>
      <c r="L16" s="49">
        <f>'May Detailed'!L27</f>
        <v>0</v>
      </c>
      <c r="N16" s="37">
        <f>E16-$B16</f>
        <v>-70</v>
      </c>
      <c r="O16" s="37">
        <f>F16-$B16</f>
        <v>-70</v>
      </c>
      <c r="P16" s="37">
        <f>G16-$B16</f>
        <v>-70</v>
      </c>
      <c r="Q16" s="37">
        <f>H16-$B16</f>
        <v>-70</v>
      </c>
      <c r="R16" s="37">
        <f>I16-$B16</f>
        <v>-70</v>
      </c>
      <c r="S16" s="37">
        <f>J16-$B16</f>
        <v>-70</v>
      </c>
      <c r="T16" s="37">
        <f>K16-$B16</f>
        <v>-70</v>
      </c>
      <c r="U16" s="37">
        <f>L16-$B16</f>
        <v>-70</v>
      </c>
      <c r="V16" s="37" t="e">
        <f>#REF!-$B16</f>
        <v>#REF!</v>
      </c>
    </row>
    <row r="17" spans="1:14">
      <c r="A17" t="s">
        <v>7</v>
      </c>
      <c r="B17" s="34">
        <f>SUM(B8:B16)</f>
        <v>300</v>
      </c>
      <c r="C17" s="50">
        <f>SUM(C8:C16)</f>
        <v>0</v>
      </c>
      <c r="D17" s="50">
        <f>SUM(D8:D16)</f>
        <v>0</v>
      </c>
      <c r="E17" s="50">
        <f>SUM(E8:E16)</f>
        <v>0</v>
      </c>
      <c r="F17" s="49">
        <f t="shared" ref="F17:L17" si="0">SUM(F8:F16)</f>
        <v>0</v>
      </c>
      <c r="G17" s="50">
        <f t="shared" si="0"/>
        <v>0</v>
      </c>
      <c r="H17" s="50">
        <f t="shared" si="0"/>
        <v>0</v>
      </c>
      <c r="I17" s="49">
        <f t="shared" si="0"/>
        <v>0</v>
      </c>
      <c r="J17" s="50">
        <f t="shared" si="0"/>
        <v>0</v>
      </c>
      <c r="K17" s="49">
        <f t="shared" si="0"/>
        <v>0</v>
      </c>
      <c r="L17" s="49">
        <f t="shared" si="0"/>
        <v>0</v>
      </c>
      <c r="N17" s="37"/>
    </row>
    <row r="18" spans="1:14">
      <c r="B18" s="34"/>
      <c r="C18" s="34"/>
    </row>
    <row r="20" spans="1:14">
      <c r="B20" s="35" t="s">
        <v>102</v>
      </c>
      <c r="C20" s="35"/>
    </row>
    <row r="21" spans="1:14">
      <c r="A21" t="s">
        <v>2</v>
      </c>
      <c r="B21" s="34">
        <v>25209</v>
      </c>
      <c r="C21" s="34"/>
    </row>
    <row r="22" spans="1:14">
      <c r="A22" t="s">
        <v>3</v>
      </c>
      <c r="B22" s="34">
        <v>121</v>
      </c>
      <c r="C22" s="34"/>
    </row>
    <row r="23" spans="1:14">
      <c r="A23" t="s">
        <v>5</v>
      </c>
      <c r="B23" s="34">
        <v>500</v>
      </c>
      <c r="C23" s="34"/>
    </row>
    <row r="24" spans="1:14">
      <c r="A24" t="s">
        <v>8</v>
      </c>
      <c r="B24" s="34">
        <v>0</v>
      </c>
      <c r="C24" s="34"/>
    </row>
    <row r="25" spans="1:14">
      <c r="A25" t="s">
        <v>9</v>
      </c>
      <c r="B25" s="34">
        <v>0</v>
      </c>
      <c r="C25" s="34"/>
    </row>
    <row r="26" spans="1:14">
      <c r="A26" t="s">
        <v>25</v>
      </c>
      <c r="B26" s="34">
        <v>5633</v>
      </c>
      <c r="C26" s="34"/>
    </row>
    <row r="27" spans="1:14">
      <c r="A27" t="s">
        <v>32</v>
      </c>
      <c r="B27" s="34">
        <v>0</v>
      </c>
      <c r="C27" s="34"/>
    </row>
    <row r="28" spans="1:14">
      <c r="B28" s="34"/>
      <c r="C28" s="34"/>
    </row>
    <row r="29" spans="1:14">
      <c r="A29" t="s">
        <v>27</v>
      </c>
      <c r="B29" s="34">
        <v>9000</v>
      </c>
      <c r="C29" s="34"/>
    </row>
    <row r="30" spans="1:14">
      <c r="A30" t="s">
        <v>47</v>
      </c>
      <c r="B30" s="37">
        <f>SUM(B21:B27)-B29</f>
        <v>22463</v>
      </c>
      <c r="C30" s="37"/>
      <c r="D30" s="3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workbookViewId="0">
      <selection activeCell="B14" sqref="B14"/>
    </sheetView>
  </sheetViews>
  <sheetFormatPr baseColWidth="10" defaultRowHeight="14" x14ac:dyDescent="0"/>
  <cols>
    <col min="1" max="1" width="7.85546875" customWidth="1"/>
    <col min="2" max="2" width="24.28515625" customWidth="1"/>
    <col min="4" max="4" width="11.5703125" customWidth="1"/>
  </cols>
  <sheetData>
    <row r="1" spans="1:11">
      <c r="A1" t="s">
        <v>48</v>
      </c>
      <c r="B1" t="s">
        <v>50</v>
      </c>
      <c r="C1" t="s">
        <v>1</v>
      </c>
      <c r="D1" t="s">
        <v>49</v>
      </c>
      <c r="F1" t="s">
        <v>52</v>
      </c>
      <c r="G1" t="s">
        <v>11</v>
      </c>
      <c r="H1" t="s">
        <v>55</v>
      </c>
      <c r="I1" t="s">
        <v>29</v>
      </c>
      <c r="J1" t="s">
        <v>62</v>
      </c>
      <c r="K1" t="s">
        <v>12</v>
      </c>
    </row>
    <row r="2" spans="1:11">
      <c r="A2" s="38">
        <v>41551</v>
      </c>
      <c r="B2" t="s">
        <v>51</v>
      </c>
      <c r="C2" s="39">
        <v>7.4</v>
      </c>
      <c r="D2" t="s">
        <v>52</v>
      </c>
      <c r="F2" s="39">
        <v>7.4</v>
      </c>
    </row>
    <row r="3" spans="1:11">
      <c r="A3" s="38">
        <v>41551</v>
      </c>
      <c r="B3" t="s">
        <v>53</v>
      </c>
      <c r="C3" s="39">
        <v>3</v>
      </c>
      <c r="D3" t="s">
        <v>11</v>
      </c>
      <c r="G3" s="23">
        <v>3</v>
      </c>
    </row>
    <row r="4" spans="1:11">
      <c r="A4" s="38">
        <v>41555</v>
      </c>
      <c r="B4" t="s">
        <v>54</v>
      </c>
      <c r="C4" s="39">
        <v>20</v>
      </c>
      <c r="D4" t="s">
        <v>12</v>
      </c>
      <c r="K4" s="23">
        <v>20</v>
      </c>
    </row>
    <row r="5" spans="1:11">
      <c r="A5" s="38">
        <v>41555</v>
      </c>
      <c r="B5" t="s">
        <v>55</v>
      </c>
      <c r="C5" s="39">
        <v>10.98</v>
      </c>
      <c r="D5" t="s">
        <v>55</v>
      </c>
      <c r="H5" s="39">
        <v>10.98</v>
      </c>
    </row>
    <row r="6" spans="1:11">
      <c r="A6" s="38">
        <v>41558</v>
      </c>
      <c r="B6" t="s">
        <v>53</v>
      </c>
      <c r="C6" s="39">
        <v>3</v>
      </c>
      <c r="D6" t="s">
        <v>11</v>
      </c>
      <c r="G6" s="23">
        <v>3</v>
      </c>
    </row>
    <row r="7" spans="1:11">
      <c r="A7" s="38">
        <v>41560</v>
      </c>
      <c r="B7" t="s">
        <v>56</v>
      </c>
      <c r="C7" s="39">
        <v>12.95</v>
      </c>
      <c r="D7" t="s">
        <v>57</v>
      </c>
      <c r="I7" s="39">
        <v>12.95</v>
      </c>
    </row>
    <row r="8" spans="1:11">
      <c r="A8" s="38">
        <v>41565</v>
      </c>
      <c r="B8" t="s">
        <v>53</v>
      </c>
      <c r="C8" s="39">
        <v>3</v>
      </c>
      <c r="D8" t="s">
        <v>11</v>
      </c>
      <c r="G8" s="23">
        <v>3</v>
      </c>
    </row>
    <row r="9" spans="1:11">
      <c r="A9" s="38">
        <v>41567</v>
      </c>
      <c r="B9" t="s">
        <v>58</v>
      </c>
      <c r="C9" s="39">
        <v>2</v>
      </c>
      <c r="D9" t="s">
        <v>52</v>
      </c>
      <c r="F9" s="23">
        <v>2</v>
      </c>
    </row>
    <row r="10" spans="1:11">
      <c r="A10" s="38">
        <v>41569</v>
      </c>
      <c r="B10" t="s">
        <v>59</v>
      </c>
      <c r="C10" s="39">
        <v>1.71</v>
      </c>
      <c r="D10" t="s">
        <v>12</v>
      </c>
      <c r="K10" s="39">
        <v>1.71</v>
      </c>
    </row>
    <row r="11" spans="1:11">
      <c r="A11" s="38">
        <v>41569</v>
      </c>
      <c r="B11" t="s">
        <v>60</v>
      </c>
      <c r="C11" s="39">
        <v>2.29</v>
      </c>
      <c r="D11" t="s">
        <v>52</v>
      </c>
      <c r="F11" s="39">
        <v>2.29</v>
      </c>
    </row>
    <row r="12" spans="1:11">
      <c r="A12" s="38">
        <v>41571</v>
      </c>
      <c r="B12" t="s">
        <v>61</v>
      </c>
      <c r="C12" s="23">
        <v>38</v>
      </c>
      <c r="D12" t="s">
        <v>62</v>
      </c>
      <c r="J12" s="23">
        <v>38</v>
      </c>
    </row>
    <row r="13" spans="1:11">
      <c r="A13" s="38">
        <v>41572</v>
      </c>
      <c r="B13" t="s">
        <v>53</v>
      </c>
      <c r="C13" s="23">
        <v>3</v>
      </c>
      <c r="D13" t="s">
        <v>11</v>
      </c>
      <c r="G13" s="23">
        <v>3</v>
      </c>
    </row>
    <row r="14" spans="1:11">
      <c r="A14" s="38">
        <v>41573</v>
      </c>
      <c r="B14" t="s">
        <v>63</v>
      </c>
      <c r="C14" s="39">
        <v>1.95</v>
      </c>
      <c r="D14" t="s">
        <v>52</v>
      </c>
      <c r="F14" s="39">
        <v>1.95</v>
      </c>
    </row>
    <row r="15" spans="1:11">
      <c r="B15" t="s">
        <v>64</v>
      </c>
      <c r="C15" s="23">
        <v>10</v>
      </c>
      <c r="D15" t="s">
        <v>12</v>
      </c>
      <c r="K15" s="23">
        <v>10</v>
      </c>
    </row>
    <row r="21" spans="2:11">
      <c r="B21" t="s">
        <v>7</v>
      </c>
      <c r="C21" s="39">
        <f>SUM(C2:C20)</f>
        <v>119.28</v>
      </c>
      <c r="F21" s="39">
        <f t="shared" ref="F21:K21" si="0">SUM(F2:F20)</f>
        <v>13.64</v>
      </c>
      <c r="G21">
        <f t="shared" si="0"/>
        <v>12</v>
      </c>
      <c r="H21" s="39">
        <f t="shared" si="0"/>
        <v>10.98</v>
      </c>
      <c r="I21">
        <f t="shared" si="0"/>
        <v>12.95</v>
      </c>
      <c r="J21" s="39">
        <f t="shared" si="0"/>
        <v>38</v>
      </c>
      <c r="K21" s="40">
        <f t="shared" si="0"/>
        <v>31.71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34" sqref="C34"/>
    </sheetView>
  </sheetViews>
  <sheetFormatPr baseColWidth="10" defaultRowHeight="14" x14ac:dyDescent="0"/>
  <cols>
    <col min="1" max="1" width="24.140625" customWidth="1"/>
    <col min="2" max="2" width="8.140625" customWidth="1"/>
    <col min="3" max="3" width="11.85546875" customWidth="1"/>
  </cols>
  <sheetData>
    <row r="1" spans="1:8">
      <c r="A1" t="s">
        <v>50</v>
      </c>
      <c r="B1" t="s">
        <v>1</v>
      </c>
      <c r="C1" t="s">
        <v>49</v>
      </c>
      <c r="E1" t="s">
        <v>29</v>
      </c>
      <c r="F1" t="s">
        <v>11</v>
      </c>
      <c r="G1" t="s">
        <v>66</v>
      </c>
      <c r="H1" t="s">
        <v>52</v>
      </c>
    </row>
    <row r="2" spans="1:8">
      <c r="A2" t="s">
        <v>68</v>
      </c>
      <c r="B2" s="39">
        <v>182.97</v>
      </c>
      <c r="C2" t="s">
        <v>29</v>
      </c>
      <c r="E2" s="39">
        <f>B2</f>
        <v>182.97</v>
      </c>
    </row>
    <row r="3" spans="1:8">
      <c r="A3" t="s">
        <v>53</v>
      </c>
      <c r="B3" s="23">
        <v>3</v>
      </c>
      <c r="C3" t="s">
        <v>11</v>
      </c>
      <c r="F3" s="23">
        <f>B3</f>
        <v>3</v>
      </c>
    </row>
    <row r="4" spans="1:8">
      <c r="A4" t="s">
        <v>65</v>
      </c>
      <c r="B4" s="23">
        <v>20</v>
      </c>
      <c r="C4" t="s">
        <v>11</v>
      </c>
      <c r="F4" s="23">
        <f>B4</f>
        <v>20</v>
      </c>
    </row>
    <row r="5" spans="1:8">
      <c r="A5" t="s">
        <v>55</v>
      </c>
      <c r="B5" s="39">
        <v>13.57</v>
      </c>
      <c r="C5" t="s">
        <v>66</v>
      </c>
      <c r="G5" s="39">
        <f>B5</f>
        <v>13.57</v>
      </c>
    </row>
    <row r="6" spans="1:8">
      <c r="A6" t="s">
        <v>67</v>
      </c>
      <c r="B6" s="39">
        <v>4.05</v>
      </c>
      <c r="C6" t="s">
        <v>52</v>
      </c>
      <c r="H6" s="39">
        <f>B6</f>
        <v>4.05</v>
      </c>
    </row>
    <row r="7" spans="1:8">
      <c r="A7" t="s">
        <v>53</v>
      </c>
      <c r="B7" s="23">
        <v>3</v>
      </c>
      <c r="C7" t="s">
        <v>11</v>
      </c>
      <c r="F7" s="23">
        <f>B7</f>
        <v>3</v>
      </c>
    </row>
    <row r="8" spans="1:8">
      <c r="A8" t="s">
        <v>69</v>
      </c>
      <c r="B8" s="39">
        <v>5.99</v>
      </c>
      <c r="C8" t="s">
        <v>52</v>
      </c>
      <c r="H8" s="39">
        <f>B8</f>
        <v>5.99</v>
      </c>
    </row>
    <row r="9" spans="1:8">
      <c r="A9" t="s">
        <v>72</v>
      </c>
      <c r="B9" s="39">
        <v>4.18</v>
      </c>
      <c r="C9" t="s">
        <v>52</v>
      </c>
      <c r="H9" s="39">
        <f>B9</f>
        <v>4.18</v>
      </c>
    </row>
    <row r="10" spans="1:8">
      <c r="A10" t="s">
        <v>70</v>
      </c>
      <c r="B10" s="39">
        <v>4.95</v>
      </c>
      <c r="C10" t="s">
        <v>52</v>
      </c>
      <c r="H10" s="39">
        <f>B10</f>
        <v>4.95</v>
      </c>
    </row>
    <row r="22" spans="1:8">
      <c r="A22" t="s">
        <v>7</v>
      </c>
      <c r="B22" s="39">
        <f>SUM(B2:B21)</f>
        <v>241.71</v>
      </c>
      <c r="E22" s="39">
        <f>SUM(E2:E21)</f>
        <v>182.97</v>
      </c>
      <c r="F22">
        <f>SUM(F2:F21)</f>
        <v>26</v>
      </c>
      <c r="G22" s="39">
        <f>SUM(G2:G21)</f>
        <v>13.57</v>
      </c>
      <c r="H22">
        <f>SUM(H2:H21)</f>
        <v>19.169999999999998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5" sqref="G5"/>
    </sheetView>
  </sheetViews>
  <sheetFormatPr baseColWidth="10" defaultRowHeight="14" x14ac:dyDescent="0"/>
  <cols>
    <col min="1" max="1" width="23.5703125" customWidth="1"/>
  </cols>
  <sheetData>
    <row r="1" spans="1:7">
      <c r="A1" t="s">
        <v>50</v>
      </c>
      <c r="B1" t="s">
        <v>1</v>
      </c>
      <c r="C1" t="s">
        <v>49</v>
      </c>
      <c r="E1" t="s">
        <v>52</v>
      </c>
      <c r="F1" t="s">
        <v>66</v>
      </c>
      <c r="G1" t="s">
        <v>75</v>
      </c>
    </row>
    <row r="2" spans="1:7">
      <c r="A2" t="s">
        <v>71</v>
      </c>
      <c r="B2" s="23">
        <v>10</v>
      </c>
      <c r="C2" t="s">
        <v>52</v>
      </c>
      <c r="E2" s="23">
        <f>B2</f>
        <v>10</v>
      </c>
    </row>
    <row r="3" spans="1:7">
      <c r="A3" t="s">
        <v>73</v>
      </c>
      <c r="B3" s="23">
        <v>5</v>
      </c>
      <c r="C3" t="s">
        <v>66</v>
      </c>
      <c r="E3" s="42"/>
      <c r="F3" s="23">
        <f>B3</f>
        <v>5</v>
      </c>
    </row>
    <row r="4" spans="1:7">
      <c r="A4" t="s">
        <v>74</v>
      </c>
      <c r="B4" s="23">
        <v>10</v>
      </c>
      <c r="C4" t="s">
        <v>75</v>
      </c>
      <c r="E4" s="23"/>
      <c r="G4" s="23">
        <f>B4</f>
        <v>10</v>
      </c>
    </row>
    <row r="5" spans="1:7">
      <c r="A5" t="s">
        <v>76</v>
      </c>
      <c r="B5" s="39">
        <v>135.38</v>
      </c>
      <c r="C5" t="s">
        <v>77</v>
      </c>
      <c r="E5" s="42"/>
      <c r="G5" s="39">
        <f>B5</f>
        <v>135.38</v>
      </c>
    </row>
    <row r="6" spans="1:7">
      <c r="A6" t="s">
        <v>78</v>
      </c>
      <c r="B6" s="39">
        <v>1.25</v>
      </c>
      <c r="C6" t="s">
        <v>66</v>
      </c>
      <c r="E6" s="42"/>
      <c r="F6" s="39">
        <f>B6</f>
        <v>1.25</v>
      </c>
    </row>
    <row r="7" spans="1:7">
      <c r="A7" t="s">
        <v>79</v>
      </c>
      <c r="B7" s="39">
        <v>7.58</v>
      </c>
      <c r="C7" t="s">
        <v>75</v>
      </c>
      <c r="E7" s="42"/>
      <c r="G7" s="39">
        <f>B7</f>
        <v>7.58</v>
      </c>
    </row>
    <row r="8" spans="1:7">
      <c r="A8" t="s">
        <v>80</v>
      </c>
      <c r="B8" s="39">
        <v>1.89</v>
      </c>
      <c r="C8" t="s">
        <v>66</v>
      </c>
      <c r="E8" s="42"/>
      <c r="F8" s="39">
        <f>B8</f>
        <v>1.89</v>
      </c>
    </row>
    <row r="9" spans="1:7">
      <c r="A9" t="s">
        <v>81</v>
      </c>
      <c r="B9" s="23">
        <v>35</v>
      </c>
      <c r="C9" t="s">
        <v>52</v>
      </c>
      <c r="E9" s="23">
        <f>B9</f>
        <v>35</v>
      </c>
      <c r="G9" s="23"/>
    </row>
    <row r="10" spans="1:7">
      <c r="A10" t="s">
        <v>82</v>
      </c>
      <c r="B10" s="40">
        <f>64.16+11.42+38.07+3.99</f>
        <v>117.64</v>
      </c>
      <c r="C10" t="s">
        <v>75</v>
      </c>
      <c r="G10" s="40">
        <f>B10</f>
        <v>117.64</v>
      </c>
    </row>
    <row r="11" spans="1:7">
      <c r="A11" t="s">
        <v>83</v>
      </c>
      <c r="B11" s="39">
        <v>20.45</v>
      </c>
      <c r="C11" t="s">
        <v>66</v>
      </c>
      <c r="F11" s="39">
        <f>B11</f>
        <v>20.45</v>
      </c>
    </row>
    <row r="12" spans="1:7">
      <c r="A12" t="s">
        <v>84</v>
      </c>
      <c r="B12" s="39">
        <v>15.99</v>
      </c>
      <c r="C12" t="s">
        <v>52</v>
      </c>
      <c r="E12" s="39">
        <f>B12</f>
        <v>15.99</v>
      </c>
    </row>
    <row r="13" spans="1:7">
      <c r="A13" t="s">
        <v>85</v>
      </c>
      <c r="B13" s="39">
        <v>59.48</v>
      </c>
      <c r="C13" t="s">
        <v>75</v>
      </c>
      <c r="G13" s="39">
        <f>B13</f>
        <v>59.48</v>
      </c>
    </row>
    <row r="14" spans="1:7">
      <c r="A14" t="s">
        <v>86</v>
      </c>
      <c r="B14" s="39">
        <v>7.18</v>
      </c>
      <c r="C14" t="s">
        <v>52</v>
      </c>
      <c r="E14" s="39">
        <f>B14</f>
        <v>7.18</v>
      </c>
    </row>
    <row r="15" spans="1:7">
      <c r="A15" t="s">
        <v>87</v>
      </c>
      <c r="B15" s="39">
        <v>5.44</v>
      </c>
      <c r="C15" t="s">
        <v>75</v>
      </c>
      <c r="G15" s="39">
        <f>B15</f>
        <v>5.44</v>
      </c>
    </row>
    <row r="16" spans="1:7">
      <c r="A16" t="s">
        <v>88</v>
      </c>
      <c r="B16" s="23">
        <v>27</v>
      </c>
      <c r="C16" t="s">
        <v>52</v>
      </c>
      <c r="E16" s="23">
        <v>27</v>
      </c>
    </row>
    <row r="22" spans="1:7">
      <c r="A22" t="s">
        <v>7</v>
      </c>
      <c r="B22" s="39">
        <f>SUM(B2:B21)</f>
        <v>459.28000000000003</v>
      </c>
      <c r="E22" s="39">
        <f>SUM(E2:E21)</f>
        <v>95.17</v>
      </c>
      <c r="F22" s="40">
        <f>SUM(F2:F21)</f>
        <v>28.59</v>
      </c>
      <c r="G22" s="40">
        <f>SUM(G2:G21)</f>
        <v>335.52000000000004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1" sqref="E1:L1"/>
    </sheetView>
  </sheetViews>
  <sheetFormatPr baseColWidth="10" defaultRowHeight="14" x14ac:dyDescent="0"/>
  <cols>
    <col min="1" max="1" width="21.42578125" customWidth="1"/>
    <col min="2" max="2" width="13.28515625" customWidth="1"/>
    <col min="7" max="7" width="17" customWidth="1"/>
    <col min="12" max="12" width="14.8554687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B2" s="23"/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B3" s="39"/>
      <c r="E3" s="44">
        <f t="shared" ref="E3:L26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</row>
    <row r="17" spans="1:12"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</row>
    <row r="18" spans="1:12"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</row>
    <row r="19" spans="1:12"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</row>
    <row r="20" spans="1:12"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</row>
    <row r="21" spans="1:12"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</row>
    <row r="22" spans="1:12"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</row>
    <row r="23" spans="1:12"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</row>
    <row r="24" spans="1:12"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</row>
    <row r="25" spans="1:12">
      <c r="E25" s="44">
        <f t="shared" si="1"/>
        <v>0</v>
      </c>
      <c r="F25" s="44">
        <f t="shared" si="1"/>
        <v>0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</row>
    <row r="26" spans="1:12">
      <c r="E26" s="44">
        <f t="shared" si="1"/>
        <v>0</v>
      </c>
      <c r="F26" s="44">
        <f t="shared" si="1"/>
        <v>0</v>
      </c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</row>
    <row r="27" spans="1:12" ht="25">
      <c r="A27" s="43" t="s">
        <v>7</v>
      </c>
      <c r="B27" s="45">
        <f>SUM(B2:B26)</f>
        <v>0</v>
      </c>
      <c r="C27" s="43"/>
      <c r="D27" s="43"/>
      <c r="E27" s="45">
        <f t="shared" ref="E27:L27" si="2">SUM(E2:E26)</f>
        <v>0</v>
      </c>
      <c r="F27" s="45">
        <f t="shared" si="2"/>
        <v>0</v>
      </c>
      <c r="G27" s="45">
        <f t="shared" si="2"/>
        <v>0</v>
      </c>
      <c r="H27" s="45">
        <f t="shared" si="2"/>
        <v>0</v>
      </c>
      <c r="I27" s="45">
        <f t="shared" si="2"/>
        <v>0</v>
      </c>
      <c r="J27" s="45">
        <f t="shared" si="2"/>
        <v>0</v>
      </c>
      <c r="K27" s="45">
        <f t="shared" si="2"/>
        <v>0</v>
      </c>
      <c r="L27" s="45">
        <f t="shared" si="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F39" sqref="F39"/>
    </sheetView>
  </sheetViews>
  <sheetFormatPr baseColWidth="10" defaultRowHeight="14" x14ac:dyDescent="0"/>
  <cols>
    <col min="1" max="1" width="21.42578125" customWidth="1"/>
    <col min="2" max="2" width="13.28515625" customWidth="1"/>
    <col min="7" max="7" width="17" customWidth="1"/>
    <col min="12" max="12" width="14.8554687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B2" s="23"/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B3" s="39"/>
      <c r="E3" s="44">
        <f t="shared" ref="E3:L26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E16" s="44">
        <f t="shared" si="1"/>
        <v>0</v>
      </c>
      <c r="F16" s="44">
        <f t="shared" si="1"/>
        <v>0</v>
      </c>
      <c r="G16" s="44">
        <f t="shared" si="1"/>
        <v>0</v>
      </c>
      <c r="H16" s="44">
        <f t="shared" si="1"/>
        <v>0</v>
      </c>
      <c r="I16" s="44">
        <f t="shared" si="1"/>
        <v>0</v>
      </c>
      <c r="J16" s="44">
        <f t="shared" si="1"/>
        <v>0</v>
      </c>
      <c r="K16" s="44">
        <f t="shared" si="1"/>
        <v>0</v>
      </c>
      <c r="L16" s="44">
        <f t="shared" si="1"/>
        <v>0</v>
      </c>
    </row>
    <row r="17" spans="1:12">
      <c r="E17" s="44">
        <f t="shared" si="1"/>
        <v>0</v>
      </c>
      <c r="F17" s="44">
        <f t="shared" si="1"/>
        <v>0</v>
      </c>
      <c r="G17" s="44">
        <f t="shared" si="1"/>
        <v>0</v>
      </c>
      <c r="H17" s="44">
        <f t="shared" si="1"/>
        <v>0</v>
      </c>
      <c r="I17" s="44">
        <f t="shared" si="1"/>
        <v>0</v>
      </c>
      <c r="J17" s="44">
        <f t="shared" si="1"/>
        <v>0</v>
      </c>
      <c r="K17" s="44">
        <f t="shared" si="1"/>
        <v>0</v>
      </c>
      <c r="L17" s="44">
        <f t="shared" si="1"/>
        <v>0</v>
      </c>
    </row>
    <row r="18" spans="1:12">
      <c r="E18" s="44">
        <f t="shared" si="1"/>
        <v>0</v>
      </c>
      <c r="F18" s="44">
        <f t="shared" si="1"/>
        <v>0</v>
      </c>
      <c r="G18" s="44">
        <f t="shared" si="1"/>
        <v>0</v>
      </c>
      <c r="H18" s="44">
        <f t="shared" si="1"/>
        <v>0</v>
      </c>
      <c r="I18" s="44">
        <f t="shared" si="1"/>
        <v>0</v>
      </c>
      <c r="J18" s="44">
        <f t="shared" si="1"/>
        <v>0</v>
      </c>
      <c r="K18" s="44">
        <f t="shared" si="1"/>
        <v>0</v>
      </c>
      <c r="L18" s="44">
        <f t="shared" si="1"/>
        <v>0</v>
      </c>
    </row>
    <row r="19" spans="1:12">
      <c r="E19" s="44">
        <f t="shared" si="1"/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44">
        <f t="shared" si="1"/>
        <v>0</v>
      </c>
      <c r="K19" s="44">
        <f t="shared" si="1"/>
        <v>0</v>
      </c>
      <c r="L19" s="44">
        <f t="shared" si="1"/>
        <v>0</v>
      </c>
    </row>
    <row r="20" spans="1:12">
      <c r="E20" s="44">
        <f t="shared" si="1"/>
        <v>0</v>
      </c>
      <c r="F20" s="44">
        <f t="shared" si="1"/>
        <v>0</v>
      </c>
      <c r="G20" s="44">
        <f t="shared" si="1"/>
        <v>0</v>
      </c>
      <c r="H20" s="44">
        <f t="shared" si="1"/>
        <v>0</v>
      </c>
      <c r="I20" s="44">
        <f t="shared" si="1"/>
        <v>0</v>
      </c>
      <c r="J20" s="44">
        <f t="shared" si="1"/>
        <v>0</v>
      </c>
      <c r="K20" s="44">
        <f t="shared" si="1"/>
        <v>0</v>
      </c>
      <c r="L20" s="44">
        <f t="shared" si="1"/>
        <v>0</v>
      </c>
    </row>
    <row r="21" spans="1:12">
      <c r="E21" s="44">
        <f t="shared" si="1"/>
        <v>0</v>
      </c>
      <c r="F21" s="44">
        <f t="shared" si="1"/>
        <v>0</v>
      </c>
      <c r="G21" s="44">
        <f t="shared" si="1"/>
        <v>0</v>
      </c>
      <c r="H21" s="44">
        <f t="shared" si="1"/>
        <v>0</v>
      </c>
      <c r="I21" s="44">
        <f t="shared" si="1"/>
        <v>0</v>
      </c>
      <c r="J21" s="44">
        <f t="shared" si="1"/>
        <v>0</v>
      </c>
      <c r="K21" s="44">
        <f t="shared" si="1"/>
        <v>0</v>
      </c>
      <c r="L21" s="44">
        <f t="shared" si="1"/>
        <v>0</v>
      </c>
    </row>
    <row r="22" spans="1:12">
      <c r="E22" s="44">
        <f t="shared" si="1"/>
        <v>0</v>
      </c>
      <c r="F22" s="44">
        <f t="shared" si="1"/>
        <v>0</v>
      </c>
      <c r="G22" s="44">
        <f t="shared" si="1"/>
        <v>0</v>
      </c>
      <c r="H22" s="44">
        <f t="shared" si="1"/>
        <v>0</v>
      </c>
      <c r="I22" s="44">
        <f t="shared" si="1"/>
        <v>0</v>
      </c>
      <c r="J22" s="44">
        <f t="shared" si="1"/>
        <v>0</v>
      </c>
      <c r="K22" s="44">
        <f t="shared" si="1"/>
        <v>0</v>
      </c>
      <c r="L22" s="44">
        <f t="shared" si="1"/>
        <v>0</v>
      </c>
    </row>
    <row r="23" spans="1:12">
      <c r="E23" s="44">
        <f t="shared" si="1"/>
        <v>0</v>
      </c>
      <c r="F23" s="44">
        <f t="shared" si="1"/>
        <v>0</v>
      </c>
      <c r="G23" s="44">
        <f t="shared" si="1"/>
        <v>0</v>
      </c>
      <c r="H23" s="44">
        <f t="shared" si="1"/>
        <v>0</v>
      </c>
      <c r="I23" s="44">
        <f t="shared" si="1"/>
        <v>0</v>
      </c>
      <c r="J23" s="44">
        <f t="shared" si="1"/>
        <v>0</v>
      </c>
      <c r="K23" s="44">
        <f t="shared" si="1"/>
        <v>0</v>
      </c>
      <c r="L23" s="44">
        <f t="shared" si="1"/>
        <v>0</v>
      </c>
    </row>
    <row r="24" spans="1:12">
      <c r="E24" s="44">
        <f t="shared" si="1"/>
        <v>0</v>
      </c>
      <c r="F24" s="44">
        <f t="shared" si="1"/>
        <v>0</v>
      </c>
      <c r="G24" s="44">
        <f t="shared" si="1"/>
        <v>0</v>
      </c>
      <c r="H24" s="44">
        <f t="shared" si="1"/>
        <v>0</v>
      </c>
      <c r="I24" s="44">
        <f t="shared" si="1"/>
        <v>0</v>
      </c>
      <c r="J24" s="44">
        <f t="shared" si="1"/>
        <v>0</v>
      </c>
      <c r="K24" s="44">
        <f t="shared" si="1"/>
        <v>0</v>
      </c>
      <c r="L24" s="44">
        <f t="shared" si="1"/>
        <v>0</v>
      </c>
    </row>
    <row r="25" spans="1:12">
      <c r="E25" s="44">
        <f t="shared" si="1"/>
        <v>0</v>
      </c>
      <c r="F25" s="44">
        <f t="shared" si="1"/>
        <v>0</v>
      </c>
      <c r="G25" s="44">
        <f t="shared" si="1"/>
        <v>0</v>
      </c>
      <c r="H25" s="44">
        <f t="shared" si="1"/>
        <v>0</v>
      </c>
      <c r="I25" s="44">
        <f t="shared" si="1"/>
        <v>0</v>
      </c>
      <c r="J25" s="44">
        <f t="shared" si="1"/>
        <v>0</v>
      </c>
      <c r="K25" s="44">
        <f t="shared" si="1"/>
        <v>0</v>
      </c>
      <c r="L25" s="44">
        <f t="shared" si="1"/>
        <v>0</v>
      </c>
    </row>
    <row r="26" spans="1:12">
      <c r="E26" s="44">
        <f t="shared" si="1"/>
        <v>0</v>
      </c>
      <c r="F26" s="44">
        <f t="shared" si="1"/>
        <v>0</v>
      </c>
      <c r="G26" s="44">
        <f t="shared" si="1"/>
        <v>0</v>
      </c>
      <c r="H26" s="44">
        <f t="shared" si="1"/>
        <v>0</v>
      </c>
      <c r="I26" s="44">
        <f t="shared" si="1"/>
        <v>0</v>
      </c>
      <c r="J26" s="44">
        <f t="shared" si="1"/>
        <v>0</v>
      </c>
      <c r="K26" s="44">
        <f t="shared" si="1"/>
        <v>0</v>
      </c>
      <c r="L26" s="44">
        <f t="shared" si="1"/>
        <v>0</v>
      </c>
    </row>
    <row r="27" spans="1:12" ht="25">
      <c r="A27" s="43" t="s">
        <v>7</v>
      </c>
      <c r="B27" s="45">
        <f>SUM(B2:B26)</f>
        <v>0</v>
      </c>
      <c r="C27" s="43"/>
      <c r="D27" s="43"/>
      <c r="E27" s="45">
        <f t="shared" ref="E27:L27" si="2">SUM(E2:E26)</f>
        <v>0</v>
      </c>
      <c r="F27" s="45">
        <f t="shared" si="2"/>
        <v>0</v>
      </c>
      <c r="G27" s="45">
        <f t="shared" si="2"/>
        <v>0</v>
      </c>
      <c r="H27" s="45">
        <f t="shared" si="2"/>
        <v>0</v>
      </c>
      <c r="I27" s="45">
        <f t="shared" si="2"/>
        <v>0</v>
      </c>
      <c r="J27" s="45">
        <f t="shared" si="2"/>
        <v>0</v>
      </c>
      <c r="K27" s="45">
        <f t="shared" si="2"/>
        <v>0</v>
      </c>
      <c r="L27" s="45">
        <f t="shared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35" sqref="C35"/>
    </sheetView>
  </sheetViews>
  <sheetFormatPr baseColWidth="10" defaultRowHeight="14" x14ac:dyDescent="0"/>
  <cols>
    <col min="1" max="1" width="25.7109375" customWidth="1"/>
    <col min="2" max="2" width="13.85546875" bestFit="1" customWidth="1"/>
    <col min="3" max="3" width="11.85546875" customWidth="1"/>
    <col min="5" max="5" width="12.42578125" customWidth="1"/>
    <col min="6" max="6" width="12.28515625" customWidth="1"/>
    <col min="7" max="7" width="16" customWidth="1"/>
    <col min="9" max="9" width="12.42578125" customWidth="1"/>
    <col min="10" max="10" width="12.7109375" customWidth="1"/>
    <col min="12" max="12" width="15" customWidth="1"/>
  </cols>
  <sheetData>
    <row r="1" spans="1:12" ht="18">
      <c r="A1" s="47" t="s">
        <v>50</v>
      </c>
      <c r="B1" s="47" t="s">
        <v>1</v>
      </c>
      <c r="C1" s="47" t="s">
        <v>49</v>
      </c>
      <c r="D1" s="48"/>
      <c r="E1" s="47" t="s">
        <v>66</v>
      </c>
      <c r="F1" s="47" t="s">
        <v>52</v>
      </c>
      <c r="G1" s="47" t="s">
        <v>11</v>
      </c>
      <c r="H1" s="47" t="s">
        <v>30</v>
      </c>
      <c r="I1" s="47" t="s">
        <v>29</v>
      </c>
      <c r="J1" s="47" t="s">
        <v>91</v>
      </c>
      <c r="K1" s="47" t="s">
        <v>98</v>
      </c>
      <c r="L1" s="47" t="s">
        <v>12</v>
      </c>
    </row>
    <row r="2" spans="1:12">
      <c r="E2" s="44">
        <f>IF($C2=E$1,$B2,0)</f>
        <v>0</v>
      </c>
      <c r="F2" s="44">
        <f t="shared" ref="F2:L2" si="0">IF($C2=F$1,$B2,0)</f>
        <v>0</v>
      </c>
      <c r="G2" s="44">
        <f t="shared" si="0"/>
        <v>0</v>
      </c>
      <c r="H2" s="44">
        <f t="shared" si="0"/>
        <v>0</v>
      </c>
      <c r="I2" s="44">
        <f t="shared" si="0"/>
        <v>0</v>
      </c>
      <c r="J2" s="44">
        <f t="shared" si="0"/>
        <v>0</v>
      </c>
      <c r="K2" s="44">
        <f t="shared" si="0"/>
        <v>0</v>
      </c>
      <c r="L2" s="44">
        <f t="shared" si="0"/>
        <v>0</v>
      </c>
    </row>
    <row r="3" spans="1:12">
      <c r="E3" s="44">
        <f t="shared" ref="E3:L15" si="1">IF($C3=E$1,$B3,0)</f>
        <v>0</v>
      </c>
      <c r="F3" s="44">
        <f t="shared" si="1"/>
        <v>0</v>
      </c>
      <c r="G3" s="44">
        <f t="shared" si="1"/>
        <v>0</v>
      </c>
      <c r="H3" s="44">
        <f t="shared" si="1"/>
        <v>0</v>
      </c>
      <c r="I3" s="44">
        <f t="shared" si="1"/>
        <v>0</v>
      </c>
      <c r="J3" s="44">
        <f t="shared" si="1"/>
        <v>0</v>
      </c>
      <c r="K3" s="44">
        <f t="shared" si="1"/>
        <v>0</v>
      </c>
      <c r="L3" s="44">
        <f t="shared" si="1"/>
        <v>0</v>
      </c>
    </row>
    <row r="4" spans="1:12">
      <c r="E4" s="44">
        <f t="shared" si="1"/>
        <v>0</v>
      </c>
      <c r="F4" s="44">
        <f t="shared" si="1"/>
        <v>0</v>
      </c>
      <c r="G4" s="44">
        <f t="shared" si="1"/>
        <v>0</v>
      </c>
      <c r="H4" s="44">
        <f t="shared" si="1"/>
        <v>0</v>
      </c>
      <c r="I4" s="44">
        <f t="shared" si="1"/>
        <v>0</v>
      </c>
      <c r="J4" s="44">
        <f t="shared" si="1"/>
        <v>0</v>
      </c>
      <c r="K4" s="44">
        <f t="shared" si="1"/>
        <v>0</v>
      </c>
      <c r="L4" s="44">
        <f t="shared" si="1"/>
        <v>0</v>
      </c>
    </row>
    <row r="5" spans="1:12">
      <c r="E5" s="44">
        <f t="shared" si="1"/>
        <v>0</v>
      </c>
      <c r="F5" s="44">
        <f t="shared" si="1"/>
        <v>0</v>
      </c>
      <c r="G5" s="44">
        <f t="shared" si="1"/>
        <v>0</v>
      </c>
      <c r="H5" s="44">
        <f t="shared" si="1"/>
        <v>0</v>
      </c>
      <c r="I5" s="44">
        <f t="shared" si="1"/>
        <v>0</v>
      </c>
      <c r="J5" s="44">
        <f t="shared" si="1"/>
        <v>0</v>
      </c>
      <c r="K5" s="44">
        <f t="shared" si="1"/>
        <v>0</v>
      </c>
      <c r="L5" s="44">
        <f t="shared" si="1"/>
        <v>0</v>
      </c>
    </row>
    <row r="6" spans="1:12">
      <c r="E6" s="44">
        <f t="shared" si="1"/>
        <v>0</v>
      </c>
      <c r="F6" s="44">
        <f t="shared" si="1"/>
        <v>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4">
        <f t="shared" si="1"/>
        <v>0</v>
      </c>
      <c r="K6" s="44">
        <f t="shared" si="1"/>
        <v>0</v>
      </c>
      <c r="L6" s="44">
        <f t="shared" si="1"/>
        <v>0</v>
      </c>
    </row>
    <row r="7" spans="1:12">
      <c r="E7" s="44">
        <f t="shared" si="1"/>
        <v>0</v>
      </c>
      <c r="F7" s="44">
        <f t="shared" si="1"/>
        <v>0</v>
      </c>
      <c r="G7" s="44">
        <f t="shared" si="1"/>
        <v>0</v>
      </c>
      <c r="H7" s="44">
        <f t="shared" si="1"/>
        <v>0</v>
      </c>
      <c r="I7" s="44">
        <f t="shared" si="1"/>
        <v>0</v>
      </c>
      <c r="J7" s="44">
        <f t="shared" si="1"/>
        <v>0</v>
      </c>
      <c r="K7" s="44">
        <f t="shared" si="1"/>
        <v>0</v>
      </c>
      <c r="L7" s="44">
        <f t="shared" si="1"/>
        <v>0</v>
      </c>
    </row>
    <row r="8" spans="1:12">
      <c r="E8" s="44">
        <f t="shared" si="1"/>
        <v>0</v>
      </c>
      <c r="F8" s="44">
        <f t="shared" si="1"/>
        <v>0</v>
      </c>
      <c r="G8" s="44">
        <f t="shared" si="1"/>
        <v>0</v>
      </c>
      <c r="H8" s="44">
        <f t="shared" si="1"/>
        <v>0</v>
      </c>
      <c r="I8" s="44">
        <f t="shared" si="1"/>
        <v>0</v>
      </c>
      <c r="J8" s="44">
        <f t="shared" si="1"/>
        <v>0</v>
      </c>
      <c r="K8" s="44">
        <f t="shared" si="1"/>
        <v>0</v>
      </c>
      <c r="L8" s="44">
        <f t="shared" si="1"/>
        <v>0</v>
      </c>
    </row>
    <row r="9" spans="1:12">
      <c r="E9" s="44">
        <f t="shared" si="1"/>
        <v>0</v>
      </c>
      <c r="F9" s="44">
        <f t="shared" si="1"/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si="1"/>
        <v>0</v>
      </c>
    </row>
    <row r="10" spans="1:12">
      <c r="E10" s="44">
        <f t="shared" si="1"/>
        <v>0</v>
      </c>
      <c r="F10" s="44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</row>
    <row r="11" spans="1:12">
      <c r="E11" s="44">
        <f t="shared" si="1"/>
        <v>0</v>
      </c>
      <c r="F11" s="44">
        <f t="shared" si="1"/>
        <v>0</v>
      </c>
      <c r="G11" s="44">
        <f t="shared" si="1"/>
        <v>0</v>
      </c>
      <c r="H11" s="44">
        <f t="shared" si="1"/>
        <v>0</v>
      </c>
      <c r="I11" s="44">
        <f t="shared" si="1"/>
        <v>0</v>
      </c>
      <c r="J11" s="44">
        <f t="shared" si="1"/>
        <v>0</v>
      </c>
      <c r="K11" s="44">
        <f t="shared" si="1"/>
        <v>0</v>
      </c>
      <c r="L11" s="44">
        <f t="shared" si="1"/>
        <v>0</v>
      </c>
    </row>
    <row r="12" spans="1:12">
      <c r="E12" s="44">
        <f t="shared" si="1"/>
        <v>0</v>
      </c>
      <c r="F12" s="44">
        <f t="shared" si="1"/>
        <v>0</v>
      </c>
      <c r="G12" s="44">
        <f t="shared" si="1"/>
        <v>0</v>
      </c>
      <c r="H12" s="44">
        <f t="shared" si="1"/>
        <v>0</v>
      </c>
      <c r="I12" s="44">
        <f t="shared" si="1"/>
        <v>0</v>
      </c>
      <c r="J12" s="44">
        <f t="shared" si="1"/>
        <v>0</v>
      </c>
      <c r="K12" s="44">
        <f t="shared" si="1"/>
        <v>0</v>
      </c>
      <c r="L12" s="44">
        <f t="shared" si="1"/>
        <v>0</v>
      </c>
    </row>
    <row r="13" spans="1:12">
      <c r="E13" s="44">
        <f t="shared" si="1"/>
        <v>0</v>
      </c>
      <c r="F13" s="44">
        <f t="shared" si="1"/>
        <v>0</v>
      </c>
      <c r="G13" s="44">
        <f t="shared" si="1"/>
        <v>0</v>
      </c>
      <c r="H13" s="44">
        <f t="shared" si="1"/>
        <v>0</v>
      </c>
      <c r="I13" s="44">
        <f t="shared" si="1"/>
        <v>0</v>
      </c>
      <c r="J13" s="44">
        <f t="shared" si="1"/>
        <v>0</v>
      </c>
      <c r="K13" s="44">
        <f t="shared" si="1"/>
        <v>0</v>
      </c>
      <c r="L13" s="44">
        <f t="shared" si="1"/>
        <v>0</v>
      </c>
    </row>
    <row r="14" spans="1:12">
      <c r="E14" s="44">
        <f t="shared" si="1"/>
        <v>0</v>
      </c>
      <c r="F14" s="44">
        <f t="shared" si="1"/>
        <v>0</v>
      </c>
      <c r="G14" s="44">
        <f t="shared" si="1"/>
        <v>0</v>
      </c>
      <c r="H14" s="44">
        <f t="shared" si="1"/>
        <v>0</v>
      </c>
      <c r="I14" s="44">
        <f t="shared" si="1"/>
        <v>0</v>
      </c>
      <c r="J14" s="44">
        <f t="shared" si="1"/>
        <v>0</v>
      </c>
      <c r="K14" s="44">
        <f t="shared" si="1"/>
        <v>0</v>
      </c>
      <c r="L14" s="44">
        <f t="shared" si="1"/>
        <v>0</v>
      </c>
    </row>
    <row r="15" spans="1:12">
      <c r="E15" s="44">
        <f t="shared" si="1"/>
        <v>0</v>
      </c>
      <c r="F15" s="44">
        <f t="shared" si="1"/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</row>
    <row r="16" spans="1:12">
      <c r="B16" s="23"/>
      <c r="E16" s="44"/>
      <c r="F16" s="44"/>
      <c r="G16" s="44"/>
      <c r="H16" s="44"/>
      <c r="I16" s="44"/>
      <c r="J16" s="44"/>
      <c r="K16" s="44"/>
      <c r="L16" s="44"/>
    </row>
    <row r="17" spans="1:12">
      <c r="B17" s="23"/>
      <c r="E17" s="44"/>
      <c r="F17" s="44"/>
      <c r="G17" s="44"/>
      <c r="H17" s="44"/>
      <c r="I17" s="44"/>
      <c r="J17" s="44"/>
      <c r="K17" s="44"/>
      <c r="L17" s="44"/>
    </row>
    <row r="18" spans="1:12">
      <c r="B18" s="23"/>
      <c r="E18" s="44"/>
      <c r="F18" s="44"/>
      <c r="G18" s="44"/>
      <c r="H18" s="44"/>
      <c r="I18" s="44"/>
      <c r="J18" s="44"/>
      <c r="K18" s="44"/>
      <c r="L18" s="44"/>
    </row>
    <row r="19" spans="1:12">
      <c r="B19" s="23"/>
      <c r="E19" s="44"/>
      <c r="F19" s="44"/>
      <c r="G19" s="44"/>
      <c r="H19" s="44"/>
      <c r="I19" s="44"/>
      <c r="J19" s="44"/>
      <c r="K19" s="44"/>
      <c r="L19" s="44"/>
    </row>
    <row r="20" spans="1:12" ht="25">
      <c r="A20" s="43" t="s">
        <v>7</v>
      </c>
      <c r="B20" s="45">
        <f>SUM(B2:B15)</f>
        <v>0</v>
      </c>
      <c r="C20" s="45"/>
      <c r="D20" s="45"/>
      <c r="E20" s="45">
        <f t="shared" ref="E20:L20" si="2">SUM(E1:E15)</f>
        <v>0</v>
      </c>
      <c r="F20" s="45">
        <f t="shared" si="2"/>
        <v>0</v>
      </c>
      <c r="G20" s="45">
        <f t="shared" si="2"/>
        <v>0</v>
      </c>
      <c r="H20" s="45">
        <f t="shared" si="2"/>
        <v>0</v>
      </c>
      <c r="I20" s="45">
        <f t="shared" si="2"/>
        <v>0</v>
      </c>
      <c r="J20" s="45">
        <f t="shared" si="2"/>
        <v>0</v>
      </c>
      <c r="K20" s="45">
        <f t="shared" si="2"/>
        <v>0</v>
      </c>
      <c r="L20" s="45">
        <f t="shared" si="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my college budget</vt:lpstr>
      <vt:lpstr>chartdata</vt:lpstr>
      <vt:lpstr>Expense Recording</vt:lpstr>
      <vt:lpstr>October Detailed</vt:lpstr>
      <vt:lpstr>November Detailed</vt:lpstr>
      <vt:lpstr>December Detailed</vt:lpstr>
      <vt:lpstr>August Detailed</vt:lpstr>
      <vt:lpstr>September Detailed</vt:lpstr>
      <vt:lpstr>October_Detailed</vt:lpstr>
      <vt:lpstr>November_Detailed</vt:lpstr>
      <vt:lpstr>December_Detailed</vt:lpstr>
      <vt:lpstr>January Detailed</vt:lpstr>
      <vt:lpstr>February Detailed</vt:lpstr>
      <vt:lpstr>March_Detailed</vt:lpstr>
      <vt:lpstr>April_Detailed</vt:lpstr>
      <vt:lpstr>May Detailed</vt:lpstr>
      <vt:lpstr>Sample Detailed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Helfinstein</dc:creator>
  <cp:lastModifiedBy>Ashley</cp:lastModifiedBy>
  <cp:lastPrinted>2010-10-20T18:50:39Z</cp:lastPrinted>
  <dcterms:created xsi:type="dcterms:W3CDTF">2013-08-08T17:37:49Z</dcterms:created>
  <dcterms:modified xsi:type="dcterms:W3CDTF">2016-08-09T16:53:48Z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TC023473749991</vt:lpwstr>
  </property>
</Properties>
</file>