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hfgsh/Downloads/"/>
    </mc:Choice>
  </mc:AlternateContent>
  <xr:revisionPtr revIDLastSave="0" documentId="13_ncr:1_{18C971EE-E40F-3A43-88F9-E24A21A4830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Sheet1!$A$1:$G$128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1" l="1"/>
  <c r="F127" i="1"/>
  <c r="F126" i="1"/>
  <c r="F125" i="1"/>
  <c r="F124" i="1"/>
  <c r="F121" i="1"/>
  <c r="F120" i="1"/>
  <c r="F119" i="1"/>
  <c r="F118" i="1"/>
  <c r="F117" i="1"/>
  <c r="F116" i="1"/>
  <c r="F114" i="1"/>
  <c r="F113" i="1"/>
  <c r="F112" i="1"/>
  <c r="F111" i="1"/>
  <c r="F110" i="1"/>
  <c r="F109" i="1"/>
  <c r="F108" i="1"/>
  <c r="F107" i="1"/>
  <c r="F105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6" i="1"/>
  <c r="F85" i="1"/>
  <c r="F84" i="1"/>
  <c r="F83" i="1"/>
  <c r="F82" i="1"/>
  <c r="F81" i="1"/>
  <c r="F80" i="1"/>
  <c r="F79" i="1"/>
  <c r="F78" i="1"/>
  <c r="F77" i="1"/>
  <c r="F76" i="1"/>
  <c r="F74" i="1"/>
  <c r="F72" i="1"/>
  <c r="F71" i="1"/>
  <c r="F70" i="1"/>
  <c r="F69" i="1"/>
  <c r="F68" i="1"/>
  <c r="F67" i="1"/>
  <c r="F65" i="1"/>
  <c r="F64" i="1"/>
  <c r="F62" i="1"/>
  <c r="F61" i="1"/>
  <c r="F60" i="1"/>
  <c r="F59" i="1"/>
  <c r="F58" i="1"/>
  <c r="F57" i="1"/>
  <c r="F56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4" i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<sst xmlns="http://schemas.openxmlformats.org/spreadsheetml/2006/main" count="292" uniqueCount="141">
  <si>
    <t>Entry ID</t>
  </si>
  <si>
    <t>Frequency_Z</t>
  </si>
  <si>
    <t>Iconicity_Z_NonSigner</t>
  </si>
  <si>
    <t>Action_Verb</t>
  </si>
  <si>
    <t>Plain</t>
  </si>
  <si>
    <t>uni_lemma</t>
  </si>
  <si>
    <t>ask</t>
  </si>
  <si>
    <t>bite</t>
  </si>
  <si>
    <t>blow</t>
  </si>
  <si>
    <t>break</t>
  </si>
  <si>
    <t>bring</t>
  </si>
  <si>
    <t>burp</t>
  </si>
  <si>
    <t>buy</t>
  </si>
  <si>
    <t>can</t>
  </si>
  <si>
    <t>cannot</t>
  </si>
  <si>
    <t>catch_1</t>
  </si>
  <si>
    <t>catch</t>
  </si>
  <si>
    <t>chase</t>
  </si>
  <si>
    <t>chat</t>
  </si>
  <si>
    <t>talk</t>
  </si>
  <si>
    <t>clean</t>
  </si>
  <si>
    <t>climb_ladder</t>
  </si>
  <si>
    <t>close</t>
  </si>
  <si>
    <t>N/A</t>
  </si>
  <si>
    <t>comb</t>
  </si>
  <si>
    <t>complain</t>
  </si>
  <si>
    <t>cook</t>
  </si>
  <si>
    <t>count</t>
  </si>
  <si>
    <t>cry</t>
  </si>
  <si>
    <t>cut_1</t>
  </si>
  <si>
    <t>disappoint</t>
  </si>
  <si>
    <t>do_do</t>
  </si>
  <si>
    <t>dont_care</t>
  </si>
  <si>
    <t>NA</t>
  </si>
  <si>
    <t>dont_know</t>
  </si>
  <si>
    <t>dont_like</t>
  </si>
  <si>
    <t>dont_want</t>
  </si>
  <si>
    <t>draw</t>
  </si>
  <si>
    <t>drive</t>
  </si>
  <si>
    <t>drop</t>
  </si>
  <si>
    <t>eat_1</t>
  </si>
  <si>
    <t>enter</t>
  </si>
  <si>
    <t>escape</t>
  </si>
  <si>
    <t>eyes_awake</t>
  </si>
  <si>
    <t>fall_2</t>
  </si>
  <si>
    <t>feed_1</t>
  </si>
  <si>
    <t>find</t>
  </si>
  <si>
    <t>finish</t>
  </si>
  <si>
    <t>fix</t>
  </si>
  <si>
    <t>get</t>
  </si>
  <si>
    <t>give</t>
  </si>
  <si>
    <t>go</t>
  </si>
  <si>
    <t>hate</t>
  </si>
  <si>
    <t>have</t>
  </si>
  <si>
    <t>hear_1</t>
  </si>
  <si>
    <t>hearing</t>
  </si>
  <si>
    <t>help</t>
  </si>
  <si>
    <t>hide</t>
  </si>
  <si>
    <t>hit_1</t>
  </si>
  <si>
    <t>hold</t>
  </si>
  <si>
    <t>hug</t>
  </si>
  <si>
    <t>hurry</t>
  </si>
  <si>
    <t>hurt</t>
  </si>
  <si>
    <t>I_love_you</t>
  </si>
  <si>
    <t>inject</t>
  </si>
  <si>
    <t>jump</t>
  </si>
  <si>
    <t>kick_1</t>
  </si>
  <si>
    <t>knock</t>
  </si>
  <si>
    <t>laugh</t>
  </si>
  <si>
    <t>learn</t>
  </si>
  <si>
    <t>leave</t>
  </si>
  <si>
    <t>let_me_see</t>
  </si>
  <si>
    <t>lick_2</t>
  </si>
  <si>
    <t>like</t>
  </si>
  <si>
    <t>look_for</t>
  </si>
  <si>
    <t>look for</t>
  </si>
  <si>
    <t>love</t>
  </si>
  <si>
    <t>make</t>
  </si>
  <si>
    <t>match</t>
  </si>
  <si>
    <t>melt</t>
  </si>
  <si>
    <t>misunderstand</t>
  </si>
  <si>
    <t>need</t>
  </si>
  <si>
    <t>oh_I_see</t>
  </si>
  <si>
    <t>open</t>
  </si>
  <si>
    <t>open_book</t>
  </si>
  <si>
    <t>paint</t>
  </si>
  <si>
    <t>play</t>
  </si>
  <si>
    <t>pour</t>
  </si>
  <si>
    <t>practice</t>
  </si>
  <si>
    <t>pull</t>
  </si>
  <si>
    <t>push</t>
  </si>
  <si>
    <t>put</t>
  </si>
  <si>
    <t>read</t>
  </si>
  <si>
    <t>remember</t>
  </si>
  <si>
    <t>ride_1</t>
  </si>
  <si>
    <t>run</t>
  </si>
  <si>
    <t>run_out_of</t>
  </si>
  <si>
    <t>save</t>
  </si>
  <si>
    <t>see</t>
  </si>
  <si>
    <t>select</t>
  </si>
  <si>
    <t>choose</t>
  </si>
  <si>
    <t>share</t>
  </si>
  <si>
    <t>shop_1</t>
  </si>
  <si>
    <t>show</t>
  </si>
  <si>
    <t>sit</t>
  </si>
  <si>
    <t>skate</t>
  </si>
  <si>
    <t>sleep</t>
  </si>
  <si>
    <t>slide</t>
  </si>
  <si>
    <t>spill_1</t>
  </si>
  <si>
    <t>stand_1</t>
  </si>
  <si>
    <t>stay</t>
  </si>
  <si>
    <t>stop</t>
  </si>
  <si>
    <t>sweep</t>
  </si>
  <si>
    <t>swim</t>
  </si>
  <si>
    <t>swing_2</t>
  </si>
  <si>
    <t>swing (action)</t>
  </si>
  <si>
    <t>take</t>
  </si>
  <si>
    <t>take_pill</t>
  </si>
  <si>
    <t>teach</t>
  </si>
  <si>
    <t>tear</t>
  </si>
  <si>
    <t>tear_rip_1</t>
  </si>
  <si>
    <t>tell</t>
  </si>
  <si>
    <t>think</t>
  </si>
  <si>
    <t>throw</t>
  </si>
  <si>
    <t>touch</t>
  </si>
  <si>
    <t>turn_key</t>
  </si>
  <si>
    <t>understand</t>
  </si>
  <si>
    <t>vacuum</t>
  </si>
  <si>
    <t>wait</t>
  </si>
  <si>
    <t>walk</t>
  </si>
  <si>
    <t>want</t>
  </si>
  <si>
    <t>wash_1</t>
  </si>
  <si>
    <t>wash_face_1</t>
  </si>
  <si>
    <t>wash_hands</t>
  </si>
  <si>
    <t>watch</t>
  </si>
  <si>
    <t>will</t>
  </si>
  <si>
    <t>work</t>
  </si>
  <si>
    <t>write</t>
  </si>
  <si>
    <t>get-a-shot</t>
  </si>
  <si>
    <t>Inflecting</t>
  </si>
  <si>
    <t>PlainOrInflecting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</si>
</sst>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8"/>
  <sheetViews>
    <sheetView tabSelected="1" topLeftCell="A114" workbookViewId="0">
      <selection activeCell="H5" sqref="H5"/>
    </sheetView>
  </sheetViews>
  <sheetFormatPr baseColWidth="10" defaultColWidth="12.6640625" defaultRowHeight="15.75" customHeight="1" x14ac:dyDescent="0.15"/>
  <sheetData>
    <row r="1" spans="1:7" ht="1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140</v>
      </c>
    </row>
    <row r="2" spans="1:7" ht="16" x14ac:dyDescent="0.2">
      <c r="A2" s="3" t="s">
        <v>6</v>
      </c>
      <c r="B2" s="4">
        <v>0.36899999999999999</v>
      </c>
      <c r="C2" s="4">
        <v>-0.30199999999999999</v>
      </c>
      <c r="D2" s="5">
        <v>1</v>
      </c>
      <c r="E2" s="5">
        <v>0</v>
      </c>
      <c r="F2" s="5" t="s">
        <v>6</v>
      </c>
      <c r="G2" s="6" t="s">
        <v>139</v>
      </c>
    </row>
    <row r="3" spans="1:7" ht="16" x14ac:dyDescent="0.2">
      <c r="A3" s="3" t="s">
        <v>7</v>
      </c>
      <c r="B3" s="4">
        <v>-0.183</v>
      </c>
      <c r="C3" s="4">
        <v>1.2549999999999999</v>
      </c>
      <c r="D3" s="5">
        <v>1</v>
      </c>
      <c r="E3" s="5">
        <v>0</v>
      </c>
      <c r="F3" s="5" t="s">
        <v>7</v>
      </c>
      <c r="G3" s="6" t="s">
        <v>139</v>
      </c>
    </row>
    <row r="4" spans="1:7" ht="16" x14ac:dyDescent="0.2">
      <c r="A4" s="3" t="s">
        <v>8</v>
      </c>
      <c r="B4" s="4">
        <v>-0.82</v>
      </c>
      <c r="C4" s="4">
        <v>0.53700000000000003</v>
      </c>
      <c r="D4" s="5">
        <v>1</v>
      </c>
      <c r="E4" s="5">
        <v>1</v>
      </c>
      <c r="F4" s="5" t="s">
        <v>8</v>
      </c>
      <c r="G4" s="6" t="s">
        <v>4</v>
      </c>
    </row>
    <row r="5" spans="1:7" ht="16" x14ac:dyDescent="0.2">
      <c r="A5" s="3" t="s">
        <v>9</v>
      </c>
      <c r="B5" s="4">
        <v>0.54400000000000004</v>
      </c>
      <c r="C5" s="4">
        <v>1.5529999999999999</v>
      </c>
      <c r="D5" s="5">
        <v>1</v>
      </c>
      <c r="E5" s="5">
        <v>1</v>
      </c>
      <c r="F5" s="5" t="s">
        <v>9</v>
      </c>
      <c r="G5" s="6" t="s">
        <v>4</v>
      </c>
    </row>
    <row r="6" spans="1:7" ht="16" x14ac:dyDescent="0.2">
      <c r="A6" s="3" t="s">
        <v>10</v>
      </c>
      <c r="B6" s="4">
        <v>1.0369999999999999</v>
      </c>
      <c r="C6" s="4">
        <v>0.55300000000000005</v>
      </c>
      <c r="D6" s="5">
        <v>1</v>
      </c>
      <c r="E6" s="5">
        <v>0</v>
      </c>
      <c r="F6" s="5" t="s">
        <v>10</v>
      </c>
      <c r="G6" s="6" t="s">
        <v>139</v>
      </c>
    </row>
    <row r="7" spans="1:7" ht="16" x14ac:dyDescent="0.2">
      <c r="A7" s="3" t="s">
        <v>11</v>
      </c>
      <c r="B7" s="4">
        <v>-1.6180000000000001</v>
      </c>
      <c r="C7" s="4">
        <v>0.4</v>
      </c>
      <c r="D7" s="5">
        <v>1</v>
      </c>
      <c r="E7" s="5">
        <v>1</v>
      </c>
      <c r="F7" s="5" t="s">
        <v>11</v>
      </c>
      <c r="G7" s="6" t="s">
        <v>4</v>
      </c>
    </row>
    <row r="8" spans="1:7" ht="16" x14ac:dyDescent="0.2">
      <c r="A8" s="3" t="s">
        <v>12</v>
      </c>
      <c r="B8" s="4">
        <v>0.79700000000000004</v>
      </c>
      <c r="C8" s="4">
        <v>4.9000000000000002E-2</v>
      </c>
      <c r="D8" s="5">
        <v>1</v>
      </c>
      <c r="E8" s="5">
        <v>0</v>
      </c>
      <c r="F8" s="5" t="s">
        <v>12</v>
      </c>
      <c r="G8" s="6" t="s">
        <v>139</v>
      </c>
    </row>
    <row r="9" spans="1:7" ht="16" x14ac:dyDescent="0.2">
      <c r="A9" s="3" t="s">
        <v>13</v>
      </c>
      <c r="B9" s="4">
        <v>1.0669999999999999</v>
      </c>
      <c r="C9" s="4">
        <v>-0.622</v>
      </c>
      <c r="D9" s="5">
        <v>1</v>
      </c>
      <c r="E9" s="5">
        <v>1</v>
      </c>
      <c r="F9" s="5" t="s">
        <v>13</v>
      </c>
      <c r="G9" s="6" t="s">
        <v>4</v>
      </c>
    </row>
    <row r="10" spans="1:7" ht="16" x14ac:dyDescent="0.2">
      <c r="A10" s="3" t="s">
        <v>14</v>
      </c>
      <c r="B10" s="4">
        <v>0.83299999999999996</v>
      </c>
      <c r="C10" s="4">
        <v>-0.14899999999999999</v>
      </c>
      <c r="D10" s="5">
        <v>1</v>
      </c>
      <c r="E10" s="5">
        <v>1</v>
      </c>
      <c r="F10" s="5" t="s">
        <v>14</v>
      </c>
      <c r="G10" s="6" t="s">
        <v>4</v>
      </c>
    </row>
    <row r="11" spans="1:7" ht="16" x14ac:dyDescent="0.2">
      <c r="A11" s="3" t="s">
        <v>15</v>
      </c>
      <c r="B11" s="4">
        <v>-0.28999999999999998</v>
      </c>
      <c r="C11" s="4">
        <v>0.93300000000000005</v>
      </c>
      <c r="D11" s="5">
        <v>1</v>
      </c>
      <c r="E11" s="5">
        <v>0</v>
      </c>
      <c r="F11" s="5" t="s">
        <v>16</v>
      </c>
      <c r="G11" s="6" t="s">
        <v>139</v>
      </c>
    </row>
    <row r="12" spans="1:7" ht="16" x14ac:dyDescent="0.2">
      <c r="A12" s="3" t="s">
        <v>17</v>
      </c>
      <c r="B12" s="4">
        <v>0.32200000000000001</v>
      </c>
      <c r="C12" s="4">
        <v>-0.247</v>
      </c>
      <c r="D12" s="5">
        <v>1</v>
      </c>
      <c r="E12" s="5">
        <v>1</v>
      </c>
      <c r="F12" s="5" t="s">
        <v>17</v>
      </c>
      <c r="G12" s="6" t="s">
        <v>4</v>
      </c>
    </row>
    <row r="13" spans="1:7" ht="16" x14ac:dyDescent="0.2">
      <c r="A13" s="3" t="s">
        <v>18</v>
      </c>
      <c r="B13" s="4">
        <v>0.57299999999999995</v>
      </c>
      <c r="C13" s="4">
        <v>-0.51200000000000001</v>
      </c>
      <c r="D13" s="5">
        <v>1</v>
      </c>
      <c r="E13" s="5">
        <v>1</v>
      </c>
      <c r="F13" s="5" t="s">
        <v>19</v>
      </c>
      <c r="G13" s="6" t="s">
        <v>4</v>
      </c>
    </row>
    <row r="14" spans="1:7" ht="16" x14ac:dyDescent="0.2">
      <c r="A14" s="3" t="s">
        <v>20</v>
      </c>
      <c r="B14" s="4">
        <v>0.30199999999999999</v>
      </c>
      <c r="C14" s="4">
        <v>0.14299999999999999</v>
      </c>
      <c r="D14" s="5">
        <v>1</v>
      </c>
      <c r="E14" s="5">
        <v>1</v>
      </c>
      <c r="F14" s="5" t="str">
        <f ca="1">IFERROR(__xludf.DUMMYFUNCTION("REGEXEXTRACT(A14,""[A-Za-z]+"")"),"clean")</f>
        <v>clean</v>
      </c>
      <c r="G14" s="6" t="s">
        <v>4</v>
      </c>
    </row>
    <row r="15" spans="1:7" ht="16" x14ac:dyDescent="0.2">
      <c r="A15" s="3" t="s">
        <v>21</v>
      </c>
      <c r="B15" s="4">
        <v>-0.14399999999999999</v>
      </c>
      <c r="C15" s="4">
        <v>1.41</v>
      </c>
      <c r="D15" s="5">
        <v>1</v>
      </c>
      <c r="E15" s="5">
        <v>1</v>
      </c>
      <c r="F15" s="5" t="str">
        <f ca="1">IFERROR(__xludf.DUMMYFUNCTION("REGEXEXTRACT(A15,""[A-Za-z]+"")"),"climb")</f>
        <v>climb</v>
      </c>
      <c r="G15" s="6" t="s">
        <v>4</v>
      </c>
    </row>
    <row r="16" spans="1:7" ht="16" x14ac:dyDescent="0.2">
      <c r="A16" s="3" t="s">
        <v>22</v>
      </c>
      <c r="B16" s="4">
        <v>0.75800000000000001</v>
      </c>
      <c r="C16" s="3" t="s">
        <v>23</v>
      </c>
      <c r="D16" s="5">
        <v>1</v>
      </c>
      <c r="E16" s="5">
        <v>1</v>
      </c>
      <c r="F16" s="5" t="str">
        <f ca="1">IFERROR(__xludf.DUMMYFUNCTION("REGEXEXTRACT(A16,""[A-Za-z]+"")"),"close")</f>
        <v>close</v>
      </c>
      <c r="G16" s="6" t="s">
        <v>4</v>
      </c>
    </row>
    <row r="17" spans="1:7" ht="16" x14ac:dyDescent="0.2">
      <c r="A17" s="3" t="s">
        <v>24</v>
      </c>
      <c r="B17" s="4">
        <v>-0.72399999999999998</v>
      </c>
      <c r="C17" s="4">
        <v>1.69</v>
      </c>
      <c r="D17" s="5">
        <v>1</v>
      </c>
      <c r="E17" s="5">
        <v>0</v>
      </c>
      <c r="F17" s="5" t="str">
        <f ca="1">IFERROR(__xludf.DUMMYFUNCTION("REGEXEXTRACT(A17,""[A-Za-z]+"")"),"comb")</f>
        <v>comb</v>
      </c>
      <c r="G17" s="6" t="s">
        <v>139</v>
      </c>
    </row>
    <row r="18" spans="1:7" ht="16" x14ac:dyDescent="0.2">
      <c r="A18" s="3" t="s">
        <v>25</v>
      </c>
      <c r="B18" s="4">
        <v>0.70399999999999996</v>
      </c>
      <c r="C18" s="4">
        <v>-0.81100000000000005</v>
      </c>
      <c r="D18" s="5">
        <v>1</v>
      </c>
      <c r="E18" s="5">
        <v>1</v>
      </c>
      <c r="F18" s="5" t="str">
        <f ca="1">IFERROR(__xludf.DUMMYFUNCTION("REGEXEXTRACT(A18,""[A-Za-z]+"")"),"complain")</f>
        <v>complain</v>
      </c>
      <c r="G18" s="6" t="s">
        <v>4</v>
      </c>
    </row>
    <row r="19" spans="1:7" ht="16" x14ac:dyDescent="0.2">
      <c r="A19" s="3" t="s">
        <v>26</v>
      </c>
      <c r="B19" s="4">
        <v>1.113</v>
      </c>
      <c r="C19" s="4">
        <v>8.2000000000000003E-2</v>
      </c>
      <c r="D19" s="5">
        <v>1</v>
      </c>
      <c r="E19" s="5">
        <v>1</v>
      </c>
      <c r="F19" s="5" t="str">
        <f ca="1">IFERROR(__xludf.DUMMYFUNCTION("REGEXEXTRACT(A19,""[A-Za-z]+"")"),"cook")</f>
        <v>cook</v>
      </c>
      <c r="G19" s="6" t="s">
        <v>4</v>
      </c>
    </row>
    <row r="20" spans="1:7" ht="16" x14ac:dyDescent="0.2">
      <c r="A20" s="3" t="s">
        <v>27</v>
      </c>
      <c r="B20" s="4">
        <v>0.188</v>
      </c>
      <c r="C20" s="4">
        <v>-0.433</v>
      </c>
      <c r="D20" s="5">
        <v>1</v>
      </c>
      <c r="E20" s="5">
        <v>1</v>
      </c>
      <c r="F20" s="5" t="str">
        <f ca="1">IFERROR(__xludf.DUMMYFUNCTION("REGEXEXTRACT(A20,""[A-Za-z]+"")"),"count")</f>
        <v>count</v>
      </c>
      <c r="G20" s="6" t="s">
        <v>4</v>
      </c>
    </row>
    <row r="21" spans="1:7" ht="16" x14ac:dyDescent="0.2">
      <c r="A21" s="3" t="s">
        <v>28</v>
      </c>
      <c r="B21" s="4">
        <v>-0.128</v>
      </c>
      <c r="C21" s="4">
        <v>2.0190000000000001</v>
      </c>
      <c r="D21" s="5">
        <v>1</v>
      </c>
      <c r="E21" s="5">
        <v>1</v>
      </c>
      <c r="F21" s="5" t="str">
        <f ca="1">IFERROR(__xludf.DUMMYFUNCTION("REGEXEXTRACT(A21,""[A-Za-z]+"")"),"cry")</f>
        <v>cry</v>
      </c>
      <c r="G21" s="6" t="s">
        <v>4</v>
      </c>
    </row>
    <row r="22" spans="1:7" ht="16" x14ac:dyDescent="0.2">
      <c r="A22" s="3" t="s">
        <v>29</v>
      </c>
      <c r="B22" s="4">
        <v>-0.60799999999999998</v>
      </c>
      <c r="C22" s="4">
        <v>1.1950000000000001</v>
      </c>
      <c r="D22" s="5">
        <v>1</v>
      </c>
      <c r="E22" s="5">
        <v>1</v>
      </c>
      <c r="F22" s="5" t="str">
        <f ca="1">IFERROR(__xludf.DUMMYFUNCTION("REGEXEXTRACT(A22,""[A-Za-z]+"")"),"cut")</f>
        <v>cut</v>
      </c>
      <c r="G22" s="6" t="s">
        <v>4</v>
      </c>
    </row>
    <row r="23" spans="1:7" ht="16" x14ac:dyDescent="0.2">
      <c r="A23" s="3" t="s">
        <v>30</v>
      </c>
      <c r="B23" s="4">
        <v>0.55900000000000005</v>
      </c>
      <c r="C23" s="4">
        <v>-0.32800000000000001</v>
      </c>
      <c r="D23" s="5">
        <v>0</v>
      </c>
      <c r="E23" s="5">
        <v>1</v>
      </c>
      <c r="F23" s="5" t="str">
        <f ca="1">IFERROR(__xludf.DUMMYFUNCTION("REGEXEXTRACT(A23,""[A-Za-z]+"")"),"disappoint")</f>
        <v>disappoint</v>
      </c>
      <c r="G23" s="6" t="s">
        <v>4</v>
      </c>
    </row>
    <row r="24" spans="1:7" ht="16" x14ac:dyDescent="0.2">
      <c r="A24" s="3" t="s">
        <v>31</v>
      </c>
      <c r="B24" s="4">
        <v>1.1579999999999999</v>
      </c>
      <c r="C24" s="3" t="s">
        <v>23</v>
      </c>
      <c r="D24" s="5">
        <v>0</v>
      </c>
      <c r="E24" s="5">
        <v>1</v>
      </c>
      <c r="F24" s="5" t="str">
        <f ca="1">IFERROR(__xludf.DUMMYFUNCTION("REGEXEXTRACT(A24,""[A-Za-z]+"")"),"do")</f>
        <v>do</v>
      </c>
      <c r="G24" s="6" t="s">
        <v>4</v>
      </c>
    </row>
    <row r="25" spans="1:7" ht="16" x14ac:dyDescent="0.2">
      <c r="A25" s="3" t="s">
        <v>32</v>
      </c>
      <c r="B25" s="4">
        <v>0.74099999999999999</v>
      </c>
      <c r="C25" s="4">
        <v>9.7000000000000003E-2</v>
      </c>
      <c r="D25" s="5">
        <v>0</v>
      </c>
      <c r="E25" s="5">
        <v>1</v>
      </c>
      <c r="F25" s="5" t="s">
        <v>33</v>
      </c>
      <c r="G25" s="6" t="s">
        <v>4</v>
      </c>
    </row>
    <row r="26" spans="1:7" ht="16" x14ac:dyDescent="0.2">
      <c r="A26" s="3" t="s">
        <v>34</v>
      </c>
      <c r="B26" s="4">
        <v>1.0509999999999999</v>
      </c>
      <c r="C26" s="4">
        <v>1.0649999999999999</v>
      </c>
      <c r="D26" s="5">
        <v>0</v>
      </c>
      <c r="E26" s="5">
        <v>1</v>
      </c>
      <c r="F26" s="5" t="s">
        <v>33</v>
      </c>
      <c r="G26" s="6" t="s">
        <v>4</v>
      </c>
    </row>
    <row r="27" spans="1:7" ht="16" x14ac:dyDescent="0.2">
      <c r="A27" s="3" t="s">
        <v>35</v>
      </c>
      <c r="B27" s="4">
        <v>1.002</v>
      </c>
      <c r="C27" s="4">
        <v>0.71199999999999997</v>
      </c>
      <c r="D27" s="5">
        <v>0</v>
      </c>
      <c r="E27" s="5">
        <v>1</v>
      </c>
      <c r="F27" s="5" t="s">
        <v>33</v>
      </c>
      <c r="G27" s="6" t="s">
        <v>4</v>
      </c>
    </row>
    <row r="28" spans="1:7" ht="16" x14ac:dyDescent="0.2">
      <c r="A28" s="3" t="s">
        <v>36</v>
      </c>
      <c r="B28" s="4">
        <v>0.96199999999999997</v>
      </c>
      <c r="C28" s="4">
        <v>0.70299999999999996</v>
      </c>
      <c r="D28" s="5">
        <v>0</v>
      </c>
      <c r="E28" s="5">
        <v>1</v>
      </c>
      <c r="F28" s="5" t="s">
        <v>33</v>
      </c>
      <c r="G28" s="6" t="s">
        <v>4</v>
      </c>
    </row>
    <row r="29" spans="1:7" ht="16" x14ac:dyDescent="0.2">
      <c r="A29" s="3" t="s">
        <v>37</v>
      </c>
      <c r="B29" s="4">
        <v>0.36499999999999999</v>
      </c>
      <c r="C29" s="4">
        <v>0.93799999999999994</v>
      </c>
      <c r="D29" s="5">
        <v>1</v>
      </c>
      <c r="E29" s="5">
        <v>1</v>
      </c>
      <c r="F29" s="5" t="str">
        <f ca="1">IFERROR(__xludf.DUMMYFUNCTION("REGEXEXTRACT(A29,""[A-Za-z]+"")"),"draw")</f>
        <v>draw</v>
      </c>
      <c r="G29" s="6" t="s">
        <v>4</v>
      </c>
    </row>
    <row r="30" spans="1:7" ht="16" x14ac:dyDescent="0.2">
      <c r="A30" s="3" t="s">
        <v>38</v>
      </c>
      <c r="B30" s="4">
        <v>0.84099999999999997</v>
      </c>
      <c r="C30" s="4">
        <v>-0.49399999999999999</v>
      </c>
      <c r="D30" s="5">
        <v>1</v>
      </c>
      <c r="E30" s="5">
        <v>0</v>
      </c>
      <c r="F30" s="5" t="str">
        <f ca="1">IFERROR(__xludf.DUMMYFUNCTION("REGEXEXTRACT(A30,""[A-Za-z]+"")"),"drive")</f>
        <v>drive</v>
      </c>
      <c r="G30" s="6" t="s">
        <v>139</v>
      </c>
    </row>
    <row r="31" spans="1:7" ht="16" x14ac:dyDescent="0.2">
      <c r="A31" s="3" t="s">
        <v>39</v>
      </c>
      <c r="B31" s="4">
        <v>5.3999999999999999E-2</v>
      </c>
      <c r="C31" s="4">
        <v>1.2070000000000001</v>
      </c>
      <c r="D31" s="5">
        <v>1</v>
      </c>
      <c r="E31" s="5">
        <v>1</v>
      </c>
      <c r="F31" s="5" t="str">
        <f ca="1">IFERROR(__xludf.DUMMYFUNCTION("REGEXEXTRACT(A31,""[A-Za-z]+"")"),"drop")</f>
        <v>drop</v>
      </c>
      <c r="G31" s="6" t="s">
        <v>4</v>
      </c>
    </row>
    <row r="32" spans="1:7" ht="16" x14ac:dyDescent="0.2">
      <c r="A32" s="3" t="s">
        <v>40</v>
      </c>
      <c r="B32" s="4">
        <v>1.355</v>
      </c>
      <c r="C32" s="4">
        <v>1.641</v>
      </c>
      <c r="D32" s="5">
        <v>1</v>
      </c>
      <c r="E32" s="5">
        <v>1</v>
      </c>
      <c r="F32" s="5" t="str">
        <f ca="1">IFERROR(__xludf.DUMMYFUNCTION("REGEXEXTRACT(A32,""[A-Za-z]+"")"),"eat")</f>
        <v>eat</v>
      </c>
      <c r="G32" s="6" t="s">
        <v>4</v>
      </c>
    </row>
    <row r="33" spans="1:7" ht="16" x14ac:dyDescent="0.2">
      <c r="A33" s="3" t="s">
        <v>41</v>
      </c>
      <c r="B33" s="4">
        <v>0.44400000000000001</v>
      </c>
      <c r="C33" s="4">
        <v>4.0000000000000001E-3</v>
      </c>
      <c r="D33" s="5">
        <v>1</v>
      </c>
      <c r="E33" s="5">
        <v>1</v>
      </c>
      <c r="F33" s="5" t="str">
        <f ca="1">IFERROR(__xludf.DUMMYFUNCTION("REGEXEXTRACT(A33,""[A-Za-z]+"")"),"enter")</f>
        <v>enter</v>
      </c>
      <c r="G33" s="6" t="s">
        <v>4</v>
      </c>
    </row>
    <row r="34" spans="1:7" ht="16" x14ac:dyDescent="0.2">
      <c r="A34" s="3" t="s">
        <v>42</v>
      </c>
      <c r="B34" s="4">
        <v>0.441</v>
      </c>
      <c r="C34" s="4">
        <v>-0.28799999999999998</v>
      </c>
      <c r="D34" s="5">
        <v>1</v>
      </c>
      <c r="E34" s="5">
        <v>1</v>
      </c>
      <c r="F34" s="5" t="str">
        <f ca="1">IFERROR(__xludf.DUMMYFUNCTION("REGEXEXTRACT(A34,""[A-Za-z]+"")"),"escape")</f>
        <v>escape</v>
      </c>
      <c r="G34" s="6" t="s">
        <v>4</v>
      </c>
    </row>
    <row r="35" spans="1:7" ht="16" x14ac:dyDescent="0.2">
      <c r="A35" s="3" t="s">
        <v>43</v>
      </c>
      <c r="B35" s="4">
        <v>1.2E-2</v>
      </c>
      <c r="C35" s="4">
        <v>-0.32600000000000001</v>
      </c>
      <c r="D35" s="5">
        <v>1</v>
      </c>
      <c r="E35" s="5">
        <v>1</v>
      </c>
      <c r="F35" s="5" t="s">
        <v>33</v>
      </c>
      <c r="G35" s="6" t="s">
        <v>4</v>
      </c>
    </row>
    <row r="36" spans="1:7" ht="16" x14ac:dyDescent="0.2">
      <c r="A36" s="3" t="s">
        <v>44</v>
      </c>
      <c r="B36" s="4">
        <v>-0.29699999999999999</v>
      </c>
      <c r="C36" s="4">
        <v>9.6000000000000002E-2</v>
      </c>
      <c r="D36" s="5">
        <v>1</v>
      </c>
      <c r="E36" s="5">
        <v>1</v>
      </c>
      <c r="F36" s="5" t="str">
        <f ca="1">IFERROR(__xludf.DUMMYFUNCTION("REGEXEXTRACT(A36,""[A-Za-z]+"")"),"fall")</f>
        <v>fall</v>
      </c>
      <c r="G36" s="6" t="s">
        <v>4</v>
      </c>
    </row>
    <row r="37" spans="1:7" ht="16" x14ac:dyDescent="0.2">
      <c r="A37" s="3" t="s">
        <v>45</v>
      </c>
      <c r="B37" s="4">
        <v>0.47399999999999998</v>
      </c>
      <c r="C37" s="4">
        <v>0.373</v>
      </c>
      <c r="D37" s="5">
        <v>1</v>
      </c>
      <c r="E37" s="5">
        <v>0</v>
      </c>
      <c r="F37" s="5" t="str">
        <f ca="1">IFERROR(__xludf.DUMMYFUNCTION("REGEXEXTRACT(A37,""[A-Za-z]+"")"),"feed")</f>
        <v>feed</v>
      </c>
      <c r="G37" s="6" t="s">
        <v>139</v>
      </c>
    </row>
    <row r="38" spans="1:7" ht="16" x14ac:dyDescent="0.2">
      <c r="A38" s="3" t="s">
        <v>46</v>
      </c>
      <c r="B38" s="4">
        <v>0.38400000000000001</v>
      </c>
      <c r="C38" s="4">
        <v>-0.49099999999999999</v>
      </c>
      <c r="D38" s="5">
        <v>1</v>
      </c>
      <c r="E38" s="5">
        <v>1</v>
      </c>
      <c r="F38" s="5" t="str">
        <f ca="1">IFERROR(__xludf.DUMMYFUNCTION("REGEXEXTRACT(A38,""[A-Za-z]+"")"),"find")</f>
        <v>find</v>
      </c>
      <c r="G38" s="6" t="s">
        <v>4</v>
      </c>
    </row>
    <row r="39" spans="1:7" ht="16" x14ac:dyDescent="0.2">
      <c r="A39" s="3" t="s">
        <v>47</v>
      </c>
      <c r="B39" s="4">
        <v>0.67900000000000005</v>
      </c>
      <c r="C39" s="4">
        <v>4.2000000000000003E-2</v>
      </c>
      <c r="D39" s="5">
        <v>1</v>
      </c>
      <c r="E39" s="5">
        <v>1</v>
      </c>
      <c r="F39" s="5" t="str">
        <f ca="1">IFERROR(__xludf.DUMMYFUNCTION("REGEXEXTRACT(A39,""[A-Za-z]+"")"),"finish")</f>
        <v>finish</v>
      </c>
      <c r="G39" s="6" t="s">
        <v>4</v>
      </c>
    </row>
    <row r="40" spans="1:7" ht="16" x14ac:dyDescent="0.2">
      <c r="A40" s="3" t="s">
        <v>48</v>
      </c>
      <c r="B40" s="4">
        <v>0.72199999999999998</v>
      </c>
      <c r="C40" s="4">
        <v>-0.29799999999999999</v>
      </c>
      <c r="D40" s="5">
        <v>1</v>
      </c>
      <c r="E40" s="5">
        <v>1</v>
      </c>
      <c r="F40" s="5" t="str">
        <f ca="1">IFERROR(__xludf.DUMMYFUNCTION("REGEXEXTRACT(A40,""[A-Za-z]+"")"),"fix")</f>
        <v>fix</v>
      </c>
      <c r="G40" s="6" t="s">
        <v>4</v>
      </c>
    </row>
    <row r="41" spans="1:7" ht="16" x14ac:dyDescent="0.2">
      <c r="A41" s="3" t="s">
        <v>49</v>
      </c>
      <c r="B41" s="4">
        <v>0.68799999999999994</v>
      </c>
      <c r="C41" s="4">
        <v>0.83799999999999997</v>
      </c>
      <c r="D41" s="5">
        <v>1</v>
      </c>
      <c r="E41" s="5">
        <v>1</v>
      </c>
      <c r="F41" s="5" t="str">
        <f ca="1">IFERROR(__xludf.DUMMYFUNCTION("REGEXEXTRACT(A41,""[A-Za-z]+"")"),"get")</f>
        <v>get</v>
      </c>
      <c r="G41" s="6" t="s">
        <v>4</v>
      </c>
    </row>
    <row r="42" spans="1:7" ht="16" x14ac:dyDescent="0.2">
      <c r="A42" s="3" t="s">
        <v>50</v>
      </c>
      <c r="B42" s="4">
        <v>0.73499999999999999</v>
      </c>
      <c r="C42" s="4">
        <v>0.54800000000000004</v>
      </c>
      <c r="D42" s="5">
        <v>1</v>
      </c>
      <c r="E42" s="5">
        <v>0</v>
      </c>
      <c r="F42" s="5" t="str">
        <f ca="1">IFERROR(__xludf.DUMMYFUNCTION("REGEXEXTRACT(A42,""[A-Za-z]+"")"),"give")</f>
        <v>give</v>
      </c>
      <c r="G42" s="6" t="s">
        <v>139</v>
      </c>
    </row>
    <row r="43" spans="1:7" ht="16" x14ac:dyDescent="0.2">
      <c r="A43" s="3" t="s">
        <v>51</v>
      </c>
      <c r="B43" s="4">
        <v>1.0289999999999999</v>
      </c>
      <c r="C43" s="4">
        <v>1.266</v>
      </c>
      <c r="D43" s="5">
        <v>1</v>
      </c>
      <c r="E43" s="5">
        <v>0</v>
      </c>
      <c r="F43" s="5" t="str">
        <f ca="1">IFERROR(__xludf.DUMMYFUNCTION("REGEXEXTRACT(A43,""[A-Za-z]+"")"),"go")</f>
        <v>go</v>
      </c>
      <c r="G43" s="6" t="s">
        <v>139</v>
      </c>
    </row>
    <row r="44" spans="1:7" ht="16" x14ac:dyDescent="0.2">
      <c r="A44" s="3" t="s">
        <v>52</v>
      </c>
      <c r="B44" s="4">
        <v>0.63600000000000001</v>
      </c>
      <c r="C44" s="4">
        <v>0.26700000000000002</v>
      </c>
      <c r="D44" s="5">
        <v>0</v>
      </c>
      <c r="E44" s="5">
        <v>0</v>
      </c>
      <c r="F44" s="5" t="str">
        <f ca="1">IFERROR(__xludf.DUMMYFUNCTION("REGEXEXTRACT(A44,""[A-Za-z]+"")"),"hate")</f>
        <v>hate</v>
      </c>
      <c r="G44" s="6" t="s">
        <v>139</v>
      </c>
    </row>
    <row r="45" spans="1:7" ht="16" x14ac:dyDescent="0.2">
      <c r="A45" s="3" t="s">
        <v>53</v>
      </c>
      <c r="B45" s="4">
        <v>0.91600000000000004</v>
      </c>
      <c r="C45" s="4">
        <v>0.36899999999999999</v>
      </c>
      <c r="D45" s="5">
        <v>1</v>
      </c>
      <c r="E45" s="5">
        <v>1</v>
      </c>
      <c r="F45" s="5" t="str">
        <f ca="1">IFERROR(__xludf.DUMMYFUNCTION("REGEXEXTRACT(A45,""[A-Za-z]+"")"),"have")</f>
        <v>have</v>
      </c>
      <c r="G45" s="6" t="s">
        <v>4</v>
      </c>
    </row>
    <row r="46" spans="1:7" ht="16" x14ac:dyDescent="0.2">
      <c r="A46" s="3" t="s">
        <v>54</v>
      </c>
      <c r="B46" s="4">
        <v>0.38</v>
      </c>
      <c r="C46" s="4">
        <v>1.2589999999999999</v>
      </c>
      <c r="D46" s="5">
        <v>1</v>
      </c>
      <c r="E46" s="5">
        <v>1</v>
      </c>
      <c r="F46" s="5" t="str">
        <f ca="1">IFERROR(__xludf.DUMMYFUNCTION("REGEXEXTRACT(A46,""[A-Za-z]+"")"),"hear")</f>
        <v>hear</v>
      </c>
      <c r="G46" s="6" t="s">
        <v>4</v>
      </c>
    </row>
    <row r="47" spans="1:7" ht="16" x14ac:dyDescent="0.2">
      <c r="A47" s="3" t="s">
        <v>55</v>
      </c>
      <c r="B47" s="4">
        <v>0.87</v>
      </c>
      <c r="C47" s="4">
        <v>-0.85399999999999998</v>
      </c>
      <c r="D47" s="5">
        <v>0</v>
      </c>
      <c r="E47" s="5">
        <v>1</v>
      </c>
      <c r="F47" s="5" t="str">
        <f ca="1">IFERROR(__xludf.DUMMYFUNCTION("REGEXEXTRACT(A47,""[A-Za-z]+"")"),"hearing")</f>
        <v>hearing</v>
      </c>
      <c r="G47" s="6" t="s">
        <v>4</v>
      </c>
    </row>
    <row r="48" spans="1:7" ht="16" x14ac:dyDescent="0.2">
      <c r="A48" s="3" t="s">
        <v>56</v>
      </c>
      <c r="B48" s="4">
        <v>1.1259999999999999</v>
      </c>
      <c r="C48" s="4">
        <v>-0.745</v>
      </c>
      <c r="D48" s="5">
        <v>1</v>
      </c>
      <c r="E48" s="5">
        <v>0</v>
      </c>
      <c r="F48" s="5" t="str">
        <f ca="1">IFERROR(__xludf.DUMMYFUNCTION("REGEXEXTRACT(A48,""[A-Za-z]+"")"),"help")</f>
        <v>help</v>
      </c>
      <c r="G48" s="6" t="s">
        <v>139</v>
      </c>
    </row>
    <row r="49" spans="1:7" ht="16" x14ac:dyDescent="0.2">
      <c r="A49" s="3" t="s">
        <v>57</v>
      </c>
      <c r="B49" s="4">
        <v>0.38500000000000001</v>
      </c>
      <c r="C49" s="4">
        <v>-0.313</v>
      </c>
      <c r="D49" s="5">
        <v>1</v>
      </c>
      <c r="E49" s="5">
        <v>1</v>
      </c>
      <c r="F49" s="5" t="str">
        <f ca="1">IFERROR(__xludf.DUMMYFUNCTION("REGEXEXTRACT(A49,""[A-Za-z]+"")"),"hide")</f>
        <v>hide</v>
      </c>
      <c r="G49" s="6" t="s">
        <v>4</v>
      </c>
    </row>
    <row r="50" spans="1:7" ht="16" x14ac:dyDescent="0.2">
      <c r="A50" s="3" t="s">
        <v>58</v>
      </c>
      <c r="B50" s="4">
        <v>-6.5000000000000002E-2</v>
      </c>
      <c r="C50" s="4">
        <v>1.298</v>
      </c>
      <c r="D50" s="5">
        <v>1</v>
      </c>
      <c r="E50" s="5">
        <v>0</v>
      </c>
      <c r="F50" s="5" t="str">
        <f ca="1">IFERROR(__xludf.DUMMYFUNCTION("REGEXEXTRACT(A50,""[A-Za-z]+"")"),"hit")</f>
        <v>hit</v>
      </c>
      <c r="G50" s="6" t="s">
        <v>139</v>
      </c>
    </row>
    <row r="51" spans="1:7" ht="16" x14ac:dyDescent="0.2">
      <c r="A51" s="3" t="s">
        <v>59</v>
      </c>
      <c r="B51" s="4">
        <v>-0.20699999999999999</v>
      </c>
      <c r="C51" s="4">
        <v>1.161</v>
      </c>
      <c r="D51" s="5">
        <v>1</v>
      </c>
      <c r="E51" s="5">
        <v>1</v>
      </c>
      <c r="F51" s="5" t="str">
        <f ca="1">IFERROR(__xludf.DUMMYFUNCTION("REGEXEXTRACT(A51,""[A-Za-z]+"")"),"hold")</f>
        <v>hold</v>
      </c>
      <c r="G51" s="6" t="s">
        <v>4</v>
      </c>
    </row>
    <row r="52" spans="1:7" ht="16" x14ac:dyDescent="0.2">
      <c r="A52" s="3" t="s">
        <v>60</v>
      </c>
      <c r="B52" s="4">
        <v>1.0760000000000001</v>
      </c>
      <c r="C52" s="4">
        <v>1.52</v>
      </c>
      <c r="D52" s="5">
        <v>1</v>
      </c>
      <c r="E52" s="5">
        <v>1</v>
      </c>
      <c r="F52" s="5" t="str">
        <f ca="1">IFERROR(__xludf.DUMMYFUNCTION("REGEXEXTRACT(A52,""[A-Za-z]+"")"),"hug")</f>
        <v>hug</v>
      </c>
      <c r="G52" s="6" t="s">
        <v>4</v>
      </c>
    </row>
    <row r="53" spans="1:7" ht="16" x14ac:dyDescent="0.2">
      <c r="A53" s="3" t="s">
        <v>61</v>
      </c>
      <c r="B53" s="4">
        <v>0.57699999999999996</v>
      </c>
      <c r="C53" s="4">
        <v>-0.109</v>
      </c>
      <c r="D53" s="5">
        <v>1</v>
      </c>
      <c r="E53" s="5">
        <v>1</v>
      </c>
      <c r="F53" s="5" t="str">
        <f ca="1">IFERROR(__xludf.DUMMYFUNCTION("REGEXEXTRACT(A53,""[A-Za-z]+"")"),"hurry")</f>
        <v>hurry</v>
      </c>
      <c r="G53" s="6" t="s">
        <v>4</v>
      </c>
    </row>
    <row r="54" spans="1:7" ht="16" x14ac:dyDescent="0.2">
      <c r="A54" s="3" t="s">
        <v>62</v>
      </c>
      <c r="B54" s="4">
        <v>0.32400000000000001</v>
      </c>
      <c r="C54" s="4">
        <v>-1.024</v>
      </c>
      <c r="D54" s="5">
        <v>1</v>
      </c>
      <c r="E54" s="5">
        <v>0</v>
      </c>
      <c r="F54" s="5" t="str">
        <f ca="1">IFERROR(__xludf.DUMMYFUNCTION("REGEXEXTRACT(A54,""[A-Za-z]+"")"),"hurt")</f>
        <v>hurt</v>
      </c>
      <c r="G54" s="6" t="s">
        <v>139</v>
      </c>
    </row>
    <row r="55" spans="1:7" ht="16" x14ac:dyDescent="0.2">
      <c r="A55" s="3" t="s">
        <v>63</v>
      </c>
      <c r="B55" s="4">
        <v>1.452</v>
      </c>
      <c r="C55" s="4">
        <v>4.2999999999999997E-2</v>
      </c>
      <c r="D55" s="5">
        <v>0</v>
      </c>
      <c r="E55" s="5">
        <v>1</v>
      </c>
      <c r="F55" s="5" t="s">
        <v>33</v>
      </c>
      <c r="G55" s="6" t="s">
        <v>4</v>
      </c>
    </row>
    <row r="56" spans="1:7" ht="16" x14ac:dyDescent="0.2">
      <c r="A56" s="3" t="s">
        <v>64</v>
      </c>
      <c r="B56" s="4">
        <v>-0.85699999999999998</v>
      </c>
      <c r="C56" s="4">
        <v>1.6870000000000001</v>
      </c>
      <c r="D56" s="5">
        <v>1</v>
      </c>
      <c r="E56" s="5">
        <v>0</v>
      </c>
      <c r="F56" s="5" t="str">
        <f ca="1">IFERROR(__xludf.DUMMYFUNCTION("REGEXEXTRACT(A56,""[A-Za-z]+"")"),"inject")</f>
        <v>inject</v>
      </c>
      <c r="G56" s="6" t="s">
        <v>139</v>
      </c>
    </row>
    <row r="57" spans="1:7" ht="16" x14ac:dyDescent="0.2">
      <c r="A57" s="3" t="s">
        <v>65</v>
      </c>
      <c r="B57" s="4">
        <v>-0.25800000000000001</v>
      </c>
      <c r="C57" s="4">
        <v>1.2689999999999999</v>
      </c>
      <c r="D57" s="5">
        <v>1</v>
      </c>
      <c r="E57" s="5">
        <v>1</v>
      </c>
      <c r="F57" s="5" t="str">
        <f ca="1">IFERROR(__xludf.DUMMYFUNCTION("REGEXEXTRACT(A57,""[A-Za-z]+"")"),"jump")</f>
        <v>jump</v>
      </c>
      <c r="G57" s="6" t="s">
        <v>4</v>
      </c>
    </row>
    <row r="58" spans="1:7" ht="16" x14ac:dyDescent="0.2">
      <c r="A58" s="3" t="s">
        <v>66</v>
      </c>
      <c r="B58" s="4">
        <v>-0.20799999999999999</v>
      </c>
      <c r="C58" s="4">
        <v>-0.221</v>
      </c>
      <c r="D58" s="5">
        <v>1</v>
      </c>
      <c r="E58" s="5">
        <v>1</v>
      </c>
      <c r="F58" s="5" t="str">
        <f ca="1">IFERROR(__xludf.DUMMYFUNCTION("REGEXEXTRACT(A58,""[A-Za-z]+"")"),"kick")</f>
        <v>kick</v>
      </c>
      <c r="G58" s="6" t="s">
        <v>4</v>
      </c>
    </row>
    <row r="59" spans="1:7" ht="16" x14ac:dyDescent="0.2">
      <c r="A59" s="3" t="s">
        <v>67</v>
      </c>
      <c r="B59" s="4">
        <v>-0.51600000000000001</v>
      </c>
      <c r="C59" s="4">
        <v>1.5149999999999999</v>
      </c>
      <c r="D59" s="5">
        <v>1</v>
      </c>
      <c r="E59" s="5">
        <v>1</v>
      </c>
      <c r="F59" s="5" t="str">
        <f ca="1">IFERROR(__xludf.DUMMYFUNCTION("REGEXEXTRACT(A59,""[A-Za-z]+"")"),"knock")</f>
        <v>knock</v>
      </c>
      <c r="G59" s="6" t="s">
        <v>4</v>
      </c>
    </row>
    <row r="60" spans="1:7" ht="16" x14ac:dyDescent="0.2">
      <c r="A60" s="3" t="s">
        <v>68</v>
      </c>
      <c r="B60" s="4">
        <v>0.59099999999999997</v>
      </c>
      <c r="C60" s="4">
        <v>0.85099999999999998</v>
      </c>
      <c r="D60" s="5">
        <v>1</v>
      </c>
      <c r="E60" s="5">
        <v>1</v>
      </c>
      <c r="F60" s="5" t="str">
        <f ca="1">IFERROR(__xludf.DUMMYFUNCTION("REGEXEXTRACT(A60,""[A-Za-z]+"")"),"laugh")</f>
        <v>laugh</v>
      </c>
      <c r="G60" s="6" t="s">
        <v>4</v>
      </c>
    </row>
    <row r="61" spans="1:7" ht="16" x14ac:dyDescent="0.2">
      <c r="A61" s="3" t="s">
        <v>69</v>
      </c>
      <c r="B61" s="4">
        <v>0.92800000000000005</v>
      </c>
      <c r="C61" s="4">
        <v>0.17199999999999999</v>
      </c>
      <c r="D61" s="5">
        <v>1</v>
      </c>
      <c r="E61" s="5">
        <v>1</v>
      </c>
      <c r="F61" s="5" t="str">
        <f ca="1">IFERROR(__xludf.DUMMYFUNCTION("REGEXEXTRACT(A61,""[A-Za-z]+"")"),"learn")</f>
        <v>learn</v>
      </c>
      <c r="G61" s="6" t="s">
        <v>4</v>
      </c>
    </row>
    <row r="62" spans="1:7" ht="16" x14ac:dyDescent="0.2">
      <c r="A62" s="3" t="s">
        <v>70</v>
      </c>
      <c r="B62" s="4">
        <v>-0.19800000000000001</v>
      </c>
      <c r="C62" s="4">
        <v>-0.154</v>
      </c>
      <c r="D62" s="5">
        <v>1</v>
      </c>
      <c r="E62" s="5">
        <v>1</v>
      </c>
      <c r="F62" s="5" t="str">
        <f ca="1">IFERROR(__xludf.DUMMYFUNCTION("REGEXEXTRACT(A62,""[A-Za-z]+"")"),"leave")</f>
        <v>leave</v>
      </c>
      <c r="G62" s="6" t="s">
        <v>4</v>
      </c>
    </row>
    <row r="63" spans="1:7" ht="16" x14ac:dyDescent="0.2">
      <c r="A63" s="3" t="s">
        <v>71</v>
      </c>
      <c r="B63" s="4">
        <v>1.206</v>
      </c>
      <c r="C63" s="4">
        <v>0.15</v>
      </c>
      <c r="D63" s="5">
        <v>0</v>
      </c>
      <c r="E63" s="5">
        <v>1</v>
      </c>
      <c r="F63" s="5" t="s">
        <v>33</v>
      </c>
      <c r="G63" s="6" t="s">
        <v>4</v>
      </c>
    </row>
    <row r="64" spans="1:7" ht="16" x14ac:dyDescent="0.2">
      <c r="A64" s="3" t="s">
        <v>72</v>
      </c>
      <c r="B64" s="4">
        <v>-0.39600000000000002</v>
      </c>
      <c r="C64" s="4">
        <v>-2.5000000000000001E-2</v>
      </c>
      <c r="D64" s="5">
        <v>1</v>
      </c>
      <c r="E64" s="5">
        <v>0</v>
      </c>
      <c r="F64" s="5" t="str">
        <f ca="1">IFERROR(__xludf.DUMMYFUNCTION("REGEXEXTRACT(A64,""[A-Za-z]+"")"),"lick")</f>
        <v>lick</v>
      </c>
      <c r="G64" s="6" t="s">
        <v>139</v>
      </c>
    </row>
    <row r="65" spans="1:7" ht="16" x14ac:dyDescent="0.2">
      <c r="A65" s="3" t="s">
        <v>73</v>
      </c>
      <c r="B65" s="4">
        <v>1.0629999999999999</v>
      </c>
      <c r="C65" s="4">
        <v>-8.5999999999999993E-2</v>
      </c>
      <c r="D65" s="5">
        <v>0</v>
      </c>
      <c r="E65" s="5">
        <v>1</v>
      </c>
      <c r="F65" s="5" t="str">
        <f ca="1">IFERROR(__xludf.DUMMYFUNCTION("REGEXEXTRACT(A65,""[A-Za-z]+"")"),"like")</f>
        <v>like</v>
      </c>
      <c r="G65" s="6" t="s">
        <v>4</v>
      </c>
    </row>
    <row r="66" spans="1:7" ht="16" x14ac:dyDescent="0.2">
      <c r="A66" s="3" t="s">
        <v>74</v>
      </c>
      <c r="B66" s="4">
        <v>0.54400000000000004</v>
      </c>
      <c r="C66" s="4">
        <v>0.30399999999999999</v>
      </c>
      <c r="D66" s="5">
        <v>1</v>
      </c>
      <c r="E66" s="5">
        <v>1</v>
      </c>
      <c r="F66" s="5" t="s">
        <v>75</v>
      </c>
      <c r="G66" s="6" t="s">
        <v>4</v>
      </c>
    </row>
    <row r="67" spans="1:7" ht="16" x14ac:dyDescent="0.2">
      <c r="A67" s="3" t="s">
        <v>76</v>
      </c>
      <c r="B67" s="4">
        <v>1.2909999999999999</v>
      </c>
      <c r="C67" s="4">
        <v>1.21</v>
      </c>
      <c r="D67" s="5">
        <v>0</v>
      </c>
      <c r="E67" s="5">
        <v>1</v>
      </c>
      <c r="F67" s="5" t="str">
        <f ca="1">IFERROR(__xludf.DUMMYFUNCTION("REGEXEXTRACT(A67,""[A-Za-z]+"")"),"love")</f>
        <v>love</v>
      </c>
      <c r="G67" s="6" t="s">
        <v>4</v>
      </c>
    </row>
    <row r="68" spans="1:7" ht="16" x14ac:dyDescent="0.2">
      <c r="A68" s="3" t="s">
        <v>77</v>
      </c>
      <c r="B68" s="4">
        <v>0.63600000000000001</v>
      </c>
      <c r="C68" s="4">
        <v>-1.2E-2</v>
      </c>
      <c r="D68" s="5">
        <v>1</v>
      </c>
      <c r="E68" s="5">
        <v>1</v>
      </c>
      <c r="F68" s="5" t="str">
        <f ca="1">IFERROR(__xludf.DUMMYFUNCTION("REGEXEXTRACT(A68,""[A-Za-z]+"")"),"make")</f>
        <v>make</v>
      </c>
      <c r="G68" s="6" t="s">
        <v>4</v>
      </c>
    </row>
    <row r="69" spans="1:7" ht="16" x14ac:dyDescent="0.2">
      <c r="A69" s="3" t="s">
        <v>78</v>
      </c>
      <c r="B69" s="4">
        <v>-3.3000000000000002E-2</v>
      </c>
      <c r="C69" s="4">
        <v>0.28199999999999997</v>
      </c>
      <c r="D69" s="5">
        <v>1</v>
      </c>
      <c r="E69" s="5">
        <v>0</v>
      </c>
      <c r="F69" s="5" t="str">
        <f ca="1">IFERROR(__xludf.DUMMYFUNCTION("REGEXEXTRACT(A69,""[A-Za-z]+"")"),"match")</f>
        <v>match</v>
      </c>
      <c r="G69" s="6" t="s">
        <v>139</v>
      </c>
    </row>
    <row r="70" spans="1:7" ht="16" x14ac:dyDescent="0.2">
      <c r="A70" s="3" t="s">
        <v>79</v>
      </c>
      <c r="B70" s="4">
        <v>0.13</v>
      </c>
      <c r="C70" s="4">
        <v>-0.308</v>
      </c>
      <c r="D70" s="5">
        <v>1</v>
      </c>
      <c r="E70" s="5">
        <v>1</v>
      </c>
      <c r="F70" s="5" t="str">
        <f ca="1">IFERROR(__xludf.DUMMYFUNCTION("REGEXEXTRACT(A70,""[A-Za-z]+"")"),"melt")</f>
        <v>melt</v>
      </c>
      <c r="G70" s="6" t="s">
        <v>4</v>
      </c>
    </row>
    <row r="71" spans="1:7" ht="16" x14ac:dyDescent="0.2">
      <c r="A71" s="3" t="s">
        <v>80</v>
      </c>
      <c r="B71" s="4">
        <v>0.16400000000000001</v>
      </c>
      <c r="C71" s="4">
        <v>-5.6000000000000001E-2</v>
      </c>
      <c r="D71" s="5">
        <v>0</v>
      </c>
      <c r="E71" s="5">
        <v>1</v>
      </c>
      <c r="F71" s="5" t="str">
        <f ca="1">IFERROR(__xludf.DUMMYFUNCTION("REGEXEXTRACT(A71,""[A-Za-z]+"")"),"misunderstand")</f>
        <v>misunderstand</v>
      </c>
      <c r="G71" s="6" t="s">
        <v>4</v>
      </c>
    </row>
    <row r="72" spans="1:7" ht="16" x14ac:dyDescent="0.2">
      <c r="A72" s="3" t="s">
        <v>81</v>
      </c>
      <c r="B72" s="4">
        <v>0.65300000000000002</v>
      </c>
      <c r="C72" s="4">
        <v>-0.38500000000000001</v>
      </c>
      <c r="D72" s="5">
        <v>0</v>
      </c>
      <c r="E72" s="5">
        <v>1</v>
      </c>
      <c r="F72" s="5" t="str">
        <f ca="1">IFERROR(__xludf.DUMMYFUNCTION("REGEXEXTRACT(A72,""[A-Za-z]+"")"),"need")</f>
        <v>need</v>
      </c>
      <c r="G72" s="6" t="s">
        <v>4</v>
      </c>
    </row>
    <row r="73" spans="1:7" ht="16" x14ac:dyDescent="0.2">
      <c r="A73" s="3" t="s">
        <v>82</v>
      </c>
      <c r="B73" s="4">
        <v>1.37</v>
      </c>
      <c r="C73" s="4">
        <v>0.17599999999999999</v>
      </c>
      <c r="D73" s="5">
        <v>0</v>
      </c>
      <c r="E73" s="5">
        <v>1</v>
      </c>
      <c r="F73" s="5" t="s">
        <v>33</v>
      </c>
      <c r="G73" s="6" t="s">
        <v>4</v>
      </c>
    </row>
    <row r="74" spans="1:7" ht="16" x14ac:dyDescent="0.2">
      <c r="A74" s="3" t="s">
        <v>83</v>
      </c>
      <c r="B74" s="4">
        <v>0.47</v>
      </c>
      <c r="C74" s="4">
        <v>1.1990000000000001</v>
      </c>
      <c r="D74" s="5">
        <v>1</v>
      </c>
      <c r="E74" s="5">
        <v>1</v>
      </c>
      <c r="F74" s="5" t="str">
        <f ca="1">IFERROR(__xludf.DUMMYFUNCTION("REGEXEXTRACT(A74,""[A-Za-z]+"")"),"open")</f>
        <v>open</v>
      </c>
      <c r="G74" s="6" t="s">
        <v>4</v>
      </c>
    </row>
    <row r="75" spans="1:7" ht="16" x14ac:dyDescent="0.2">
      <c r="A75" s="3" t="s">
        <v>84</v>
      </c>
      <c r="B75" s="4">
        <v>0.33700000000000002</v>
      </c>
      <c r="C75" s="4">
        <v>1.0820000000000001</v>
      </c>
      <c r="D75" s="5">
        <v>1</v>
      </c>
      <c r="E75" s="5">
        <v>1</v>
      </c>
      <c r="F75" s="5" t="s">
        <v>33</v>
      </c>
      <c r="G75" s="6" t="s">
        <v>4</v>
      </c>
    </row>
    <row r="76" spans="1:7" ht="16" x14ac:dyDescent="0.2">
      <c r="A76" s="3" t="s">
        <v>85</v>
      </c>
      <c r="B76" s="4">
        <v>-3.7999999999999999E-2</v>
      </c>
      <c r="C76" s="4">
        <v>1.0680000000000001</v>
      </c>
      <c r="D76" s="5">
        <v>1</v>
      </c>
      <c r="E76" s="5">
        <v>0</v>
      </c>
      <c r="F76" s="5" t="str">
        <f ca="1">IFERROR(__xludf.DUMMYFUNCTION("REGEXEXTRACT(A76,""[A-Za-z]+"")"),"paint")</f>
        <v>paint</v>
      </c>
      <c r="G76" s="6" t="s">
        <v>139</v>
      </c>
    </row>
    <row r="77" spans="1:7" ht="16" x14ac:dyDescent="0.2">
      <c r="A77" s="3" t="s">
        <v>86</v>
      </c>
      <c r="B77" s="4">
        <v>0.88400000000000001</v>
      </c>
      <c r="C77" s="4">
        <v>-0.29399999999999998</v>
      </c>
      <c r="D77" s="5">
        <v>1</v>
      </c>
      <c r="E77" s="5">
        <v>1</v>
      </c>
      <c r="F77" s="5" t="str">
        <f ca="1">IFERROR(__xludf.DUMMYFUNCTION("REGEXEXTRACT(A77,""[A-Za-z]+"")"),"play")</f>
        <v>play</v>
      </c>
      <c r="G77" s="6" t="s">
        <v>4</v>
      </c>
    </row>
    <row r="78" spans="1:7" ht="16" x14ac:dyDescent="0.2">
      <c r="A78" s="3" t="s">
        <v>87</v>
      </c>
      <c r="B78" s="4">
        <v>-0.495</v>
      </c>
      <c r="C78" s="4">
        <v>1.3959999999999999</v>
      </c>
      <c r="D78" s="5">
        <v>1</v>
      </c>
      <c r="E78" s="5">
        <v>0</v>
      </c>
      <c r="F78" s="5" t="str">
        <f ca="1">IFERROR(__xludf.DUMMYFUNCTION("REGEXEXTRACT(A78,""[A-Za-z]+"")"),"pour")</f>
        <v>pour</v>
      </c>
      <c r="G78" s="6" t="s">
        <v>139</v>
      </c>
    </row>
    <row r="79" spans="1:7" ht="16" x14ac:dyDescent="0.2">
      <c r="A79" s="3" t="s">
        <v>88</v>
      </c>
      <c r="B79" s="4">
        <v>0.67600000000000005</v>
      </c>
      <c r="C79" s="4">
        <v>-0.81</v>
      </c>
      <c r="D79" s="5">
        <v>1</v>
      </c>
      <c r="E79" s="5">
        <v>1</v>
      </c>
      <c r="F79" s="5" t="str">
        <f ca="1">IFERROR(__xludf.DUMMYFUNCTION("REGEXEXTRACT(A79,""[A-Za-z]+"")"),"practice")</f>
        <v>practice</v>
      </c>
      <c r="G79" s="6" t="s">
        <v>4</v>
      </c>
    </row>
    <row r="80" spans="1:7" ht="16" x14ac:dyDescent="0.2">
      <c r="A80" s="3" t="s">
        <v>89</v>
      </c>
      <c r="B80" s="4">
        <v>-0.182</v>
      </c>
      <c r="C80" s="4">
        <v>1.7230000000000001</v>
      </c>
      <c r="D80" s="5">
        <v>1</v>
      </c>
      <c r="E80" s="5">
        <v>0</v>
      </c>
      <c r="F80" s="5" t="str">
        <f ca="1">IFERROR(__xludf.DUMMYFUNCTION("REGEXEXTRACT(A80,""[A-Za-z]+"")"),"pull")</f>
        <v>pull</v>
      </c>
      <c r="G80" s="6" t="s">
        <v>139</v>
      </c>
    </row>
    <row r="81" spans="1:7" ht="16" x14ac:dyDescent="0.2">
      <c r="A81" s="3" t="s">
        <v>90</v>
      </c>
      <c r="B81" s="4">
        <v>-0.30499999999999999</v>
      </c>
      <c r="C81" s="4">
        <v>1.9039999999999999</v>
      </c>
      <c r="D81" s="5">
        <v>1</v>
      </c>
      <c r="E81" s="5">
        <v>0</v>
      </c>
      <c r="F81" s="5" t="str">
        <f ca="1">IFERROR(__xludf.DUMMYFUNCTION("REGEXEXTRACT(A81,""[A-Za-z]+"")"),"push")</f>
        <v>push</v>
      </c>
      <c r="G81" s="6" t="s">
        <v>139</v>
      </c>
    </row>
    <row r="82" spans="1:7" ht="16" x14ac:dyDescent="0.2">
      <c r="A82" s="3" t="s">
        <v>91</v>
      </c>
      <c r="B82" s="4">
        <v>0.42799999999999999</v>
      </c>
      <c r="C82" s="4">
        <v>0.03</v>
      </c>
      <c r="D82" s="5">
        <v>1</v>
      </c>
      <c r="E82" s="5">
        <v>0</v>
      </c>
      <c r="F82" s="5" t="str">
        <f ca="1">IFERROR(__xludf.DUMMYFUNCTION("REGEXEXTRACT(A82,""[A-Za-z]+"")"),"put")</f>
        <v>put</v>
      </c>
      <c r="G82" s="6" t="s">
        <v>139</v>
      </c>
    </row>
    <row r="83" spans="1:7" ht="16" x14ac:dyDescent="0.2">
      <c r="A83" s="3" t="s">
        <v>92</v>
      </c>
      <c r="B83" s="4">
        <v>1.254</v>
      </c>
      <c r="C83" s="4">
        <v>0.67400000000000004</v>
      </c>
      <c r="D83" s="5">
        <v>1</v>
      </c>
      <c r="E83" s="5">
        <v>0</v>
      </c>
      <c r="F83" s="5" t="str">
        <f ca="1">IFERROR(__xludf.DUMMYFUNCTION("REGEXEXTRACT(A83,""[A-Za-z]+"")"),"read")</f>
        <v>read</v>
      </c>
      <c r="G83" s="6" t="s">
        <v>139</v>
      </c>
    </row>
    <row r="84" spans="1:7" ht="16" x14ac:dyDescent="0.2">
      <c r="A84" s="3" t="s">
        <v>93</v>
      </c>
      <c r="B84" s="4">
        <v>0.84699999999999998</v>
      </c>
      <c r="C84" s="4">
        <v>-0.68</v>
      </c>
      <c r="D84" s="5">
        <v>0</v>
      </c>
      <c r="E84" s="5">
        <v>1</v>
      </c>
      <c r="F84" s="5" t="str">
        <f ca="1">IFERROR(__xludf.DUMMYFUNCTION("REGEXEXTRACT(A84,""[A-Za-z]+"")"),"remember")</f>
        <v>remember</v>
      </c>
      <c r="G84" s="6" t="s">
        <v>4</v>
      </c>
    </row>
    <row r="85" spans="1:7" ht="16" x14ac:dyDescent="0.2">
      <c r="A85" s="3" t="s">
        <v>94</v>
      </c>
      <c r="B85" s="4">
        <v>0.374</v>
      </c>
      <c r="C85" s="4">
        <v>-0.10199999999999999</v>
      </c>
      <c r="D85" s="5">
        <v>1</v>
      </c>
      <c r="E85" s="5">
        <v>0</v>
      </c>
      <c r="F85" s="5" t="str">
        <f ca="1">IFERROR(__xludf.DUMMYFUNCTION("REGEXEXTRACT(A85,""[A-Za-z]+"")"),"ride")</f>
        <v>ride</v>
      </c>
      <c r="G85" s="6" t="s">
        <v>139</v>
      </c>
    </row>
    <row r="86" spans="1:7" ht="16" x14ac:dyDescent="0.2">
      <c r="A86" s="3" t="s">
        <v>95</v>
      </c>
      <c r="B86" s="4">
        <v>0.32100000000000001</v>
      </c>
      <c r="C86" s="4">
        <v>-0.59099999999999997</v>
      </c>
      <c r="D86" s="5">
        <v>1</v>
      </c>
      <c r="E86" s="5">
        <v>1</v>
      </c>
      <c r="F86" s="5" t="str">
        <f ca="1">IFERROR(__xludf.DUMMYFUNCTION("REGEXEXTRACT(A86,""[A-Za-z]+"")"),"run")</f>
        <v>run</v>
      </c>
      <c r="G86" s="6" t="s">
        <v>4</v>
      </c>
    </row>
    <row r="87" spans="1:7" ht="16" x14ac:dyDescent="0.2">
      <c r="A87" s="3" t="s">
        <v>96</v>
      </c>
      <c r="B87" s="4">
        <v>0.77500000000000002</v>
      </c>
      <c r="C87" s="4">
        <v>-0.63200000000000001</v>
      </c>
      <c r="D87" s="5">
        <v>0</v>
      </c>
      <c r="E87" s="5">
        <v>1</v>
      </c>
      <c r="F87" s="5" t="s">
        <v>33</v>
      </c>
      <c r="G87" s="6" t="s">
        <v>4</v>
      </c>
    </row>
    <row r="88" spans="1:7" ht="16" x14ac:dyDescent="0.2">
      <c r="A88" s="3" t="s">
        <v>97</v>
      </c>
      <c r="B88" s="4">
        <v>0.54</v>
      </c>
      <c r="C88" s="4">
        <v>-0.69</v>
      </c>
      <c r="D88" s="5">
        <v>1</v>
      </c>
      <c r="E88" s="5">
        <v>1</v>
      </c>
      <c r="F88" s="5" t="str">
        <f ca="1">IFERROR(__xludf.DUMMYFUNCTION("REGEXEXTRACT(A88,""[A-Za-z]+"")"),"save")</f>
        <v>save</v>
      </c>
      <c r="G88" s="6" t="s">
        <v>4</v>
      </c>
    </row>
    <row r="89" spans="1:7" ht="16" x14ac:dyDescent="0.2">
      <c r="A89" s="3" t="s">
        <v>98</v>
      </c>
      <c r="B89" s="4">
        <v>1.1890000000000001</v>
      </c>
      <c r="C89" s="4">
        <v>0.89600000000000002</v>
      </c>
      <c r="D89" s="5">
        <v>1</v>
      </c>
      <c r="E89" s="5">
        <v>0</v>
      </c>
      <c r="F89" s="5" t="str">
        <f ca="1">IFERROR(__xludf.DUMMYFUNCTION("REGEXEXTRACT(A89,""[A-Za-z]+"")"),"see")</f>
        <v>see</v>
      </c>
      <c r="G89" s="6" t="s">
        <v>139</v>
      </c>
    </row>
    <row r="90" spans="1:7" ht="16" x14ac:dyDescent="0.2">
      <c r="A90" s="3" t="s">
        <v>99</v>
      </c>
      <c r="B90" s="4">
        <v>0.505</v>
      </c>
      <c r="C90" s="4">
        <v>0.60299999999999998</v>
      </c>
      <c r="D90" s="5">
        <v>1</v>
      </c>
      <c r="E90" s="5">
        <v>1</v>
      </c>
      <c r="F90" s="5" t="s">
        <v>100</v>
      </c>
      <c r="G90" s="6" t="s">
        <v>4</v>
      </c>
    </row>
    <row r="91" spans="1:7" ht="16" x14ac:dyDescent="0.2">
      <c r="A91" s="3" t="s">
        <v>101</v>
      </c>
      <c r="B91" s="4">
        <v>0.78800000000000003</v>
      </c>
      <c r="C91" s="4">
        <v>-0.59399999999999997</v>
      </c>
      <c r="D91" s="5">
        <v>1</v>
      </c>
      <c r="E91" s="5">
        <v>0</v>
      </c>
      <c r="F91" s="5" t="str">
        <f ca="1">IFERROR(__xludf.DUMMYFUNCTION("REGEXEXTRACT(A91,""[A-Za-z]+"")"),"share")</f>
        <v>share</v>
      </c>
      <c r="G91" s="6" t="s">
        <v>139</v>
      </c>
    </row>
    <row r="92" spans="1:7" ht="16" x14ac:dyDescent="0.2">
      <c r="A92" s="3" t="s">
        <v>102</v>
      </c>
      <c r="B92" s="4">
        <v>0.45600000000000002</v>
      </c>
      <c r="C92" s="4">
        <v>-0.32300000000000001</v>
      </c>
      <c r="D92" s="5">
        <v>1</v>
      </c>
      <c r="E92" s="5">
        <v>1</v>
      </c>
      <c r="F92" s="5" t="str">
        <f ca="1">IFERROR(__xludf.DUMMYFUNCTION("REGEXEXTRACT(A92,""[A-Za-z]+"")"),"shop")</f>
        <v>shop</v>
      </c>
      <c r="G92" s="6" t="s">
        <v>4</v>
      </c>
    </row>
    <row r="93" spans="1:7" ht="16" x14ac:dyDescent="0.2">
      <c r="A93" s="3" t="s">
        <v>103</v>
      </c>
      <c r="B93" s="4">
        <v>0.48499999999999999</v>
      </c>
      <c r="C93" s="4">
        <v>-0.19</v>
      </c>
      <c r="D93" s="5">
        <v>1</v>
      </c>
      <c r="E93" s="5">
        <v>0</v>
      </c>
      <c r="F93" s="5" t="str">
        <f ca="1">IFERROR(__xludf.DUMMYFUNCTION("REGEXEXTRACT(A93,""[A-Za-z]+"")"),"show")</f>
        <v>show</v>
      </c>
      <c r="G93" s="6" t="s">
        <v>139</v>
      </c>
    </row>
    <row r="94" spans="1:7" ht="16" x14ac:dyDescent="0.2">
      <c r="A94" s="3" t="s">
        <v>104</v>
      </c>
      <c r="B94" s="4">
        <v>0.80700000000000005</v>
      </c>
      <c r="C94" s="4">
        <v>0.27500000000000002</v>
      </c>
      <c r="D94" s="5">
        <v>1</v>
      </c>
      <c r="E94" s="5">
        <v>1</v>
      </c>
      <c r="F94" s="5" t="str">
        <f ca="1">IFERROR(__xludf.DUMMYFUNCTION("REGEXEXTRACT(A94,""[A-Za-z]+"")"),"sit")</f>
        <v>sit</v>
      </c>
      <c r="G94" s="6" t="s">
        <v>4</v>
      </c>
    </row>
    <row r="95" spans="1:7" ht="16" x14ac:dyDescent="0.2">
      <c r="A95" s="3" t="s">
        <v>105</v>
      </c>
      <c r="B95" s="4">
        <v>-1.026</v>
      </c>
      <c r="C95" s="4">
        <v>-0.24399999999999999</v>
      </c>
      <c r="D95" s="5">
        <v>1</v>
      </c>
      <c r="E95" s="5">
        <v>1</v>
      </c>
      <c r="F95" s="5" t="str">
        <f ca="1">IFERROR(__xludf.DUMMYFUNCTION("REGEXEXTRACT(A95,""[A-Za-z]+"")"),"skate")</f>
        <v>skate</v>
      </c>
      <c r="G95" s="6" t="s">
        <v>4</v>
      </c>
    </row>
    <row r="96" spans="1:7" ht="16" x14ac:dyDescent="0.2">
      <c r="A96" s="3" t="s">
        <v>106</v>
      </c>
      <c r="B96" s="4">
        <v>1.1830000000000001</v>
      </c>
      <c r="C96" s="4">
        <v>1.03</v>
      </c>
      <c r="D96" s="5">
        <v>1</v>
      </c>
      <c r="E96" s="5">
        <v>1</v>
      </c>
      <c r="F96" s="5" t="str">
        <f ca="1">IFERROR(__xludf.DUMMYFUNCTION("REGEXEXTRACT(A96,""[A-Za-z]+"")"),"sleep")</f>
        <v>sleep</v>
      </c>
      <c r="G96" s="6" t="s">
        <v>4</v>
      </c>
    </row>
    <row r="97" spans="1:7" ht="16" x14ac:dyDescent="0.2">
      <c r="A97" s="3" t="s">
        <v>107</v>
      </c>
      <c r="B97" s="4">
        <v>-0.57999999999999996</v>
      </c>
      <c r="C97" s="4">
        <v>1.0860000000000001</v>
      </c>
      <c r="D97" s="5">
        <v>1</v>
      </c>
      <c r="E97" s="5">
        <v>1</v>
      </c>
      <c r="F97" s="5" t="str">
        <f ca="1">IFERROR(__xludf.DUMMYFUNCTION("REGEXEXTRACT(A97,""[A-Za-z]+"")"),"slide")</f>
        <v>slide</v>
      </c>
      <c r="G97" s="6" t="s">
        <v>4</v>
      </c>
    </row>
    <row r="98" spans="1:7" ht="16" x14ac:dyDescent="0.2">
      <c r="A98" s="3" t="s">
        <v>108</v>
      </c>
      <c r="B98" s="4">
        <v>-3.2000000000000001E-2</v>
      </c>
      <c r="C98" s="4">
        <v>0.32200000000000001</v>
      </c>
      <c r="D98" s="5">
        <v>1</v>
      </c>
      <c r="E98" s="5">
        <v>0</v>
      </c>
      <c r="F98" s="5" t="str">
        <f ca="1">IFERROR(__xludf.DUMMYFUNCTION("REGEXEXTRACT(A98,""[A-Za-z]+"")"),"spill")</f>
        <v>spill</v>
      </c>
      <c r="G98" s="6" t="s">
        <v>139</v>
      </c>
    </row>
    <row r="99" spans="1:7" ht="16" x14ac:dyDescent="0.2">
      <c r="A99" s="3" t="s">
        <v>109</v>
      </c>
      <c r="B99" s="4">
        <v>0.54600000000000004</v>
      </c>
      <c r="C99" s="4">
        <v>0.46200000000000002</v>
      </c>
      <c r="D99" s="5">
        <v>1</v>
      </c>
      <c r="E99" s="5">
        <v>1</v>
      </c>
      <c r="F99" s="5" t="str">
        <f ca="1">IFERROR(__xludf.DUMMYFUNCTION("REGEXEXTRACT(A99,""[A-Za-z]+"")"),"stand")</f>
        <v>stand</v>
      </c>
      <c r="G99" s="6" t="s">
        <v>4</v>
      </c>
    </row>
    <row r="100" spans="1:7" ht="16" x14ac:dyDescent="0.2">
      <c r="A100" s="3" t="s">
        <v>110</v>
      </c>
      <c r="B100" s="4">
        <v>0.85499999999999998</v>
      </c>
      <c r="C100" s="4">
        <v>0.23899999999999999</v>
      </c>
      <c r="D100" s="5">
        <v>1</v>
      </c>
      <c r="E100" s="5">
        <v>1</v>
      </c>
      <c r="F100" s="5" t="str">
        <f ca="1">IFERROR(__xludf.DUMMYFUNCTION("REGEXEXTRACT(A100,""[A-Za-z]+"")"),"stay")</f>
        <v>stay</v>
      </c>
      <c r="G100" s="6" t="s">
        <v>4</v>
      </c>
    </row>
    <row r="101" spans="1:7" ht="16" x14ac:dyDescent="0.2">
      <c r="A101" s="3" t="s">
        <v>111</v>
      </c>
      <c r="B101" s="4">
        <v>0.86199999999999999</v>
      </c>
      <c r="C101" s="4">
        <v>0.29599999999999999</v>
      </c>
      <c r="D101" s="5">
        <v>1</v>
      </c>
      <c r="E101" s="5">
        <v>1</v>
      </c>
      <c r="F101" s="5" t="str">
        <f ca="1">IFERROR(__xludf.DUMMYFUNCTION("REGEXEXTRACT(A101,""[A-Za-z]+"")"),"stop")</f>
        <v>stop</v>
      </c>
      <c r="G101" s="6" t="s">
        <v>4</v>
      </c>
    </row>
    <row r="102" spans="1:7" ht="16" x14ac:dyDescent="0.2">
      <c r="A102" s="3" t="s">
        <v>112</v>
      </c>
      <c r="B102" s="4">
        <v>-0.47399999999999998</v>
      </c>
      <c r="C102" s="4">
        <v>0.64700000000000002</v>
      </c>
      <c r="D102" s="5">
        <v>1</v>
      </c>
      <c r="E102" s="5">
        <v>1</v>
      </c>
      <c r="F102" s="5" t="str">
        <f ca="1">IFERROR(__xludf.DUMMYFUNCTION("REGEXEXTRACT(A102,""[A-Za-z]+"")"),"sweep")</f>
        <v>sweep</v>
      </c>
      <c r="G102" s="6" t="s">
        <v>4</v>
      </c>
    </row>
    <row r="103" spans="1:7" ht="16" x14ac:dyDescent="0.2">
      <c r="A103" s="3" t="s">
        <v>113</v>
      </c>
      <c r="B103" s="4">
        <v>8.0000000000000002E-3</v>
      </c>
      <c r="C103" s="4">
        <v>0.26500000000000001</v>
      </c>
      <c r="D103" s="5">
        <v>1</v>
      </c>
      <c r="E103" s="5">
        <v>1</v>
      </c>
      <c r="F103" s="5" t="str">
        <f ca="1">IFERROR(__xludf.DUMMYFUNCTION("REGEXEXTRACT(A103,""[A-Za-z]+"")"),"swim")</f>
        <v>swim</v>
      </c>
      <c r="G103" s="6" t="s">
        <v>4</v>
      </c>
    </row>
    <row r="104" spans="1:7" ht="16" x14ac:dyDescent="0.2">
      <c r="A104" s="3" t="s">
        <v>114</v>
      </c>
      <c r="B104" s="4">
        <v>-0.223</v>
      </c>
      <c r="C104" s="4">
        <v>0.97699999999999998</v>
      </c>
      <c r="D104" s="5">
        <v>1</v>
      </c>
      <c r="E104" s="5">
        <v>0</v>
      </c>
      <c r="F104" s="5" t="s">
        <v>115</v>
      </c>
      <c r="G104" s="6" t="s">
        <v>139</v>
      </c>
    </row>
    <row r="105" spans="1:7" ht="16" x14ac:dyDescent="0.2">
      <c r="A105" s="3" t="s">
        <v>116</v>
      </c>
      <c r="B105" s="4">
        <v>0.45300000000000001</v>
      </c>
      <c r="C105" s="4">
        <v>0.88500000000000001</v>
      </c>
      <c r="D105" s="5">
        <v>1</v>
      </c>
      <c r="E105" s="5">
        <v>0</v>
      </c>
      <c r="F105" s="5" t="str">
        <f ca="1">IFERROR(__xludf.DUMMYFUNCTION("REGEXEXTRACT(A105,""[A-Za-z]+"")"),"take")</f>
        <v>take</v>
      </c>
      <c r="G105" s="6" t="s">
        <v>139</v>
      </c>
    </row>
    <row r="106" spans="1:7" ht="16" x14ac:dyDescent="0.2">
      <c r="A106" s="3" t="s">
        <v>117</v>
      </c>
      <c r="B106" s="4">
        <v>-0.58599999999999997</v>
      </c>
      <c r="C106" s="4">
        <v>0.161</v>
      </c>
      <c r="D106" s="5">
        <v>1</v>
      </c>
      <c r="E106" s="5">
        <v>1</v>
      </c>
      <c r="F106" s="5" t="s">
        <v>33</v>
      </c>
      <c r="G106" s="6" t="s">
        <v>4</v>
      </c>
    </row>
    <row r="107" spans="1:7" ht="16" x14ac:dyDescent="0.2">
      <c r="A107" s="3" t="s">
        <v>19</v>
      </c>
      <c r="B107" s="4">
        <v>0.48099999999999998</v>
      </c>
      <c r="C107" s="4">
        <v>-3.2000000000000001E-2</v>
      </c>
      <c r="D107" s="5">
        <v>1</v>
      </c>
      <c r="E107" s="5">
        <v>1</v>
      </c>
      <c r="F107" s="5" t="str">
        <f ca="1">IFERROR(__xludf.DUMMYFUNCTION("REGEXEXTRACT(A107,""[A-Za-z]+"")"),"talk")</f>
        <v>talk</v>
      </c>
      <c r="G107" s="6" t="s">
        <v>4</v>
      </c>
    </row>
    <row r="108" spans="1:7" ht="16" x14ac:dyDescent="0.2">
      <c r="A108" s="3" t="s">
        <v>118</v>
      </c>
      <c r="B108" s="4">
        <v>0.22700000000000001</v>
      </c>
      <c r="C108" s="4">
        <v>-0.68400000000000005</v>
      </c>
      <c r="D108" s="5">
        <v>1</v>
      </c>
      <c r="E108" s="5">
        <v>0</v>
      </c>
      <c r="F108" s="5" t="str">
        <f ca="1">IFERROR(__xludf.DUMMYFUNCTION("REGEXEXTRACT(A108,""[A-Za-z]+"")"),"teach")</f>
        <v>teach</v>
      </c>
      <c r="G108" s="6" t="s">
        <v>139</v>
      </c>
    </row>
    <row r="109" spans="1:7" ht="16" x14ac:dyDescent="0.2">
      <c r="A109" s="3" t="s">
        <v>119</v>
      </c>
      <c r="B109" s="4">
        <v>-0.75700000000000001</v>
      </c>
      <c r="C109" s="4">
        <v>2.1040000000000001</v>
      </c>
      <c r="D109" s="5">
        <v>0</v>
      </c>
      <c r="E109" s="5">
        <v>1</v>
      </c>
      <c r="F109" s="5" t="str">
        <f ca="1">IFERROR(__xludf.DUMMYFUNCTION("REGEXEXTRACT(A109,""[A-Za-z]+"")"),"tear")</f>
        <v>tear</v>
      </c>
      <c r="G109" s="6" t="s">
        <v>4</v>
      </c>
    </row>
    <row r="110" spans="1:7" ht="16" x14ac:dyDescent="0.2">
      <c r="A110" s="3" t="s">
        <v>120</v>
      </c>
      <c r="B110" s="4">
        <v>-3.3000000000000002E-2</v>
      </c>
      <c r="C110" s="4">
        <v>1.613</v>
      </c>
      <c r="D110" s="5">
        <v>1</v>
      </c>
      <c r="E110" s="5">
        <v>1</v>
      </c>
      <c r="F110" s="5" t="str">
        <f ca="1">IFERROR(__xludf.DUMMYFUNCTION("REGEXEXTRACT(A110,""[A-Za-z]+"")"),"tear")</f>
        <v>tear</v>
      </c>
      <c r="G110" s="6" t="s">
        <v>4</v>
      </c>
    </row>
    <row r="111" spans="1:7" ht="16" x14ac:dyDescent="0.2">
      <c r="A111" s="3" t="s">
        <v>121</v>
      </c>
      <c r="B111" s="4">
        <v>0.95699999999999996</v>
      </c>
      <c r="C111" s="4">
        <v>1.431</v>
      </c>
      <c r="D111" s="5">
        <v>1</v>
      </c>
      <c r="E111" s="5">
        <v>0</v>
      </c>
      <c r="F111" s="5" t="str">
        <f ca="1">IFERROR(__xludf.DUMMYFUNCTION("REGEXEXTRACT(A111,""[A-Za-z]+"")"),"tell")</f>
        <v>tell</v>
      </c>
      <c r="G111" s="6" t="s">
        <v>139</v>
      </c>
    </row>
    <row r="112" spans="1:7" ht="16" x14ac:dyDescent="0.2">
      <c r="A112" s="3" t="s">
        <v>122</v>
      </c>
      <c r="B112" s="4">
        <v>0.94499999999999995</v>
      </c>
      <c r="C112" s="4">
        <v>1.7809999999999999</v>
      </c>
      <c r="D112" s="5">
        <v>0</v>
      </c>
      <c r="E112" s="5">
        <v>1</v>
      </c>
      <c r="F112" s="5" t="str">
        <f ca="1">IFERROR(__xludf.DUMMYFUNCTION("REGEXEXTRACT(A112,""[A-Za-z]+"")"),"think")</f>
        <v>think</v>
      </c>
      <c r="G112" s="6" t="s">
        <v>4</v>
      </c>
    </row>
    <row r="113" spans="1:7" ht="16" x14ac:dyDescent="0.2">
      <c r="A113" s="3" t="s">
        <v>123</v>
      </c>
      <c r="B113" s="4">
        <v>-0.40699999999999997</v>
      </c>
      <c r="C113" s="4">
        <v>1.238</v>
      </c>
      <c r="D113" s="5">
        <v>1</v>
      </c>
      <c r="E113" s="5">
        <v>0</v>
      </c>
      <c r="F113" s="5" t="str">
        <f ca="1">IFERROR(__xludf.DUMMYFUNCTION("REGEXEXTRACT(A113,""[A-Za-z]+"")"),"throw")</f>
        <v>throw</v>
      </c>
      <c r="G113" s="6" t="s">
        <v>139</v>
      </c>
    </row>
    <row r="114" spans="1:7" ht="16" x14ac:dyDescent="0.2">
      <c r="A114" s="3" t="s">
        <v>124</v>
      </c>
      <c r="B114" s="4">
        <v>0.623</v>
      </c>
      <c r="C114" s="4">
        <v>1.4259999999999999</v>
      </c>
      <c r="D114" s="5">
        <v>1</v>
      </c>
      <c r="E114" s="5">
        <v>0</v>
      </c>
      <c r="F114" s="5" t="str">
        <f ca="1">IFERROR(__xludf.DUMMYFUNCTION("REGEXEXTRACT(A114,""[A-Za-z]+"")"),"touch")</f>
        <v>touch</v>
      </c>
      <c r="G114" s="6" t="s">
        <v>139</v>
      </c>
    </row>
    <row r="115" spans="1:7" ht="16" x14ac:dyDescent="0.2">
      <c r="A115" s="3" t="s">
        <v>125</v>
      </c>
      <c r="B115" s="4">
        <v>-0.19500000000000001</v>
      </c>
      <c r="C115" s="4">
        <v>1.26</v>
      </c>
      <c r="D115" s="5">
        <v>1</v>
      </c>
      <c r="E115" s="5">
        <v>1</v>
      </c>
      <c r="F115" s="5" t="s">
        <v>33</v>
      </c>
      <c r="G115" s="6" t="s">
        <v>4</v>
      </c>
    </row>
    <row r="116" spans="1:7" ht="16" x14ac:dyDescent="0.2">
      <c r="A116" s="3" t="s">
        <v>126</v>
      </c>
      <c r="B116" s="4">
        <v>0.95199999999999996</v>
      </c>
      <c r="C116" s="4">
        <v>0.92500000000000004</v>
      </c>
      <c r="D116" s="5">
        <v>0</v>
      </c>
      <c r="E116" s="5">
        <v>1</v>
      </c>
      <c r="F116" s="5" t="str">
        <f ca="1">IFERROR(__xludf.DUMMYFUNCTION("REGEXEXTRACT(A116,""[A-Za-z]+"")"),"understand")</f>
        <v>understand</v>
      </c>
      <c r="G116" s="6" t="s">
        <v>4</v>
      </c>
    </row>
    <row r="117" spans="1:7" ht="16" x14ac:dyDescent="0.2">
      <c r="A117" s="3" t="s">
        <v>127</v>
      </c>
      <c r="B117" s="4">
        <v>-0.24299999999999999</v>
      </c>
      <c r="C117" s="4">
        <v>0.748</v>
      </c>
      <c r="D117" s="5">
        <v>1</v>
      </c>
      <c r="E117" s="5">
        <v>0</v>
      </c>
      <c r="F117" s="5" t="str">
        <f ca="1">IFERROR(__xludf.DUMMYFUNCTION("REGEXEXTRACT(A117,""[A-Za-z]+"")"),"vacuum")</f>
        <v>vacuum</v>
      </c>
      <c r="G117" s="6" t="s">
        <v>139</v>
      </c>
    </row>
    <row r="118" spans="1:7" ht="16" x14ac:dyDescent="0.2">
      <c r="A118" s="3" t="s">
        <v>128</v>
      </c>
      <c r="B118" s="4">
        <v>0.76800000000000002</v>
      </c>
      <c r="C118" s="4">
        <v>-0.376</v>
      </c>
      <c r="D118" s="5">
        <v>1</v>
      </c>
      <c r="E118" s="5">
        <v>1</v>
      </c>
      <c r="F118" s="5" t="str">
        <f ca="1">IFERROR(__xludf.DUMMYFUNCTION("REGEXEXTRACT(A118,""[A-Za-z]+"")"),"wait")</f>
        <v>wait</v>
      </c>
      <c r="G118" s="6" t="s">
        <v>4</v>
      </c>
    </row>
    <row r="119" spans="1:7" ht="16" x14ac:dyDescent="0.2">
      <c r="A119" s="3" t="s">
        <v>129</v>
      </c>
      <c r="B119" s="4">
        <v>1.0860000000000001</v>
      </c>
      <c r="C119" s="4">
        <v>0.85299999999999998</v>
      </c>
      <c r="D119" s="5">
        <v>1</v>
      </c>
      <c r="E119" s="5">
        <v>1</v>
      </c>
      <c r="F119" s="5" t="str">
        <f ca="1">IFERROR(__xludf.DUMMYFUNCTION("REGEXEXTRACT(A119,""[A-Za-z]+"")"),"walk")</f>
        <v>walk</v>
      </c>
      <c r="G119" s="6" t="s">
        <v>4</v>
      </c>
    </row>
    <row r="120" spans="1:7" ht="16" x14ac:dyDescent="0.2">
      <c r="A120" s="3" t="s">
        <v>130</v>
      </c>
      <c r="B120" s="4">
        <v>0.94899999999999995</v>
      </c>
      <c r="C120" s="4">
        <v>0.75900000000000001</v>
      </c>
      <c r="D120" s="5">
        <v>0</v>
      </c>
      <c r="E120" s="5">
        <v>1</v>
      </c>
      <c r="F120" s="5" t="str">
        <f ca="1">IFERROR(__xludf.DUMMYFUNCTION("REGEXEXTRACT(A120,""[A-Za-z]+"")"),"want")</f>
        <v>want</v>
      </c>
      <c r="G120" s="6" t="s">
        <v>4</v>
      </c>
    </row>
    <row r="121" spans="1:7" ht="16" x14ac:dyDescent="0.2">
      <c r="A121" s="3" t="s">
        <v>131</v>
      </c>
      <c r="B121" s="4">
        <v>0.82099999999999995</v>
      </c>
      <c r="C121" s="4">
        <v>0.91200000000000003</v>
      </c>
      <c r="D121" s="5">
        <v>1</v>
      </c>
      <c r="E121" s="5">
        <v>1</v>
      </c>
      <c r="F121" s="5" t="str">
        <f ca="1">IFERROR(__xludf.DUMMYFUNCTION("REGEXEXTRACT(A121,""[A-Za-z]+"")"),"wash")</f>
        <v>wash</v>
      </c>
      <c r="G121" s="6" t="s">
        <v>4</v>
      </c>
    </row>
    <row r="122" spans="1:7" ht="16" x14ac:dyDescent="0.2">
      <c r="A122" s="3" t="s">
        <v>132</v>
      </c>
      <c r="B122" s="4">
        <v>1.0999999999999999E-2</v>
      </c>
      <c r="C122" s="4">
        <v>1.399</v>
      </c>
      <c r="D122" s="5">
        <v>1</v>
      </c>
      <c r="E122" s="5">
        <v>1</v>
      </c>
      <c r="F122" s="5" t="s">
        <v>33</v>
      </c>
      <c r="G122" s="6" t="s">
        <v>4</v>
      </c>
    </row>
    <row r="123" spans="1:7" ht="16" x14ac:dyDescent="0.2">
      <c r="A123" s="3" t="s">
        <v>133</v>
      </c>
      <c r="B123" s="4">
        <v>0.11600000000000001</v>
      </c>
      <c r="C123" s="4">
        <v>1.389</v>
      </c>
      <c r="D123" s="5">
        <v>1</v>
      </c>
      <c r="E123" s="5">
        <v>1</v>
      </c>
      <c r="F123" s="5" t="s">
        <v>33</v>
      </c>
      <c r="G123" s="6" t="s">
        <v>4</v>
      </c>
    </row>
    <row r="124" spans="1:7" ht="16" x14ac:dyDescent="0.2">
      <c r="A124" s="3" t="s">
        <v>134</v>
      </c>
      <c r="B124" s="4">
        <v>0.75600000000000001</v>
      </c>
      <c r="C124" s="4">
        <v>-0.57399999999999995</v>
      </c>
      <c r="D124" s="5">
        <v>1</v>
      </c>
      <c r="E124" s="5">
        <v>1</v>
      </c>
      <c r="F124" s="5" t="str">
        <f ca="1">IFERROR(__xludf.DUMMYFUNCTION("REGEXEXTRACT(A124,""[A-Za-z]+"")"),"watch")</f>
        <v>watch</v>
      </c>
      <c r="G124" s="6" t="s">
        <v>4</v>
      </c>
    </row>
    <row r="125" spans="1:7" ht="16" x14ac:dyDescent="0.2">
      <c r="A125" s="3" t="s">
        <v>135</v>
      </c>
      <c r="B125" s="4">
        <v>1.0249999999999999</v>
      </c>
      <c r="C125" s="4">
        <v>-0.89300000000000002</v>
      </c>
      <c r="D125" s="5">
        <v>1</v>
      </c>
      <c r="E125" s="5">
        <v>1</v>
      </c>
      <c r="F125" s="5" t="str">
        <f ca="1">IFERROR(__xludf.DUMMYFUNCTION("REGEXEXTRACT(A125,""[A-Za-z]+"")"),"will")</f>
        <v>will</v>
      </c>
      <c r="G125" s="6" t="s">
        <v>4</v>
      </c>
    </row>
    <row r="126" spans="1:7" ht="16" x14ac:dyDescent="0.2">
      <c r="A126" s="3" t="s">
        <v>136</v>
      </c>
      <c r="B126" s="4">
        <v>1.3009999999999999</v>
      </c>
      <c r="C126" s="4">
        <v>-0.54900000000000004</v>
      </c>
      <c r="D126" s="5">
        <v>1</v>
      </c>
      <c r="E126" s="5">
        <v>1</v>
      </c>
      <c r="F126" s="5" t="str">
        <f ca="1">IFERROR(__xludf.DUMMYFUNCTION("REGEXEXTRACT(A126,""[A-Za-z]+"")"),"work")</f>
        <v>work</v>
      </c>
      <c r="G126" s="6" t="s">
        <v>4</v>
      </c>
    </row>
    <row r="127" spans="1:7" ht="16" x14ac:dyDescent="0.2">
      <c r="A127" s="3" t="s">
        <v>137</v>
      </c>
      <c r="B127" s="4">
        <v>0.78500000000000003</v>
      </c>
      <c r="C127" s="4">
        <v>1.821</v>
      </c>
      <c r="D127" s="5">
        <v>1</v>
      </c>
      <c r="E127" s="5">
        <v>0</v>
      </c>
      <c r="F127" s="5" t="str">
        <f ca="1">IFERROR(__xludf.DUMMYFUNCTION("REGEXEXTRACT(A127,""[A-Za-z]+"")"),"write")</f>
        <v>write</v>
      </c>
      <c r="G127" s="6" t="s">
        <v>139</v>
      </c>
    </row>
    <row r="128" spans="1:7" ht="15.75" customHeight="1" x14ac:dyDescent="0.2">
      <c r="A128" s="3" t="s">
        <v>138</v>
      </c>
      <c r="B128" s="4">
        <v>-0.85699999999999998</v>
      </c>
      <c r="C128" s="4">
        <v>1.6870000000000001</v>
      </c>
      <c r="D128" s="5">
        <v>1</v>
      </c>
      <c r="E128" s="5">
        <v>0</v>
      </c>
      <c r="F128" s="5" t="str">
        <f ca="1">IFERROR(__xludf.DUMMYFUNCTION("REGEXEXTRACT(A56,""[A-Za-z]+"")"),"inject")</f>
        <v>inject</v>
      </c>
      <c r="G128" s="6" t="s">
        <v>139</v>
      </c>
    </row>
  </sheetData>
  <autoFilter ref="A1:G12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Allison Fitch</cp:lastModifiedBy>
  <dcterms:modified xsi:type="dcterms:W3CDTF">2024-12-27T13:49:57Z</dcterms:modified>
</cp:coreProperties>
</file>