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ropbox/FIT-UAT-2025-3/MCC_3A_2025_3/TecnicasCienciasComputacionales/NaiveBayes/"/>
    </mc:Choice>
  </mc:AlternateContent>
  <xr:revisionPtr revIDLastSave="0" documentId="13_ncr:1_{D3AA61BC-BDC4-7C4D-812B-72E78815C159}" xr6:coauthVersionLast="47" xr6:coauthVersionMax="47" xr10:uidLastSave="{00000000-0000-0000-0000-000000000000}"/>
  <bookViews>
    <workbookView xWindow="0" yWindow="740" windowWidth="34560" windowHeight="21600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1" l="1"/>
  <c r="E37" i="1"/>
  <c r="E35" i="1"/>
  <c r="E34" i="1"/>
  <c r="E32" i="1"/>
  <c r="E31" i="1"/>
  <c r="E67" i="1"/>
  <c r="N18" i="2"/>
  <c r="K16" i="2"/>
  <c r="I16" i="2"/>
  <c r="G16" i="2"/>
  <c r="E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D38" i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71" i="1"/>
</calcChain>
</file>

<file path=xl/sharedStrings.xml><?xml version="1.0" encoding="utf-8"?>
<sst xmlns="http://schemas.openxmlformats.org/spreadsheetml/2006/main" count="185" uniqueCount="61">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</sst>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abSelected="1" topLeftCell="C51" zoomScale="140" zoomScaleNormal="140" workbookViewId="0">
      <selection activeCell="M73" sqref="M73"/>
    </sheetView>
  </sheetViews>
  <sheetFormatPr baseColWidth="10" defaultColWidth="11.5" defaultRowHeight="16" x14ac:dyDescent="0.2"/>
  <cols>
    <col min="1" max="1" width="11.5" style="1"/>
    <col min="2" max="2" width="21.83203125" style="1" bestFit="1" customWidth="1"/>
    <col min="3" max="3" width="13.33203125" style="1" bestFit="1" customWidth="1"/>
    <col min="4" max="4" width="12.5" style="1" bestFit="1" customWidth="1"/>
    <col min="5" max="5" width="12.6640625" style="1" bestFit="1" customWidth="1"/>
    <col min="6" max="6" width="13.1640625" style="1" customWidth="1"/>
    <col min="7" max="7" width="15.83203125" style="1" bestFit="1" customWidth="1"/>
    <col min="8" max="8" width="12.33203125" style="1" customWidth="1"/>
    <col min="9" max="16384" width="11.5" style="1"/>
  </cols>
  <sheetData>
    <row r="1" spans="1:6" ht="18" x14ac:dyDescent="0.2">
      <c r="A1" s="17" t="s">
        <v>0</v>
      </c>
      <c r="B1" s="17"/>
      <c r="C1" s="17"/>
      <c r="D1" s="17"/>
      <c r="E1" s="17"/>
      <c r="F1" s="17"/>
    </row>
    <row r="3" spans="1:6" x14ac:dyDescent="0.2">
      <c r="A3" s="3" t="s">
        <v>1</v>
      </c>
      <c r="B3" s="3" t="s">
        <v>2</v>
      </c>
    </row>
    <row r="6" spans="1:6" x14ac:dyDescent="0.2">
      <c r="A6" s="4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spans="1:6" x14ac:dyDescent="0.2">
      <c r="A7" s="5">
        <v>1</v>
      </c>
      <c r="B7" s="5" t="s">
        <v>9</v>
      </c>
      <c r="C7" s="5" t="s">
        <v>12</v>
      </c>
      <c r="D7" s="5" t="s">
        <v>15</v>
      </c>
      <c r="E7" s="5" t="s">
        <v>17</v>
      </c>
      <c r="F7" s="5" t="s">
        <v>19</v>
      </c>
    </row>
    <row r="8" spans="1:6" x14ac:dyDescent="0.2">
      <c r="A8" s="5">
        <v>2</v>
      </c>
      <c r="B8" s="5" t="s">
        <v>9</v>
      </c>
      <c r="C8" s="5" t="s">
        <v>12</v>
      </c>
      <c r="D8" s="5" t="s">
        <v>15</v>
      </c>
      <c r="E8" s="5" t="s">
        <v>18</v>
      </c>
      <c r="F8" s="5" t="s">
        <v>19</v>
      </c>
    </row>
    <row r="9" spans="1:6" x14ac:dyDescent="0.2">
      <c r="A9" s="5">
        <v>3</v>
      </c>
      <c r="B9" s="5" t="s">
        <v>10</v>
      </c>
      <c r="C9" s="5" t="s">
        <v>12</v>
      </c>
      <c r="D9" s="5" t="s">
        <v>15</v>
      </c>
      <c r="E9" s="5" t="s">
        <v>17</v>
      </c>
      <c r="F9" s="5" t="s">
        <v>20</v>
      </c>
    </row>
    <row r="10" spans="1:6" x14ac:dyDescent="0.2">
      <c r="A10" s="5">
        <v>4</v>
      </c>
      <c r="B10" s="5" t="s">
        <v>11</v>
      </c>
      <c r="C10" s="5" t="s">
        <v>13</v>
      </c>
      <c r="D10" s="5" t="s">
        <v>15</v>
      </c>
      <c r="E10" s="5" t="s">
        <v>17</v>
      </c>
      <c r="F10" s="5" t="s">
        <v>20</v>
      </c>
    </row>
    <row r="11" spans="1:6" x14ac:dyDescent="0.2">
      <c r="A11" s="5">
        <v>5</v>
      </c>
      <c r="B11" s="5" t="s">
        <v>11</v>
      </c>
      <c r="C11" s="5" t="s">
        <v>14</v>
      </c>
      <c r="D11" s="5" t="s">
        <v>16</v>
      </c>
      <c r="E11" s="5" t="s">
        <v>17</v>
      </c>
      <c r="F11" s="5" t="s">
        <v>20</v>
      </c>
    </row>
    <row r="12" spans="1:6" x14ac:dyDescent="0.2">
      <c r="A12" s="5">
        <v>6</v>
      </c>
      <c r="B12" s="5" t="s">
        <v>11</v>
      </c>
      <c r="C12" s="5" t="s">
        <v>14</v>
      </c>
      <c r="D12" s="5" t="s">
        <v>16</v>
      </c>
      <c r="E12" s="5" t="s">
        <v>18</v>
      </c>
      <c r="F12" s="5" t="s">
        <v>19</v>
      </c>
    </row>
    <row r="13" spans="1:6" x14ac:dyDescent="0.2">
      <c r="A13" s="5">
        <v>7</v>
      </c>
      <c r="B13" s="5" t="s">
        <v>10</v>
      </c>
      <c r="C13" s="5" t="s">
        <v>14</v>
      </c>
      <c r="D13" s="5" t="s">
        <v>16</v>
      </c>
      <c r="E13" s="5" t="s">
        <v>18</v>
      </c>
      <c r="F13" s="5" t="s">
        <v>20</v>
      </c>
    </row>
    <row r="14" spans="1:6" x14ac:dyDescent="0.2">
      <c r="A14" s="5">
        <v>8</v>
      </c>
      <c r="B14" s="5" t="s">
        <v>9</v>
      </c>
      <c r="C14" s="5" t="s">
        <v>13</v>
      </c>
      <c r="D14" s="5" t="s">
        <v>15</v>
      </c>
      <c r="E14" s="5" t="s">
        <v>17</v>
      </c>
      <c r="F14" s="5" t="s">
        <v>19</v>
      </c>
    </row>
    <row r="15" spans="1:6" x14ac:dyDescent="0.2">
      <c r="A15" s="5">
        <v>9</v>
      </c>
      <c r="B15" s="5" t="s">
        <v>9</v>
      </c>
      <c r="C15" s="5" t="s">
        <v>14</v>
      </c>
      <c r="D15" s="5" t="s">
        <v>16</v>
      </c>
      <c r="E15" s="5" t="s">
        <v>17</v>
      </c>
      <c r="F15" s="5" t="s">
        <v>20</v>
      </c>
    </row>
    <row r="16" spans="1:6" x14ac:dyDescent="0.2">
      <c r="A16" s="5">
        <v>10</v>
      </c>
      <c r="B16" s="5" t="s">
        <v>11</v>
      </c>
      <c r="C16" s="5" t="s">
        <v>13</v>
      </c>
      <c r="D16" s="5" t="s">
        <v>16</v>
      </c>
      <c r="E16" s="5" t="s">
        <v>17</v>
      </c>
      <c r="F16" s="5" t="s">
        <v>20</v>
      </c>
    </row>
    <row r="17" spans="1:10" x14ac:dyDescent="0.2">
      <c r="A17" s="5">
        <v>11</v>
      </c>
      <c r="B17" s="5" t="s">
        <v>9</v>
      </c>
      <c r="C17" s="5" t="s">
        <v>13</v>
      </c>
      <c r="D17" s="5" t="s">
        <v>16</v>
      </c>
      <c r="E17" s="5" t="s">
        <v>18</v>
      </c>
      <c r="F17" s="5" t="s">
        <v>20</v>
      </c>
    </row>
    <row r="18" spans="1:10" x14ac:dyDescent="0.2">
      <c r="A18" s="5">
        <v>12</v>
      </c>
      <c r="B18" s="5" t="s">
        <v>10</v>
      </c>
      <c r="C18" s="5" t="s">
        <v>13</v>
      </c>
      <c r="D18" s="5" t="s">
        <v>15</v>
      </c>
      <c r="E18" s="5" t="s">
        <v>18</v>
      </c>
      <c r="F18" s="5" t="s">
        <v>20</v>
      </c>
    </row>
    <row r="19" spans="1:10" x14ac:dyDescent="0.2">
      <c r="A19" s="5">
        <v>13</v>
      </c>
      <c r="B19" s="5" t="s">
        <v>10</v>
      </c>
      <c r="C19" s="5" t="s">
        <v>12</v>
      </c>
      <c r="D19" s="5" t="s">
        <v>16</v>
      </c>
      <c r="E19" s="5" t="s">
        <v>17</v>
      </c>
      <c r="F19" s="5" t="s">
        <v>20</v>
      </c>
    </row>
    <row r="20" spans="1:10" x14ac:dyDescent="0.2">
      <c r="A20" s="5">
        <v>14</v>
      </c>
      <c r="B20" s="5" t="s">
        <v>11</v>
      </c>
      <c r="C20" s="5" t="s">
        <v>13</v>
      </c>
      <c r="D20" s="5" t="s">
        <v>15</v>
      </c>
      <c r="E20" s="5" t="s">
        <v>18</v>
      </c>
      <c r="F20" s="5" t="s">
        <v>19</v>
      </c>
    </row>
    <row r="21" spans="1:10" x14ac:dyDescent="0.2">
      <c r="H21" s="1" t="s">
        <v>24</v>
      </c>
      <c r="I21" s="2">
        <f>COUNT(A7:A20)</f>
        <v>14</v>
      </c>
    </row>
    <row r="23" spans="1:10" ht="18" x14ac:dyDescent="0.2">
      <c r="B23" s="17" t="s">
        <v>26</v>
      </c>
      <c r="C23" s="17"/>
      <c r="D23" s="17"/>
      <c r="E23" s="17"/>
      <c r="F23" s="17"/>
    </row>
    <row r="25" spans="1:10" ht="18" x14ac:dyDescent="0.2">
      <c r="B25" s="11" t="s">
        <v>23</v>
      </c>
      <c r="D25" s="10" t="s">
        <v>25</v>
      </c>
    </row>
    <row r="26" spans="1:10" x14ac:dyDescent="0.2">
      <c r="B26" s="2" t="s">
        <v>20</v>
      </c>
      <c r="C26" s="2">
        <f>COUNTIF(F7:F20,"Si")</f>
        <v>9</v>
      </c>
      <c r="D26" s="7">
        <f>C26/I$21</f>
        <v>0.6428571428571429</v>
      </c>
      <c r="F26" s="13">
        <f>SUM(D26:D27)</f>
        <v>1</v>
      </c>
    </row>
    <row r="27" spans="1:10" x14ac:dyDescent="0.2">
      <c r="B27" s="2" t="s">
        <v>19</v>
      </c>
      <c r="C27" s="2">
        <f>COUNTIF(F7:F20,"No")</f>
        <v>5</v>
      </c>
      <c r="D27" s="7">
        <f>C27/I$21</f>
        <v>0.35714285714285715</v>
      </c>
    </row>
    <row r="30" spans="1:10" ht="18" x14ac:dyDescent="0.2">
      <c r="B30" s="9" t="s">
        <v>4</v>
      </c>
      <c r="E30" s="10" t="s">
        <v>25</v>
      </c>
      <c r="G30" s="9" t="s">
        <v>5</v>
      </c>
      <c r="H30" s="2"/>
      <c r="I30" s="2"/>
    </row>
    <row r="31" spans="1:10" x14ac:dyDescent="0.2">
      <c r="B31" s="2" t="s">
        <v>9</v>
      </c>
      <c r="C31" s="2" t="s">
        <v>20</v>
      </c>
      <c r="D31" s="2">
        <f>COUNTIFS(B7:B20,"Soleado",F7:F20,"Si")</f>
        <v>2</v>
      </c>
      <c r="E31" s="6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6">
        <f>I31/$C$26</f>
        <v>0.22222222222222221</v>
      </c>
    </row>
    <row r="32" spans="1:10" x14ac:dyDescent="0.2">
      <c r="B32" s="2" t="s">
        <v>9</v>
      </c>
      <c r="C32" s="2" t="s">
        <v>19</v>
      </c>
      <c r="D32" s="2">
        <f>COUNTIFS(B7:B20,"Soleado",F7:F20,"No")</f>
        <v>3</v>
      </c>
      <c r="E32" s="6">
        <f>D32/$C$27</f>
        <v>0.6</v>
      </c>
      <c r="H32" s="2" t="s">
        <v>19</v>
      </c>
      <c r="I32" s="2">
        <f>COUNTIFS(C7:C20,"Caliente",F7:F20,"No")</f>
        <v>2</v>
      </c>
      <c r="J32" s="6">
        <f>I32/$C$27</f>
        <v>0.4</v>
      </c>
    </row>
    <row r="33" spans="2:10" x14ac:dyDescent="0.2">
      <c r="I33" s="2"/>
    </row>
    <row r="34" spans="2:10" x14ac:dyDescent="0.2">
      <c r="B34" s="2" t="s">
        <v>21</v>
      </c>
      <c r="C34" s="2" t="s">
        <v>20</v>
      </c>
      <c r="D34" s="2">
        <f>COUNTIFS(B7:B20,"Nublado",F7:F20,"Si")</f>
        <v>4</v>
      </c>
      <c r="E34" s="6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6">
        <f>I34/$C$26</f>
        <v>0.44444444444444442</v>
      </c>
    </row>
    <row r="35" spans="2:10" x14ac:dyDescent="0.2">
      <c r="B35" s="2" t="s">
        <v>21</v>
      </c>
      <c r="C35" s="2" t="s">
        <v>19</v>
      </c>
      <c r="D35" s="2">
        <f>COUNTIFS(B7:B20,"Nublado",F7:F20,"No")</f>
        <v>0</v>
      </c>
      <c r="E35" s="6">
        <f>D35/$C$27</f>
        <v>0</v>
      </c>
      <c r="H35" s="2" t="s">
        <v>19</v>
      </c>
      <c r="I35" s="2">
        <f>COUNTIFS(C7:C20,"Ambiente",F7:F20,"No")</f>
        <v>2</v>
      </c>
      <c r="J35" s="6">
        <f>I35/$C$27</f>
        <v>0.4</v>
      </c>
    </row>
    <row r="36" spans="2:10" x14ac:dyDescent="0.2">
      <c r="I36" s="2"/>
    </row>
    <row r="37" spans="2:10" x14ac:dyDescent="0.2">
      <c r="B37" s="2" t="s">
        <v>11</v>
      </c>
      <c r="C37" s="2" t="s">
        <v>20</v>
      </c>
      <c r="D37" s="2">
        <f>COUNTIFS(B7:B20,"Lluvioso",F7:F20,"Si")</f>
        <v>3</v>
      </c>
      <c r="E37" s="6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6">
        <f>I37/$C$26</f>
        <v>0.33333333333333331</v>
      </c>
    </row>
    <row r="38" spans="2:10" x14ac:dyDescent="0.2">
      <c r="B38" s="2" t="s">
        <v>11</v>
      </c>
      <c r="C38" s="2" t="s">
        <v>19</v>
      </c>
      <c r="D38" s="2">
        <f>COUNTIFS(B7:B20,"Lluvioso",F7:F20,"No")</f>
        <v>2</v>
      </c>
      <c r="E38" s="6">
        <f>D38/$C$27</f>
        <v>0.4</v>
      </c>
      <c r="H38" s="2" t="s">
        <v>19</v>
      </c>
      <c r="I38" s="2">
        <f>COUNTIFS(C7:C20,"Frío",F7:F20,"No")</f>
        <v>1</v>
      </c>
      <c r="J38" s="6">
        <f>I38/$C$27</f>
        <v>0.2</v>
      </c>
    </row>
    <row r="39" spans="2:10" x14ac:dyDescent="0.2">
      <c r="H39" s="2"/>
      <c r="I39" s="2"/>
    </row>
    <row r="40" spans="2:10" x14ac:dyDescent="0.2">
      <c r="I40" s="2"/>
    </row>
    <row r="41" spans="2:10" ht="18" x14ac:dyDescent="0.2">
      <c r="B41" s="11" t="s">
        <v>6</v>
      </c>
      <c r="G41" s="11" t="s">
        <v>7</v>
      </c>
      <c r="I41" s="2"/>
    </row>
    <row r="42" spans="2:10" x14ac:dyDescent="0.2">
      <c r="B42" s="2" t="s">
        <v>15</v>
      </c>
      <c r="C42" s="2" t="s">
        <v>20</v>
      </c>
      <c r="D42" s="2">
        <f>COUNTIFS(D7:D20,"Alta",F7:F20,"Si")</f>
        <v>3</v>
      </c>
      <c r="E42" s="6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6">
        <f>I42/$C$26</f>
        <v>0.66666666666666663</v>
      </c>
    </row>
    <row r="43" spans="2:10" x14ac:dyDescent="0.2">
      <c r="C43" s="2" t="s">
        <v>19</v>
      </c>
      <c r="D43" s="2">
        <f>COUNTIFS(D7:D20,"Alta",F7:F20,"No")</f>
        <v>4</v>
      </c>
      <c r="E43" s="6">
        <f>D43/$C$27</f>
        <v>0.8</v>
      </c>
      <c r="H43" s="2" t="s">
        <v>19</v>
      </c>
      <c r="I43" s="2">
        <f>COUNTIFS(E7:E20,"Débil",F7:F20,"No")</f>
        <v>2</v>
      </c>
      <c r="J43" s="6">
        <f>I43/$C$27</f>
        <v>0.4</v>
      </c>
    </row>
    <row r="44" spans="2:10" x14ac:dyDescent="0.2">
      <c r="D44" s="2"/>
      <c r="I44" s="2"/>
    </row>
    <row r="45" spans="2:10" x14ac:dyDescent="0.2">
      <c r="B45" s="2" t="s">
        <v>16</v>
      </c>
      <c r="C45" s="2" t="s">
        <v>20</v>
      </c>
      <c r="D45" s="2">
        <f>COUNTIFS(D7:D20,"Normal",F7:F20,"Si")</f>
        <v>6</v>
      </c>
      <c r="E45" s="6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6">
        <f>I45/$C$26</f>
        <v>0.33333333333333331</v>
      </c>
    </row>
    <row r="46" spans="2:10" x14ac:dyDescent="0.2">
      <c r="C46" s="2" t="s">
        <v>19</v>
      </c>
      <c r="D46" s="2">
        <f>COUNTIFS(D7:D20,"Normal",F7:F20,"No")</f>
        <v>1</v>
      </c>
      <c r="E46" s="6">
        <f>D46/$C$27</f>
        <v>0.2</v>
      </c>
      <c r="H46" s="2" t="s">
        <v>19</v>
      </c>
      <c r="I46" s="2">
        <f>COUNTIFS(E7:E20,"Fuerte",F7:F20,"No")</f>
        <v>3</v>
      </c>
      <c r="J46" s="6">
        <f>I46/$C$27</f>
        <v>0.6</v>
      </c>
    </row>
    <row r="50" spans="2:14" ht="18" x14ac:dyDescent="0.2">
      <c r="B50" s="17" t="s">
        <v>27</v>
      </c>
      <c r="C50" s="17"/>
      <c r="D50" s="17"/>
      <c r="E50" s="17"/>
      <c r="F50" s="17"/>
    </row>
    <row r="52" spans="2:14" x14ac:dyDescent="0.2">
      <c r="B52" s="1" t="s">
        <v>28</v>
      </c>
      <c r="C52" s="18" t="s">
        <v>29</v>
      </c>
      <c r="D52" s="18"/>
      <c r="E52" s="3" t="s">
        <v>9</v>
      </c>
      <c r="G52" s="1" t="s">
        <v>51</v>
      </c>
    </row>
    <row r="53" spans="2:14" x14ac:dyDescent="0.2">
      <c r="C53" s="18" t="s">
        <v>30</v>
      </c>
      <c r="D53" s="18"/>
      <c r="E53" s="3" t="s">
        <v>14</v>
      </c>
    </row>
    <row r="54" spans="2:14" x14ac:dyDescent="0.2">
      <c r="C54" s="18" t="s">
        <v>31</v>
      </c>
      <c r="D54" s="18"/>
      <c r="E54" s="3" t="s">
        <v>15</v>
      </c>
    </row>
    <row r="55" spans="2:14" x14ac:dyDescent="0.2">
      <c r="C55" s="18" t="s">
        <v>32</v>
      </c>
      <c r="D55" s="18"/>
      <c r="E55" s="3" t="s">
        <v>18</v>
      </c>
    </row>
    <row r="59" spans="2:14" ht="18" x14ac:dyDescent="0.2">
      <c r="B59" s="11" t="s">
        <v>25</v>
      </c>
      <c r="D59" s="2" t="s">
        <v>35</v>
      </c>
      <c r="E59" s="16" t="s">
        <v>37</v>
      </c>
      <c r="F59" s="16"/>
      <c r="G59" s="16" t="s">
        <v>36</v>
      </c>
      <c r="H59" s="16"/>
      <c r="I59" s="16" t="s">
        <v>38</v>
      </c>
      <c r="J59" s="16"/>
      <c r="K59" s="16" t="s">
        <v>39</v>
      </c>
      <c r="L59" s="16"/>
    </row>
    <row r="60" spans="2:14" ht="18" x14ac:dyDescent="0.2">
      <c r="C60" s="8" t="s">
        <v>34</v>
      </c>
      <c r="D60" s="6">
        <f>D26</f>
        <v>0.6428571428571429</v>
      </c>
      <c r="E60" s="15">
        <f>E31</f>
        <v>0.22222222222222221</v>
      </c>
      <c r="F60" s="16"/>
      <c r="G60" s="15">
        <f>J37</f>
        <v>0.33333333333333331</v>
      </c>
      <c r="H60" s="16"/>
      <c r="I60" s="15">
        <f>E42</f>
        <v>0.33333333333333331</v>
      </c>
      <c r="J60" s="16"/>
      <c r="K60" s="15">
        <f>J45</f>
        <v>0.33333333333333331</v>
      </c>
      <c r="L60" s="16"/>
      <c r="M60" s="2" t="s">
        <v>45</v>
      </c>
      <c r="N60" s="7">
        <f>D60*E60*G60*I60*K60</f>
        <v>5.2910052910052907E-3</v>
      </c>
    </row>
    <row r="62" spans="2:14" x14ac:dyDescent="0.2">
      <c r="D62" s="2" t="s">
        <v>40</v>
      </c>
      <c r="E62" s="16" t="s">
        <v>41</v>
      </c>
      <c r="F62" s="16"/>
      <c r="G62" s="16" t="s">
        <v>42</v>
      </c>
      <c r="H62" s="16"/>
      <c r="I62" s="16" t="s">
        <v>43</v>
      </c>
      <c r="J62" s="16"/>
      <c r="K62" s="16" t="s">
        <v>44</v>
      </c>
      <c r="L62" s="16"/>
    </row>
    <row r="63" spans="2:14" ht="18" x14ac:dyDescent="0.2">
      <c r="C63" s="8" t="s">
        <v>33</v>
      </c>
      <c r="D63" s="6">
        <f>D27</f>
        <v>0.35714285714285715</v>
      </c>
      <c r="E63" s="15">
        <f>E32</f>
        <v>0.6</v>
      </c>
      <c r="F63" s="16"/>
      <c r="G63" s="15">
        <f>J38</f>
        <v>0.2</v>
      </c>
      <c r="H63" s="16"/>
      <c r="I63" s="15">
        <f>E43</f>
        <v>0.8</v>
      </c>
      <c r="J63" s="16"/>
      <c r="K63" s="15">
        <f>J46</f>
        <v>0.6</v>
      </c>
      <c r="L63" s="16"/>
      <c r="M63" s="2" t="s">
        <v>45</v>
      </c>
      <c r="N63" s="7">
        <f>D63*E63*G63*I63*K63</f>
        <v>2.057142857142857E-2</v>
      </c>
    </row>
    <row r="65" spans="3:14" x14ac:dyDescent="0.2">
      <c r="M65" s="2" t="s">
        <v>48</v>
      </c>
      <c r="N65" s="6">
        <f>N60+N63</f>
        <v>2.5862433862433861E-2</v>
      </c>
    </row>
    <row r="67" spans="3:14" x14ac:dyDescent="0.2">
      <c r="C67" s="14" t="s">
        <v>46</v>
      </c>
      <c r="D67" s="14"/>
      <c r="E67" s="6">
        <f>N60/N65</f>
        <v>0.20458265139116202</v>
      </c>
    </row>
    <row r="68" spans="3:14" x14ac:dyDescent="0.2">
      <c r="E68" s="2"/>
    </row>
    <row r="69" spans="3:14" ht="18" x14ac:dyDescent="0.2">
      <c r="C69" s="14" t="s">
        <v>47</v>
      </c>
      <c r="D69" s="14"/>
      <c r="E69" s="12">
        <f>N63/N65</f>
        <v>0.79541734860883795</v>
      </c>
      <c r="G69" s="10" t="s">
        <v>50</v>
      </c>
    </row>
    <row r="71" spans="3:14" x14ac:dyDescent="0.2">
      <c r="D71" s="1" t="s">
        <v>49</v>
      </c>
      <c r="E71" s="6">
        <f>E67+E69</f>
        <v>1</v>
      </c>
    </row>
  </sheetData>
  <mergeCells count="25"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workbookViewId="0">
      <selection activeCell="G25" sqref="G25"/>
    </sheetView>
  </sheetViews>
  <sheetFormatPr baseColWidth="10" defaultRowHeight="15" x14ac:dyDescent="0.2"/>
  <cols>
    <col min="2" max="2" width="17.5" bestFit="1" customWidth="1"/>
  </cols>
  <sheetData>
    <row r="3" spans="2:15" ht="18" x14ac:dyDescent="0.2">
      <c r="B3" s="17" t="s">
        <v>27</v>
      </c>
      <c r="C3" s="17"/>
      <c r="D3" s="17"/>
      <c r="E3" s="17"/>
      <c r="F3" s="17"/>
      <c r="G3" s="1"/>
      <c r="H3" s="1"/>
      <c r="I3" s="1"/>
      <c r="J3" s="1"/>
      <c r="K3" s="1"/>
      <c r="L3" s="1"/>
      <c r="M3" s="1"/>
      <c r="N3" s="1"/>
      <c r="O3" s="1"/>
    </row>
    <row r="4" spans="2:15" ht="16" x14ac:dyDescent="0.2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6" x14ac:dyDescent="0.2">
      <c r="B5" s="1" t="s">
        <v>28</v>
      </c>
      <c r="C5" s="18" t="s">
        <v>29</v>
      </c>
      <c r="D5" s="18"/>
      <c r="E5" s="3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6" x14ac:dyDescent="0.2">
      <c r="B6" s="1"/>
      <c r="C6" s="18" t="s">
        <v>30</v>
      </c>
      <c r="D6" s="18"/>
      <c r="E6" s="3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6" x14ac:dyDescent="0.2">
      <c r="B7" s="1"/>
      <c r="C7" s="18" t="s">
        <v>31</v>
      </c>
      <c r="D7" s="18"/>
      <c r="E7" s="3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6" x14ac:dyDescent="0.2">
      <c r="B8" s="1"/>
      <c r="C8" s="18" t="s">
        <v>32</v>
      </c>
      <c r="D8" s="18"/>
      <c r="E8" s="3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6" x14ac:dyDescent="0.2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6" x14ac:dyDescent="0.2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6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2">
      <c r="B12" s="11" t="s">
        <v>25</v>
      </c>
      <c r="C12" s="1"/>
      <c r="D12" s="2" t="s">
        <v>35</v>
      </c>
      <c r="E12" s="16" t="s">
        <v>52</v>
      </c>
      <c r="F12" s="16"/>
      <c r="G12" s="16" t="s">
        <v>53</v>
      </c>
      <c r="H12" s="16"/>
      <c r="I12" s="16" t="s">
        <v>54</v>
      </c>
      <c r="J12" s="16"/>
      <c r="K12" s="16" t="s">
        <v>55</v>
      </c>
      <c r="L12" s="16"/>
      <c r="M12" s="1"/>
      <c r="N12" s="1"/>
      <c r="O12" s="1"/>
    </row>
    <row r="13" spans="2:15" ht="18" x14ac:dyDescent="0.2">
      <c r="B13" s="1"/>
      <c r="C13" s="8" t="s">
        <v>34</v>
      </c>
      <c r="D13" s="6">
        <f>Hoja1!D26</f>
        <v>0.6428571428571429</v>
      </c>
      <c r="E13" s="15">
        <f>Hoja1!E34</f>
        <v>0.44444444444444442</v>
      </c>
      <c r="F13" s="16"/>
      <c r="G13" s="15">
        <f>Hoja1!J37</f>
        <v>0.33333333333333331</v>
      </c>
      <c r="H13" s="16"/>
      <c r="I13" s="15">
        <f>Hoja1!E45</f>
        <v>0.66666666666666663</v>
      </c>
      <c r="J13" s="16"/>
      <c r="K13" s="15">
        <f>Hoja1!J45</f>
        <v>0.33333333333333331</v>
      </c>
      <c r="L13" s="16"/>
      <c r="M13" s="2" t="s">
        <v>45</v>
      </c>
      <c r="N13" s="7">
        <f>D13*E13*G13*I13*K13</f>
        <v>2.1164021164021163E-2</v>
      </c>
      <c r="O13" s="1"/>
    </row>
    <row r="14" spans="2:15" ht="16" x14ac:dyDescent="0.2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6" x14ac:dyDescent="0.2">
      <c r="B15" s="1"/>
      <c r="C15" s="1"/>
      <c r="D15" s="2" t="s">
        <v>40</v>
      </c>
      <c r="E15" s="16" t="s">
        <v>56</v>
      </c>
      <c r="F15" s="16"/>
      <c r="G15" s="16" t="s">
        <v>57</v>
      </c>
      <c r="H15" s="16"/>
      <c r="I15" s="16" t="s">
        <v>58</v>
      </c>
      <c r="J15" s="16"/>
      <c r="K15" s="16" t="s">
        <v>59</v>
      </c>
      <c r="L15" s="16"/>
      <c r="M15" s="1"/>
      <c r="N15" s="1"/>
      <c r="O15" s="1"/>
    </row>
    <row r="16" spans="2:15" ht="18" x14ac:dyDescent="0.2">
      <c r="B16" s="1"/>
      <c r="C16" s="8" t="s">
        <v>33</v>
      </c>
      <c r="D16" s="6">
        <f>Hoja1!D27</f>
        <v>0.35714285714285715</v>
      </c>
      <c r="E16" s="15">
        <f>Hoja1!E35</f>
        <v>0</v>
      </c>
      <c r="F16" s="16"/>
      <c r="G16" s="15">
        <f>Hoja1!J38</f>
        <v>0.2</v>
      </c>
      <c r="H16" s="16"/>
      <c r="I16" s="15">
        <f>Hoja1!E46</f>
        <v>0.2</v>
      </c>
      <c r="J16" s="16"/>
      <c r="K16" s="15">
        <f>Hoja1!J46</f>
        <v>0.6</v>
      </c>
      <c r="L16" s="16"/>
      <c r="M16" s="2" t="s">
        <v>45</v>
      </c>
      <c r="N16" s="7">
        <f>D16*E16*G16*I16*K16</f>
        <v>0</v>
      </c>
      <c r="O16" s="1"/>
    </row>
    <row r="17" spans="2:15" ht="16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6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2" t="s">
        <v>48</v>
      </c>
      <c r="N18" s="6">
        <f>N13+N16</f>
        <v>2.1164021164021163E-2</v>
      </c>
      <c r="O18" s="1"/>
    </row>
    <row r="19" spans="2:15" ht="16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6" x14ac:dyDescent="0.2">
      <c r="B20" s="1"/>
      <c r="C20" s="14" t="s">
        <v>46</v>
      </c>
      <c r="D20" s="14"/>
      <c r="E20" s="6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6" x14ac:dyDescent="0.2">
      <c r="B21" s="1"/>
      <c r="C21" s="1"/>
      <c r="D21" s="1"/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8" x14ac:dyDescent="0.2">
      <c r="B22" s="1"/>
      <c r="C22" s="14" t="s">
        <v>47</v>
      </c>
      <c r="D22" s="14"/>
      <c r="E22" s="12">
        <f>N16/N18</f>
        <v>0</v>
      </c>
      <c r="F22" s="1"/>
      <c r="G22" s="10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6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6" x14ac:dyDescent="0.2">
      <c r="B24" s="1"/>
      <c r="C24" s="1"/>
      <c r="D24" s="1" t="s">
        <v>49</v>
      </c>
      <c r="E24" s="6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C20:D20"/>
    <mergeCell ref="C22:D22"/>
    <mergeCell ref="E15:F15"/>
    <mergeCell ref="G15:H15"/>
    <mergeCell ref="I15:J15"/>
    <mergeCell ref="K15:L15"/>
    <mergeCell ref="E16:F16"/>
    <mergeCell ref="G16:H16"/>
    <mergeCell ref="I16:J16"/>
    <mergeCell ref="K16:L16"/>
    <mergeCell ref="G12:H12"/>
    <mergeCell ref="I12:J12"/>
    <mergeCell ref="K12:L12"/>
    <mergeCell ref="E13:F13"/>
    <mergeCell ref="G13:H13"/>
    <mergeCell ref="I13:J13"/>
    <mergeCell ref="K13:L13"/>
    <mergeCell ref="E12:F12"/>
    <mergeCell ref="B3:F3"/>
    <mergeCell ref="C5:D5"/>
    <mergeCell ref="C6:D6"/>
    <mergeCell ref="C7:D7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Garcia Ruiz Alejandro Humberto</cp:lastModifiedBy>
  <dcterms:created xsi:type="dcterms:W3CDTF">2022-04-04T15:32:51Z</dcterms:created>
  <dcterms:modified xsi:type="dcterms:W3CDTF">2025-09-11T22:12:47Z</dcterms:modified>
</cp:coreProperties>
</file>