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eaaaa_hax/Desktop/EducationalResourcesDistributionProject/source/"/>
    </mc:Choice>
  </mc:AlternateContent>
  <xr:revisionPtr revIDLastSave="0" documentId="8_{9AA759E1-8A64-6D44-AFE1-4700591B3E6E}" xr6:coauthVersionLast="47" xr6:coauthVersionMax="47" xr10:uidLastSave="{00000000-0000-0000-0000-000000000000}"/>
  <bookViews>
    <workbookView xWindow="0" yWindow="760" windowWidth="19420" windowHeight="11500" activeTab="1" xr2:uid="{00000000-000D-0000-FFFF-FFFF00000000}"/>
  </bookViews>
  <sheets>
    <sheet name="Definitions" sheetId="5" r:id="rId1"/>
    <sheet name="By School Boards" sheetId="1" r:id="rId2"/>
    <sheet name="By School System" sheetId="9" r:id="rId3"/>
  </sheets>
  <definedNames>
    <definedName name="_xlnm._FilterDatabase" localSheetId="1" hidden="1">'By School Boards'!$A$2:$R$76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9" l="1"/>
  <c r="J7" i="9"/>
  <c r="I7" i="9"/>
  <c r="H7" i="9"/>
  <c r="C7" i="9"/>
  <c r="B7" i="9"/>
  <c r="M75" i="1"/>
  <c r="K75" i="1"/>
  <c r="J75" i="1"/>
  <c r="E75" i="1"/>
  <c r="D75" i="1"/>
  <c r="K8" i="9"/>
  <c r="J8" i="9"/>
  <c r="I8" i="9"/>
  <c r="H8" i="9"/>
  <c r="C8" i="9"/>
  <c r="B8" i="9"/>
  <c r="O75" i="1" l="1"/>
  <c r="M76" i="1"/>
  <c r="K76" i="1"/>
  <c r="J76" i="1"/>
  <c r="O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6" i="1" l="1"/>
  <c r="L3" i="1"/>
  <c r="N3" i="1" l="1"/>
  <c r="E76" i="1"/>
  <c r="R76" i="1" l="1"/>
  <c r="Q76" i="1"/>
  <c r="D76" i="1"/>
  <c r="L4" i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N4" i="1" l="1"/>
  <c r="L75" i="1"/>
  <c r="L76" i="1"/>
</calcChain>
</file>

<file path=xl/sharedStrings.xml><?xml version="1.0" encoding="utf-8"?>
<sst xmlns="http://schemas.openxmlformats.org/spreadsheetml/2006/main" count="281" uniqueCount="134">
  <si>
    <t>Index</t>
  </si>
  <si>
    <t>Enrolment</t>
  </si>
  <si>
    <t>DSB Ontario North East</t>
  </si>
  <si>
    <t>Algoma DSB</t>
  </si>
  <si>
    <t>Rainbow DSB</t>
  </si>
  <si>
    <t>Near North DSB</t>
  </si>
  <si>
    <t>Keewatin-Patricia DSB</t>
  </si>
  <si>
    <t>Rainy River DSB</t>
  </si>
  <si>
    <t>Lakehead DSB</t>
  </si>
  <si>
    <t>Superior-Greenstone DSB</t>
  </si>
  <si>
    <t>Bluewater DSB</t>
  </si>
  <si>
    <t>Avon Maitland DSB</t>
  </si>
  <si>
    <t>Greater Essex County DSB</t>
  </si>
  <si>
    <t>Lambton Kent DSB</t>
  </si>
  <si>
    <t>Thames Valley DSB</t>
  </si>
  <si>
    <t>Toronto DSB</t>
  </si>
  <si>
    <t>Durham DSB</t>
  </si>
  <si>
    <t>Kawartha Pine Ridge DSB</t>
  </si>
  <si>
    <t>Trillium Lakelands DSB</t>
  </si>
  <si>
    <t>York Region DSB</t>
  </si>
  <si>
    <t>Simcoe County DSB</t>
  </si>
  <si>
    <t>Upper Grand DSB</t>
  </si>
  <si>
    <t>Peel DSB</t>
  </si>
  <si>
    <t>Halton DSB</t>
  </si>
  <si>
    <t>Hamilton-Wentworth DSB</t>
  </si>
  <si>
    <t>DSB of Niagara</t>
  </si>
  <si>
    <t>Grand Erie DSB</t>
  </si>
  <si>
    <t>Waterloo Region DSB</t>
  </si>
  <si>
    <t>Ottawa-Carleton DSB</t>
  </si>
  <si>
    <t>Upper Canada DSB</t>
  </si>
  <si>
    <t>Limestone DSB</t>
  </si>
  <si>
    <t>Renfrew County DSB</t>
  </si>
  <si>
    <t>Hastings and Prince Edward DSB</t>
  </si>
  <si>
    <t>Northeastern Catholic DSB</t>
  </si>
  <si>
    <t>Nipissing-Parry Sound Catholic DSB</t>
  </si>
  <si>
    <t>Huron-Superior Catholic DSB</t>
  </si>
  <si>
    <t>Sudbury Catholic DSB</t>
  </si>
  <si>
    <t>Northwest Catholic DSB</t>
  </si>
  <si>
    <t>Kenora Catholic DSB</t>
  </si>
  <si>
    <t>Thunder Bay Catholic DSB</t>
  </si>
  <si>
    <t>Superior North Catholic DSB</t>
  </si>
  <si>
    <t>Bruce-Grey Catholic DSB</t>
  </si>
  <si>
    <t>Huron Perth Catholic DSB</t>
  </si>
  <si>
    <t>Windsor-Essex Catholic DSB</t>
  </si>
  <si>
    <t>London District Catholic School Board</t>
  </si>
  <si>
    <t>St. Clair Catholic DSB</t>
  </si>
  <si>
    <t>Toronto Catholic DSB</t>
  </si>
  <si>
    <t>Peterborough V N C Catholic DSB</t>
  </si>
  <si>
    <t>York Catholic DSB</t>
  </si>
  <si>
    <t>Dufferin-Peel Catholic DSB</t>
  </si>
  <si>
    <t>Simcoe Muskoka Catholic DSB</t>
  </si>
  <si>
    <t>Durham Catholic DSB</t>
  </si>
  <si>
    <t>Halton Catholic DSB</t>
  </si>
  <si>
    <t>Hamilton-Wentworth Catholic DSB</t>
  </si>
  <si>
    <t>Wellington Catholic DSB</t>
  </si>
  <si>
    <t>Waterloo Catholic DSB</t>
  </si>
  <si>
    <t>Niagara Catholic DSB</t>
  </si>
  <si>
    <t>Brant Haldimand Norfolk Catholic DSB</t>
  </si>
  <si>
    <t>Catholic DSB of Eastern Ontario</t>
  </si>
  <si>
    <t>Ottawa Catholic DSB</t>
  </si>
  <si>
    <t>Renfrew County Catholic DSB</t>
  </si>
  <si>
    <t>Algonquin and Lakeshore Catholic DSB</t>
  </si>
  <si>
    <t>CSP du Nord-Est de l'Ontario</t>
  </si>
  <si>
    <t>CSP du Grand Nord de l'Ontario</t>
  </si>
  <si>
    <t>CS Viamonde</t>
  </si>
  <si>
    <t>CÉP de l'Est de l'Ontario</t>
  </si>
  <si>
    <t>CSD catholique Franco-Nord</t>
  </si>
  <si>
    <t>CSD catholique du Nouvel-Ontario</t>
  </si>
  <si>
    <t>CSD catholique des Aurores bor&lt;e9&gt;ales</t>
  </si>
  <si>
    <t>CS catholique Providence</t>
  </si>
  <si>
    <t>CS catholique MonAvenir</t>
  </si>
  <si>
    <t>CSD catholique de l'Est ontarien</t>
  </si>
  <si>
    <t>CSD catholique du Centre-Est de l'Ontario</t>
  </si>
  <si>
    <t>English Public</t>
  </si>
  <si>
    <t>English Catholic</t>
  </si>
  <si>
    <t>French Catholic</t>
  </si>
  <si>
    <t>French Public</t>
  </si>
  <si>
    <t>Urban Factor</t>
  </si>
  <si>
    <t>&lt;151</t>
  </si>
  <si>
    <t>CSD catholique des Grandes Rivières</t>
  </si>
  <si>
    <t>School System</t>
  </si>
  <si>
    <t>There are four school systems in Ontario: English Public, English Catholic, French Public and French Catholic</t>
  </si>
  <si>
    <t>Spaces</t>
  </si>
  <si>
    <t>EQAO Pass Rate</t>
  </si>
  <si>
    <t>The distance from a school board's central office to a major urban centre (with a population of at least 200,000)</t>
  </si>
  <si>
    <t>The weighted average of distance between schools within a school board, as well as the distance between a school board's central office and each of its schools</t>
  </si>
  <si>
    <t>N/A</t>
  </si>
  <si>
    <t>Per-student Funding ($)</t>
  </si>
  <si>
    <t>Per-student Spending ($)</t>
  </si>
  <si>
    <t>Total Revenue ($ million)</t>
  </si>
  <si>
    <t>Total Expense ($ million)</t>
  </si>
  <si>
    <t>Ontario Average</t>
  </si>
  <si>
    <t>Average EQAO Pass Rate</t>
  </si>
  <si>
    <t>School facilities' On-the-Ground Capacity (excludes spaces in portable classrooms)</t>
  </si>
  <si>
    <t>Ontario Total</t>
  </si>
  <si>
    <t>Term</t>
  </si>
  <si>
    <t>Definition</t>
  </si>
  <si>
    <t>School System and School Board Terms and Definitions</t>
  </si>
  <si>
    <t>School Board</t>
  </si>
  <si>
    <t>Remoteness (km)</t>
  </si>
  <si>
    <t>Dispersion (km)</t>
  </si>
  <si>
    <t>Total Revenue ($ million), 2021-22</t>
  </si>
  <si>
    <t>Total Expense ($ million),
 2021-22</t>
  </si>
  <si>
    <t>Total Revenue
 ($ million),
 2021-22</t>
  </si>
  <si>
    <t>Total Expense 
($ million),
 2021-22</t>
  </si>
  <si>
    <t>Per-student Revenue ($)</t>
  </si>
  <si>
    <t>Total school board revenue, 2021-22 school year</t>
  </si>
  <si>
    <t>Total school board expense, 2021-22 school year</t>
  </si>
  <si>
    <t>Year-end accumulated surplus / (deficit) as of August 31, 2022. Represents the sum of surpluses and deficits over time</t>
  </si>
  <si>
    <t>Surplus / (Deficit) as Share of Revenue</t>
  </si>
  <si>
    <t>Urban factor ranges from zero (most urban) to one (most rural), based on the average population of its schools' census divisions, weighted by enrolment</t>
  </si>
  <si>
    <t>Surplus / (Deficit)
 ($ million),
 2021-22</t>
  </si>
  <si>
    <t>Surplus / (Deficit) as Share of Revenue, 2021-22</t>
  </si>
  <si>
    <t>Surplus / (Deficit) as Share of Revenue,
2021-22</t>
  </si>
  <si>
    <t>Year-end Accumulated Surplus / (Deficit) as Share of Revenue (August 31, 2022)</t>
  </si>
  <si>
    <t>Year-end Accumulated Surplus / (Deficit) (August 31, 2022),
 ($ million)</t>
  </si>
  <si>
    <t>Year-end Accumulated Surplus / (Deficit) as Share of Revenue
 (August 31, 2022)</t>
  </si>
  <si>
    <t>Year-end Accumulated Surplus / (Deficit) (August 31, 2022), ($ million)</t>
  </si>
  <si>
    <t>Per-student Funding ($),
2021-22</t>
  </si>
  <si>
    <t>Per-student Revenue ($),
2021-22</t>
  </si>
  <si>
    <t>Per-student Spending ($),
2021-22</t>
  </si>
  <si>
    <t>School Board Indicators</t>
  </si>
  <si>
    <t>School System Indicators</t>
  </si>
  <si>
    <t>Total school board revenue per student, 2021-22 school year</t>
  </si>
  <si>
    <t>Total school board expense per student, 2021-22 school year</t>
  </si>
  <si>
    <t>Year-end accumulated surplus / (deficit) as a share of revenue as of August 31, 2022</t>
  </si>
  <si>
    <t>School board surplus / (deficit) as a share of its total revenue, 2021-22 school year</t>
  </si>
  <si>
    <t>Surplus / (Deficit) ($ million)</t>
  </si>
  <si>
    <t>Total Ministry of Education funding per student, 2021-22 school year</t>
  </si>
  <si>
    <t>Accumulated Surplus / (Deficit) ($ million)</t>
  </si>
  <si>
    <t>Accumulated Surplus / (Deficit)  as Share of Revenue</t>
  </si>
  <si>
    <t>Average Daily Enrolment (ADE) which is a full-time equivalent measure of student enrolment</t>
  </si>
  <si>
    <t>The share of EQAO tests administered across all disciplines and grades that were assessed as meeting or exceeding the provincial standard</t>
  </si>
  <si>
    <t>Total school board revenue less total school board expense, 2021-22 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</si>
</sst>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* #,##0_);_(* \(#,##0\);_(* &quot;-&quot;??_);_(@_)"/>
    <numFmt numFmtId="167" formatCode="0.0%"/>
    <numFmt numFmtId="168" formatCode="_(&quot;$&quot;* #,##0_);_(&quot;$&quot;* \(#,##0\);_(&quot;$&quot;* &quot;-&quot;??_);_(@_)"/>
    <numFmt numFmtId="169" formatCode="_-* #,##0_-;\-* #,##0_-;_-* &quot;-&quot;??_-;_-@_-"/>
    <numFmt numFmtId="170" formatCode="_(* #,##0.0_);_(* \(#,##0.0\);_(* &quot;-&quot;??_);_(@_)"/>
    <numFmt numFmtId="171" formatCode="0.0"/>
    <numFmt numFmtId="172" formatCode="#,##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19" fillId="0" borderId="0" xfId="0" applyFont="1"/>
    <xf numFmtId="167" fontId="19" fillId="0" borderId="0" xfId="2" applyNumberFormat="1" applyFont="1"/>
    <xf numFmtId="10" fontId="19" fillId="0" borderId="0" xfId="2" applyNumberFormat="1" applyFont="1"/>
    <xf numFmtId="0" fontId="20" fillId="0" borderId="0" xfId="0" applyFont="1"/>
    <xf numFmtId="0" fontId="20" fillId="0" borderId="10" xfId="0" applyFont="1" applyBorder="1"/>
    <xf numFmtId="166" fontId="20" fillId="0" borderId="10" xfId="1" applyNumberFormat="1" applyFont="1" applyBorder="1" applyAlignment="1">
      <alignment horizontal="center"/>
    </xf>
    <xf numFmtId="3" fontId="20" fillId="0" borderId="10" xfId="0" applyNumberFormat="1" applyFont="1" applyBorder="1"/>
    <xf numFmtId="167" fontId="20" fillId="0" borderId="10" xfId="2" applyNumberFormat="1" applyFont="1" applyBorder="1"/>
    <xf numFmtId="0" fontId="20" fillId="0" borderId="1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33" borderId="0" xfId="0" applyFont="1" applyFill="1" applyAlignment="1">
      <alignment vertical="center"/>
    </xf>
    <xf numFmtId="0" fontId="22" fillId="34" borderId="0" xfId="0" applyFont="1" applyFill="1" applyAlignment="1">
      <alignment horizontal="center" vertical="center" wrapText="1"/>
    </xf>
    <xf numFmtId="0" fontId="22" fillId="34" borderId="0" xfId="0" applyFont="1" applyFill="1" applyAlignment="1">
      <alignment horizontal="center" vertical="center"/>
    </xf>
    <xf numFmtId="169" fontId="20" fillId="0" borderId="10" xfId="1" applyNumberFormat="1" applyFont="1" applyBorder="1" applyAlignment="1">
      <alignment horizontal="center"/>
    </xf>
    <xf numFmtId="166" fontId="20" fillId="0" borderId="10" xfId="1" applyNumberFormat="1" applyFont="1" applyBorder="1" applyAlignment="1">
      <alignment horizontal="right"/>
    </xf>
    <xf numFmtId="165" fontId="19" fillId="0" borderId="0" xfId="0" applyNumberFormat="1" applyFont="1"/>
    <xf numFmtId="169" fontId="20" fillId="0" borderId="10" xfId="1" applyNumberFormat="1" applyFont="1" applyFill="1" applyBorder="1" applyAlignment="1">
      <alignment horizontal="center"/>
    </xf>
    <xf numFmtId="166" fontId="20" fillId="0" borderId="10" xfId="1" applyNumberFormat="1" applyFont="1" applyFill="1" applyBorder="1" applyAlignment="1">
      <alignment horizontal="center"/>
    </xf>
    <xf numFmtId="167" fontId="20" fillId="0" borderId="10" xfId="2" applyNumberFormat="1" applyFont="1" applyFill="1" applyBorder="1"/>
    <xf numFmtId="166" fontId="20" fillId="0" borderId="10" xfId="1" applyNumberFormat="1" applyFont="1" applyFill="1" applyBorder="1" applyAlignment="1">
      <alignment horizontal="right"/>
    </xf>
    <xf numFmtId="166" fontId="20" fillId="0" borderId="0" xfId="1" applyNumberFormat="1" applyFont="1"/>
    <xf numFmtId="167" fontId="20" fillId="0" borderId="0" xfId="2" applyNumberFormat="1" applyFont="1"/>
    <xf numFmtId="167" fontId="20" fillId="0" borderId="0" xfId="0" applyNumberFormat="1" applyFont="1"/>
    <xf numFmtId="168" fontId="20" fillId="0" borderId="0" xfId="44" applyNumberFormat="1" applyFont="1"/>
    <xf numFmtId="166" fontId="20" fillId="0" borderId="0" xfId="0" applyNumberFormat="1" applyFont="1"/>
    <xf numFmtId="164" fontId="19" fillId="0" borderId="0" xfId="0" applyNumberFormat="1" applyFont="1"/>
    <xf numFmtId="167" fontId="0" fillId="0" borderId="0" xfId="2" applyNumberFormat="1" applyFont="1"/>
    <xf numFmtId="0" fontId="20" fillId="0" borderId="11" xfId="0" applyFont="1" applyBorder="1"/>
    <xf numFmtId="169" fontId="20" fillId="0" borderId="11" xfId="1" applyNumberFormat="1" applyFont="1" applyBorder="1" applyAlignment="1">
      <alignment horizontal="center"/>
    </xf>
    <xf numFmtId="166" fontId="20" fillId="0" borderId="11" xfId="1" applyNumberFormat="1" applyFont="1" applyBorder="1" applyAlignment="1">
      <alignment horizontal="center"/>
    </xf>
    <xf numFmtId="3" fontId="20" fillId="0" borderId="11" xfId="0" applyNumberFormat="1" applyFont="1" applyBorder="1"/>
    <xf numFmtId="167" fontId="20" fillId="0" borderId="11" xfId="2" applyNumberFormat="1" applyFont="1" applyBorder="1"/>
    <xf numFmtId="166" fontId="20" fillId="0" borderId="11" xfId="1" applyNumberFormat="1" applyFont="1" applyBorder="1" applyAlignment="1">
      <alignment horizontal="right"/>
    </xf>
    <xf numFmtId="0" fontId="23" fillId="0" borderId="10" xfId="0" applyFont="1" applyBorder="1"/>
    <xf numFmtId="3" fontId="20" fillId="0" borderId="10" xfId="0" applyNumberFormat="1" applyFont="1" applyBorder="1" applyAlignment="1">
      <alignment horizontal="right"/>
    </xf>
    <xf numFmtId="167" fontId="20" fillId="0" borderId="10" xfId="2" applyNumberFormat="1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169" fontId="20" fillId="0" borderId="10" xfId="0" applyNumberFormat="1" applyFont="1" applyBorder="1" applyAlignment="1">
      <alignment horizontal="right"/>
    </xf>
    <xf numFmtId="170" fontId="20" fillId="0" borderId="10" xfId="1" applyNumberFormat="1" applyFont="1" applyBorder="1" applyAlignment="1">
      <alignment horizontal="right"/>
    </xf>
    <xf numFmtId="0" fontId="24" fillId="0" borderId="10" xfId="0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171" fontId="20" fillId="0" borderId="10" xfId="0" applyNumberFormat="1" applyFont="1" applyBorder="1"/>
    <xf numFmtId="171" fontId="20" fillId="0" borderId="11" xfId="0" applyNumberFormat="1" applyFont="1" applyBorder="1"/>
    <xf numFmtId="0" fontId="25" fillId="0" borderId="10" xfId="0" applyFont="1" applyBorder="1"/>
    <xf numFmtId="169" fontId="24" fillId="0" borderId="10" xfId="1" applyNumberFormat="1" applyFont="1" applyBorder="1" applyAlignment="1">
      <alignment horizontal="right"/>
    </xf>
    <xf numFmtId="167" fontId="24" fillId="0" borderId="10" xfId="2" applyNumberFormat="1" applyFont="1" applyBorder="1" applyAlignment="1">
      <alignment horizontal="right"/>
    </xf>
    <xf numFmtId="170" fontId="24" fillId="0" borderId="10" xfId="0" applyNumberFormat="1" applyFont="1" applyBorder="1" applyAlignment="1">
      <alignment horizontal="right"/>
    </xf>
    <xf numFmtId="3" fontId="24" fillId="0" borderId="10" xfId="0" applyNumberFormat="1" applyFont="1" applyBorder="1"/>
    <xf numFmtId="0" fontId="0" fillId="0" borderId="0" xfId="1" applyNumberFormat="1" applyFont="1"/>
    <xf numFmtId="172" fontId="20" fillId="0" borderId="10" xfId="1" applyNumberFormat="1" applyFont="1" applyBorder="1" applyAlignment="1">
      <alignment horizontal="right"/>
    </xf>
    <xf numFmtId="3" fontId="20" fillId="0" borderId="10" xfId="44" applyNumberFormat="1" applyFont="1" applyBorder="1"/>
    <xf numFmtId="3" fontId="20" fillId="0" borderId="10" xfId="44" applyNumberFormat="1" applyFont="1" applyFill="1" applyBorder="1"/>
    <xf numFmtId="3" fontId="20" fillId="0" borderId="11" xfId="44" applyNumberFormat="1" applyFont="1" applyBorder="1"/>
    <xf numFmtId="3" fontId="24" fillId="0" borderId="10" xfId="44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5" xr:uid="{FC1411C5-8F5C-422D-BA13-24F8A5895B6E}"/>
    <cellStyle name="Currency" xfId="44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7011347</xdr:colOff>
      <xdr:row>0</xdr:row>
      <xdr:rowOff>74220</xdr:rowOff>
    </xdr:from>
    <xdr:to>
      <xdr:col>1</xdr:col>
      <xdr:colOff>8930528</xdr:colOff>
      <xdr:row>0</xdr:row>
      <xdr:rowOff>575870</xdr:rowOff>
    </xdr:to>
    <xdr:pic>
      <xdr:nvPicPr>
        <xdr:cNvPr id="3" name="Picture 3" descr="A blue and black logo&#10;&#10;Description automatically generated">
          <a:extLst>
            <a:ext uri="{FF2B5EF4-FFF2-40B4-BE49-F238E27FC236}">
              <a16:creationId xmlns:a16="http://schemas.microsoft.com/office/drawing/2014/main" id="{CC730F57-6373-4828-B8AD-F93548B8D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5822" y="74220"/>
          <a:ext cx="2166831" cy="50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1022758</xdr:colOff>
      <xdr:row>0</xdr:row>
      <xdr:rowOff>66396</xdr:rowOff>
    </xdr:from>
    <xdr:to>
      <xdr:col>18</xdr:col>
      <xdr:colOff>9068</xdr:colOff>
      <xdr:row>0</xdr:row>
      <xdr:rowOff>561696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D2D6B0D-AABB-46CC-B1C3-A84450F5A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1888" y="66396"/>
          <a:ext cx="2163850" cy="501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316463</xdr:colOff>
      <xdr:row>0</xdr:row>
      <xdr:rowOff>79534</xdr:rowOff>
    </xdr:from>
    <xdr:to>
      <xdr:col>12</xdr:col>
      <xdr:colOff>2426144</xdr:colOff>
      <xdr:row>0</xdr:row>
      <xdr:rowOff>581184</xdr:rowOff>
    </xdr:to>
    <xdr:pic>
      <xdr:nvPicPr>
        <xdr:cNvPr id="3" name="Picture 3" descr="A blue and black logo&#10;&#10;Description automatically generated">
          <a:extLst>
            <a:ext uri="{FF2B5EF4-FFF2-40B4-BE49-F238E27FC236}">
              <a16:creationId xmlns:a16="http://schemas.microsoft.com/office/drawing/2014/main" id="{3E23E7C4-27E7-468B-B9E1-A82C5A300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1572" y="79534"/>
          <a:ext cx="2166831" cy="501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9351-486F-401D-9CEC-8342D5869983}">
  <dimension ref="A1:B18"/>
  <sheetViews>
    <sheetView showGridLines="0" zoomScaleNormal="100" workbookViewId="0">
      <pane ySplit="2" topLeftCell="A4" activePane="bottomLeft" state="frozen"/>
      <selection pane="bottomLeft"/>
    </sheetView>
  </sheetViews>
  <sheetFormatPr baseColWidth="10" defaultColWidth="8.83203125" defaultRowHeight="15" x14ac:dyDescent="0.2"/>
  <cols>
    <col min="1" max="1" width="33" bestFit="1" customWidth="1"/>
    <col min="2" max="2" width="134" bestFit="1" customWidth="1"/>
  </cols>
  <sheetData>
    <row r="1" spans="1:2" s="11" customFormat="1" ht="51" customHeight="1" x14ac:dyDescent="0.2">
      <c r="A1" s="10" t="s">
        <v>97</v>
      </c>
      <c r="B1" s="10"/>
    </row>
    <row r="2" spans="1:2" s="12" customFormat="1" ht="64.25" customHeight="1" x14ac:dyDescent="0.2">
      <c r="A2" s="14" t="s">
        <v>95</v>
      </c>
      <c r="B2" s="14" t="s">
        <v>96</v>
      </c>
    </row>
    <row r="3" spans="1:2" hidden="1" x14ac:dyDescent="0.2">
      <c r="A3" s="5" t="s">
        <v>80</v>
      </c>
      <c r="B3" s="5" t="s">
        <v>81</v>
      </c>
    </row>
    <row r="4" spans="1:2" x14ac:dyDescent="0.2">
      <c r="A4" s="5" t="s">
        <v>1</v>
      </c>
      <c r="B4" s="5" t="s">
        <v>131</v>
      </c>
    </row>
    <row r="5" spans="1:2" x14ac:dyDescent="0.2">
      <c r="A5" s="5" t="s">
        <v>82</v>
      </c>
      <c r="B5" s="5" t="s">
        <v>93</v>
      </c>
    </row>
    <row r="6" spans="1:2" x14ac:dyDescent="0.2">
      <c r="A6" s="5" t="s">
        <v>87</v>
      </c>
      <c r="B6" s="5" t="s">
        <v>128</v>
      </c>
    </row>
    <row r="7" spans="1:2" x14ac:dyDescent="0.2">
      <c r="A7" s="5" t="s">
        <v>105</v>
      </c>
      <c r="B7" s="5" t="s">
        <v>123</v>
      </c>
    </row>
    <row r="8" spans="1:2" x14ac:dyDescent="0.2">
      <c r="A8" s="5" t="s">
        <v>88</v>
      </c>
      <c r="B8" s="5" t="s">
        <v>124</v>
      </c>
    </row>
    <row r="9" spans="1:2" x14ac:dyDescent="0.2">
      <c r="A9" s="5" t="s">
        <v>83</v>
      </c>
      <c r="B9" s="5" t="s">
        <v>132</v>
      </c>
    </row>
    <row r="10" spans="1:2" x14ac:dyDescent="0.2">
      <c r="A10" s="5" t="s">
        <v>89</v>
      </c>
      <c r="B10" s="5" t="s">
        <v>106</v>
      </c>
    </row>
    <row r="11" spans="1:2" x14ac:dyDescent="0.2">
      <c r="A11" s="5" t="s">
        <v>90</v>
      </c>
      <c r="B11" s="5" t="s">
        <v>107</v>
      </c>
    </row>
    <row r="12" spans="1:2" x14ac:dyDescent="0.2">
      <c r="A12" s="5" t="s">
        <v>127</v>
      </c>
      <c r="B12" s="5" t="s">
        <v>133</v>
      </c>
    </row>
    <row r="13" spans="1:2" x14ac:dyDescent="0.2">
      <c r="A13" s="5" t="s">
        <v>129</v>
      </c>
      <c r="B13" s="5" t="s">
        <v>108</v>
      </c>
    </row>
    <row r="14" spans="1:2" x14ac:dyDescent="0.2">
      <c r="A14" s="5" t="s">
        <v>109</v>
      </c>
      <c r="B14" s="5" t="s">
        <v>126</v>
      </c>
    </row>
    <row r="15" spans="1:2" x14ac:dyDescent="0.2">
      <c r="A15" s="5" t="s">
        <v>130</v>
      </c>
      <c r="B15" s="5" t="s">
        <v>125</v>
      </c>
    </row>
    <row r="16" spans="1:2" x14ac:dyDescent="0.2">
      <c r="A16" s="5" t="s">
        <v>99</v>
      </c>
      <c r="B16" s="5" t="s">
        <v>84</v>
      </c>
    </row>
    <row r="17" spans="1:2" x14ac:dyDescent="0.2">
      <c r="A17" s="5" t="s">
        <v>100</v>
      </c>
      <c r="B17" s="5" t="s">
        <v>85</v>
      </c>
    </row>
    <row r="18" spans="1:2" x14ac:dyDescent="0.2">
      <c r="A18" s="5" t="s">
        <v>77</v>
      </c>
      <c r="B18" s="5" t="s">
        <v>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8"/>
  <sheetViews>
    <sheetView showGridLines="0" tabSelected="1" topLeftCell="B1" zoomScaleNormal="100" workbookViewId="0">
      <pane ySplit="2" topLeftCell="A3" activePane="bottomLeft" state="frozen"/>
      <selection pane="bottomLeft" activeCell="B1" sqref="B1"/>
    </sheetView>
  </sheetViews>
  <sheetFormatPr baseColWidth="10" defaultColWidth="9.33203125" defaultRowHeight="15" x14ac:dyDescent="0.2"/>
  <cols>
    <col min="1" max="1" width="6" style="1" hidden="1" customWidth="1"/>
    <col min="2" max="2" width="21.33203125" style="1" customWidth="1"/>
    <col min="3" max="3" width="21.6640625" style="1" customWidth="1"/>
    <col min="4" max="4" width="10.5" style="1" customWidth="1"/>
    <col min="5" max="5" width="11.33203125" style="1" bestFit="1" customWidth="1"/>
    <col min="6" max="8" width="19.6640625" style="1" customWidth="1"/>
    <col min="9" max="9" width="13.6640625" style="1" customWidth="1"/>
    <col min="10" max="10" width="15.5" style="1" customWidth="1"/>
    <col min="11" max="12" width="13.6640625" style="1" customWidth="1"/>
    <col min="13" max="13" width="14.1640625" style="1" customWidth="1"/>
    <col min="14" max="14" width="18.5" style="1" customWidth="1"/>
    <col min="15" max="15" width="22.6640625" style="1" customWidth="1"/>
    <col min="16" max="18" width="15.5" style="1" customWidth="1"/>
    <col min="19" max="19" width="9.33203125" style="1"/>
    <col min="20" max="20" width="10.6640625" style="1" bestFit="1" customWidth="1"/>
    <col min="21" max="22" width="9.33203125" style="1" bestFit="1" customWidth="1"/>
    <col min="23" max="24" width="9.33203125" style="1"/>
    <col min="25" max="25" width="9.33203125" bestFit="1" customWidth="1"/>
    <col min="26" max="26" width="10.6640625" bestFit="1" customWidth="1"/>
    <col min="27" max="27" width="9.33203125" style="1" bestFit="1" customWidth="1"/>
    <col min="28" max="28" width="10" style="1" bestFit="1" customWidth="1"/>
    <col min="29" max="30" width="9.33203125" style="1"/>
    <col min="31" max="31" width="11.33203125" style="1" bestFit="1" customWidth="1"/>
    <col min="32" max="32" width="9.6640625" style="1" bestFit="1" customWidth="1"/>
    <col min="33" max="35" width="9.33203125" style="1"/>
    <col min="36" max="36" width="11" style="1" bestFit="1" customWidth="1"/>
    <col min="37" max="48" width="9.33203125" style="1"/>
    <col min="49" max="49" width="15.33203125" style="1" bestFit="1" customWidth="1"/>
    <col min="50" max="16384" width="9.33203125" style="1"/>
  </cols>
  <sheetData>
    <row r="1" spans="1:51" s="11" customFormat="1" ht="51" customHeight="1" x14ac:dyDescent="0.2">
      <c r="B1" s="10" t="s">
        <v>121</v>
      </c>
    </row>
    <row r="2" spans="1:51" s="12" customFormat="1" ht="64.25" customHeight="1" x14ac:dyDescent="0.2">
      <c r="A2" s="14" t="s">
        <v>0</v>
      </c>
      <c r="B2" s="14" t="s">
        <v>98</v>
      </c>
      <c r="C2" s="13" t="s">
        <v>80</v>
      </c>
      <c r="D2" s="13" t="s">
        <v>1</v>
      </c>
      <c r="E2" s="13" t="s">
        <v>82</v>
      </c>
      <c r="F2" s="13" t="s">
        <v>118</v>
      </c>
      <c r="G2" s="13" t="s">
        <v>119</v>
      </c>
      <c r="H2" s="13" t="s">
        <v>120</v>
      </c>
      <c r="I2" s="13" t="s">
        <v>92</v>
      </c>
      <c r="J2" s="13" t="s">
        <v>103</v>
      </c>
      <c r="K2" s="13" t="s">
        <v>104</v>
      </c>
      <c r="L2" s="13" t="s">
        <v>111</v>
      </c>
      <c r="M2" s="13" t="s">
        <v>115</v>
      </c>
      <c r="N2" s="13" t="s">
        <v>112</v>
      </c>
      <c r="O2" s="13" t="s">
        <v>114</v>
      </c>
      <c r="P2" s="13" t="s">
        <v>99</v>
      </c>
      <c r="Q2" s="13" t="s">
        <v>100</v>
      </c>
      <c r="R2" s="13" t="s">
        <v>77</v>
      </c>
    </row>
    <row r="3" spans="1:51" s="4" customFormat="1" ht="12" x14ac:dyDescent="0.15">
      <c r="A3" s="5">
        <v>1</v>
      </c>
      <c r="B3" s="5" t="s">
        <v>2</v>
      </c>
      <c r="C3" s="5" t="s">
        <v>73</v>
      </c>
      <c r="D3" s="18">
        <v>6562.1299999999992</v>
      </c>
      <c r="E3" s="19">
        <v>13434</v>
      </c>
      <c r="F3" s="7">
        <v>19558.628695255964</v>
      </c>
      <c r="G3" s="7">
        <v>21627.694081037713</v>
      </c>
      <c r="H3" s="7">
        <v>21461.847296533291</v>
      </c>
      <c r="I3" s="20">
        <v>0.46419098143236076</v>
      </c>
      <c r="J3" s="52">
        <v>141.92374015999999</v>
      </c>
      <c r="K3" s="52">
        <v>140.835432</v>
      </c>
      <c r="L3" s="53">
        <f t="shared" ref="L3:L34" si="0">J3-K3</f>
        <v>1.0883081599999969</v>
      </c>
      <c r="M3" s="52">
        <v>37.455778000000002</v>
      </c>
      <c r="N3" s="20">
        <f t="shared" ref="N3:N34" si="1">L3/J3</f>
        <v>7.6682601428983994E-3</v>
      </c>
      <c r="O3" s="20">
        <f t="shared" ref="O3:O34" si="2">M3/J3</f>
        <v>0.26391481761806468</v>
      </c>
      <c r="P3" s="21">
        <v>659</v>
      </c>
      <c r="Q3" s="43">
        <v>53.89</v>
      </c>
      <c r="R3" s="43">
        <v>0.95599999999999996</v>
      </c>
      <c r="V3" s="22"/>
      <c r="AW3" s="22"/>
      <c r="AX3" s="26"/>
      <c r="AY3" s="26"/>
    </row>
    <row r="4" spans="1:51" s="4" customFormat="1" ht="12" x14ac:dyDescent="0.15">
      <c r="A4" s="9">
        <v>2</v>
      </c>
      <c r="B4" s="5" t="s">
        <v>3</v>
      </c>
      <c r="C4" s="5" t="s">
        <v>73</v>
      </c>
      <c r="D4" s="15">
        <v>9761.51</v>
      </c>
      <c r="E4" s="6">
        <v>15269</v>
      </c>
      <c r="F4" s="7">
        <v>16756.544669830797</v>
      </c>
      <c r="G4" s="7">
        <v>19614.36210074056</v>
      </c>
      <c r="H4" s="7">
        <v>19329.401701171231</v>
      </c>
      <c r="I4" s="8">
        <v>0.56000000000000005</v>
      </c>
      <c r="J4" s="52">
        <v>191.46579179</v>
      </c>
      <c r="K4" s="52">
        <v>188.68414799999999</v>
      </c>
      <c r="L4" s="52">
        <f t="shared" si="0"/>
        <v>2.7816437900000039</v>
      </c>
      <c r="M4" s="52">
        <v>26.867274999999999</v>
      </c>
      <c r="N4" s="8">
        <f t="shared" si="1"/>
        <v>1.45281502455066E-2</v>
      </c>
      <c r="O4" s="8">
        <f t="shared" si="2"/>
        <v>0.14032415267928419</v>
      </c>
      <c r="P4" s="16">
        <v>628</v>
      </c>
      <c r="Q4" s="43">
        <v>37.17</v>
      </c>
      <c r="R4" s="43">
        <v>0.80200000000000005</v>
      </c>
      <c r="V4" s="22"/>
      <c r="AW4" s="22"/>
      <c r="AX4" s="26"/>
      <c r="AY4" s="26"/>
    </row>
    <row r="5" spans="1:51" s="4" customFormat="1" ht="12" x14ac:dyDescent="0.15">
      <c r="A5" s="5">
        <v>3</v>
      </c>
      <c r="B5" s="5" t="s">
        <v>4</v>
      </c>
      <c r="C5" s="5" t="s">
        <v>73</v>
      </c>
      <c r="D5" s="15">
        <v>12987.26</v>
      </c>
      <c r="E5" s="6">
        <v>18367</v>
      </c>
      <c r="F5" s="7">
        <v>15925.851571463112</v>
      </c>
      <c r="G5" s="7">
        <v>17815.643740096064</v>
      </c>
      <c r="H5" s="7">
        <v>17671.058945458855</v>
      </c>
      <c r="I5" s="8">
        <v>0.62722117202268435</v>
      </c>
      <c r="J5" s="52">
        <v>231.37639732</v>
      </c>
      <c r="K5" s="52">
        <v>229.498637</v>
      </c>
      <c r="L5" s="52">
        <f t="shared" si="0"/>
        <v>1.877760319999993</v>
      </c>
      <c r="M5" s="52">
        <v>33.040405999999997</v>
      </c>
      <c r="N5" s="8">
        <f t="shared" si="1"/>
        <v>8.1156087731930511E-3</v>
      </c>
      <c r="O5" s="8">
        <f t="shared" si="2"/>
        <v>0.14279937963725919</v>
      </c>
      <c r="P5" s="16">
        <v>363</v>
      </c>
      <c r="Q5" s="43">
        <v>27.2</v>
      </c>
      <c r="R5" s="43">
        <v>0.34899999999999998</v>
      </c>
      <c r="V5" s="22"/>
      <c r="AW5" s="22"/>
      <c r="AX5" s="26"/>
      <c r="AY5" s="26"/>
    </row>
    <row r="6" spans="1:51" s="4" customFormat="1" ht="12" x14ac:dyDescent="0.15">
      <c r="A6" s="5">
        <v>4</v>
      </c>
      <c r="B6" s="5" t="s">
        <v>5</v>
      </c>
      <c r="C6" s="5" t="s">
        <v>73</v>
      </c>
      <c r="D6" s="15">
        <v>9560.119999999999</v>
      </c>
      <c r="E6" s="6">
        <v>13711</v>
      </c>
      <c r="F6" s="7">
        <v>16549.41287034054</v>
      </c>
      <c r="G6" s="7">
        <v>18136.738632987872</v>
      </c>
      <c r="H6" s="7">
        <v>17688.240314975126</v>
      </c>
      <c r="I6" s="8">
        <v>0.52162908421537046</v>
      </c>
      <c r="J6" s="52">
        <v>173.38939774000002</v>
      </c>
      <c r="K6" s="52">
        <v>169.10169999999999</v>
      </c>
      <c r="L6" s="52">
        <f t="shared" si="0"/>
        <v>4.2876977400000271</v>
      </c>
      <c r="M6" s="52">
        <v>26.962596999999999</v>
      </c>
      <c r="N6" s="8">
        <f t="shared" si="1"/>
        <v>2.4728719263616646E-2</v>
      </c>
      <c r="O6" s="8">
        <f t="shared" si="2"/>
        <v>0.15550314697113612</v>
      </c>
      <c r="P6" s="16">
        <v>313</v>
      </c>
      <c r="Q6" s="43">
        <v>25.79</v>
      </c>
      <c r="R6" s="43">
        <v>0.91800000000000004</v>
      </c>
      <c r="V6" s="22"/>
      <c r="AW6" s="22"/>
      <c r="AX6" s="26"/>
      <c r="AY6" s="26"/>
    </row>
    <row r="7" spans="1:51" s="4" customFormat="1" ht="12" x14ac:dyDescent="0.15">
      <c r="A7" s="5">
        <v>5</v>
      </c>
      <c r="B7" s="5" t="s">
        <v>6</v>
      </c>
      <c r="C7" s="5" t="s">
        <v>73</v>
      </c>
      <c r="D7" s="15">
        <v>4226.26</v>
      </c>
      <c r="E7" s="6">
        <v>7942</v>
      </c>
      <c r="F7" s="7">
        <v>21324.439428714748</v>
      </c>
      <c r="G7" s="7">
        <v>25771.419884247538</v>
      </c>
      <c r="H7" s="7">
        <v>24741.346249402544</v>
      </c>
      <c r="I7" s="8">
        <v>0.55030572540300171</v>
      </c>
      <c r="J7" s="52">
        <v>108.916721</v>
      </c>
      <c r="K7" s="52">
        <v>104.563362</v>
      </c>
      <c r="L7" s="52">
        <f t="shared" si="0"/>
        <v>4.3533589999999975</v>
      </c>
      <c r="M7" s="52">
        <v>39.725000000000001</v>
      </c>
      <c r="N7" s="8">
        <f t="shared" si="1"/>
        <v>3.9969611277592514E-2</v>
      </c>
      <c r="O7" s="8">
        <f t="shared" si="2"/>
        <v>0.36472820367039882</v>
      </c>
      <c r="P7" s="16">
        <v>1709</v>
      </c>
      <c r="Q7" s="43">
        <v>95.84</v>
      </c>
      <c r="R7" s="43">
        <v>1</v>
      </c>
      <c r="V7" s="22"/>
      <c r="AW7" s="22"/>
      <c r="AX7" s="26"/>
      <c r="AY7" s="26"/>
    </row>
    <row r="8" spans="1:51" s="4" customFormat="1" ht="12" x14ac:dyDescent="0.15">
      <c r="A8" s="5">
        <v>6</v>
      </c>
      <c r="B8" s="5" t="s">
        <v>7</v>
      </c>
      <c r="C8" s="5" t="s">
        <v>73</v>
      </c>
      <c r="D8" s="15">
        <v>2033.97</v>
      </c>
      <c r="E8" s="6">
        <v>4358</v>
      </c>
      <c r="F8" s="7">
        <v>23890.255563528077</v>
      </c>
      <c r="G8" s="7">
        <v>29030.244644709608</v>
      </c>
      <c r="H8" s="7">
        <v>27820.469820105507</v>
      </c>
      <c r="I8" s="8">
        <v>0.51872146118721463</v>
      </c>
      <c r="J8" s="52">
        <v>59.046646700000004</v>
      </c>
      <c r="K8" s="52">
        <v>56.586001000000003</v>
      </c>
      <c r="L8" s="52">
        <f t="shared" si="0"/>
        <v>2.4606457000000006</v>
      </c>
      <c r="M8" s="52">
        <v>26.913805</v>
      </c>
      <c r="N8" s="8">
        <f t="shared" si="1"/>
        <v>4.1672911799748323E-2</v>
      </c>
      <c r="O8" s="8">
        <f t="shared" si="2"/>
        <v>0.45580581631911704</v>
      </c>
      <c r="P8" s="16">
        <v>1584</v>
      </c>
      <c r="Q8" s="43">
        <v>49.85</v>
      </c>
      <c r="R8" s="43">
        <v>1</v>
      </c>
      <c r="V8" s="22"/>
      <c r="AW8" s="22"/>
      <c r="AX8" s="26"/>
      <c r="AY8" s="26"/>
    </row>
    <row r="9" spans="1:51" s="4" customFormat="1" ht="12" x14ac:dyDescent="0.15">
      <c r="A9" s="5">
        <v>7</v>
      </c>
      <c r="B9" s="5" t="s">
        <v>8</v>
      </c>
      <c r="C9" s="5" t="s">
        <v>73</v>
      </c>
      <c r="D9" s="15">
        <v>8559.86</v>
      </c>
      <c r="E9" s="6">
        <v>11673</v>
      </c>
      <c r="F9" s="7">
        <v>15368.827979663218</v>
      </c>
      <c r="G9" s="7">
        <v>17966.646967356941</v>
      </c>
      <c r="H9" s="7">
        <v>16981.463131406355</v>
      </c>
      <c r="I9" s="8">
        <v>0.59497784342688331</v>
      </c>
      <c r="J9" s="52">
        <v>153.79198271000001</v>
      </c>
      <c r="K9" s="52">
        <v>145.358947</v>
      </c>
      <c r="L9" s="52">
        <f t="shared" si="0"/>
        <v>8.4330357100000128</v>
      </c>
      <c r="M9" s="52">
        <v>7.0279999999999996</v>
      </c>
      <c r="N9" s="8">
        <f t="shared" si="1"/>
        <v>5.4834039859554214E-2</v>
      </c>
      <c r="O9" s="8">
        <f t="shared" si="2"/>
        <v>4.5698090863763981E-2</v>
      </c>
      <c r="P9" s="16">
        <v>1257</v>
      </c>
      <c r="Q9" s="43">
        <v>25.19</v>
      </c>
      <c r="R9" s="43">
        <v>0.57199999999999995</v>
      </c>
      <c r="V9" s="22"/>
      <c r="AW9" s="22"/>
      <c r="AX9" s="26"/>
      <c r="AY9" s="26"/>
    </row>
    <row r="10" spans="1:51" s="4" customFormat="1" ht="12" x14ac:dyDescent="0.15">
      <c r="A10" s="5">
        <v>8</v>
      </c>
      <c r="B10" s="5" t="s">
        <v>9</v>
      </c>
      <c r="C10" s="5" t="s">
        <v>73</v>
      </c>
      <c r="D10" s="15">
        <v>1188.6399999999999</v>
      </c>
      <c r="E10" s="6">
        <v>4567</v>
      </c>
      <c r="F10" s="7">
        <v>32524.260166655291</v>
      </c>
      <c r="G10" s="7">
        <v>41879.759220621891</v>
      </c>
      <c r="H10" s="7">
        <v>41406.081740476518</v>
      </c>
      <c r="I10" s="8">
        <v>0.43866943866943869</v>
      </c>
      <c r="J10" s="52">
        <v>49.779957000000003</v>
      </c>
      <c r="K10" s="52">
        <v>49.216925000000003</v>
      </c>
      <c r="L10" s="52">
        <f t="shared" si="0"/>
        <v>0.56303199999999975</v>
      </c>
      <c r="M10" s="52">
        <v>13.250849000000001</v>
      </c>
      <c r="N10" s="8">
        <f t="shared" si="1"/>
        <v>1.1310415555401137E-2</v>
      </c>
      <c r="O10" s="8">
        <f t="shared" si="2"/>
        <v>0.2661884380494744</v>
      </c>
      <c r="P10" s="16">
        <v>967</v>
      </c>
      <c r="Q10" s="43">
        <v>72.61</v>
      </c>
      <c r="R10" s="43">
        <v>1</v>
      </c>
      <c r="V10" s="22"/>
      <c r="AW10" s="22"/>
      <c r="AX10" s="26"/>
      <c r="AY10" s="26"/>
    </row>
    <row r="11" spans="1:51" s="4" customFormat="1" ht="12" x14ac:dyDescent="0.15">
      <c r="A11" s="5">
        <v>9</v>
      </c>
      <c r="B11" s="5" t="s">
        <v>10</v>
      </c>
      <c r="C11" s="5" t="s">
        <v>73</v>
      </c>
      <c r="D11" s="15">
        <v>17273</v>
      </c>
      <c r="E11" s="6">
        <v>20513</v>
      </c>
      <c r="F11" s="7">
        <v>13550.251025785765</v>
      </c>
      <c r="G11" s="7">
        <v>14154.121461240085</v>
      </c>
      <c r="H11" s="7">
        <v>13844.090140681988</v>
      </c>
      <c r="I11" s="8">
        <v>0.59032299246776454</v>
      </c>
      <c r="J11" s="52">
        <v>244.48414</v>
      </c>
      <c r="K11" s="52">
        <v>239.12896900000001</v>
      </c>
      <c r="L11" s="52">
        <f t="shared" si="0"/>
        <v>5.3551709999999844</v>
      </c>
      <c r="M11" s="52">
        <v>41.997858999999998</v>
      </c>
      <c r="N11" s="8">
        <f t="shared" si="1"/>
        <v>2.1903960723178136E-2</v>
      </c>
      <c r="O11" s="8">
        <f t="shared" si="2"/>
        <v>0.17178152742341488</v>
      </c>
      <c r="P11" s="16" t="s">
        <v>78</v>
      </c>
      <c r="Q11" s="43">
        <v>21.65</v>
      </c>
      <c r="R11" s="43">
        <v>1</v>
      </c>
      <c r="V11" s="22"/>
      <c r="AW11" s="22"/>
      <c r="AX11" s="26"/>
      <c r="AY11" s="26"/>
    </row>
    <row r="12" spans="1:51" s="4" customFormat="1" ht="12" x14ac:dyDescent="0.15">
      <c r="A12" s="5">
        <v>10</v>
      </c>
      <c r="B12" s="5" t="s">
        <v>11</v>
      </c>
      <c r="C12" s="5" t="s">
        <v>73</v>
      </c>
      <c r="D12" s="15">
        <v>14758.119999999999</v>
      </c>
      <c r="E12" s="6">
        <v>20017</v>
      </c>
      <c r="F12" s="7">
        <v>14052.912493596747</v>
      </c>
      <c r="G12" s="7">
        <v>15137.676943946792</v>
      </c>
      <c r="H12" s="7">
        <v>14845.096665428931</v>
      </c>
      <c r="I12" s="8">
        <v>0.65537074459816569</v>
      </c>
      <c r="J12" s="52">
        <v>223.40365286000002</v>
      </c>
      <c r="K12" s="52">
        <v>219.08571800000001</v>
      </c>
      <c r="L12" s="52">
        <f t="shared" si="0"/>
        <v>4.3179348600000083</v>
      </c>
      <c r="M12" s="52">
        <v>21.196891000000001</v>
      </c>
      <c r="N12" s="8">
        <f t="shared" si="1"/>
        <v>1.932795101925178E-2</v>
      </c>
      <c r="O12" s="8">
        <f t="shared" si="2"/>
        <v>9.4881577488275984E-2</v>
      </c>
      <c r="P12" s="16" t="s">
        <v>78</v>
      </c>
      <c r="Q12" s="43">
        <v>14.96</v>
      </c>
      <c r="R12" s="43">
        <v>0.99199999999999999</v>
      </c>
      <c r="AW12" s="22"/>
      <c r="AX12" s="26"/>
      <c r="AY12" s="26"/>
    </row>
    <row r="13" spans="1:51" s="4" customFormat="1" ht="12" x14ac:dyDescent="0.15">
      <c r="A13" s="5">
        <v>11</v>
      </c>
      <c r="B13" s="5" t="s">
        <v>12</v>
      </c>
      <c r="C13" s="5" t="s">
        <v>73</v>
      </c>
      <c r="D13" s="15">
        <v>35845.050000000003</v>
      </c>
      <c r="E13" s="6">
        <v>41728</v>
      </c>
      <c r="F13" s="7">
        <v>12780.824956026005</v>
      </c>
      <c r="G13" s="7">
        <v>13517.90115650557</v>
      </c>
      <c r="H13" s="7">
        <v>13418.534163015534</v>
      </c>
      <c r="I13" s="8">
        <v>0.62312433011789925</v>
      </c>
      <c r="J13" s="52">
        <v>484.54984285</v>
      </c>
      <c r="K13" s="52">
        <v>480.98802799999999</v>
      </c>
      <c r="L13" s="52">
        <f t="shared" si="0"/>
        <v>3.5618148500000189</v>
      </c>
      <c r="M13" s="52">
        <v>51.461531999999998</v>
      </c>
      <c r="N13" s="8">
        <f t="shared" si="1"/>
        <v>7.3507708289622421E-3</v>
      </c>
      <c r="O13" s="8">
        <f t="shared" si="2"/>
        <v>0.10620482651963364</v>
      </c>
      <c r="P13" s="16" t="s">
        <v>78</v>
      </c>
      <c r="Q13" s="43">
        <v>6.82</v>
      </c>
      <c r="R13" s="43">
        <v>0.46500000000000002</v>
      </c>
      <c r="V13" s="22"/>
      <c r="AW13" s="22"/>
      <c r="AX13" s="26"/>
      <c r="AY13" s="26"/>
    </row>
    <row r="14" spans="1:51" s="4" customFormat="1" ht="12" x14ac:dyDescent="0.15">
      <c r="A14" s="5">
        <v>12</v>
      </c>
      <c r="B14" s="5" t="s">
        <v>13</v>
      </c>
      <c r="C14" s="5" t="s">
        <v>73</v>
      </c>
      <c r="D14" s="15">
        <v>21108.53</v>
      </c>
      <c r="E14" s="6">
        <v>30161</v>
      </c>
      <c r="F14" s="7">
        <v>13359.191176705677</v>
      </c>
      <c r="G14" s="7">
        <v>14852.280965088521</v>
      </c>
      <c r="H14" s="7">
        <v>14466.486155123072</v>
      </c>
      <c r="I14" s="8">
        <v>0.56060945552319064</v>
      </c>
      <c r="J14" s="52">
        <v>313.50981831999997</v>
      </c>
      <c r="K14" s="52">
        <v>305.36625700000002</v>
      </c>
      <c r="L14" s="52">
        <f t="shared" si="0"/>
        <v>8.1435613199999466</v>
      </c>
      <c r="M14" s="52">
        <v>51.781244999999998</v>
      </c>
      <c r="N14" s="8">
        <f t="shared" si="1"/>
        <v>2.5975458643173341E-2</v>
      </c>
      <c r="O14" s="8">
        <f t="shared" si="2"/>
        <v>0.16516626266277504</v>
      </c>
      <c r="P14" s="16" t="s">
        <v>78</v>
      </c>
      <c r="Q14" s="43">
        <v>15.71</v>
      </c>
      <c r="R14" s="43">
        <v>0.71199999999999997</v>
      </c>
      <c r="V14" s="22"/>
      <c r="AW14" s="22"/>
      <c r="AX14" s="26"/>
      <c r="AY14" s="26"/>
    </row>
    <row r="15" spans="1:51" s="4" customFormat="1" ht="12" x14ac:dyDescent="0.15">
      <c r="A15" s="5">
        <v>13</v>
      </c>
      <c r="B15" s="5" t="s">
        <v>14</v>
      </c>
      <c r="C15" s="5" t="s">
        <v>73</v>
      </c>
      <c r="D15" s="15">
        <v>80219.64</v>
      </c>
      <c r="E15" s="6">
        <v>86692</v>
      </c>
      <c r="F15" s="7">
        <v>12664.413418526685</v>
      </c>
      <c r="G15" s="7">
        <v>13260.71419804427</v>
      </c>
      <c r="H15" s="7">
        <v>13363.294063648254</v>
      </c>
      <c r="I15" s="8">
        <v>0.61466968098467722</v>
      </c>
      <c r="J15" s="52">
        <v>1063.7697191100001</v>
      </c>
      <c r="K15" s="52">
        <v>1071.9986389999999</v>
      </c>
      <c r="L15" s="52">
        <f t="shared" si="0"/>
        <v>-8.2289198899998155</v>
      </c>
      <c r="M15" s="52">
        <v>103.696</v>
      </c>
      <c r="N15" s="8">
        <f t="shared" si="1"/>
        <v>-7.7356214810142534E-3</v>
      </c>
      <c r="O15" s="8">
        <f t="shared" si="2"/>
        <v>9.7479744099838603E-2</v>
      </c>
      <c r="P15" s="16" t="s">
        <v>78</v>
      </c>
      <c r="Q15" s="43">
        <v>9.0299999999999994</v>
      </c>
      <c r="R15" s="43">
        <v>0.45400000000000001</v>
      </c>
      <c r="V15" s="22"/>
      <c r="AW15" s="22"/>
      <c r="AX15" s="26"/>
      <c r="AY15" s="26"/>
    </row>
    <row r="16" spans="1:51" s="4" customFormat="1" ht="12" x14ac:dyDescent="0.15">
      <c r="A16" s="5">
        <v>14</v>
      </c>
      <c r="B16" s="5" t="s">
        <v>15</v>
      </c>
      <c r="C16" s="5" t="s">
        <v>73</v>
      </c>
      <c r="D16" s="15">
        <v>230846.65000000002</v>
      </c>
      <c r="E16" s="6">
        <v>294215</v>
      </c>
      <c r="F16" s="7">
        <v>13428.351593131709</v>
      </c>
      <c r="G16" s="7">
        <v>14871.54947446714</v>
      </c>
      <c r="H16" s="7">
        <v>15253.040994963538</v>
      </c>
      <c r="I16" s="8">
        <v>0.69569193856825551</v>
      </c>
      <c r="J16" s="52">
        <v>3433.0473764899998</v>
      </c>
      <c r="K16" s="52">
        <v>3521.1134160000001</v>
      </c>
      <c r="L16" s="52">
        <f t="shared" si="0"/>
        <v>-88.066039510000337</v>
      </c>
      <c r="M16" s="52">
        <v>-19.259</v>
      </c>
      <c r="N16" s="8">
        <f t="shared" si="1"/>
        <v>-2.5652439320555023E-2</v>
      </c>
      <c r="O16" s="8">
        <f t="shared" si="2"/>
        <v>-5.6098847140556201E-3</v>
      </c>
      <c r="P16" s="16" t="s">
        <v>78</v>
      </c>
      <c r="Q16" s="43">
        <v>3.85</v>
      </c>
      <c r="R16" s="43">
        <v>0</v>
      </c>
      <c r="AW16" s="22"/>
      <c r="AX16" s="26"/>
      <c r="AY16" s="26"/>
    </row>
    <row r="17" spans="1:51" s="4" customFormat="1" ht="12" x14ac:dyDescent="0.15">
      <c r="A17" s="5">
        <v>15</v>
      </c>
      <c r="B17" s="5" t="s">
        <v>16</v>
      </c>
      <c r="C17" s="5" t="s">
        <v>73</v>
      </c>
      <c r="D17" s="15">
        <v>74093.78</v>
      </c>
      <c r="E17" s="6">
        <v>70847</v>
      </c>
      <c r="F17" s="7">
        <v>11991.186263309286</v>
      </c>
      <c r="G17" s="7">
        <v>12765.868450091222</v>
      </c>
      <c r="H17" s="7">
        <v>12616.631935906091</v>
      </c>
      <c r="I17" s="8">
        <v>0.68312881378662915</v>
      </c>
      <c r="J17" s="52">
        <v>945.87144845</v>
      </c>
      <c r="K17" s="52">
        <v>934.81395099999997</v>
      </c>
      <c r="L17" s="52">
        <f t="shared" si="0"/>
        <v>11.057497450000028</v>
      </c>
      <c r="M17" s="52">
        <v>311.51372099999998</v>
      </c>
      <c r="N17" s="8">
        <f t="shared" si="1"/>
        <v>1.1690275108863847E-2</v>
      </c>
      <c r="O17" s="8">
        <f t="shared" si="2"/>
        <v>0.32934044209757857</v>
      </c>
      <c r="P17" s="16" t="s">
        <v>78</v>
      </c>
      <c r="Q17" s="43">
        <v>5.54</v>
      </c>
      <c r="R17" s="43">
        <v>0.51300000000000001</v>
      </c>
      <c r="V17" s="22"/>
      <c r="AW17" s="22"/>
      <c r="AX17" s="26"/>
      <c r="AY17" s="26"/>
    </row>
    <row r="18" spans="1:51" s="4" customFormat="1" ht="12" x14ac:dyDescent="0.15">
      <c r="A18" s="5">
        <v>16</v>
      </c>
      <c r="B18" s="5" t="s">
        <v>17</v>
      </c>
      <c r="C18" s="5" t="s">
        <v>73</v>
      </c>
      <c r="D18" s="15">
        <v>34176.75</v>
      </c>
      <c r="E18" s="6">
        <v>37606</v>
      </c>
      <c r="F18" s="7">
        <v>12910.655598908616</v>
      </c>
      <c r="G18" s="7">
        <v>13925.137743348914</v>
      </c>
      <c r="H18" s="7">
        <v>13837.290409415758</v>
      </c>
      <c r="I18" s="8">
        <v>0.643194644966531</v>
      </c>
      <c r="J18" s="52">
        <v>475.91595137000002</v>
      </c>
      <c r="K18" s="52">
        <v>472.91361499999999</v>
      </c>
      <c r="L18" s="52">
        <f t="shared" si="0"/>
        <v>3.0023363700000232</v>
      </c>
      <c r="M18" s="52">
        <v>52.550727999999999</v>
      </c>
      <c r="N18" s="8">
        <f t="shared" si="1"/>
        <v>6.3085432655856956E-3</v>
      </c>
      <c r="O18" s="8">
        <f t="shared" si="2"/>
        <v>0.11042018627180775</v>
      </c>
      <c r="P18" s="16" t="s">
        <v>78</v>
      </c>
      <c r="Q18" s="43">
        <v>13.94</v>
      </c>
      <c r="R18" s="43">
        <v>0.81599999999999995</v>
      </c>
      <c r="V18" s="22"/>
      <c r="AW18" s="22"/>
      <c r="AX18" s="26"/>
      <c r="AY18" s="26"/>
    </row>
    <row r="19" spans="1:51" s="4" customFormat="1" ht="12" x14ac:dyDescent="0.15">
      <c r="A19" s="5">
        <v>17</v>
      </c>
      <c r="B19" s="5" t="s">
        <v>18</v>
      </c>
      <c r="C19" s="5" t="s">
        <v>73</v>
      </c>
      <c r="D19" s="15">
        <v>16735.150000000001</v>
      </c>
      <c r="E19" s="6">
        <v>23351</v>
      </c>
      <c r="F19" s="7">
        <v>13795.606663818369</v>
      </c>
      <c r="G19" s="7">
        <v>14345.740222226868</v>
      </c>
      <c r="H19" s="7">
        <v>13950.227455385819</v>
      </c>
      <c r="I19" s="8">
        <v>0.61136890951276102</v>
      </c>
      <c r="J19" s="52">
        <v>240.07811447999998</v>
      </c>
      <c r="K19" s="52">
        <v>233.459149</v>
      </c>
      <c r="L19" s="52">
        <f t="shared" si="0"/>
        <v>6.6189654799999857</v>
      </c>
      <c r="M19" s="52">
        <v>23.373999999999999</v>
      </c>
      <c r="N19" s="8">
        <f t="shared" si="1"/>
        <v>2.7570049416359387E-2</v>
      </c>
      <c r="O19" s="8">
        <f t="shared" si="2"/>
        <v>9.7359978233031316E-2</v>
      </c>
      <c r="P19" s="16" t="s">
        <v>78</v>
      </c>
      <c r="Q19" s="43">
        <v>26.8</v>
      </c>
      <c r="R19" s="43">
        <v>0.86099999999999999</v>
      </c>
      <c r="V19" s="22"/>
      <c r="AW19" s="22"/>
      <c r="AX19" s="26"/>
      <c r="AY19" s="26"/>
    </row>
    <row r="20" spans="1:51" s="4" customFormat="1" ht="12" x14ac:dyDescent="0.15">
      <c r="A20" s="5">
        <v>18</v>
      </c>
      <c r="B20" s="5" t="s">
        <v>19</v>
      </c>
      <c r="C20" s="5" t="s">
        <v>73</v>
      </c>
      <c r="D20" s="15">
        <v>124807.59</v>
      </c>
      <c r="E20" s="6">
        <v>133999</v>
      </c>
      <c r="F20" s="7">
        <v>12354.405405879654</v>
      </c>
      <c r="G20" s="7">
        <v>13324.968175493173</v>
      </c>
      <c r="H20" s="7">
        <v>13120.246476997112</v>
      </c>
      <c r="I20" s="8">
        <v>0.77421996724062159</v>
      </c>
      <c r="J20" s="52">
        <v>1663.0571648099999</v>
      </c>
      <c r="K20" s="52">
        <v>1637.506343</v>
      </c>
      <c r="L20" s="52">
        <f t="shared" si="0"/>
        <v>25.550821809999889</v>
      </c>
      <c r="M20" s="52">
        <v>955.851</v>
      </c>
      <c r="N20" s="8">
        <f t="shared" si="1"/>
        <v>1.5363766412033712E-2</v>
      </c>
      <c r="O20" s="8">
        <f t="shared" si="2"/>
        <v>0.57475534829808661</v>
      </c>
      <c r="P20" s="16" t="s">
        <v>78</v>
      </c>
      <c r="Q20" s="43">
        <v>6.28</v>
      </c>
      <c r="R20" s="43">
        <v>0.24299999999999999</v>
      </c>
      <c r="AW20" s="22"/>
      <c r="AX20" s="26"/>
      <c r="AY20" s="26"/>
    </row>
    <row r="21" spans="1:51" s="4" customFormat="1" ht="12" x14ac:dyDescent="0.15">
      <c r="A21" s="5">
        <v>19</v>
      </c>
      <c r="B21" s="5" t="s">
        <v>20</v>
      </c>
      <c r="C21" s="5" t="s">
        <v>73</v>
      </c>
      <c r="D21" s="15">
        <v>54367.310000000005</v>
      </c>
      <c r="E21" s="6">
        <v>50664</v>
      </c>
      <c r="F21" s="7">
        <v>12345.61924985591</v>
      </c>
      <c r="G21" s="7">
        <v>13210.873260788512</v>
      </c>
      <c r="H21" s="7">
        <v>12813.08506895044</v>
      </c>
      <c r="I21" s="8">
        <v>0.63660489185722502</v>
      </c>
      <c r="J21" s="52">
        <v>718.23964194000007</v>
      </c>
      <c r="K21" s="52">
        <v>696.61296800000002</v>
      </c>
      <c r="L21" s="52">
        <f t="shared" si="0"/>
        <v>21.626673940000046</v>
      </c>
      <c r="M21" s="52">
        <v>151.79499999999999</v>
      </c>
      <c r="N21" s="8">
        <f t="shared" si="1"/>
        <v>3.0110665963222736E-2</v>
      </c>
      <c r="O21" s="8">
        <f t="shared" si="2"/>
        <v>0.2113431104832843</v>
      </c>
      <c r="P21" s="16" t="s">
        <v>78</v>
      </c>
      <c r="Q21" s="43">
        <v>11.6</v>
      </c>
      <c r="R21" s="43">
        <v>0.75900000000000001</v>
      </c>
      <c r="AW21" s="22"/>
      <c r="AX21" s="26"/>
      <c r="AY21" s="26"/>
    </row>
    <row r="22" spans="1:51" s="4" customFormat="1" ht="12" x14ac:dyDescent="0.15">
      <c r="A22" s="5">
        <v>20</v>
      </c>
      <c r="B22" s="5" t="s">
        <v>21</v>
      </c>
      <c r="C22" s="5" t="s">
        <v>73</v>
      </c>
      <c r="D22" s="15">
        <v>34936.42</v>
      </c>
      <c r="E22" s="6">
        <v>37330</v>
      </c>
      <c r="F22" s="7">
        <v>12757.495039846672</v>
      </c>
      <c r="G22" s="7">
        <v>13247.720344557341</v>
      </c>
      <c r="H22" s="7">
        <v>13246.559836411401</v>
      </c>
      <c r="I22" s="8">
        <v>0.67705862419518803</v>
      </c>
      <c r="J22" s="52">
        <v>462.827922</v>
      </c>
      <c r="K22" s="52">
        <v>462.78737799999999</v>
      </c>
      <c r="L22" s="52">
        <f t="shared" si="0"/>
        <v>4.0544000000011238E-2</v>
      </c>
      <c r="M22" s="52">
        <v>95.010752999999994</v>
      </c>
      <c r="N22" s="8">
        <f t="shared" si="1"/>
        <v>8.7600592083576234E-5</v>
      </c>
      <c r="O22" s="8">
        <f t="shared" si="2"/>
        <v>0.20528310519692455</v>
      </c>
      <c r="P22" s="16" t="s">
        <v>78</v>
      </c>
      <c r="Q22" s="43">
        <v>9.7200000000000006</v>
      </c>
      <c r="R22" s="43">
        <v>0.754</v>
      </c>
      <c r="AW22" s="22"/>
      <c r="AX22" s="26"/>
      <c r="AY22" s="26"/>
    </row>
    <row r="23" spans="1:51" s="4" customFormat="1" ht="12" x14ac:dyDescent="0.15">
      <c r="A23" s="5">
        <v>21</v>
      </c>
      <c r="B23" s="5" t="s">
        <v>22</v>
      </c>
      <c r="C23" s="5" t="s">
        <v>73</v>
      </c>
      <c r="D23" s="15">
        <v>150606.54</v>
      </c>
      <c r="E23" s="6">
        <v>177212</v>
      </c>
      <c r="F23" s="7">
        <v>12511.577738186423</v>
      </c>
      <c r="G23" s="7">
        <v>13368.04092305686</v>
      </c>
      <c r="H23" s="7">
        <v>13389.017196729968</v>
      </c>
      <c r="I23" s="8">
        <v>0.68126711738455936</v>
      </c>
      <c r="J23" s="52">
        <v>2013.31439</v>
      </c>
      <c r="K23" s="52">
        <v>2016.4735539999999</v>
      </c>
      <c r="L23" s="52">
        <f t="shared" si="0"/>
        <v>-3.1591639999999188</v>
      </c>
      <c r="M23" s="52">
        <v>638.97383600000001</v>
      </c>
      <c r="N23" s="8">
        <f t="shared" si="1"/>
        <v>-1.5691359559596248E-3</v>
      </c>
      <c r="O23" s="8">
        <f t="shared" si="2"/>
        <v>0.31737409674998646</v>
      </c>
      <c r="P23" s="16" t="s">
        <v>78</v>
      </c>
      <c r="Q23" s="43">
        <v>4.43</v>
      </c>
      <c r="R23" s="43">
        <v>4.7E-2</v>
      </c>
      <c r="AW23" s="22"/>
      <c r="AX23" s="26"/>
      <c r="AY23" s="26"/>
    </row>
    <row r="24" spans="1:51" s="4" customFormat="1" ht="12" x14ac:dyDescent="0.15">
      <c r="A24" s="5">
        <v>22</v>
      </c>
      <c r="B24" s="5" t="s">
        <v>23</v>
      </c>
      <c r="C24" s="5" t="s">
        <v>73</v>
      </c>
      <c r="D24" s="15">
        <v>65803</v>
      </c>
      <c r="E24" s="6">
        <v>66052</v>
      </c>
      <c r="F24" s="7">
        <v>11919.525452486969</v>
      </c>
      <c r="G24" s="7">
        <v>12943.138350683099</v>
      </c>
      <c r="H24" s="7">
        <v>12725.988237618345</v>
      </c>
      <c r="I24" s="8">
        <v>0.76252787017069334</v>
      </c>
      <c r="J24" s="52">
        <v>851.6973328900001</v>
      </c>
      <c r="K24" s="52">
        <v>837.40820399999996</v>
      </c>
      <c r="L24" s="52">
        <f t="shared" si="0"/>
        <v>14.289128890000143</v>
      </c>
      <c r="M24" s="52">
        <v>331.31764099999998</v>
      </c>
      <c r="N24" s="8">
        <f t="shared" si="1"/>
        <v>1.6777238037735686E-2</v>
      </c>
      <c r="O24" s="8">
        <f t="shared" si="2"/>
        <v>0.38900866329563921</v>
      </c>
      <c r="P24" s="16" t="s">
        <v>78</v>
      </c>
      <c r="Q24" s="43">
        <v>5.65</v>
      </c>
      <c r="R24" s="43">
        <v>0.30599999999999999</v>
      </c>
      <c r="AW24" s="22"/>
      <c r="AX24" s="26"/>
      <c r="AY24" s="26"/>
    </row>
    <row r="25" spans="1:51" s="4" customFormat="1" ht="12" x14ac:dyDescent="0.15">
      <c r="A25" s="5">
        <v>23</v>
      </c>
      <c r="B25" s="5" t="s">
        <v>24</v>
      </c>
      <c r="C25" s="5" t="s">
        <v>73</v>
      </c>
      <c r="D25" s="15">
        <v>49711.770000000004</v>
      </c>
      <c r="E25" s="6">
        <v>53020</v>
      </c>
      <c r="F25" s="7">
        <v>12659.805434349877</v>
      </c>
      <c r="G25" s="7">
        <v>14590.060277676692</v>
      </c>
      <c r="H25" s="7">
        <v>14273.207612603614</v>
      </c>
      <c r="I25" s="8">
        <v>0.57526907211606848</v>
      </c>
      <c r="J25" s="52">
        <v>725.29772080999999</v>
      </c>
      <c r="K25" s="52">
        <v>709.54641400000003</v>
      </c>
      <c r="L25" s="52">
        <f t="shared" si="0"/>
        <v>15.75130680999996</v>
      </c>
      <c r="M25" s="52">
        <v>120.074</v>
      </c>
      <c r="N25" s="8">
        <f t="shared" si="1"/>
        <v>2.1717022345539943E-2</v>
      </c>
      <c r="O25" s="8">
        <f t="shared" si="2"/>
        <v>0.16555132679295259</v>
      </c>
      <c r="P25" s="16" t="s">
        <v>78</v>
      </c>
      <c r="Q25" s="43">
        <v>4</v>
      </c>
      <c r="R25" s="43">
        <v>0</v>
      </c>
      <c r="AW25" s="22"/>
      <c r="AX25" s="26"/>
      <c r="AY25" s="26"/>
    </row>
    <row r="26" spans="1:51" s="4" customFormat="1" ht="12" x14ac:dyDescent="0.15">
      <c r="A26" s="5">
        <v>24</v>
      </c>
      <c r="B26" s="5" t="s">
        <v>25</v>
      </c>
      <c r="C26" s="5" t="s">
        <v>73</v>
      </c>
      <c r="D26" s="15">
        <v>39265.03</v>
      </c>
      <c r="E26" s="6">
        <v>45121</v>
      </c>
      <c r="F26" s="7">
        <v>12762.949719126664</v>
      </c>
      <c r="G26" s="7">
        <v>13935.079382340979</v>
      </c>
      <c r="H26" s="7">
        <v>13667.60458351872</v>
      </c>
      <c r="I26" s="8">
        <v>0.7726227297961773</v>
      </c>
      <c r="J26" s="52">
        <v>547.16130999999996</v>
      </c>
      <c r="K26" s="52">
        <v>536.65890400000001</v>
      </c>
      <c r="L26" s="52">
        <f t="shared" si="0"/>
        <v>10.502405999999951</v>
      </c>
      <c r="M26" s="52">
        <v>113.71041</v>
      </c>
      <c r="N26" s="8">
        <f t="shared" si="1"/>
        <v>1.919435056546661E-2</v>
      </c>
      <c r="O26" s="8">
        <f t="shared" si="2"/>
        <v>0.20781880575583828</v>
      </c>
      <c r="P26" s="16" t="s">
        <v>78</v>
      </c>
      <c r="Q26" s="43">
        <v>6.57</v>
      </c>
      <c r="R26" s="43">
        <v>0.72399999999999998</v>
      </c>
      <c r="AW26" s="22"/>
      <c r="AX26" s="26"/>
      <c r="AY26" s="26"/>
    </row>
    <row r="27" spans="1:51" s="4" customFormat="1" ht="12" x14ac:dyDescent="0.15">
      <c r="A27" s="5">
        <v>25</v>
      </c>
      <c r="B27" s="5" t="s">
        <v>26</v>
      </c>
      <c r="C27" s="5" t="s">
        <v>73</v>
      </c>
      <c r="D27" s="15">
        <v>25760.66</v>
      </c>
      <c r="E27" s="6">
        <v>33003</v>
      </c>
      <c r="F27" s="7">
        <v>12910.634423574551</v>
      </c>
      <c r="G27" s="7">
        <v>13873.444508021146</v>
      </c>
      <c r="H27" s="7">
        <v>13723.148824603097</v>
      </c>
      <c r="I27" s="8">
        <v>0.56316348195329091</v>
      </c>
      <c r="J27" s="52">
        <v>357.38908700000002</v>
      </c>
      <c r="K27" s="52">
        <v>353.51737100000003</v>
      </c>
      <c r="L27" s="52">
        <f t="shared" si="0"/>
        <v>3.8717159999999922</v>
      </c>
      <c r="M27" s="52">
        <v>14.829003</v>
      </c>
      <c r="N27" s="8">
        <f t="shared" si="1"/>
        <v>1.0833335825948127E-2</v>
      </c>
      <c r="O27" s="8">
        <f t="shared" si="2"/>
        <v>4.1492601591385465E-2</v>
      </c>
      <c r="P27" s="16" t="s">
        <v>78</v>
      </c>
      <c r="Q27" s="43">
        <v>10.48</v>
      </c>
      <c r="R27" s="43">
        <v>0.754</v>
      </c>
      <c r="AW27" s="22"/>
      <c r="AX27" s="26"/>
      <c r="AY27" s="26"/>
    </row>
    <row r="28" spans="1:51" s="4" customFormat="1" ht="12" x14ac:dyDescent="0.15">
      <c r="A28" s="5">
        <v>26</v>
      </c>
      <c r="B28" s="5" t="s">
        <v>27</v>
      </c>
      <c r="C28" s="5" t="s">
        <v>73</v>
      </c>
      <c r="D28" s="15">
        <v>64152.759999999995</v>
      </c>
      <c r="E28" s="6">
        <v>66734</v>
      </c>
      <c r="F28" s="7">
        <v>12071.077666673413</v>
      </c>
      <c r="G28" s="7">
        <v>12880.32496185667</v>
      </c>
      <c r="H28" s="7">
        <v>12771.37487147864</v>
      </c>
      <c r="I28" s="8">
        <v>0.67192515462303293</v>
      </c>
      <c r="J28" s="52">
        <v>826.30839600000002</v>
      </c>
      <c r="K28" s="52">
        <v>819.31894699999998</v>
      </c>
      <c r="L28" s="52">
        <f t="shared" si="0"/>
        <v>6.989449000000036</v>
      </c>
      <c r="M28" s="52">
        <v>184.593774</v>
      </c>
      <c r="N28" s="8">
        <f t="shared" si="1"/>
        <v>8.4586445373599183E-3</v>
      </c>
      <c r="O28" s="8">
        <f t="shared" si="2"/>
        <v>0.22339573807259244</v>
      </c>
      <c r="P28" s="16" t="s">
        <v>78</v>
      </c>
      <c r="Q28" s="43">
        <v>4.66</v>
      </c>
      <c r="R28" s="43">
        <v>0.36199999999999999</v>
      </c>
      <c r="AW28" s="22"/>
      <c r="AX28" s="26"/>
      <c r="AY28" s="26"/>
    </row>
    <row r="29" spans="1:51" s="4" customFormat="1" ht="12" x14ac:dyDescent="0.15">
      <c r="A29" s="5">
        <v>27</v>
      </c>
      <c r="B29" s="5" t="s">
        <v>28</v>
      </c>
      <c r="C29" s="5" t="s">
        <v>73</v>
      </c>
      <c r="D29" s="15">
        <v>73367.39</v>
      </c>
      <c r="E29" s="6">
        <v>80505</v>
      </c>
      <c r="F29" s="7">
        <v>12998.329461806818</v>
      </c>
      <c r="G29" s="7">
        <v>14382.136960712382</v>
      </c>
      <c r="H29" s="7">
        <v>14223.672124631938</v>
      </c>
      <c r="I29" s="8">
        <v>0.6907436785702723</v>
      </c>
      <c r="J29" s="52">
        <v>1055.1798514299999</v>
      </c>
      <c r="K29" s="52">
        <v>1043.5536999999999</v>
      </c>
      <c r="L29" s="52">
        <f t="shared" si="0"/>
        <v>11.626151429999936</v>
      </c>
      <c r="M29" s="52">
        <v>141.92248499999999</v>
      </c>
      <c r="N29" s="8">
        <f t="shared" si="1"/>
        <v>1.1018170423026894E-2</v>
      </c>
      <c r="O29" s="8">
        <f t="shared" si="2"/>
        <v>0.13450075340963338</v>
      </c>
      <c r="P29" s="16" t="s">
        <v>78</v>
      </c>
      <c r="Q29" s="43">
        <v>5.57</v>
      </c>
      <c r="R29" s="43">
        <v>0</v>
      </c>
      <c r="AW29" s="22"/>
      <c r="AX29" s="26"/>
      <c r="AY29" s="26"/>
    </row>
    <row r="30" spans="1:51" s="4" customFormat="1" ht="12" x14ac:dyDescent="0.15">
      <c r="A30" s="5">
        <v>28</v>
      </c>
      <c r="B30" s="5" t="s">
        <v>29</v>
      </c>
      <c r="C30" s="5" t="s">
        <v>73</v>
      </c>
      <c r="D30" s="15">
        <v>26125.42</v>
      </c>
      <c r="E30" s="6">
        <v>35689</v>
      </c>
      <c r="F30" s="7">
        <v>14733.0317267603</v>
      </c>
      <c r="G30" s="7">
        <v>15287.275848962428</v>
      </c>
      <c r="H30" s="7">
        <v>15075.099194577542</v>
      </c>
      <c r="I30" s="8">
        <v>0.5623309779289889</v>
      </c>
      <c r="J30" s="52">
        <v>399.38650221</v>
      </c>
      <c r="K30" s="52">
        <v>393.843298</v>
      </c>
      <c r="L30" s="52">
        <f t="shared" si="0"/>
        <v>5.543204209999999</v>
      </c>
      <c r="M30" s="52">
        <v>37.893841999999999</v>
      </c>
      <c r="N30" s="8">
        <f t="shared" si="1"/>
        <v>1.3879297821350374E-2</v>
      </c>
      <c r="O30" s="8">
        <f t="shared" si="2"/>
        <v>9.488012687037474E-2</v>
      </c>
      <c r="P30" s="16" t="s">
        <v>78</v>
      </c>
      <c r="Q30" s="43">
        <v>22.15</v>
      </c>
      <c r="R30" s="43">
        <v>0.98399999999999999</v>
      </c>
      <c r="AW30" s="22"/>
      <c r="AX30" s="26"/>
      <c r="AY30" s="26"/>
    </row>
    <row r="31" spans="1:51" s="4" customFormat="1" ht="12" x14ac:dyDescent="0.15">
      <c r="A31" s="5">
        <v>29</v>
      </c>
      <c r="B31" s="5" t="s">
        <v>30</v>
      </c>
      <c r="C31" s="5" t="s">
        <v>73</v>
      </c>
      <c r="D31" s="15">
        <v>19371.03</v>
      </c>
      <c r="E31" s="6">
        <v>24007</v>
      </c>
      <c r="F31" s="7">
        <v>14102.89679330423</v>
      </c>
      <c r="G31" s="7">
        <v>15104.255559977968</v>
      </c>
      <c r="H31" s="7">
        <v>14828.398489909934</v>
      </c>
      <c r="I31" s="8">
        <v>0.59414945919370699</v>
      </c>
      <c r="J31" s="52">
        <v>292.58498758000002</v>
      </c>
      <c r="K31" s="52">
        <v>287.24135200000001</v>
      </c>
      <c r="L31" s="52">
        <f t="shared" si="0"/>
        <v>5.3436355800000115</v>
      </c>
      <c r="M31" s="52">
        <v>43.396355</v>
      </c>
      <c r="N31" s="8">
        <f t="shared" si="1"/>
        <v>1.826353301376725E-2</v>
      </c>
      <c r="O31" s="8">
        <f t="shared" si="2"/>
        <v>0.14832051144843636</v>
      </c>
      <c r="P31" s="16">
        <v>165</v>
      </c>
      <c r="Q31" s="43">
        <v>11.36</v>
      </c>
      <c r="R31" s="43">
        <v>0.66800000000000004</v>
      </c>
      <c r="AW31" s="22"/>
      <c r="AX31" s="26"/>
      <c r="AY31" s="26"/>
    </row>
    <row r="32" spans="1:51" s="4" customFormat="1" ht="12" x14ac:dyDescent="0.15">
      <c r="A32" s="5">
        <v>30</v>
      </c>
      <c r="B32" s="5" t="s">
        <v>31</v>
      </c>
      <c r="C32" s="5" t="s">
        <v>73</v>
      </c>
      <c r="D32" s="15">
        <v>8894.7900000000009</v>
      </c>
      <c r="E32" s="6">
        <v>13608</v>
      </c>
      <c r="F32" s="7">
        <v>15618.339101929339</v>
      </c>
      <c r="G32" s="7">
        <v>16460.428070814487</v>
      </c>
      <c r="H32" s="7">
        <v>16441.313398067858</v>
      </c>
      <c r="I32" s="8">
        <v>0.59834368530020698</v>
      </c>
      <c r="J32" s="52">
        <v>146.41205099999999</v>
      </c>
      <c r="K32" s="52">
        <v>146.24203</v>
      </c>
      <c r="L32" s="52">
        <f t="shared" si="0"/>
        <v>0.17002099999999132</v>
      </c>
      <c r="M32" s="52">
        <v>14.388204</v>
      </c>
      <c r="N32" s="8">
        <f t="shared" si="1"/>
        <v>1.1612500394519527E-3</v>
      </c>
      <c r="O32" s="8">
        <f t="shared" si="2"/>
        <v>9.8271992651752418E-2</v>
      </c>
      <c r="P32" s="16" t="s">
        <v>78</v>
      </c>
      <c r="Q32" s="43">
        <v>23.64</v>
      </c>
      <c r="R32" s="43">
        <v>1</v>
      </c>
      <c r="AW32" s="22"/>
      <c r="AX32" s="26"/>
      <c r="AY32" s="26"/>
    </row>
    <row r="33" spans="1:51" s="4" customFormat="1" ht="12" x14ac:dyDescent="0.15">
      <c r="A33" s="5">
        <v>31</v>
      </c>
      <c r="B33" s="5" t="s">
        <v>32</v>
      </c>
      <c r="C33" s="5" t="s">
        <v>73</v>
      </c>
      <c r="D33" s="15">
        <v>14800.68</v>
      </c>
      <c r="E33" s="6">
        <v>19085</v>
      </c>
      <c r="F33" s="7">
        <v>14282.835206895897</v>
      </c>
      <c r="G33" s="49">
        <v>14964.18356656586</v>
      </c>
      <c r="H33" s="7">
        <v>15016.879764983771</v>
      </c>
      <c r="I33" s="8">
        <v>0.60386904761904758</v>
      </c>
      <c r="J33" s="52">
        <v>221.48009243000001</v>
      </c>
      <c r="K33" s="52">
        <v>222.260032</v>
      </c>
      <c r="L33" s="52">
        <f t="shared" si="0"/>
        <v>-0.77993956999998204</v>
      </c>
      <c r="M33" s="52">
        <v>8.8379999999999992</v>
      </c>
      <c r="N33" s="8">
        <f t="shared" si="1"/>
        <v>-3.5214883714502973E-3</v>
      </c>
      <c r="O33" s="8">
        <f t="shared" si="2"/>
        <v>3.9904263642987672E-2</v>
      </c>
      <c r="P33" s="16">
        <v>167</v>
      </c>
      <c r="Q33" s="43">
        <v>14.26</v>
      </c>
      <c r="R33" s="43">
        <v>0.92600000000000005</v>
      </c>
      <c r="AW33" s="22"/>
      <c r="AX33" s="26"/>
      <c r="AY33" s="26"/>
    </row>
    <row r="34" spans="1:51" s="4" customFormat="1" ht="12" x14ac:dyDescent="0.15">
      <c r="A34" s="5">
        <v>32</v>
      </c>
      <c r="B34" s="5" t="s">
        <v>33</v>
      </c>
      <c r="C34" s="5" t="s">
        <v>74</v>
      </c>
      <c r="D34" s="15">
        <v>2232.2399999999998</v>
      </c>
      <c r="E34" s="6">
        <v>3460</v>
      </c>
      <c r="F34" s="7">
        <v>20295.239919046886</v>
      </c>
      <c r="G34" s="7">
        <v>21312.88327419991</v>
      </c>
      <c r="H34" s="7">
        <v>21072.607336128734</v>
      </c>
      <c r="I34" s="8">
        <v>0.49049773755656106</v>
      </c>
      <c r="J34" s="52">
        <v>47.575470559999999</v>
      </c>
      <c r="K34" s="52">
        <v>47.039116999999997</v>
      </c>
      <c r="L34" s="52">
        <f t="shared" si="0"/>
        <v>0.53635356000000201</v>
      </c>
      <c r="M34" s="52">
        <v>9.4282685600000029</v>
      </c>
      <c r="N34" s="8">
        <f t="shared" si="1"/>
        <v>1.1273741566540629E-2</v>
      </c>
      <c r="O34" s="8">
        <f t="shared" si="2"/>
        <v>0.19817499331109092</v>
      </c>
      <c r="P34" s="16">
        <v>656</v>
      </c>
      <c r="Q34" s="43">
        <v>62.25</v>
      </c>
      <c r="R34" s="43">
        <v>0.94899999999999995</v>
      </c>
      <c r="AW34" s="22"/>
      <c r="AX34" s="26"/>
      <c r="AY34" s="26"/>
    </row>
    <row r="35" spans="1:51" s="4" customFormat="1" ht="12" x14ac:dyDescent="0.15">
      <c r="A35" s="5">
        <v>33</v>
      </c>
      <c r="B35" s="5" t="s">
        <v>34</v>
      </c>
      <c r="C35" s="5" t="s">
        <v>74</v>
      </c>
      <c r="D35" s="15">
        <v>2706.13</v>
      </c>
      <c r="E35" s="6">
        <v>4187</v>
      </c>
      <c r="F35" s="7">
        <v>18825.81954551626</v>
      </c>
      <c r="G35" s="49">
        <v>20104.214749476188</v>
      </c>
      <c r="H35" s="7">
        <v>19788.38784537328</v>
      </c>
      <c r="I35" s="8">
        <v>0.56737012987012991</v>
      </c>
      <c r="J35" s="52">
        <v>54.404618659999997</v>
      </c>
      <c r="K35" s="52">
        <v>53.549950000000003</v>
      </c>
      <c r="L35" s="52">
        <f t="shared" ref="L35:L66" si="3">J35-K35</f>
        <v>0.85466865999999442</v>
      </c>
      <c r="M35" s="52">
        <v>7.6738026599999962</v>
      </c>
      <c r="N35" s="8">
        <f t="shared" ref="N35:N66" si="4">L35/J35</f>
        <v>1.5709487191541957E-2</v>
      </c>
      <c r="O35" s="8">
        <f t="shared" ref="O35:O66" si="5">M35/J35</f>
        <v>0.14105057344408922</v>
      </c>
      <c r="P35" s="16">
        <v>312</v>
      </c>
      <c r="Q35" s="43">
        <v>17.739999999999998</v>
      </c>
      <c r="R35" s="43">
        <v>0.873</v>
      </c>
      <c r="AW35" s="22"/>
      <c r="AX35" s="26"/>
      <c r="AY35" s="26"/>
    </row>
    <row r="36" spans="1:51" s="4" customFormat="1" ht="12" x14ac:dyDescent="0.15">
      <c r="A36" s="5">
        <v>34</v>
      </c>
      <c r="B36" s="5" t="s">
        <v>35</v>
      </c>
      <c r="C36" s="5" t="s">
        <v>74</v>
      </c>
      <c r="D36" s="15">
        <v>4016.08</v>
      </c>
      <c r="E36" s="6">
        <v>6856</v>
      </c>
      <c r="F36" s="7">
        <v>18333.557987351327</v>
      </c>
      <c r="G36" s="7">
        <v>21322.435489332882</v>
      </c>
      <c r="H36" s="7">
        <v>21216.814904085575</v>
      </c>
      <c r="I36" s="8">
        <v>0.61172945205479456</v>
      </c>
      <c r="J36" s="52">
        <v>85.632606719999998</v>
      </c>
      <c r="K36" s="52">
        <v>85.208426000000003</v>
      </c>
      <c r="L36" s="52">
        <f t="shared" si="3"/>
        <v>0.4241807199999954</v>
      </c>
      <c r="M36" s="52">
        <v>11.933512</v>
      </c>
      <c r="N36" s="8">
        <f t="shared" si="4"/>
        <v>4.9534953593900755E-3</v>
      </c>
      <c r="O36" s="8">
        <f t="shared" si="5"/>
        <v>0.13935710306028626</v>
      </c>
      <c r="P36" s="16">
        <v>627</v>
      </c>
      <c r="Q36" s="43">
        <v>65.53</v>
      </c>
      <c r="R36" s="43">
        <v>0.76600000000000001</v>
      </c>
      <c r="AW36" s="22"/>
      <c r="AX36" s="26"/>
      <c r="AY36" s="26"/>
    </row>
    <row r="37" spans="1:51" s="4" customFormat="1" ht="12" x14ac:dyDescent="0.15">
      <c r="A37" s="5">
        <v>35</v>
      </c>
      <c r="B37" s="5" t="s">
        <v>36</v>
      </c>
      <c r="C37" s="5" t="s">
        <v>74</v>
      </c>
      <c r="D37" s="15">
        <v>6325</v>
      </c>
      <c r="E37" s="6">
        <v>7829</v>
      </c>
      <c r="F37" s="7">
        <v>15731.340904347826</v>
      </c>
      <c r="G37" s="7">
        <v>16963.020909090908</v>
      </c>
      <c r="H37" s="7">
        <v>16709.916363636363</v>
      </c>
      <c r="I37" s="8">
        <v>0.54503285659064549</v>
      </c>
      <c r="J37" s="52">
        <v>107.29110725</v>
      </c>
      <c r="K37" s="52">
        <v>105.69022099999999</v>
      </c>
      <c r="L37" s="52">
        <f t="shared" si="3"/>
        <v>1.6008862500000021</v>
      </c>
      <c r="M37" s="52">
        <v>15.288598</v>
      </c>
      <c r="N37" s="8">
        <f t="shared" si="4"/>
        <v>1.4920959350990406E-2</v>
      </c>
      <c r="O37" s="8">
        <f t="shared" si="5"/>
        <v>0.14249641365314553</v>
      </c>
      <c r="P37" s="16">
        <v>365</v>
      </c>
      <c r="Q37" s="43">
        <v>18.52</v>
      </c>
      <c r="R37" s="43">
        <v>0.22800000000000001</v>
      </c>
      <c r="AW37" s="22"/>
      <c r="AX37" s="26"/>
      <c r="AY37" s="26"/>
    </row>
    <row r="38" spans="1:51" s="4" customFormat="1" ht="12" x14ac:dyDescent="0.15">
      <c r="A38" s="5">
        <v>36</v>
      </c>
      <c r="B38" s="5" t="s">
        <v>37</v>
      </c>
      <c r="C38" s="5" t="s">
        <v>74</v>
      </c>
      <c r="D38" s="15">
        <v>1189</v>
      </c>
      <c r="E38" s="6">
        <v>1685</v>
      </c>
      <c r="F38" s="7">
        <v>22938.669407947513</v>
      </c>
      <c r="G38" s="7">
        <v>24007.857863751051</v>
      </c>
      <c r="H38" s="7">
        <v>23395.862068965518</v>
      </c>
      <c r="I38" s="8">
        <v>0.54366543665436651</v>
      </c>
      <c r="J38" s="52">
        <v>28.545342999999999</v>
      </c>
      <c r="K38" s="52">
        <v>27.817679999999999</v>
      </c>
      <c r="L38" s="52">
        <f t="shared" si="3"/>
        <v>0.72766299999999973</v>
      </c>
      <c r="M38" s="52">
        <v>16.868748</v>
      </c>
      <c r="N38" s="8">
        <f t="shared" si="4"/>
        <v>2.5491478592497549E-2</v>
      </c>
      <c r="O38" s="8">
        <f t="shared" si="5"/>
        <v>0.59094571047893873</v>
      </c>
      <c r="P38" s="16">
        <v>1587</v>
      </c>
      <c r="Q38" s="43">
        <v>128.72</v>
      </c>
      <c r="R38" s="43">
        <v>1</v>
      </c>
      <c r="AW38" s="22"/>
      <c r="AX38" s="26"/>
      <c r="AY38" s="26"/>
    </row>
    <row r="39" spans="1:51" s="4" customFormat="1" ht="12" x14ac:dyDescent="0.15">
      <c r="A39" s="5">
        <v>37</v>
      </c>
      <c r="B39" s="5" t="s">
        <v>38</v>
      </c>
      <c r="C39" s="5" t="s">
        <v>74</v>
      </c>
      <c r="D39" s="15">
        <v>1233.1600000000001</v>
      </c>
      <c r="E39" s="6">
        <v>1805</v>
      </c>
      <c r="F39" s="7">
        <v>22874.278546796857</v>
      </c>
      <c r="G39" s="7">
        <v>26832.036296993087</v>
      </c>
      <c r="H39" s="7">
        <v>26772.946738460538</v>
      </c>
      <c r="I39" s="8">
        <v>0.63272727272727269</v>
      </c>
      <c r="J39" s="52">
        <v>33.088193879999999</v>
      </c>
      <c r="K39" s="52">
        <v>33.015326999999999</v>
      </c>
      <c r="L39" s="52">
        <f t="shared" si="3"/>
        <v>7.2866879999999412E-2</v>
      </c>
      <c r="M39" s="52">
        <v>6.7225279999999996</v>
      </c>
      <c r="N39" s="8">
        <f t="shared" si="4"/>
        <v>2.2022017963344762E-3</v>
      </c>
      <c r="O39" s="8">
        <f>M39/J39</f>
        <v>0.2031699894040877</v>
      </c>
      <c r="P39" s="16">
        <v>1709</v>
      </c>
      <c r="Q39" s="43">
        <v>83.8</v>
      </c>
      <c r="R39" s="43">
        <v>1</v>
      </c>
      <c r="AW39" s="22"/>
      <c r="AX39" s="26"/>
      <c r="AY39" s="26"/>
    </row>
    <row r="40" spans="1:51" s="4" customFormat="1" ht="12" x14ac:dyDescent="0.15">
      <c r="A40" s="5">
        <v>38</v>
      </c>
      <c r="B40" s="5" t="s">
        <v>39</v>
      </c>
      <c r="C40" s="5" t="s">
        <v>74</v>
      </c>
      <c r="D40" s="15">
        <v>6905.29</v>
      </c>
      <c r="E40" s="6">
        <v>8867</v>
      </c>
      <c r="F40" s="7">
        <v>16194.601068166579</v>
      </c>
      <c r="G40" s="7">
        <v>17403.405032952996</v>
      </c>
      <c r="H40" s="7">
        <v>17746.439179237947</v>
      </c>
      <c r="I40" s="8">
        <v>0.64011424944462081</v>
      </c>
      <c r="J40" s="52">
        <v>120.17555874</v>
      </c>
      <c r="K40" s="52">
        <v>122.544309</v>
      </c>
      <c r="L40" s="52">
        <f t="shared" si="3"/>
        <v>-2.3687502599999988</v>
      </c>
      <c r="M40" s="52">
        <v>15.474997</v>
      </c>
      <c r="N40" s="8">
        <f t="shared" si="4"/>
        <v>-1.9710748881349438E-2</v>
      </c>
      <c r="O40" s="8">
        <f t="shared" si="5"/>
        <v>0.1287699192934911</v>
      </c>
      <c r="P40" s="16">
        <v>1258</v>
      </c>
      <c r="Q40" s="43">
        <v>3.76</v>
      </c>
      <c r="R40" s="43">
        <v>0.52400000000000002</v>
      </c>
      <c r="AW40" s="22"/>
      <c r="AX40" s="26"/>
      <c r="AY40" s="26"/>
    </row>
    <row r="41" spans="1:51" s="4" customFormat="1" ht="12" x14ac:dyDescent="0.15">
      <c r="A41" s="5">
        <v>39</v>
      </c>
      <c r="B41" s="5" t="s">
        <v>40</v>
      </c>
      <c r="C41" s="5" t="s">
        <v>74</v>
      </c>
      <c r="D41" s="15">
        <v>610.02</v>
      </c>
      <c r="E41" s="6">
        <v>1827</v>
      </c>
      <c r="F41" s="7">
        <v>33671.254909675095</v>
      </c>
      <c r="G41" s="7">
        <v>39447.772122225499</v>
      </c>
      <c r="H41" s="7">
        <v>38370.155076882729</v>
      </c>
      <c r="I41" s="8">
        <v>0.49326145552560646</v>
      </c>
      <c r="J41" s="52">
        <v>24.063929949999999</v>
      </c>
      <c r="K41" s="52">
        <v>23.406562000000001</v>
      </c>
      <c r="L41" s="52">
        <f t="shared" si="3"/>
        <v>0.65736794999999759</v>
      </c>
      <c r="M41" s="52">
        <v>6.4737309999999999</v>
      </c>
      <c r="N41" s="8">
        <f t="shared" si="4"/>
        <v>2.7317564145419134E-2</v>
      </c>
      <c r="O41" s="8">
        <f t="shared" si="5"/>
        <v>0.26902218438347808</v>
      </c>
      <c r="P41" s="16">
        <v>1038</v>
      </c>
      <c r="Q41" s="43">
        <v>90.65</v>
      </c>
      <c r="R41" s="43">
        <v>1</v>
      </c>
      <c r="AW41" s="22"/>
      <c r="AX41" s="26"/>
      <c r="AY41" s="26"/>
    </row>
    <row r="42" spans="1:51" s="4" customFormat="1" ht="12" x14ac:dyDescent="0.15">
      <c r="A42" s="5">
        <v>40</v>
      </c>
      <c r="B42" s="5" t="s">
        <v>41</v>
      </c>
      <c r="C42" s="5" t="s">
        <v>74</v>
      </c>
      <c r="D42" s="15">
        <v>4598.3099999999995</v>
      </c>
      <c r="E42" s="6">
        <v>4090</v>
      </c>
      <c r="F42" s="7">
        <v>14886.872355278352</v>
      </c>
      <c r="G42" s="7">
        <v>15800.248019381035</v>
      </c>
      <c r="H42" s="7">
        <v>15984.835733128042</v>
      </c>
      <c r="I42" s="8">
        <v>0.6389508928571429</v>
      </c>
      <c r="J42" s="52">
        <v>72.654438470000002</v>
      </c>
      <c r="K42" s="52">
        <v>73.503230000000002</v>
      </c>
      <c r="L42" s="52">
        <f t="shared" si="3"/>
        <v>-0.84879152999999974</v>
      </c>
      <c r="M42" s="52">
        <v>10.685980000000001</v>
      </c>
      <c r="N42" s="8">
        <f t="shared" si="4"/>
        <v>-1.168258330632446E-2</v>
      </c>
      <c r="O42" s="8">
        <f t="shared" si="5"/>
        <v>0.14707952088037107</v>
      </c>
      <c r="P42" s="16" t="s">
        <v>78</v>
      </c>
      <c r="Q42" s="43">
        <v>22.44</v>
      </c>
      <c r="R42" s="43">
        <v>1</v>
      </c>
      <c r="AW42" s="22"/>
      <c r="AX42" s="26"/>
      <c r="AY42" s="26"/>
    </row>
    <row r="43" spans="1:51" s="4" customFormat="1" ht="12" x14ac:dyDescent="0.15">
      <c r="A43" s="5">
        <v>41</v>
      </c>
      <c r="B43" s="5" t="s">
        <v>42</v>
      </c>
      <c r="C43" s="5" t="s">
        <v>74</v>
      </c>
      <c r="D43" s="15">
        <v>4575.6000000000004</v>
      </c>
      <c r="E43" s="6">
        <v>5330</v>
      </c>
      <c r="F43" s="7">
        <v>15294.34555411695</v>
      </c>
      <c r="G43" s="49">
        <v>16201.582609930936</v>
      </c>
      <c r="H43" s="7">
        <v>16068.832284290584</v>
      </c>
      <c r="I43" s="8">
        <v>0.71626984126984128</v>
      </c>
      <c r="J43" s="52">
        <v>74.131961390000001</v>
      </c>
      <c r="K43" s="52">
        <v>73.524548999999993</v>
      </c>
      <c r="L43" s="52">
        <f t="shared" si="3"/>
        <v>0.60741239000000746</v>
      </c>
      <c r="M43" s="52">
        <v>7.266972</v>
      </c>
      <c r="N43" s="8">
        <f t="shared" si="4"/>
        <v>8.1936640905058266E-3</v>
      </c>
      <c r="O43" s="8">
        <f t="shared" si="5"/>
        <v>9.8027515578189936E-2</v>
      </c>
      <c r="P43" s="16" t="s">
        <v>78</v>
      </c>
      <c r="Q43" s="43">
        <v>20.73</v>
      </c>
      <c r="R43" s="43">
        <v>0.98599999999999999</v>
      </c>
      <c r="AW43" s="22"/>
      <c r="AX43" s="26"/>
      <c r="AY43" s="26"/>
    </row>
    <row r="44" spans="1:51" s="4" customFormat="1" ht="12" x14ac:dyDescent="0.15">
      <c r="A44" s="5">
        <v>42</v>
      </c>
      <c r="B44" s="5" t="s">
        <v>43</v>
      </c>
      <c r="C44" s="5" t="s">
        <v>74</v>
      </c>
      <c r="D44" s="15">
        <v>20465.28</v>
      </c>
      <c r="E44" s="6">
        <v>23510</v>
      </c>
      <c r="F44" s="7">
        <v>13063.569580284267</v>
      </c>
      <c r="G44" s="7">
        <v>13841.822404091221</v>
      </c>
      <c r="H44" s="7">
        <v>13489.762026221973</v>
      </c>
      <c r="I44" s="8">
        <v>0.73814204964364705</v>
      </c>
      <c r="J44" s="52">
        <v>283.27677121000005</v>
      </c>
      <c r="K44" s="52">
        <v>276.07175699999999</v>
      </c>
      <c r="L44" s="52">
        <f t="shared" si="3"/>
        <v>7.2050142100000585</v>
      </c>
      <c r="M44" s="52">
        <v>34.05301</v>
      </c>
      <c r="N44" s="8">
        <f t="shared" si="4"/>
        <v>2.5434539440788825E-2</v>
      </c>
      <c r="O44" s="8">
        <f t="shared" si="5"/>
        <v>0.12021109198097879</v>
      </c>
      <c r="P44" s="16" t="s">
        <v>78</v>
      </c>
      <c r="Q44" s="43">
        <v>7.66</v>
      </c>
      <c r="R44" s="43">
        <v>0.44400000000000001</v>
      </c>
      <c r="AW44" s="22"/>
      <c r="AX44" s="26"/>
      <c r="AY44" s="26"/>
    </row>
    <row r="45" spans="1:51" s="4" customFormat="1" ht="12" x14ac:dyDescent="0.15">
      <c r="A45" s="5">
        <v>43</v>
      </c>
      <c r="B45" s="5" t="s">
        <v>44</v>
      </c>
      <c r="C45" s="5" t="s">
        <v>74</v>
      </c>
      <c r="D45" s="15">
        <v>22501.64</v>
      </c>
      <c r="E45" s="6">
        <v>22146</v>
      </c>
      <c r="F45" s="7">
        <v>12914.428752304275</v>
      </c>
      <c r="G45" s="49">
        <v>13668.907005444937</v>
      </c>
      <c r="H45" s="7">
        <v>13166.572792027604</v>
      </c>
      <c r="I45" s="8">
        <v>0.64694113930714958</v>
      </c>
      <c r="J45" s="52">
        <v>307.57282463000001</v>
      </c>
      <c r="K45" s="52">
        <v>296.26948099999998</v>
      </c>
      <c r="L45" s="52">
        <f t="shared" si="3"/>
        <v>11.303343630000029</v>
      </c>
      <c r="M45" s="52">
        <v>51.981999999999999</v>
      </c>
      <c r="N45" s="8">
        <f t="shared" si="4"/>
        <v>3.675013760919086E-2</v>
      </c>
      <c r="O45" s="8">
        <f t="shared" si="5"/>
        <v>0.16900712884024338</v>
      </c>
      <c r="P45" s="16" t="s">
        <v>78</v>
      </c>
      <c r="Q45" s="43">
        <v>10.41</v>
      </c>
      <c r="R45" s="43">
        <v>0.3</v>
      </c>
      <c r="AW45" s="22"/>
      <c r="AX45" s="26"/>
      <c r="AY45" s="26"/>
    </row>
    <row r="46" spans="1:51" s="4" customFormat="1" ht="12" x14ac:dyDescent="0.15">
      <c r="A46" s="5">
        <v>44</v>
      </c>
      <c r="B46" s="5" t="s">
        <v>45</v>
      </c>
      <c r="C46" s="5" t="s">
        <v>74</v>
      </c>
      <c r="D46" s="15">
        <v>8629.25</v>
      </c>
      <c r="E46" s="6">
        <v>9494</v>
      </c>
      <c r="F46" s="7">
        <v>13808.903438885187</v>
      </c>
      <c r="G46" s="7">
        <v>14924.270369962627</v>
      </c>
      <c r="H46" s="7">
        <v>14775.464843410493</v>
      </c>
      <c r="I46" s="8">
        <v>0.64560785300780266</v>
      </c>
      <c r="J46" s="52">
        <v>128.78526009000001</v>
      </c>
      <c r="K46" s="52">
        <v>127.50118000000001</v>
      </c>
      <c r="L46" s="52">
        <f t="shared" si="3"/>
        <v>1.2840800900000033</v>
      </c>
      <c r="M46" s="52">
        <v>26.612831</v>
      </c>
      <c r="N46" s="8">
        <f t="shared" si="4"/>
        <v>9.9707069667960418E-3</v>
      </c>
      <c r="O46" s="8">
        <f t="shared" si="5"/>
        <v>0.2066450072112441</v>
      </c>
      <c r="P46" s="16" t="s">
        <v>78</v>
      </c>
      <c r="Q46" s="43">
        <v>19.850000000000001</v>
      </c>
      <c r="R46" s="43">
        <v>0.67500000000000004</v>
      </c>
      <c r="AW46" s="22"/>
      <c r="AX46" s="26"/>
      <c r="AY46" s="26"/>
    </row>
    <row r="47" spans="1:51" s="4" customFormat="1" ht="12" x14ac:dyDescent="0.15">
      <c r="A47" s="5">
        <v>45</v>
      </c>
      <c r="B47" s="5" t="s">
        <v>46</v>
      </c>
      <c r="C47" s="5" t="s">
        <v>74</v>
      </c>
      <c r="D47" s="15">
        <v>84031.93</v>
      </c>
      <c r="E47" s="6">
        <v>96466</v>
      </c>
      <c r="F47" s="7">
        <v>13532.068208120416</v>
      </c>
      <c r="G47" s="7">
        <v>14738.804554530643</v>
      </c>
      <c r="H47" s="7">
        <v>14995.878257229127</v>
      </c>
      <c r="I47" s="8">
        <v>0.68019166385109198</v>
      </c>
      <c r="J47" s="52">
        <v>1238.5301926100001</v>
      </c>
      <c r="K47" s="52">
        <v>1260.1325919999999</v>
      </c>
      <c r="L47" s="52">
        <f t="shared" si="3"/>
        <v>-21.602399389999846</v>
      </c>
      <c r="M47" s="52">
        <v>494.12200000000001</v>
      </c>
      <c r="N47" s="8">
        <f t="shared" si="4"/>
        <v>-1.7441964288715736E-2</v>
      </c>
      <c r="O47" s="8">
        <f t="shared" si="5"/>
        <v>0.39895838062592454</v>
      </c>
      <c r="P47" s="16" t="s">
        <v>78</v>
      </c>
      <c r="Q47" s="43">
        <v>4.46</v>
      </c>
      <c r="R47" s="43">
        <v>0</v>
      </c>
      <c r="AW47" s="22"/>
      <c r="AX47" s="26"/>
      <c r="AY47" s="26"/>
    </row>
    <row r="48" spans="1:51" s="4" customFormat="1" ht="12" x14ac:dyDescent="0.15">
      <c r="A48" s="5">
        <v>46</v>
      </c>
      <c r="B48" s="5" t="s">
        <v>47</v>
      </c>
      <c r="C48" s="5" t="s">
        <v>74</v>
      </c>
      <c r="D48" s="15">
        <v>14665.75</v>
      </c>
      <c r="E48" s="6">
        <v>15779</v>
      </c>
      <c r="F48" s="7">
        <v>13350.508814748977</v>
      </c>
      <c r="G48" s="49">
        <v>14194.581661353835</v>
      </c>
      <c r="H48" s="7">
        <v>14214.397968054822</v>
      </c>
      <c r="I48" s="8">
        <v>0.64362248642301478</v>
      </c>
      <c r="J48" s="52">
        <v>208.17418599999999</v>
      </c>
      <c r="K48" s="52">
        <v>208.46480700000001</v>
      </c>
      <c r="L48" s="52">
        <f t="shared" si="3"/>
        <v>-0.29062100000001578</v>
      </c>
      <c r="M48" s="52">
        <v>32.249647000000003</v>
      </c>
      <c r="N48" s="8">
        <f t="shared" si="4"/>
        <v>-1.3960472505463084E-3</v>
      </c>
      <c r="O48" s="8">
        <f t="shared" si="5"/>
        <v>0.15491664754245757</v>
      </c>
      <c r="P48" s="16" t="s">
        <v>78</v>
      </c>
      <c r="Q48" s="43">
        <v>16.079999999999998</v>
      </c>
      <c r="R48" s="43">
        <v>0.752</v>
      </c>
      <c r="AW48" s="22"/>
      <c r="AX48" s="26"/>
      <c r="AY48" s="26"/>
    </row>
    <row r="49" spans="1:51" s="4" customFormat="1" ht="12" x14ac:dyDescent="0.15">
      <c r="A49" s="5">
        <v>47</v>
      </c>
      <c r="B49" s="5" t="s">
        <v>48</v>
      </c>
      <c r="C49" s="5" t="s">
        <v>74</v>
      </c>
      <c r="D49" s="15">
        <v>50314.729999999996</v>
      </c>
      <c r="E49" s="6">
        <v>59031</v>
      </c>
      <c r="F49" s="7">
        <v>12503.412561291694</v>
      </c>
      <c r="G49" s="7">
        <v>13704.552702558476</v>
      </c>
      <c r="H49" s="7">
        <v>13652.535827977215</v>
      </c>
      <c r="I49" s="8">
        <v>0.7610592837797171</v>
      </c>
      <c r="J49" s="52">
        <v>689.54086900000004</v>
      </c>
      <c r="K49" s="52">
        <v>686.92365400000006</v>
      </c>
      <c r="L49" s="52">
        <f t="shared" si="3"/>
        <v>2.6172149999999874</v>
      </c>
      <c r="M49" s="52">
        <v>278.40300000000002</v>
      </c>
      <c r="N49" s="8">
        <f t="shared" si="4"/>
        <v>3.7955908310345378E-3</v>
      </c>
      <c r="O49" s="8">
        <f t="shared" si="5"/>
        <v>0.40375126771492353</v>
      </c>
      <c r="P49" s="16" t="s">
        <v>78</v>
      </c>
      <c r="Q49" s="43">
        <v>7.11</v>
      </c>
      <c r="R49" s="43">
        <v>0.18099999999999999</v>
      </c>
      <c r="AW49" s="22"/>
      <c r="AX49" s="26"/>
      <c r="AY49" s="26"/>
    </row>
    <row r="50" spans="1:51" s="4" customFormat="1" ht="12" x14ac:dyDescent="0.15">
      <c r="A50" s="5">
        <v>48</v>
      </c>
      <c r="B50" s="5" t="s">
        <v>49</v>
      </c>
      <c r="C50" s="5" t="s">
        <v>74</v>
      </c>
      <c r="D50" s="15">
        <v>73312.39</v>
      </c>
      <c r="E50" s="6">
        <v>88814</v>
      </c>
      <c r="F50" s="7">
        <v>12639.325154997676</v>
      </c>
      <c r="G50" s="7">
        <v>13801.032553978939</v>
      </c>
      <c r="H50" s="7">
        <v>14215.875515721149</v>
      </c>
      <c r="I50" s="8">
        <v>0.70519189167534657</v>
      </c>
      <c r="J50" s="52">
        <v>1011.786681</v>
      </c>
      <c r="K50" s="52">
        <v>1042.1998100000001</v>
      </c>
      <c r="L50" s="52">
        <f t="shared" si="3"/>
        <v>-30.413129000000026</v>
      </c>
      <c r="M50" s="52">
        <v>251.03100000000001</v>
      </c>
      <c r="N50" s="8">
        <f t="shared" si="4"/>
        <v>-3.0058835099451189E-2</v>
      </c>
      <c r="O50" s="8">
        <f t="shared" si="5"/>
        <v>0.2481066461083411</v>
      </c>
      <c r="P50" s="16" t="s">
        <v>78</v>
      </c>
      <c r="Q50" s="43">
        <v>4.91</v>
      </c>
      <c r="R50" s="43">
        <v>6.0999999999999999E-2</v>
      </c>
      <c r="AW50" s="22"/>
      <c r="AX50" s="26"/>
      <c r="AY50" s="26"/>
    </row>
    <row r="51" spans="1:51" s="4" customFormat="1" ht="12" x14ac:dyDescent="0.15">
      <c r="A51" s="5">
        <v>49</v>
      </c>
      <c r="B51" s="5" t="s">
        <v>50</v>
      </c>
      <c r="C51" s="5" t="s">
        <v>74</v>
      </c>
      <c r="D51" s="15">
        <v>22172.33</v>
      </c>
      <c r="E51" s="6">
        <v>23343</v>
      </c>
      <c r="F51" s="7">
        <v>12672.405438367257</v>
      </c>
      <c r="G51" s="7">
        <v>13623.495423800747</v>
      </c>
      <c r="H51" s="7">
        <v>13205.540915185727</v>
      </c>
      <c r="I51" s="8">
        <v>0.61181789506886763</v>
      </c>
      <c r="J51" s="52">
        <v>302.06463628999995</v>
      </c>
      <c r="K51" s="52">
        <v>292.79761100000002</v>
      </c>
      <c r="L51" s="52">
        <f t="shared" si="3"/>
        <v>9.2670252899999355</v>
      </c>
      <c r="M51" s="52">
        <v>64.167997999999997</v>
      </c>
      <c r="N51" s="8">
        <f t="shared" si="4"/>
        <v>3.0678948068263913E-2</v>
      </c>
      <c r="O51" s="8">
        <f t="shared" si="5"/>
        <v>0.21243134842966163</v>
      </c>
      <c r="P51" s="16" t="s">
        <v>78</v>
      </c>
      <c r="Q51" s="43">
        <v>17.760000000000002</v>
      </c>
      <c r="R51" s="43">
        <v>0.74</v>
      </c>
      <c r="AW51" s="22"/>
      <c r="AX51" s="26"/>
      <c r="AY51" s="26"/>
    </row>
    <row r="52" spans="1:51" s="4" customFormat="1" ht="12" x14ac:dyDescent="0.15">
      <c r="A52" s="5">
        <v>50</v>
      </c>
      <c r="B52" s="5" t="s">
        <v>51</v>
      </c>
      <c r="C52" s="5" t="s">
        <v>74</v>
      </c>
      <c r="D52" s="15">
        <v>21458.95</v>
      </c>
      <c r="E52" s="6">
        <v>20716</v>
      </c>
      <c r="F52" s="7">
        <v>12545.444869390161</v>
      </c>
      <c r="G52" s="7">
        <v>14649.631401816025</v>
      </c>
      <c r="H52" s="7">
        <v>14528.81953683661</v>
      </c>
      <c r="I52" s="8">
        <v>0.68179277970269359</v>
      </c>
      <c r="J52" s="52">
        <v>314.36570776999997</v>
      </c>
      <c r="K52" s="52">
        <v>311.773212</v>
      </c>
      <c r="L52" s="52">
        <f t="shared" si="3"/>
        <v>2.5924957699999709</v>
      </c>
      <c r="M52" s="52">
        <v>72.734611000000001</v>
      </c>
      <c r="N52" s="8">
        <f t="shared" si="4"/>
        <v>8.2467511752163623E-3</v>
      </c>
      <c r="O52" s="8">
        <f t="shared" si="5"/>
        <v>0.23136941849018397</v>
      </c>
      <c r="P52" s="16" t="s">
        <v>78</v>
      </c>
      <c r="Q52" s="43">
        <v>6.94</v>
      </c>
      <c r="R52" s="43">
        <v>0.48499999999999999</v>
      </c>
      <c r="AW52" s="22"/>
      <c r="AX52" s="26"/>
      <c r="AY52" s="26"/>
    </row>
    <row r="53" spans="1:51" s="4" customFormat="1" ht="12" x14ac:dyDescent="0.15">
      <c r="A53" s="5">
        <v>51</v>
      </c>
      <c r="B53" s="5" t="s">
        <v>52</v>
      </c>
      <c r="C53" s="5" t="s">
        <v>74</v>
      </c>
      <c r="D53" s="15">
        <v>35844.06</v>
      </c>
      <c r="E53" s="6">
        <v>34095</v>
      </c>
      <c r="F53" s="7">
        <v>11728.818345912823</v>
      </c>
      <c r="G53" s="7">
        <v>13122.435875846655</v>
      </c>
      <c r="H53" s="7">
        <v>12883.268357434956</v>
      </c>
      <c r="I53" s="8">
        <v>0.73518041237113407</v>
      </c>
      <c r="J53" s="52">
        <v>470.36137888000002</v>
      </c>
      <c r="K53" s="52">
        <v>461.78864399999998</v>
      </c>
      <c r="L53" s="52">
        <f t="shared" si="3"/>
        <v>8.5727348800000414</v>
      </c>
      <c r="M53" s="52">
        <v>187.259851</v>
      </c>
      <c r="N53" s="8">
        <f t="shared" si="4"/>
        <v>1.8225847752238906E-2</v>
      </c>
      <c r="O53" s="8">
        <f t="shared" si="5"/>
        <v>0.39811910460398214</v>
      </c>
      <c r="P53" s="16" t="s">
        <v>78</v>
      </c>
      <c r="Q53" s="43">
        <v>7.02</v>
      </c>
      <c r="R53" s="43">
        <v>0.32300000000000001</v>
      </c>
      <c r="AW53" s="22"/>
      <c r="AX53" s="26"/>
      <c r="AY53" s="26"/>
    </row>
    <row r="54" spans="1:51" s="4" customFormat="1" ht="12" x14ac:dyDescent="0.15">
      <c r="A54" s="5">
        <v>52</v>
      </c>
      <c r="B54" s="5" t="s">
        <v>53</v>
      </c>
      <c r="C54" s="5" t="s">
        <v>74</v>
      </c>
      <c r="D54" s="15">
        <v>29262.53</v>
      </c>
      <c r="E54" s="6">
        <v>30063</v>
      </c>
      <c r="F54" s="7">
        <v>12638.469730060935</v>
      </c>
      <c r="G54" s="49">
        <v>13790.735417956001</v>
      </c>
      <c r="H54" s="7">
        <v>13797.204821319277</v>
      </c>
      <c r="I54" s="8">
        <v>0.69909038760960418</v>
      </c>
      <c r="J54" s="52">
        <v>403.55180888999996</v>
      </c>
      <c r="K54" s="52">
        <v>403.74112000000002</v>
      </c>
      <c r="L54" s="52">
        <f t="shared" si="3"/>
        <v>-0.1893111100000624</v>
      </c>
      <c r="M54" s="52">
        <v>92.450573000000006</v>
      </c>
      <c r="N54" s="8">
        <f t="shared" si="4"/>
        <v>-4.6911228206553466E-4</v>
      </c>
      <c r="O54" s="8">
        <f t="shared" si="5"/>
        <v>0.22909220319019846</v>
      </c>
      <c r="P54" s="16" t="s">
        <v>78</v>
      </c>
      <c r="Q54" s="43">
        <v>4.7300000000000004</v>
      </c>
      <c r="R54" s="43">
        <v>0</v>
      </c>
      <c r="AW54" s="22"/>
      <c r="AX54" s="26"/>
      <c r="AY54" s="26"/>
    </row>
    <row r="55" spans="1:51" s="4" customFormat="1" ht="12" x14ac:dyDescent="0.15">
      <c r="A55" s="5">
        <v>53</v>
      </c>
      <c r="B55" s="5" t="s">
        <v>54</v>
      </c>
      <c r="C55" s="5" t="s">
        <v>74</v>
      </c>
      <c r="D55" s="15">
        <v>8106.28</v>
      </c>
      <c r="E55" s="6">
        <v>9752</v>
      </c>
      <c r="F55" s="7">
        <v>13729.899350873644</v>
      </c>
      <c r="G55" s="7">
        <v>14316.571472981443</v>
      </c>
      <c r="H55" s="7">
        <v>14161.348115288394</v>
      </c>
      <c r="I55" s="8">
        <v>0.70052298375997801</v>
      </c>
      <c r="J55" s="52">
        <v>116.054137</v>
      </c>
      <c r="K55" s="52">
        <v>114.79585299999999</v>
      </c>
      <c r="L55" s="52">
        <f t="shared" si="3"/>
        <v>1.2582840000000033</v>
      </c>
      <c r="M55" s="52">
        <v>26.106722999999999</v>
      </c>
      <c r="N55" s="8">
        <f t="shared" si="4"/>
        <v>1.084221581863991E-2</v>
      </c>
      <c r="O55" s="8">
        <f t="shared" si="5"/>
        <v>0.22495297173249412</v>
      </c>
      <c r="P55" s="16" t="s">
        <v>78</v>
      </c>
      <c r="Q55" s="43">
        <v>10.38</v>
      </c>
      <c r="R55" s="43">
        <v>0.53600000000000003</v>
      </c>
      <c r="AW55" s="22"/>
      <c r="AX55" s="26"/>
      <c r="AY55" s="26"/>
    </row>
    <row r="56" spans="1:51" s="4" customFormat="1" ht="12" x14ac:dyDescent="0.15">
      <c r="A56" s="5">
        <v>54</v>
      </c>
      <c r="B56" s="5" t="s">
        <v>55</v>
      </c>
      <c r="C56" s="5" t="s">
        <v>74</v>
      </c>
      <c r="D56" s="15">
        <v>24231.43</v>
      </c>
      <c r="E56" s="6">
        <v>22622</v>
      </c>
      <c r="F56" s="7">
        <v>12418.5544654195</v>
      </c>
      <c r="G56" s="7">
        <v>14515.509980219904</v>
      </c>
      <c r="H56" s="7">
        <v>13823.030873539035</v>
      </c>
      <c r="I56" s="8">
        <v>0.70414086687306499</v>
      </c>
      <c r="J56" s="52">
        <v>351.73156399999999</v>
      </c>
      <c r="K56" s="52">
        <v>334.95180499999998</v>
      </c>
      <c r="L56" s="52">
        <f t="shared" si="3"/>
        <v>16.779759000000013</v>
      </c>
      <c r="M56" s="52">
        <v>55.407384</v>
      </c>
      <c r="N56" s="8">
        <f t="shared" si="4"/>
        <v>4.7706150705314615E-2</v>
      </c>
      <c r="O56" s="8">
        <f t="shared" si="5"/>
        <v>0.15752747171703932</v>
      </c>
      <c r="P56" s="16" t="s">
        <v>78</v>
      </c>
      <c r="Q56" s="43">
        <v>6.78</v>
      </c>
      <c r="R56" s="43">
        <v>0.29799999999999999</v>
      </c>
      <c r="AW56" s="22"/>
      <c r="AX56" s="26"/>
      <c r="AY56" s="26"/>
    </row>
    <row r="57" spans="1:51" s="4" customFormat="1" ht="12" x14ac:dyDescent="0.15">
      <c r="A57" s="5">
        <v>55</v>
      </c>
      <c r="B57" s="5" t="s">
        <v>56</v>
      </c>
      <c r="C57" s="5" t="s">
        <v>74</v>
      </c>
      <c r="D57" s="15">
        <v>20384.689999999999</v>
      </c>
      <c r="E57" s="6">
        <v>24142</v>
      </c>
      <c r="F57" s="7">
        <v>12990.799533375293</v>
      </c>
      <c r="G57" s="7">
        <v>13987.990280941238</v>
      </c>
      <c r="H57" s="7">
        <v>13989.736905491329</v>
      </c>
      <c r="I57" s="8">
        <v>0.68417366946778713</v>
      </c>
      <c r="J57" s="52">
        <v>285.14084560000003</v>
      </c>
      <c r="K57" s="52">
        <v>285.17644999999999</v>
      </c>
      <c r="L57" s="52">
        <f t="shared" si="3"/>
        <v>-3.5604399999954239E-2</v>
      </c>
      <c r="M57" s="52">
        <v>26.802592000000001</v>
      </c>
      <c r="N57" s="8">
        <f t="shared" si="4"/>
        <v>-1.2486601112876209E-4</v>
      </c>
      <c r="O57" s="8">
        <f t="shared" si="5"/>
        <v>9.3997729240093114E-2</v>
      </c>
      <c r="P57" s="16" t="s">
        <v>78</v>
      </c>
      <c r="Q57" s="43">
        <v>8.4</v>
      </c>
      <c r="R57" s="43">
        <v>0.71499999999999997</v>
      </c>
      <c r="AW57" s="22"/>
      <c r="AX57" s="26"/>
      <c r="AY57" s="26"/>
    </row>
    <row r="58" spans="1:51" s="4" customFormat="1" ht="12" x14ac:dyDescent="0.15">
      <c r="A58" s="5">
        <v>56</v>
      </c>
      <c r="B58" s="5" t="s">
        <v>57</v>
      </c>
      <c r="C58" s="5" t="s">
        <v>74</v>
      </c>
      <c r="D58" s="15">
        <v>10963.75</v>
      </c>
      <c r="E58" s="6">
        <v>11158</v>
      </c>
      <c r="F58" s="7">
        <v>13039.579689431079</v>
      </c>
      <c r="G58" s="49">
        <v>13779.561646334512</v>
      </c>
      <c r="H58" s="7">
        <v>13772.045969672785</v>
      </c>
      <c r="I58" s="8">
        <v>0.63998366346742908</v>
      </c>
      <c r="J58" s="52">
        <v>151.075669</v>
      </c>
      <c r="K58" s="52">
        <v>150.993269</v>
      </c>
      <c r="L58" s="52">
        <f t="shared" si="3"/>
        <v>8.2400000000006912E-2</v>
      </c>
      <c r="M58" s="52">
        <v>30.904606999999999</v>
      </c>
      <c r="N58" s="8">
        <f t="shared" si="4"/>
        <v>5.4542204277782756E-4</v>
      </c>
      <c r="O58" s="8">
        <f t="shared" si="5"/>
        <v>0.20456376069398705</v>
      </c>
      <c r="P58" s="16" t="s">
        <v>78</v>
      </c>
      <c r="Q58" s="43">
        <v>13.9</v>
      </c>
      <c r="R58" s="43">
        <v>0.70299999999999996</v>
      </c>
      <c r="AW58" s="22"/>
      <c r="AX58" s="26"/>
      <c r="AY58" s="26"/>
    </row>
    <row r="59" spans="1:51" s="4" customFormat="1" ht="12" x14ac:dyDescent="0.15">
      <c r="A59" s="5">
        <v>57</v>
      </c>
      <c r="B59" s="5" t="s">
        <v>58</v>
      </c>
      <c r="C59" s="5" t="s">
        <v>74</v>
      </c>
      <c r="D59" s="15">
        <v>13204.55</v>
      </c>
      <c r="E59" s="6">
        <v>14425</v>
      </c>
      <c r="F59" s="7">
        <v>15226.442649692719</v>
      </c>
      <c r="G59" s="49">
        <v>15692.701717968428</v>
      </c>
      <c r="H59" s="7">
        <v>15503.246986834085</v>
      </c>
      <c r="I59" s="8">
        <v>0.64508820197442951</v>
      </c>
      <c r="J59" s="52">
        <v>207.21506446999999</v>
      </c>
      <c r="K59" s="52">
        <v>204.71340000000001</v>
      </c>
      <c r="L59" s="52">
        <f t="shared" si="3"/>
        <v>2.5016644699999802</v>
      </c>
      <c r="M59" s="52">
        <v>20.403876</v>
      </c>
      <c r="N59" s="8">
        <f t="shared" si="4"/>
        <v>1.2072792469980696E-2</v>
      </c>
      <c r="O59" s="8">
        <f t="shared" si="5"/>
        <v>9.8467145968308772E-2</v>
      </c>
      <c r="P59" s="16" t="s">
        <v>78</v>
      </c>
      <c r="Q59" s="43">
        <v>23.69</v>
      </c>
      <c r="R59" s="43">
        <v>0.97899999999999998</v>
      </c>
      <c r="U59" s="23"/>
      <c r="V59" s="23"/>
      <c r="W59" s="23"/>
      <c r="X59" s="24"/>
      <c r="AW59" s="22"/>
      <c r="AX59" s="26"/>
      <c r="AY59" s="26"/>
    </row>
    <row r="60" spans="1:51" s="4" customFormat="1" ht="12" x14ac:dyDescent="0.15">
      <c r="A60" s="5">
        <v>58</v>
      </c>
      <c r="B60" s="5" t="s">
        <v>59</v>
      </c>
      <c r="C60" s="5" t="s">
        <v>74</v>
      </c>
      <c r="D60" s="15">
        <v>44712.86</v>
      </c>
      <c r="E60" s="6">
        <v>46290</v>
      </c>
      <c r="F60" s="7">
        <v>13120.100148875479</v>
      </c>
      <c r="G60" s="7">
        <v>14121.048586469306</v>
      </c>
      <c r="H60" s="7">
        <v>13790.034947440177</v>
      </c>
      <c r="I60" s="8">
        <v>0.74341629660229269</v>
      </c>
      <c r="J60" s="52">
        <v>631.39246849999995</v>
      </c>
      <c r="K60" s="52">
        <v>616.591902</v>
      </c>
      <c r="L60" s="52">
        <f t="shared" si="3"/>
        <v>14.800566499999945</v>
      </c>
      <c r="M60" s="52">
        <v>140.09800000000001</v>
      </c>
      <c r="N60" s="8">
        <f t="shared" si="4"/>
        <v>2.3441151484055036E-2</v>
      </c>
      <c r="O60" s="8">
        <f t="shared" si="5"/>
        <v>0.22188734739397675</v>
      </c>
      <c r="P60" s="16" t="s">
        <v>78</v>
      </c>
      <c r="Q60" s="43">
        <v>6.38</v>
      </c>
      <c r="R60" s="43">
        <v>0</v>
      </c>
      <c r="U60" s="23"/>
      <c r="V60" s="23"/>
      <c r="W60" s="23"/>
      <c r="X60" s="24"/>
      <c r="AW60" s="22"/>
      <c r="AX60" s="26"/>
      <c r="AY60" s="26"/>
    </row>
    <row r="61" spans="1:51" s="4" customFormat="1" ht="12" x14ac:dyDescent="0.15">
      <c r="A61" s="5">
        <v>59</v>
      </c>
      <c r="B61" s="5" t="s">
        <v>60</v>
      </c>
      <c r="C61" s="5" t="s">
        <v>74</v>
      </c>
      <c r="D61" s="15">
        <v>4742.07</v>
      </c>
      <c r="E61" s="6">
        <v>6131</v>
      </c>
      <c r="F61" s="7">
        <v>16469.447218197958</v>
      </c>
      <c r="G61" s="7">
        <v>17338.832925283685</v>
      </c>
      <c r="H61" s="7">
        <v>17383.732420651741</v>
      </c>
      <c r="I61" s="8">
        <v>0.77158034528552455</v>
      </c>
      <c r="J61" s="52">
        <v>82.22195945</v>
      </c>
      <c r="K61" s="52">
        <v>82.434876000000003</v>
      </c>
      <c r="L61" s="52">
        <f t="shared" si="3"/>
        <v>-0.21291655000000276</v>
      </c>
      <c r="M61" s="52">
        <v>14.559461000000001</v>
      </c>
      <c r="N61" s="8">
        <f t="shared" si="4"/>
        <v>-2.5895338839434915E-3</v>
      </c>
      <c r="O61" s="8">
        <f t="shared" si="5"/>
        <v>0.17707509158613224</v>
      </c>
      <c r="P61" s="16" t="s">
        <v>78</v>
      </c>
      <c r="Q61" s="43">
        <v>23.28</v>
      </c>
      <c r="R61" s="43">
        <v>1</v>
      </c>
      <c r="U61" s="23"/>
      <c r="V61" s="23"/>
      <c r="W61" s="23"/>
      <c r="X61" s="24"/>
      <c r="AW61" s="22"/>
      <c r="AX61" s="26"/>
      <c r="AY61" s="26"/>
    </row>
    <row r="62" spans="1:51" s="4" customFormat="1" ht="12" x14ac:dyDescent="0.15">
      <c r="A62" s="5">
        <v>60</v>
      </c>
      <c r="B62" s="5" t="s">
        <v>61</v>
      </c>
      <c r="C62" s="5" t="s">
        <v>74</v>
      </c>
      <c r="D62" s="15">
        <v>11344</v>
      </c>
      <c r="E62" s="6">
        <v>11371</v>
      </c>
      <c r="F62" s="7">
        <v>14425.490179170738</v>
      </c>
      <c r="G62" s="49">
        <v>15262.236566466856</v>
      </c>
      <c r="H62" s="7">
        <v>15200.365744005641</v>
      </c>
      <c r="I62" s="8">
        <v>0.59092671578131062</v>
      </c>
      <c r="J62" s="52">
        <v>173.13481161000001</v>
      </c>
      <c r="K62" s="52">
        <v>172.43294900000001</v>
      </c>
      <c r="L62" s="52">
        <f t="shared" si="3"/>
        <v>0.70186261000000627</v>
      </c>
      <c r="M62" s="52">
        <v>21.581244000000002</v>
      </c>
      <c r="N62" s="8">
        <f t="shared" si="4"/>
        <v>4.0538503116346577E-3</v>
      </c>
      <c r="O62" s="8">
        <f t="shared" si="5"/>
        <v>0.12464994069831246</v>
      </c>
      <c r="P62" s="16">
        <v>181</v>
      </c>
      <c r="Q62" s="43">
        <v>24.49</v>
      </c>
      <c r="R62" s="43">
        <v>0.68700000000000006</v>
      </c>
      <c r="U62" s="23"/>
      <c r="V62" s="23"/>
      <c r="W62" s="23"/>
      <c r="X62" s="24"/>
      <c r="AW62" s="22"/>
      <c r="AX62" s="26"/>
      <c r="AY62" s="26"/>
    </row>
    <row r="63" spans="1:51" s="4" customFormat="1" ht="12" x14ac:dyDescent="0.15">
      <c r="A63" s="5">
        <v>61</v>
      </c>
      <c r="B63" s="5" t="s">
        <v>62</v>
      </c>
      <c r="C63" s="5" t="s">
        <v>76</v>
      </c>
      <c r="D63" s="15">
        <v>2023.97</v>
      </c>
      <c r="E63" s="6">
        <v>3719</v>
      </c>
      <c r="F63" s="7">
        <v>27268.359101172449</v>
      </c>
      <c r="G63" s="7">
        <v>29869.916199350781</v>
      </c>
      <c r="H63" s="7">
        <v>29569.132447615331</v>
      </c>
      <c r="I63" s="8">
        <v>0.61137440758293837</v>
      </c>
      <c r="J63" s="52">
        <v>60.455814289999999</v>
      </c>
      <c r="K63" s="52">
        <v>59.847037</v>
      </c>
      <c r="L63" s="52">
        <f t="shared" si="3"/>
        <v>0.60877728999999903</v>
      </c>
      <c r="M63" s="52">
        <v>14.820072</v>
      </c>
      <c r="N63" s="8">
        <f t="shared" si="4"/>
        <v>1.0069788938409799E-2</v>
      </c>
      <c r="O63" s="8">
        <f t="shared" si="5"/>
        <v>0.24513890308233577</v>
      </c>
      <c r="P63" s="16">
        <v>313</v>
      </c>
      <c r="Q63" s="43">
        <v>123.84</v>
      </c>
      <c r="R63" s="43">
        <v>0.93100000000000005</v>
      </c>
      <c r="AW63" s="22"/>
      <c r="AX63" s="26"/>
      <c r="AY63" s="26"/>
    </row>
    <row r="64" spans="1:51" s="4" customFormat="1" ht="12" x14ac:dyDescent="0.15">
      <c r="A64" s="5">
        <v>62</v>
      </c>
      <c r="B64" s="5" t="s">
        <v>63</v>
      </c>
      <c r="C64" s="5" t="s">
        <v>76</v>
      </c>
      <c r="D64" s="15">
        <v>2629.28</v>
      </c>
      <c r="E64" s="6">
        <v>6198</v>
      </c>
      <c r="F64" s="7">
        <v>27516.89355641088</v>
      </c>
      <c r="G64" s="7">
        <v>29013.032845493821</v>
      </c>
      <c r="H64" s="7">
        <v>29151.475308829791</v>
      </c>
      <c r="I64" s="8">
        <v>0.5296474358974359</v>
      </c>
      <c r="J64" s="52">
        <v>76.283387000000005</v>
      </c>
      <c r="K64" s="52">
        <v>76.647390999999999</v>
      </c>
      <c r="L64" s="52">
        <f t="shared" si="3"/>
        <v>-0.36400399999999422</v>
      </c>
      <c r="M64" s="52">
        <v>11.893345</v>
      </c>
      <c r="N64" s="8">
        <f t="shared" si="4"/>
        <v>-4.7717335885989727E-3</v>
      </c>
      <c r="O64" s="8">
        <f t="shared" si="5"/>
        <v>0.15591002795929865</v>
      </c>
      <c r="P64" s="16">
        <v>363</v>
      </c>
      <c r="Q64" s="43">
        <v>103.5</v>
      </c>
      <c r="R64" s="43">
        <v>0.33500000000000002</v>
      </c>
      <c r="AW64" s="22"/>
      <c r="AX64" s="26"/>
      <c r="AY64" s="26"/>
    </row>
    <row r="65" spans="1:51" s="4" customFormat="1" ht="12" x14ac:dyDescent="0.15">
      <c r="A65" s="5">
        <v>63</v>
      </c>
      <c r="B65" s="5" t="s">
        <v>64</v>
      </c>
      <c r="C65" s="5" t="s">
        <v>76</v>
      </c>
      <c r="D65" s="15">
        <v>13105.07</v>
      </c>
      <c r="E65" s="6">
        <v>18674</v>
      </c>
      <c r="F65" s="7">
        <v>18174.710043517509</v>
      </c>
      <c r="G65" s="49">
        <v>19300.392684663264</v>
      </c>
      <c r="H65" s="7">
        <v>19403.795401321779</v>
      </c>
      <c r="I65" s="8">
        <v>0.78325882534299363</v>
      </c>
      <c r="J65" s="52">
        <v>252.93299715999999</v>
      </c>
      <c r="K65" s="52">
        <v>254.28809699999999</v>
      </c>
      <c r="L65" s="52">
        <f t="shared" si="3"/>
        <v>-1.3550998400000083</v>
      </c>
      <c r="M65" s="52">
        <v>137.07202000000001</v>
      </c>
      <c r="N65" s="8">
        <f t="shared" si="4"/>
        <v>-5.357544706366648E-3</v>
      </c>
      <c r="O65" s="8">
        <f t="shared" si="5"/>
        <v>0.54193016150159001</v>
      </c>
      <c r="P65" s="16" t="s">
        <v>78</v>
      </c>
      <c r="Q65" s="43">
        <v>40.840000000000003</v>
      </c>
      <c r="R65" s="43">
        <v>0.17399999999999999</v>
      </c>
      <c r="AW65" s="22"/>
      <c r="AX65" s="26"/>
      <c r="AY65" s="26"/>
    </row>
    <row r="66" spans="1:51" s="4" customFormat="1" ht="12" x14ac:dyDescent="0.15">
      <c r="A66" s="5">
        <v>64</v>
      </c>
      <c r="B66" s="5" t="s">
        <v>65</v>
      </c>
      <c r="C66" s="5" t="s">
        <v>76</v>
      </c>
      <c r="D66" s="15">
        <v>16830.07</v>
      </c>
      <c r="E66" s="6">
        <v>19586</v>
      </c>
      <c r="F66" s="7">
        <v>16464.55862037413</v>
      </c>
      <c r="G66" s="49">
        <v>18328.356150628013</v>
      </c>
      <c r="H66" s="7">
        <v>17819.723090872467</v>
      </c>
      <c r="I66" s="8">
        <v>0.75714798420863738</v>
      </c>
      <c r="J66" s="52">
        <v>308.46751699999999</v>
      </c>
      <c r="K66" s="52">
        <v>299.90718700000002</v>
      </c>
      <c r="L66" s="52">
        <f t="shared" si="3"/>
        <v>8.5603299999999649</v>
      </c>
      <c r="M66" s="52">
        <v>137.31177400000001</v>
      </c>
      <c r="N66" s="8">
        <f t="shared" si="4"/>
        <v>2.7751155399613651E-2</v>
      </c>
      <c r="O66" s="8">
        <f t="shared" si="5"/>
        <v>0.44514176187958232</v>
      </c>
      <c r="P66" s="16" t="s">
        <v>78</v>
      </c>
      <c r="Q66" s="43">
        <v>29.83</v>
      </c>
      <c r="R66" s="43">
        <v>0.23100000000000001</v>
      </c>
      <c r="U66" s="23"/>
      <c r="V66" s="23"/>
      <c r="W66" s="23"/>
      <c r="X66" s="23"/>
      <c r="AW66" s="22"/>
      <c r="AX66" s="26"/>
      <c r="AY66" s="26"/>
    </row>
    <row r="67" spans="1:51" s="4" customFormat="1" ht="12" x14ac:dyDescent="0.15">
      <c r="A67" s="5">
        <v>65</v>
      </c>
      <c r="B67" s="5" t="s">
        <v>79</v>
      </c>
      <c r="C67" s="5" t="s">
        <v>75</v>
      </c>
      <c r="D67" s="15">
        <v>5493.57</v>
      </c>
      <c r="E67" s="6">
        <v>11745</v>
      </c>
      <c r="F67" s="7">
        <v>21513.713013577693</v>
      </c>
      <c r="G67" s="49">
        <v>22553.408075258896</v>
      </c>
      <c r="H67" s="7">
        <v>22260.598481497462</v>
      </c>
      <c r="I67" s="8">
        <v>0.57322834645669296</v>
      </c>
      <c r="J67" s="52">
        <v>123.898726</v>
      </c>
      <c r="K67" s="52">
        <v>122.290156</v>
      </c>
      <c r="L67" s="52">
        <f t="shared" ref="L67:L74" si="6">J67-K67</f>
        <v>1.6085700000000003</v>
      </c>
      <c r="M67" s="52">
        <v>23.117471999999999</v>
      </c>
      <c r="N67" s="8">
        <f t="shared" ref="N67:N74" si="7">L67/J67</f>
        <v>1.2982942213626961E-2</v>
      </c>
      <c r="O67" s="8">
        <f t="shared" ref="O67:O74" si="8">M67/J67</f>
        <v>0.18658361345862426</v>
      </c>
      <c r="P67" s="16">
        <v>654</v>
      </c>
      <c r="Q67" s="43">
        <v>49.47</v>
      </c>
      <c r="R67" s="43">
        <v>0.95799999999999996</v>
      </c>
      <c r="U67" s="23"/>
      <c r="V67" s="23"/>
      <c r="W67" s="23"/>
      <c r="X67" s="23"/>
      <c r="AW67" s="22"/>
      <c r="AX67" s="26"/>
      <c r="AY67" s="26"/>
    </row>
    <row r="68" spans="1:51" s="4" customFormat="1" ht="12" x14ac:dyDescent="0.15">
      <c r="A68" s="5">
        <v>66</v>
      </c>
      <c r="B68" s="5" t="s">
        <v>66</v>
      </c>
      <c r="C68" s="5" t="s">
        <v>75</v>
      </c>
      <c r="D68" s="15">
        <v>2535</v>
      </c>
      <c r="E68" s="6">
        <v>4913</v>
      </c>
      <c r="F68" s="7">
        <v>23563.222911242603</v>
      </c>
      <c r="G68" s="7">
        <v>25859.490599605524</v>
      </c>
      <c r="H68" s="7">
        <v>25848.499013806708</v>
      </c>
      <c r="I68" s="8">
        <v>0.52606255012028869</v>
      </c>
      <c r="J68" s="52">
        <v>65.553808669999995</v>
      </c>
      <c r="K68" s="52">
        <v>65.525944999999993</v>
      </c>
      <c r="L68" s="52">
        <f t="shared" si="6"/>
        <v>2.7863670000002116E-2</v>
      </c>
      <c r="M68" s="52">
        <v>16.003549</v>
      </c>
      <c r="N68" s="8">
        <f t="shared" si="7"/>
        <v>4.2505036038819249E-4</v>
      </c>
      <c r="O68" s="8">
        <f t="shared" si="8"/>
        <v>0.2441284392881333</v>
      </c>
      <c r="P68" s="16">
        <v>312</v>
      </c>
      <c r="Q68" s="43">
        <v>25.21</v>
      </c>
      <c r="R68" s="43">
        <v>0.92500000000000004</v>
      </c>
      <c r="U68" s="23"/>
      <c r="V68" s="23"/>
      <c r="W68" s="23"/>
      <c r="X68" s="23"/>
      <c r="AW68" s="22"/>
      <c r="AX68" s="26"/>
      <c r="AY68" s="26"/>
    </row>
    <row r="69" spans="1:51" s="4" customFormat="1" ht="12" x14ac:dyDescent="0.15">
      <c r="A69" s="5">
        <v>67</v>
      </c>
      <c r="B69" s="5" t="s">
        <v>67</v>
      </c>
      <c r="C69" s="5" t="s">
        <v>75</v>
      </c>
      <c r="D69" s="15">
        <v>5986.28</v>
      </c>
      <c r="E69" s="6">
        <v>12726</v>
      </c>
      <c r="F69" s="7">
        <v>20327.384816613994</v>
      </c>
      <c r="G69" s="49">
        <v>21786.268592514887</v>
      </c>
      <c r="H69" s="7">
        <v>21721.971407952853</v>
      </c>
      <c r="I69" s="8">
        <v>0.5823095823095823</v>
      </c>
      <c r="J69" s="52">
        <v>130.41870395000001</v>
      </c>
      <c r="K69" s="52">
        <v>130.03380300000001</v>
      </c>
      <c r="L69" s="52">
        <f t="shared" si="6"/>
        <v>0.38490095000000224</v>
      </c>
      <c r="M69" s="52">
        <v>23.981871999999999</v>
      </c>
      <c r="N69" s="8">
        <f t="shared" si="7"/>
        <v>2.9512710856838889E-3</v>
      </c>
      <c r="O69" s="8">
        <f t="shared" si="8"/>
        <v>0.18388368595653412</v>
      </c>
      <c r="P69" s="16">
        <v>364</v>
      </c>
      <c r="Q69" s="43">
        <v>60.34</v>
      </c>
      <c r="R69" s="43">
        <v>0.38600000000000001</v>
      </c>
      <c r="U69" s="23"/>
      <c r="V69" s="23"/>
      <c r="W69" s="23"/>
      <c r="X69" s="23"/>
      <c r="AW69" s="22"/>
      <c r="AX69" s="26"/>
      <c r="AY69" s="26"/>
    </row>
    <row r="70" spans="1:51" s="4" customFormat="1" ht="12" x14ac:dyDescent="0.15">
      <c r="A70" s="5">
        <v>68</v>
      </c>
      <c r="B70" s="5" t="s">
        <v>68</v>
      </c>
      <c r="C70" s="5" t="s">
        <v>75</v>
      </c>
      <c r="D70" s="15">
        <v>814.75</v>
      </c>
      <c r="E70" s="6">
        <v>1725</v>
      </c>
      <c r="F70" s="7">
        <v>35192.423602332005</v>
      </c>
      <c r="G70" s="49">
        <v>33357.229334151583</v>
      </c>
      <c r="H70" s="7">
        <v>32375.726296409943</v>
      </c>
      <c r="I70" s="8">
        <v>0.58583106267029972</v>
      </c>
      <c r="J70" s="52">
        <v>27.177802600000003</v>
      </c>
      <c r="K70" s="52">
        <v>26.378122999999999</v>
      </c>
      <c r="L70" s="52">
        <f t="shared" si="6"/>
        <v>0.7996796000000046</v>
      </c>
      <c r="M70" s="52">
        <v>22.671087</v>
      </c>
      <c r="N70" s="8">
        <f t="shared" si="7"/>
        <v>2.9423997656087345E-2</v>
      </c>
      <c r="O70" s="8">
        <f t="shared" si="8"/>
        <v>0.83417660116495207</v>
      </c>
      <c r="P70" s="16">
        <v>1255</v>
      </c>
      <c r="Q70" s="43">
        <v>188.95</v>
      </c>
      <c r="R70" s="43">
        <v>0.7</v>
      </c>
      <c r="U70" s="23"/>
      <c r="V70" s="23"/>
      <c r="W70" s="23"/>
      <c r="X70" s="23"/>
      <c r="AW70" s="22"/>
      <c r="AX70" s="26"/>
      <c r="AY70" s="26"/>
    </row>
    <row r="71" spans="1:51" s="4" customFormat="1" ht="12" x14ac:dyDescent="0.15">
      <c r="A71" s="5">
        <v>69</v>
      </c>
      <c r="B71" s="5" t="s">
        <v>69</v>
      </c>
      <c r="C71" s="5" t="s">
        <v>75</v>
      </c>
      <c r="D71" s="15">
        <v>9465.43</v>
      </c>
      <c r="E71" s="6">
        <v>12095</v>
      </c>
      <c r="F71" s="7">
        <v>17136.996365722422</v>
      </c>
      <c r="G71" s="49">
        <v>17639.862928572711</v>
      </c>
      <c r="H71" s="7">
        <v>18208.546468570366</v>
      </c>
      <c r="I71" s="8">
        <v>0.69017741237559493</v>
      </c>
      <c r="J71" s="52">
        <v>166.96888776</v>
      </c>
      <c r="K71" s="52">
        <v>172.351722</v>
      </c>
      <c r="L71" s="52">
        <f t="shared" si="6"/>
        <v>-5.382834239999994</v>
      </c>
      <c r="M71" s="52">
        <v>49.899338999999998</v>
      </c>
      <c r="N71" s="8">
        <f t="shared" si="7"/>
        <v>-3.2238546427507168E-2</v>
      </c>
      <c r="O71" s="8">
        <f t="shared" si="8"/>
        <v>0.298854113897704</v>
      </c>
      <c r="P71" s="16" t="s">
        <v>78</v>
      </c>
      <c r="Q71" s="43">
        <v>41.42</v>
      </c>
      <c r="R71" s="43">
        <v>0.57799999999999996</v>
      </c>
      <c r="AW71" s="22"/>
      <c r="AX71" s="26"/>
      <c r="AY71" s="26"/>
    </row>
    <row r="72" spans="1:51" s="4" customFormat="1" ht="12" x14ac:dyDescent="0.15">
      <c r="A72" s="5">
        <v>70</v>
      </c>
      <c r="B72" s="5" t="s">
        <v>70</v>
      </c>
      <c r="C72" s="5" t="s">
        <v>75</v>
      </c>
      <c r="D72" s="15">
        <v>16286.5</v>
      </c>
      <c r="E72" s="6">
        <v>20273</v>
      </c>
      <c r="F72" s="7">
        <v>17477.125946028922</v>
      </c>
      <c r="G72" s="49">
        <v>19768.898535596967</v>
      </c>
      <c r="H72" s="7">
        <v>18843.746170140916</v>
      </c>
      <c r="I72" s="8">
        <v>0.75696594427244579</v>
      </c>
      <c r="J72" s="52">
        <v>321.96616599999999</v>
      </c>
      <c r="K72" s="52">
        <v>306.89867199999998</v>
      </c>
      <c r="L72" s="52">
        <f t="shared" si="6"/>
        <v>15.067494000000011</v>
      </c>
      <c r="M72" s="52">
        <v>191.81680399999999</v>
      </c>
      <c r="N72" s="8">
        <f t="shared" si="7"/>
        <v>4.6798376944986238E-2</v>
      </c>
      <c r="O72" s="8">
        <f t="shared" si="8"/>
        <v>0.59576696018425734</v>
      </c>
      <c r="P72" s="16" t="s">
        <v>78</v>
      </c>
      <c r="Q72" s="43">
        <v>32.4</v>
      </c>
      <c r="R72" s="43">
        <v>0.33800000000000002</v>
      </c>
      <c r="AW72" s="22"/>
      <c r="AX72" s="26"/>
      <c r="AY72" s="26"/>
    </row>
    <row r="73" spans="1:51" s="4" customFormat="1" ht="12" x14ac:dyDescent="0.15">
      <c r="A73" s="5">
        <v>71</v>
      </c>
      <c r="B73" s="5" t="s">
        <v>71</v>
      </c>
      <c r="C73" s="5" t="s">
        <v>75</v>
      </c>
      <c r="D73" s="15">
        <v>10409.880000000001</v>
      </c>
      <c r="E73" s="6">
        <v>17893</v>
      </c>
      <c r="F73" s="7">
        <v>17467.802698013806</v>
      </c>
      <c r="G73" s="49">
        <v>18313.480572302462</v>
      </c>
      <c r="H73" s="7">
        <v>18241.266181742729</v>
      </c>
      <c r="I73" s="8">
        <v>0.67451381780962127</v>
      </c>
      <c r="J73" s="52">
        <v>190.64113513999999</v>
      </c>
      <c r="K73" s="52">
        <v>189.88939199999999</v>
      </c>
      <c r="L73" s="52">
        <f t="shared" si="6"/>
        <v>0.75174314000000209</v>
      </c>
      <c r="M73" s="52">
        <v>23.134819</v>
      </c>
      <c r="N73" s="8">
        <f t="shared" si="7"/>
        <v>3.9432368016899871E-3</v>
      </c>
      <c r="O73" s="8">
        <f t="shared" si="8"/>
        <v>0.1213527132169593</v>
      </c>
      <c r="P73" s="16" t="s">
        <v>78</v>
      </c>
      <c r="Q73" s="43">
        <v>15.97</v>
      </c>
      <c r="R73" s="43">
        <v>0.98299999999999998</v>
      </c>
      <c r="AU73" s="5"/>
      <c r="AW73" s="22"/>
      <c r="AX73" s="26"/>
      <c r="AY73" s="26"/>
    </row>
    <row r="74" spans="1:51" s="4" customFormat="1" ht="12" x14ac:dyDescent="0.15">
      <c r="A74" s="5">
        <v>72</v>
      </c>
      <c r="B74" s="29" t="s">
        <v>72</v>
      </c>
      <c r="C74" s="29" t="s">
        <v>75</v>
      </c>
      <c r="D74" s="30">
        <v>25509.94</v>
      </c>
      <c r="E74" s="31">
        <v>28762</v>
      </c>
      <c r="F74" s="32">
        <v>15506.755747759502</v>
      </c>
      <c r="G74" s="49">
        <v>16740.684024737024</v>
      </c>
      <c r="H74" s="32">
        <v>16280.939390684573</v>
      </c>
      <c r="I74" s="33">
        <v>0.7726227297961773</v>
      </c>
      <c r="J74" s="54">
        <v>427.05384502999999</v>
      </c>
      <c r="K74" s="54">
        <v>415.32578699999999</v>
      </c>
      <c r="L74" s="54">
        <f t="shared" si="6"/>
        <v>11.72805803</v>
      </c>
      <c r="M74" s="54">
        <v>176.14461002999997</v>
      </c>
      <c r="N74" s="33">
        <f t="shared" si="7"/>
        <v>2.7462714986622165E-2</v>
      </c>
      <c r="O74" s="33">
        <f t="shared" si="8"/>
        <v>0.41246463901437541</v>
      </c>
      <c r="P74" s="34" t="s">
        <v>78</v>
      </c>
      <c r="Q74" s="44">
        <v>20.45</v>
      </c>
      <c r="R74" s="44">
        <v>8.2000000000000003E-2</v>
      </c>
      <c r="U74" s="25"/>
      <c r="V74" s="25"/>
      <c r="W74" s="25"/>
      <c r="X74" s="24"/>
      <c r="AW74" s="22"/>
      <c r="AX74" s="26"/>
      <c r="AY74" s="26"/>
    </row>
    <row r="75" spans="1:51" s="4" customFormat="1" ht="12" x14ac:dyDescent="0.15">
      <c r="B75" s="45" t="s">
        <v>94</v>
      </c>
      <c r="C75" s="42" t="s">
        <v>86</v>
      </c>
      <c r="D75" s="46">
        <f>SUM(D3:D74)</f>
        <v>1997735.8499999999</v>
      </c>
      <c r="E75" s="46">
        <f>SUM(E3:E74)</f>
        <v>2324073</v>
      </c>
      <c r="F75" s="42" t="s">
        <v>86</v>
      </c>
      <c r="G75" s="42" t="s">
        <v>86</v>
      </c>
      <c r="H75" s="42" t="s">
        <v>86</v>
      </c>
      <c r="I75" s="47" t="s">
        <v>86</v>
      </c>
      <c r="J75" s="55">
        <f>SUM(J3:J74)</f>
        <v>28970.016003669993</v>
      </c>
      <c r="K75" s="55">
        <f>SUM(K3:K74)</f>
        <v>28820.120444000007</v>
      </c>
      <c r="L75" s="55">
        <f>SUM(L3:L74)</f>
        <v>149.89555966999998</v>
      </c>
      <c r="M75" s="55">
        <f>SUM(M3:M74)</f>
        <v>6558.76529725</v>
      </c>
      <c r="N75" s="47">
        <v>5.0000000000000001E-3</v>
      </c>
      <c r="O75" s="47">
        <f>M75/J75</f>
        <v>0.2263984008990233</v>
      </c>
      <c r="P75" s="41" t="s">
        <v>86</v>
      </c>
      <c r="Q75" s="41" t="s">
        <v>86</v>
      </c>
      <c r="R75" s="48" t="s">
        <v>86</v>
      </c>
      <c r="U75" s="25"/>
      <c r="V75" s="25"/>
      <c r="W75" s="25"/>
      <c r="X75" s="24"/>
      <c r="AW75" s="22"/>
      <c r="AX75" s="26"/>
      <c r="AY75" s="26"/>
    </row>
    <row r="76" spans="1:51" x14ac:dyDescent="0.2">
      <c r="B76" s="35" t="s">
        <v>91</v>
      </c>
      <c r="C76" s="42" t="s">
        <v>86</v>
      </c>
      <c r="D76" s="39">
        <f>AVERAGE(D3:D74)</f>
        <v>27746.331249999999</v>
      </c>
      <c r="E76" s="39">
        <f>AVERAGE(E3:E74)</f>
        <v>32278.791666666668</v>
      </c>
      <c r="F76" s="39">
        <v>13364</v>
      </c>
      <c r="G76" s="39">
        <v>14501</v>
      </c>
      <c r="H76" s="39">
        <v>14426</v>
      </c>
      <c r="I76" s="37">
        <v>0.67700000000000005</v>
      </c>
      <c r="J76" s="56">
        <f>SUM(J3:J74)/72</f>
        <v>402.36133338430545</v>
      </c>
      <c r="K76" s="56">
        <f>AVERAGE(K3:K74)</f>
        <v>400.2794506111112</v>
      </c>
      <c r="L76" s="56">
        <f t="shared" ref="L76:O76" si="9">AVERAGE(L3:L74)</f>
        <v>2.0818827731944443</v>
      </c>
      <c r="M76" s="56">
        <f>AVERAGE(M3:M74)</f>
        <v>91.09396246180556</v>
      </c>
      <c r="N76" s="37">
        <v>5.0000000000000001E-3</v>
      </c>
      <c r="O76" s="37">
        <f t="shared" si="9"/>
        <v>0.22573669997237042</v>
      </c>
      <c r="P76" s="38" t="s">
        <v>86</v>
      </c>
      <c r="Q76" s="40">
        <f>AVERAGE(Q3:Q74)</f>
        <v>29.400000000000002</v>
      </c>
      <c r="R76" s="51">
        <f>AVERAGE(R3:R74)</f>
        <v>0.60781944444444458</v>
      </c>
      <c r="T76" s="4"/>
      <c r="U76" s="25"/>
      <c r="V76" s="25"/>
      <c r="W76" s="25"/>
      <c r="X76" s="24"/>
    </row>
    <row r="77" spans="1:51" x14ac:dyDescent="0.2">
      <c r="E77" s="2"/>
      <c r="J77" s="27"/>
      <c r="K77" s="27"/>
      <c r="L77" s="27"/>
      <c r="M77" s="27"/>
      <c r="T77" s="4"/>
      <c r="U77" s="25"/>
      <c r="V77" s="25"/>
      <c r="W77" s="25"/>
      <c r="X77" s="24"/>
    </row>
    <row r="78" spans="1:51" x14ac:dyDescent="0.2">
      <c r="E78" s="2"/>
      <c r="P78" s="17"/>
      <c r="T78" s="4"/>
      <c r="U78" s="25"/>
      <c r="V78" s="25"/>
      <c r="W78" s="25"/>
      <c r="X78" s="24"/>
    </row>
    <row r="79" spans="1:51" x14ac:dyDescent="0.2">
      <c r="E79" s="3"/>
      <c r="T79" s="4"/>
      <c r="U79" s="25"/>
      <c r="V79" s="25"/>
      <c r="W79" s="25"/>
      <c r="X79" s="23"/>
    </row>
    <row r="88" spans="16:16" x14ac:dyDescent="0.2">
      <c r="P88" s="17"/>
    </row>
  </sheetData>
  <autoFilter ref="A2:R76" xr:uid="{00000000-0001-0000-0000-000000000000}"/>
  <sortState xmlns:xlrd2="http://schemas.microsoft.com/office/spreadsheetml/2017/richdata2" ref="A3:N74">
    <sortCondition ref="A3:A74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15F1-0BFD-4751-878C-71F33CF4E804}">
  <dimension ref="A1:P8"/>
  <sheetViews>
    <sheetView showGridLines="0" zoomScaleNormal="100" workbookViewId="0"/>
  </sheetViews>
  <sheetFormatPr baseColWidth="10" defaultColWidth="8.83203125" defaultRowHeight="15" x14ac:dyDescent="0.2"/>
  <cols>
    <col min="1" max="1" width="16.5" customWidth="1"/>
    <col min="2" max="3" width="13.1640625" customWidth="1"/>
    <col min="4" max="5" width="22.33203125" customWidth="1"/>
    <col min="6" max="6" width="23.33203125" customWidth="1"/>
    <col min="7" max="8" width="23.1640625" customWidth="1"/>
    <col min="9" max="9" width="25" customWidth="1"/>
    <col min="10" max="10" width="19" customWidth="1"/>
    <col min="11" max="11" width="29.5" customWidth="1"/>
    <col min="12" max="12" width="28.83203125" customWidth="1"/>
    <col min="13" max="13" width="36.5" customWidth="1"/>
  </cols>
  <sheetData>
    <row r="1" spans="1:16" s="11" customFormat="1" ht="51" customHeight="1" x14ac:dyDescent="0.2">
      <c r="A1" s="10" t="s">
        <v>122</v>
      </c>
      <c r="B1" s="10"/>
    </row>
    <row r="2" spans="1:16" s="12" customFormat="1" ht="64.25" customHeight="1" x14ac:dyDescent="0.2">
      <c r="A2" s="14" t="s">
        <v>80</v>
      </c>
      <c r="B2" s="14" t="s">
        <v>1</v>
      </c>
      <c r="C2" s="14" t="s">
        <v>82</v>
      </c>
      <c r="D2" s="13" t="s">
        <v>118</v>
      </c>
      <c r="E2" s="13" t="s">
        <v>119</v>
      </c>
      <c r="F2" s="13" t="s">
        <v>120</v>
      </c>
      <c r="G2" s="14" t="s">
        <v>92</v>
      </c>
      <c r="H2" s="13" t="s">
        <v>101</v>
      </c>
      <c r="I2" s="13" t="s">
        <v>102</v>
      </c>
      <c r="J2" s="13" t="s">
        <v>111</v>
      </c>
      <c r="K2" s="13" t="s">
        <v>117</v>
      </c>
      <c r="L2" s="13" t="s">
        <v>113</v>
      </c>
      <c r="M2" s="13" t="s">
        <v>116</v>
      </c>
    </row>
    <row r="3" spans="1:16" x14ac:dyDescent="0.2">
      <c r="A3" s="5" t="s">
        <v>73</v>
      </c>
      <c r="B3" s="15">
        <v>1331906.8099999998</v>
      </c>
      <c r="C3" s="15">
        <v>1550480</v>
      </c>
      <c r="D3" s="15">
        <v>13027.103498232866</v>
      </c>
      <c r="E3" s="15">
        <v>14126</v>
      </c>
      <c r="F3" s="15">
        <v>14059.304486175</v>
      </c>
      <c r="G3" s="8">
        <v>0.66808401755006508</v>
      </c>
      <c r="H3" s="15">
        <v>18814.657148450002</v>
      </c>
      <c r="I3" s="15">
        <v>18725.683389000002</v>
      </c>
      <c r="J3" s="15">
        <v>88.97375945000006</v>
      </c>
      <c r="K3" s="15">
        <v>3702.1509890000002</v>
      </c>
      <c r="L3" s="8">
        <v>4.7289599139642017E-3</v>
      </c>
      <c r="M3" s="8">
        <v>0.19676951643548776</v>
      </c>
      <c r="O3" s="28"/>
      <c r="P3" s="50"/>
    </row>
    <row r="4" spans="1:16" x14ac:dyDescent="0.2">
      <c r="A4" s="5" t="s">
        <v>74</v>
      </c>
      <c r="B4" s="15">
        <v>554739.30000000005</v>
      </c>
      <c r="C4" s="15">
        <v>615284</v>
      </c>
      <c r="D4" s="15">
        <v>13251.771577982701</v>
      </c>
      <c r="E4" s="15">
        <v>14428</v>
      </c>
      <c r="F4" s="15">
        <v>14376.219141135303</v>
      </c>
      <c r="G4" s="8">
        <v>0.68970876676823933</v>
      </c>
      <c r="H4" s="15">
        <v>8003.5400646199996</v>
      </c>
      <c r="I4" s="15">
        <v>7975.0537430000004</v>
      </c>
      <c r="J4" s="15">
        <v>28.486321620000123</v>
      </c>
      <c r="K4" s="15">
        <v>2028.7475452200001</v>
      </c>
      <c r="L4" s="8">
        <v>3.5592152210151555E-3</v>
      </c>
      <c r="M4" s="8">
        <v>0.25348127564053408</v>
      </c>
      <c r="O4" s="28"/>
      <c r="P4" s="50"/>
    </row>
    <row r="5" spans="1:16" x14ac:dyDescent="0.2">
      <c r="A5" s="5" t="s">
        <v>76</v>
      </c>
      <c r="B5" s="15">
        <v>34588.39</v>
      </c>
      <c r="C5" s="15">
        <v>48177</v>
      </c>
      <c r="D5" s="15">
        <v>18584.862727348685</v>
      </c>
      <c r="E5" s="15">
        <v>20184</v>
      </c>
      <c r="F5" s="15">
        <v>19968.830928528329</v>
      </c>
      <c r="G5" s="8">
        <v>0.74150096215522776</v>
      </c>
      <c r="H5" s="15">
        <v>698.13971545000004</v>
      </c>
      <c r="I5" s="15">
        <v>690.68971199999999</v>
      </c>
      <c r="J5" s="15">
        <v>7.4500034499999952</v>
      </c>
      <c r="K5" s="15">
        <v>301.09721100000002</v>
      </c>
      <c r="L5" s="8">
        <v>1.0671221368917461E-2</v>
      </c>
      <c r="M5" s="8">
        <v>0.43128503412231994</v>
      </c>
      <c r="O5" s="28"/>
      <c r="P5" s="50"/>
    </row>
    <row r="6" spans="1:16" x14ac:dyDescent="0.2">
      <c r="A6" s="5" t="s">
        <v>75</v>
      </c>
      <c r="B6" s="15">
        <v>76501.350000000006</v>
      </c>
      <c r="C6" s="15">
        <v>110132</v>
      </c>
      <c r="D6" s="15">
        <v>17679.984636741705</v>
      </c>
      <c r="E6" s="15">
        <v>19002</v>
      </c>
      <c r="F6" s="15">
        <v>18675.403767384494</v>
      </c>
      <c r="G6" s="8">
        <v>0.70735808630088692</v>
      </c>
      <c r="H6" s="15">
        <v>1453.67907515</v>
      </c>
      <c r="I6" s="15">
        <v>1428.6936000000001</v>
      </c>
      <c r="J6" s="15">
        <v>24.985475149999953</v>
      </c>
      <c r="K6" s="15">
        <v>526.76955203</v>
      </c>
      <c r="L6" s="8">
        <v>1.718775180651327E-2</v>
      </c>
      <c r="M6" s="8">
        <v>0.3623699075228447</v>
      </c>
      <c r="O6" s="28"/>
      <c r="P6" s="50"/>
    </row>
    <row r="7" spans="1:16" x14ac:dyDescent="0.2">
      <c r="A7" s="35" t="s">
        <v>94</v>
      </c>
      <c r="B7" s="15">
        <f>SUM(B3:B6)</f>
        <v>1997735.8499999999</v>
      </c>
      <c r="C7" s="15">
        <f>SUM(C3:C6)</f>
        <v>2324073</v>
      </c>
      <c r="D7" s="36" t="s">
        <v>86</v>
      </c>
      <c r="E7" s="36" t="s">
        <v>86</v>
      </c>
      <c r="F7" s="36" t="s">
        <v>86</v>
      </c>
      <c r="G7" s="36" t="s">
        <v>86</v>
      </c>
      <c r="H7" s="15">
        <f>SUM(H3:H6)</f>
        <v>28970.016003670004</v>
      </c>
      <c r="I7" s="15">
        <f>SUM(I3:I6)</f>
        <v>28820.120444</v>
      </c>
      <c r="J7" s="15">
        <f>SUM(J3:J6)</f>
        <v>149.89555967000013</v>
      </c>
      <c r="K7" s="15">
        <f>SUM(K3:K6)</f>
        <v>6558.7652972500009</v>
      </c>
      <c r="L7" s="8">
        <v>5.1741621285611604E-3</v>
      </c>
      <c r="M7" s="8">
        <v>0.22639840089902316</v>
      </c>
      <c r="O7" s="28"/>
      <c r="P7" s="28"/>
    </row>
    <row r="8" spans="1:16" x14ac:dyDescent="0.2">
      <c r="A8" s="35" t="s">
        <v>91</v>
      </c>
      <c r="B8" s="15">
        <f>SUM(B3:B6)/4</f>
        <v>499433.96249999997</v>
      </c>
      <c r="C8" s="15">
        <f>SUM(C3:C6)/4</f>
        <v>581018.25</v>
      </c>
      <c r="D8" s="15">
        <v>13363.893692752816</v>
      </c>
      <c r="E8" s="15">
        <v>14501</v>
      </c>
      <c r="F8" s="15">
        <v>14426</v>
      </c>
      <c r="G8" s="8">
        <v>0.67747832753435155</v>
      </c>
      <c r="H8" s="15">
        <f>SUM(H3:H6)/4</f>
        <v>7242.5040009175009</v>
      </c>
      <c r="I8" s="15">
        <f>SUM(I3:I6)/4</f>
        <v>7205.030111</v>
      </c>
      <c r="J8" s="15">
        <f>SUM(J3:J6)/4</f>
        <v>37.473889917500031</v>
      </c>
      <c r="K8" s="15">
        <f>SUM(K3:K6)/4</f>
        <v>1639.6913243125002</v>
      </c>
      <c r="L8" s="8">
        <v>5.1741621285611604E-3</v>
      </c>
      <c r="M8" s="8">
        <v>0.22639840089902316</v>
      </c>
      <c r="O8" s="28"/>
      <c r="P8" s="2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C8CDF31018DF40969EA09272B72230" ma:contentTypeVersion="16" ma:contentTypeDescription="Create a new document." ma:contentTypeScope="" ma:versionID="655f268697290fc9c0b565efae53c731">
  <xsd:schema xmlns:xsd="http://www.w3.org/2001/XMLSchema" xmlns:xs="http://www.w3.org/2001/XMLSchema" xmlns:p="http://schemas.microsoft.com/office/2006/metadata/properties" xmlns:ns2="c6cd5f54-ac66-4bdf-b836-16407a0d7baa" xmlns:ns3="9798f0d3-9a84-4240-88d3-b52f8909c4bb" targetNamespace="http://schemas.microsoft.com/office/2006/metadata/properties" ma:root="true" ma:fieldsID="bbd138650ddd83338373349fc8d1c571" ns2:_="" ns3:_="">
    <xsd:import namespace="c6cd5f54-ac66-4bdf-b836-16407a0d7baa"/>
    <xsd:import namespace="9798f0d3-9a84-4240-88d3-b52f8909c4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cd5f54-ac66-4bdf-b836-16407a0d7b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a8c3354-dee7-4a13-9d93-3687de76c8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8f0d3-9a84-4240-88d3-b52f8909c4b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c34ffae-5803-46de-8fa2-c80db709f009}" ma:internalName="TaxCatchAll" ma:showField="CatchAllData" ma:web="9798f0d3-9a84-4240-88d3-b52f8909c4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cd5f54-ac66-4bdf-b836-16407a0d7baa">
      <Terms xmlns="http://schemas.microsoft.com/office/infopath/2007/PartnerControls"/>
    </lcf76f155ced4ddcb4097134ff3c332f>
    <TaxCatchAll xmlns="9798f0d3-9a84-4240-88d3-b52f8909c4b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377BE6-0AD8-484C-A92C-882F4CBAB4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cd5f54-ac66-4bdf-b836-16407a0d7baa"/>
    <ds:schemaRef ds:uri="9798f0d3-9a84-4240-88d3-b52f8909c4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84AA63-5FE8-43EF-8D1E-DE6EA8AEF719}">
  <ds:schemaRefs>
    <ds:schemaRef ds:uri="http://purl.org/dc/elements/1.1/"/>
    <ds:schemaRef ds:uri="http://schemas.microsoft.com/office/2006/documentManagement/types"/>
    <ds:schemaRef ds:uri="c6cd5f54-ac66-4bdf-b836-16407a0d7baa"/>
    <ds:schemaRef ds:uri="http://schemas.microsoft.com/office/2006/metadata/properties"/>
    <ds:schemaRef ds:uri="http://schemas.openxmlformats.org/package/2006/metadata/core-properties"/>
    <ds:schemaRef ds:uri="9798f0d3-9a84-4240-88d3-b52f8909c4bb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DF33163-546F-4761-92AA-5902AF4420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By School Boards</vt:lpstr>
      <vt:lpstr>By School System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Ava Rahbari</dc:creator>
  <cp:keywords/>
  <dc:description/>
  <cp:lastModifiedBy>Anthea Huang</cp:lastModifiedBy>
  <cp:revision/>
  <dcterms:created xsi:type="dcterms:W3CDTF">2023-04-11T17:54:21Z</dcterms:created>
  <dcterms:modified xsi:type="dcterms:W3CDTF">2025-08-12T23:05:45Z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0x01010035C8CDF31018DF40969EA09272B72230</vt:lpwstr>
  </property>
  <property fmtid="{D5CDD505-2E9C-101B-9397-08002B2CF9AE}" pid="3" name="MediaServiceImageTags">
    <vt:lpwstr/>
  </property>
</Properties>
</file>