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3D8FA77A-CDAA-42E3-AB69-D5AE55DB0743}" xr6:coauthVersionLast="45" xr6:coauthVersionMax="45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1" sheetId="66" r:id="rId1"/>
    <sheet name="2" sheetId="76" r:id="rId2"/>
    <sheet name="3" sheetId="41" r:id="rId3"/>
    <sheet name="4" sheetId="77" r:id="rId4"/>
    <sheet name="5" sheetId="78" r:id="rId5"/>
    <sheet name="6" sheetId="38" r:id="rId6"/>
    <sheet name="7" sheetId="79" r:id="rId7"/>
    <sheet name="8.1" sheetId="86" r:id="rId8"/>
    <sheet name="8.2" sheetId="80" r:id="rId9"/>
    <sheet name="8.3" sheetId="81" r:id="rId10"/>
    <sheet name="8.4" sheetId="82" r:id="rId11"/>
    <sheet name="8.5" sheetId="83" r:id="rId12"/>
    <sheet name="8.6" sheetId="84" r:id="rId13"/>
    <sheet name="9" sheetId="87" r:id="rId14"/>
    <sheet name="10" sheetId="29" r:id="rId15"/>
    <sheet name="11" sheetId="88" r:id="rId16"/>
    <sheet name="13" sheetId="89" r:id="rId17"/>
    <sheet name="14" sheetId="90" r:id="rId18"/>
    <sheet name="15" sheetId="91" r:id="rId19"/>
    <sheet name="16" sheetId="92" r:id="rId20"/>
    <sheet name="17" sheetId="93" r:id="rId21"/>
    <sheet name="18" sheetId="94" r:id="rId22"/>
    <sheet name="19" sheetId="95" r:id="rId23"/>
    <sheet name="20.1" sheetId="96" r:id="rId24"/>
    <sheet name="20.2" sheetId="97" r:id="rId25"/>
    <sheet name="20.3" sheetId="98" r:id="rId26"/>
    <sheet name="21" sheetId="100" r:id="rId27"/>
    <sheet name="22" sheetId="101" r:id="rId28"/>
    <sheet name="23" sheetId="102" r:id="rId29"/>
    <sheet name="23.1" sheetId="103" r:id="rId30"/>
    <sheet name="24" sheetId="106" r:id="rId31"/>
    <sheet name="24.1" sheetId="12" r:id="rId32"/>
    <sheet name="25" sheetId="108" r:id="rId33"/>
    <sheet name="25.1" sheetId="109" r:id="rId34"/>
    <sheet name="26.1" sheetId="111" r:id="rId35"/>
    <sheet name="26.2" sheetId="112" r:id="rId36"/>
    <sheet name="27" sheetId="114" r:id="rId37"/>
    <sheet name="28" sheetId="115" r:id="rId38"/>
    <sheet name="29" sheetId="7" r:id="rId39"/>
    <sheet name="30" sheetId="2" r:id="rId40"/>
    <sheet name="31" sheetId="44" r:id="rId41"/>
    <sheet name="32" sheetId="45" r:id="rId42"/>
    <sheet name="33" sheetId="116" r:id="rId43"/>
    <sheet name="34" sheetId="117" r:id="rId44"/>
    <sheet name="35" sheetId="118" r:id="rId45"/>
    <sheet name="36" sheetId="119" r:id="rId46"/>
    <sheet name="37" sheetId="50" r:id="rId47"/>
    <sheet name="38" sheetId="120" r:id="rId48"/>
    <sheet name="39.1" sheetId="121" r:id="rId49"/>
    <sheet name="39.2" sheetId="122" r:id="rId50"/>
    <sheet name="39.3" sheetId="123" r:id="rId51"/>
    <sheet name="39.4" sheetId="124" r:id="rId52"/>
    <sheet name="39.5" sheetId="125" r:id="rId53"/>
    <sheet name="40.1" sheetId="127" r:id="rId54"/>
    <sheet name="40.2" sheetId="128" r:id="rId55"/>
    <sheet name="40.3" sheetId="129" r:id="rId56"/>
    <sheet name="40.4" sheetId="130" r:id="rId57"/>
    <sheet name="40.5" sheetId="131" r:id="rId58"/>
  </sheets>
  <definedNames>
    <definedName name="_xlnm._FilterDatabase" localSheetId="14" hidden="1">'10'!$A$2:$D$18</definedName>
    <definedName name="_xlnm._FilterDatabase" localSheetId="15" hidden="1">'11'!$A$2:$E$18</definedName>
    <definedName name="_xlnm._FilterDatabase" localSheetId="16" hidden="1">'13'!$A$2:$E$18</definedName>
    <definedName name="_xlnm._FilterDatabase" localSheetId="17" hidden="1">'14'!$A$2:$E$18</definedName>
    <definedName name="_xlnm._FilterDatabase" localSheetId="18" hidden="1">'15'!$A$2:$E$18</definedName>
    <definedName name="_xlnm._FilterDatabase" localSheetId="19" hidden="1">'16'!$A$2:$E$19</definedName>
    <definedName name="_xlnm._FilterDatabase" localSheetId="20" hidden="1">'17'!$A$2:$E$19</definedName>
    <definedName name="_xlnm._FilterDatabase" localSheetId="21" hidden="1">'18'!$A$2:$E$19</definedName>
    <definedName name="_xlnm._FilterDatabase" localSheetId="22" hidden="1">'19'!$A$2:$E$18</definedName>
    <definedName name="_xlnm._FilterDatabase" localSheetId="1" hidden="1">'2'!$A$2:$E$2</definedName>
    <definedName name="_xlnm._FilterDatabase" localSheetId="23" hidden="1">'20.1'!$A$2:$E$18</definedName>
    <definedName name="_xlnm._FilterDatabase" localSheetId="24" hidden="1">'20.2'!$A$2:$E$18</definedName>
    <definedName name="_xlnm._FilterDatabase" localSheetId="25" hidden="1">'20.3'!$A$2:$E$19</definedName>
    <definedName name="_xlnm._FilterDatabase" localSheetId="26" hidden="1">'21'!$A$2:$E$18</definedName>
    <definedName name="_xlnm._FilterDatabase" localSheetId="27" hidden="1">'22'!$A$2:$E$19</definedName>
    <definedName name="_xlnm._FilterDatabase" localSheetId="28" hidden="1">'23'!$A$2:$E$2</definedName>
    <definedName name="_xlnm._FilterDatabase" localSheetId="29" hidden="1">'23.1'!$A$2:$E$2</definedName>
    <definedName name="_xlnm._FilterDatabase" localSheetId="30" hidden="1">'24'!$A$2:$E$2</definedName>
    <definedName name="_xlnm._FilterDatabase" localSheetId="31" hidden="1">'24.1'!$A$2:$D$19</definedName>
    <definedName name="_xlnm._FilterDatabase" localSheetId="32" hidden="1">'25'!$A$2:$E$18</definedName>
    <definedName name="_xlnm._FilterDatabase" localSheetId="33" hidden="1">'25.1'!$A$2:$E$19</definedName>
    <definedName name="_xlnm._FilterDatabase" localSheetId="36" hidden="1">'27'!$A$2:$E$19</definedName>
    <definedName name="_xlnm._FilterDatabase" localSheetId="37" hidden="1">'28'!$A$2:$E$19</definedName>
    <definedName name="_xlnm._FilterDatabase" localSheetId="38" hidden="1">'29'!$A$2:$E$19</definedName>
    <definedName name="_xlnm._FilterDatabase" localSheetId="2" hidden="1">'3'!$A$2:$I$2</definedName>
    <definedName name="_xlnm._FilterDatabase" localSheetId="39" hidden="1">'30'!$A$2:$E$18</definedName>
    <definedName name="_xlnm._FilterDatabase" localSheetId="40" hidden="1">'31'!$A$2:$E$17</definedName>
    <definedName name="_xlnm._FilterDatabase" localSheetId="41" hidden="1">'32'!$A$2:$E$19</definedName>
    <definedName name="_xlnm._FilterDatabase" localSheetId="42" hidden="1">'33'!$A$2:$E$19</definedName>
    <definedName name="_xlnm._FilterDatabase" localSheetId="44" hidden="1">'35'!$A$2:$E$17</definedName>
    <definedName name="_xlnm._FilterDatabase" localSheetId="46" hidden="1">'37'!$A$2:$E$19</definedName>
    <definedName name="_xlnm._FilterDatabase" localSheetId="47" hidden="1">'38'!$A$2:$E$2</definedName>
    <definedName name="_xlnm._FilterDatabase" localSheetId="48" hidden="1">'39.1'!$E$2:$E$19</definedName>
    <definedName name="_xlnm._FilterDatabase" localSheetId="51" hidden="1">'39.4'!$A$2:$E$2</definedName>
    <definedName name="_xlnm._FilterDatabase" localSheetId="52" hidden="1">'39.5'!$A$2:$E$2</definedName>
    <definedName name="_xlnm._FilterDatabase" localSheetId="3" hidden="1">'4'!$A$2:$E$17</definedName>
    <definedName name="_xlnm._FilterDatabase" localSheetId="53" hidden="1">'40.1'!$A$2:$E$2</definedName>
    <definedName name="_xlnm._FilterDatabase" localSheetId="56" hidden="1">'40.4'!$A$2:$E$2</definedName>
    <definedName name="_xlnm._FilterDatabase" localSheetId="57" hidden="1">'40.5'!$A$2:$E$2</definedName>
    <definedName name="_xlnm._FilterDatabase" localSheetId="4" hidden="1">'5'!$A$2:$E$2</definedName>
    <definedName name="_xlnm._FilterDatabase" localSheetId="5" hidden="1">'6'!$A$2:$E$18</definedName>
    <definedName name="_xlnm._FilterDatabase" localSheetId="6" hidden="1">'7'!$A$2:$E$18</definedName>
    <definedName name="_xlnm._FilterDatabase" localSheetId="7" hidden="1">'8.1'!$A$2:$E$18</definedName>
    <definedName name="_xlnm._FilterDatabase" localSheetId="8" hidden="1">'8.2'!$A$2:$E$19</definedName>
    <definedName name="_xlnm._FilterDatabase" localSheetId="9" hidden="1">'8.3'!$A$2:$E$18</definedName>
    <definedName name="_xlnm._FilterDatabase" localSheetId="10" hidden="1">'8.4'!$A$2:$E$19</definedName>
    <definedName name="_xlnm._FilterDatabase" localSheetId="11" hidden="1">'8.5'!$A$2:$E$19</definedName>
    <definedName name="_xlnm._FilterDatabase" localSheetId="12" hidden="1">'8.6'!$A$2:$E$19</definedName>
    <definedName name="_xlnm._FilterDatabase" localSheetId="13" hidden="1">'9'!$A$2:$E$19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6" l="1"/>
  <c r="F3" i="86"/>
  <c r="F3" i="79" l="1"/>
  <c r="J3" i="90"/>
  <c r="F3" i="90"/>
  <c r="F3" i="131" l="1"/>
  <c r="J3" i="131"/>
  <c r="F4" i="131"/>
  <c r="J4" i="131"/>
  <c r="F5" i="131"/>
  <c r="J5" i="131"/>
  <c r="F6" i="131"/>
  <c r="J6" i="131"/>
  <c r="F7" i="131"/>
  <c r="J7" i="131"/>
  <c r="F8" i="131"/>
  <c r="J8" i="131"/>
  <c r="F9" i="131"/>
  <c r="J9" i="131"/>
  <c r="F10" i="131"/>
  <c r="J10" i="131"/>
  <c r="F11" i="131"/>
  <c r="J11" i="131"/>
  <c r="F12" i="131"/>
  <c r="J12" i="131"/>
  <c r="F13" i="131"/>
  <c r="J13" i="131"/>
  <c r="F14" i="131"/>
  <c r="J14" i="131"/>
  <c r="F15" i="131"/>
  <c r="J15" i="131"/>
  <c r="F16" i="131"/>
  <c r="J16" i="131"/>
  <c r="F17" i="131"/>
  <c r="F18" i="131"/>
  <c r="J18" i="131"/>
  <c r="F19" i="131"/>
  <c r="J19" i="131"/>
  <c r="F3" i="130"/>
  <c r="J3" i="130"/>
  <c r="F4" i="130"/>
  <c r="J4" i="130"/>
  <c r="F5" i="130"/>
  <c r="J5" i="130"/>
  <c r="F6" i="130"/>
  <c r="J6" i="130"/>
  <c r="F7" i="130"/>
  <c r="J7" i="130"/>
  <c r="F8" i="130"/>
  <c r="J8" i="130"/>
  <c r="F9" i="130"/>
  <c r="F10" i="130"/>
  <c r="J10" i="130"/>
  <c r="F11" i="130"/>
  <c r="J11" i="130"/>
  <c r="F12" i="130"/>
  <c r="J12" i="130"/>
  <c r="F13" i="130"/>
  <c r="J13" i="130"/>
  <c r="F14" i="130"/>
  <c r="J14" i="130"/>
  <c r="F15" i="130"/>
  <c r="J15" i="130"/>
  <c r="F16" i="130"/>
  <c r="J16" i="130"/>
  <c r="F17" i="130"/>
  <c r="F18" i="130"/>
  <c r="J18" i="130"/>
  <c r="F19" i="130"/>
  <c r="J19" i="130"/>
  <c r="F7" i="129"/>
  <c r="J7" i="129"/>
  <c r="F3" i="128"/>
  <c r="J3" i="128"/>
  <c r="F7" i="128"/>
  <c r="J7" i="128"/>
  <c r="F9" i="128"/>
  <c r="J9" i="128"/>
  <c r="F11" i="128"/>
  <c r="J11" i="128"/>
  <c r="F12" i="128"/>
  <c r="J12" i="128"/>
  <c r="F15" i="128"/>
  <c r="J15" i="128"/>
  <c r="F3" i="127"/>
  <c r="J3" i="127"/>
  <c r="F4" i="127"/>
  <c r="J4" i="127"/>
  <c r="F5" i="127"/>
  <c r="J5" i="127"/>
  <c r="F6" i="127"/>
  <c r="J6" i="127"/>
  <c r="F7" i="127"/>
  <c r="J7" i="127"/>
  <c r="F8" i="127"/>
  <c r="J8" i="127"/>
  <c r="F9" i="127"/>
  <c r="J9" i="127"/>
  <c r="F10" i="127"/>
  <c r="J10" i="127"/>
  <c r="F11" i="127"/>
  <c r="J11" i="127"/>
  <c r="F12" i="127"/>
  <c r="J12" i="127"/>
  <c r="F13" i="127"/>
  <c r="J13" i="127"/>
  <c r="F14" i="127"/>
  <c r="J14" i="127"/>
  <c r="F15" i="127"/>
  <c r="J15" i="127"/>
  <c r="F16" i="127"/>
  <c r="J16" i="127"/>
  <c r="F17" i="127"/>
  <c r="J17" i="127"/>
  <c r="F18" i="127"/>
  <c r="J18" i="127"/>
  <c r="F19" i="127"/>
  <c r="J19" i="127"/>
  <c r="F7" i="123"/>
  <c r="G7" i="123" s="1"/>
  <c r="J7" i="123"/>
  <c r="K7" i="123" s="1"/>
  <c r="N7" i="123"/>
  <c r="J7" i="121"/>
  <c r="F3" i="125"/>
  <c r="J3" i="125"/>
  <c r="F4" i="125"/>
  <c r="J4" i="125"/>
  <c r="F5" i="125"/>
  <c r="J5" i="125"/>
  <c r="F6" i="125"/>
  <c r="J6" i="125"/>
  <c r="F7" i="125"/>
  <c r="J7" i="125"/>
  <c r="F8" i="125"/>
  <c r="J8" i="125"/>
  <c r="F10" i="125"/>
  <c r="J10" i="125"/>
  <c r="F11" i="125"/>
  <c r="J11" i="125"/>
  <c r="F12" i="125"/>
  <c r="J12" i="125"/>
  <c r="F13" i="125"/>
  <c r="J13" i="125"/>
  <c r="F14" i="125"/>
  <c r="J14" i="125"/>
  <c r="F15" i="125"/>
  <c r="J15" i="125"/>
  <c r="F16" i="125"/>
  <c r="J16" i="125"/>
  <c r="F18" i="125"/>
  <c r="J18" i="125"/>
  <c r="F19" i="125"/>
  <c r="J19" i="125"/>
  <c r="F3" i="124"/>
  <c r="J3" i="124"/>
  <c r="F4" i="124"/>
  <c r="J4" i="124"/>
  <c r="F5" i="124"/>
  <c r="J5" i="124"/>
  <c r="F6" i="124"/>
  <c r="J6" i="124"/>
  <c r="F7" i="124"/>
  <c r="J7" i="124"/>
  <c r="F8" i="124"/>
  <c r="J8" i="124"/>
  <c r="F10" i="124"/>
  <c r="J10" i="124"/>
  <c r="F11" i="124"/>
  <c r="J11" i="124"/>
  <c r="F12" i="124"/>
  <c r="J12" i="124"/>
  <c r="F13" i="124"/>
  <c r="J13" i="124"/>
  <c r="F14" i="124"/>
  <c r="J14" i="124"/>
  <c r="F15" i="124"/>
  <c r="J15" i="124"/>
  <c r="F16" i="124"/>
  <c r="J16" i="124"/>
  <c r="F18" i="124"/>
  <c r="J18" i="124"/>
  <c r="F19" i="124"/>
  <c r="J19" i="124"/>
  <c r="F3" i="122"/>
  <c r="J3" i="122"/>
  <c r="F7" i="122"/>
  <c r="J7" i="122"/>
  <c r="F11" i="122"/>
  <c r="J11" i="122"/>
  <c r="F15" i="122"/>
  <c r="J15" i="122"/>
  <c r="L11" i="122" s="1"/>
  <c r="F3" i="121"/>
  <c r="J3" i="121"/>
  <c r="F4" i="121"/>
  <c r="J4" i="121"/>
  <c r="F5" i="121"/>
  <c r="J5" i="121"/>
  <c r="F6" i="121"/>
  <c r="J6" i="121"/>
  <c r="F7" i="121"/>
  <c r="F8" i="121"/>
  <c r="J8" i="121"/>
  <c r="F10" i="121"/>
  <c r="J10" i="121"/>
  <c r="F11" i="121"/>
  <c r="J11" i="121"/>
  <c r="F12" i="121"/>
  <c r="J12" i="121"/>
  <c r="F13" i="121"/>
  <c r="J13" i="121"/>
  <c r="F14" i="121"/>
  <c r="J14" i="121"/>
  <c r="F15" i="121"/>
  <c r="J15" i="121"/>
  <c r="F16" i="121"/>
  <c r="J16" i="121"/>
  <c r="F18" i="121"/>
  <c r="J18" i="121"/>
  <c r="F19" i="121"/>
  <c r="J19" i="121"/>
  <c r="F3" i="120"/>
  <c r="J3" i="120"/>
  <c r="F4" i="120"/>
  <c r="J4" i="120"/>
  <c r="F5" i="120"/>
  <c r="J5" i="120"/>
  <c r="F6" i="120"/>
  <c r="J6" i="120"/>
  <c r="F7" i="120"/>
  <c r="J7" i="120"/>
  <c r="F8" i="120"/>
  <c r="J8" i="120"/>
  <c r="F9" i="120"/>
  <c r="J9" i="120"/>
  <c r="F10" i="120"/>
  <c r="J10" i="120"/>
  <c r="F11" i="120"/>
  <c r="J11" i="120"/>
  <c r="F12" i="120"/>
  <c r="J12" i="120"/>
  <c r="F13" i="120"/>
  <c r="J13" i="120"/>
  <c r="F14" i="120"/>
  <c r="J14" i="120"/>
  <c r="F15" i="120"/>
  <c r="J15" i="120"/>
  <c r="F16" i="120"/>
  <c r="J16" i="120"/>
  <c r="F17" i="120"/>
  <c r="J17" i="120"/>
  <c r="F18" i="120"/>
  <c r="J18" i="120"/>
  <c r="F19" i="120"/>
  <c r="J19" i="120"/>
  <c r="F3" i="118"/>
  <c r="J3" i="118"/>
  <c r="F4" i="118"/>
  <c r="J4" i="118"/>
  <c r="F5" i="118"/>
  <c r="J5" i="118"/>
  <c r="F6" i="118"/>
  <c r="J6" i="118"/>
  <c r="F7" i="118"/>
  <c r="J7" i="118"/>
  <c r="F8" i="118"/>
  <c r="J8" i="118"/>
  <c r="F9" i="118"/>
  <c r="J9" i="118"/>
  <c r="F10" i="118"/>
  <c r="J10" i="118"/>
  <c r="F11" i="118"/>
  <c r="J11" i="118"/>
  <c r="F12" i="118"/>
  <c r="J12" i="118"/>
  <c r="F13" i="118"/>
  <c r="J13" i="118"/>
  <c r="F14" i="118"/>
  <c r="J14" i="118"/>
  <c r="F15" i="118"/>
  <c r="J15" i="118"/>
  <c r="F16" i="118"/>
  <c r="J16" i="118"/>
  <c r="F17" i="118"/>
  <c r="J17" i="118"/>
  <c r="F18" i="118"/>
  <c r="J18" i="118"/>
  <c r="F19" i="118"/>
  <c r="J19" i="118"/>
  <c r="F4" i="117"/>
  <c r="F3" i="117"/>
  <c r="K3" i="117"/>
  <c r="L3" i="117"/>
  <c r="K4" i="117"/>
  <c r="L4" i="117"/>
  <c r="F5" i="117"/>
  <c r="K5" i="117"/>
  <c r="L5" i="117"/>
  <c r="F6" i="117"/>
  <c r="K6" i="117"/>
  <c r="L6" i="117"/>
  <c r="F7" i="117"/>
  <c r="K7" i="117"/>
  <c r="L7" i="117"/>
  <c r="F8" i="117"/>
  <c r="K8" i="117"/>
  <c r="L8" i="117"/>
  <c r="F9" i="117"/>
  <c r="K9" i="117"/>
  <c r="L9" i="117"/>
  <c r="F10" i="117"/>
  <c r="K10" i="117"/>
  <c r="L10" i="117"/>
  <c r="F11" i="117"/>
  <c r="K11" i="117"/>
  <c r="L11" i="117"/>
  <c r="F12" i="117"/>
  <c r="K12" i="117"/>
  <c r="L12" i="117"/>
  <c r="F13" i="117"/>
  <c r="K13" i="117"/>
  <c r="L13" i="117"/>
  <c r="F14" i="117"/>
  <c r="K14" i="117"/>
  <c r="L14" i="117"/>
  <c r="F15" i="117"/>
  <c r="K15" i="117"/>
  <c r="L15" i="117"/>
  <c r="F16" i="117"/>
  <c r="K16" i="117"/>
  <c r="L16" i="117"/>
  <c r="F17" i="117"/>
  <c r="K17" i="117"/>
  <c r="L17" i="117"/>
  <c r="F18" i="117"/>
  <c r="K18" i="117"/>
  <c r="L18" i="117"/>
  <c r="F19" i="117"/>
  <c r="K19" i="117"/>
  <c r="L19" i="117"/>
  <c r="J16" i="116"/>
  <c r="L3" i="116" s="1"/>
  <c r="F3" i="116"/>
  <c r="F4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J17" i="115"/>
  <c r="J4" i="115"/>
  <c r="J5" i="115"/>
  <c r="J6" i="115"/>
  <c r="J7" i="115"/>
  <c r="J9" i="115"/>
  <c r="J10" i="115"/>
  <c r="J11" i="115"/>
  <c r="J12" i="115"/>
  <c r="J13" i="115"/>
  <c r="J14" i="115"/>
  <c r="J15" i="115"/>
  <c r="J16" i="115"/>
  <c r="J18" i="115"/>
  <c r="J19" i="115"/>
  <c r="J3" i="115"/>
  <c r="F3" i="115"/>
  <c r="F4" i="115"/>
  <c r="F5" i="115"/>
  <c r="F6" i="115"/>
  <c r="F7" i="115"/>
  <c r="F8" i="115"/>
  <c r="F9" i="115"/>
  <c r="F10" i="115"/>
  <c r="F11" i="115"/>
  <c r="F12" i="115"/>
  <c r="F13" i="115"/>
  <c r="F14" i="115"/>
  <c r="F15" i="115"/>
  <c r="F16" i="115"/>
  <c r="F17" i="115"/>
  <c r="F18" i="115"/>
  <c r="F19" i="115"/>
  <c r="J17" i="114"/>
  <c r="J9" i="114"/>
  <c r="J6" i="114"/>
  <c r="J4" i="114"/>
  <c r="J5" i="114"/>
  <c r="J7" i="114"/>
  <c r="J8" i="114"/>
  <c r="J10" i="114"/>
  <c r="J11" i="114"/>
  <c r="J12" i="114"/>
  <c r="J13" i="114"/>
  <c r="J14" i="114"/>
  <c r="J15" i="114"/>
  <c r="J16" i="114"/>
  <c r="J18" i="114"/>
  <c r="J19" i="114"/>
  <c r="F4" i="114"/>
  <c r="F5" i="114"/>
  <c r="F6" i="114"/>
  <c r="F7" i="114"/>
  <c r="F8" i="114"/>
  <c r="F9" i="114"/>
  <c r="F10" i="114"/>
  <c r="F11" i="114"/>
  <c r="F12" i="114"/>
  <c r="F13" i="114"/>
  <c r="F14" i="114"/>
  <c r="F15" i="114"/>
  <c r="F16" i="114"/>
  <c r="F17" i="114"/>
  <c r="F18" i="114"/>
  <c r="F19" i="114"/>
  <c r="F3" i="114"/>
  <c r="J3" i="114"/>
  <c r="J18" i="112"/>
  <c r="J18" i="111"/>
  <c r="J16" i="111"/>
  <c r="J7" i="111"/>
  <c r="F3" i="112"/>
  <c r="F4" i="112"/>
  <c r="F5" i="112"/>
  <c r="F6" i="112"/>
  <c r="F7" i="112"/>
  <c r="J7" i="112"/>
  <c r="F8" i="112"/>
  <c r="F9" i="112"/>
  <c r="F10" i="112"/>
  <c r="F11" i="112"/>
  <c r="F12" i="112"/>
  <c r="F13" i="112"/>
  <c r="J13" i="112"/>
  <c r="F14" i="112"/>
  <c r="F15" i="112"/>
  <c r="F16" i="112"/>
  <c r="F17" i="112"/>
  <c r="F18" i="112"/>
  <c r="F19" i="112"/>
  <c r="F3" i="111"/>
  <c r="F4" i="111"/>
  <c r="F5" i="111"/>
  <c r="F6" i="111"/>
  <c r="F7" i="111"/>
  <c r="F8" i="111"/>
  <c r="F9" i="111"/>
  <c r="F10" i="111"/>
  <c r="F11" i="111"/>
  <c r="F12" i="111"/>
  <c r="F13" i="111"/>
  <c r="J13" i="111"/>
  <c r="L13" i="111" s="1"/>
  <c r="F14" i="111"/>
  <c r="F15" i="111"/>
  <c r="F16" i="111"/>
  <c r="F17" i="111"/>
  <c r="F18" i="111"/>
  <c r="F19" i="111"/>
  <c r="J8" i="109"/>
  <c r="J17" i="109"/>
  <c r="J14" i="109"/>
  <c r="J12" i="109"/>
  <c r="J6" i="109"/>
  <c r="J5" i="109"/>
  <c r="J7" i="109"/>
  <c r="J10" i="109"/>
  <c r="J11" i="109"/>
  <c r="J13" i="109"/>
  <c r="J15" i="109"/>
  <c r="J16" i="109"/>
  <c r="J18" i="109"/>
  <c r="J19" i="109"/>
  <c r="J8" i="108"/>
  <c r="J3" i="108"/>
  <c r="J6" i="108"/>
  <c r="J9" i="108"/>
  <c r="J12" i="108"/>
  <c r="J14" i="108"/>
  <c r="J17" i="108"/>
  <c r="J5" i="108"/>
  <c r="J13" i="108"/>
  <c r="J15" i="108"/>
  <c r="J16" i="108"/>
  <c r="J18" i="108"/>
  <c r="J19" i="108"/>
  <c r="J4" i="108"/>
  <c r="J7" i="108"/>
  <c r="F3" i="109"/>
  <c r="F4" i="109"/>
  <c r="J4" i="109"/>
  <c r="F5" i="109"/>
  <c r="F6" i="109"/>
  <c r="F7" i="109"/>
  <c r="F8" i="109"/>
  <c r="F9" i="109"/>
  <c r="F10" i="109"/>
  <c r="F11" i="109"/>
  <c r="F12" i="109"/>
  <c r="F13" i="109"/>
  <c r="F14" i="109"/>
  <c r="F15" i="109"/>
  <c r="F16" i="109"/>
  <c r="F17" i="109"/>
  <c r="F18" i="109"/>
  <c r="F19" i="109"/>
  <c r="F3" i="108"/>
  <c r="F4" i="108"/>
  <c r="F5" i="108"/>
  <c r="F6" i="108"/>
  <c r="F7" i="108"/>
  <c r="F8" i="108"/>
  <c r="F9" i="108"/>
  <c r="F10" i="108"/>
  <c r="J10" i="108"/>
  <c r="F11" i="108"/>
  <c r="J11" i="108"/>
  <c r="F12" i="108"/>
  <c r="F13" i="108"/>
  <c r="F14" i="108"/>
  <c r="F15" i="108"/>
  <c r="F16" i="108"/>
  <c r="F17" i="108"/>
  <c r="F18" i="108"/>
  <c r="F19" i="108"/>
  <c r="F3" i="106"/>
  <c r="J3" i="106"/>
  <c r="F4" i="106"/>
  <c r="J4" i="106"/>
  <c r="F5" i="106"/>
  <c r="J5" i="106"/>
  <c r="F6" i="106"/>
  <c r="J6" i="106"/>
  <c r="F7" i="106"/>
  <c r="J7" i="106"/>
  <c r="F8" i="106"/>
  <c r="J8" i="106"/>
  <c r="F9" i="106"/>
  <c r="J9" i="106"/>
  <c r="F10" i="106"/>
  <c r="J10" i="106"/>
  <c r="F11" i="106"/>
  <c r="J11" i="106"/>
  <c r="F12" i="106"/>
  <c r="J12" i="106"/>
  <c r="F13" i="106"/>
  <c r="J13" i="106"/>
  <c r="F14" i="106"/>
  <c r="J14" i="106"/>
  <c r="F15" i="106"/>
  <c r="J15" i="106"/>
  <c r="F16" i="106"/>
  <c r="J16" i="106"/>
  <c r="F17" i="106"/>
  <c r="J17" i="106"/>
  <c r="F18" i="106"/>
  <c r="J18" i="106"/>
  <c r="F19" i="106"/>
  <c r="J19" i="106"/>
  <c r="F3" i="102"/>
  <c r="F3" i="103"/>
  <c r="J3" i="103"/>
  <c r="F4" i="103"/>
  <c r="J4" i="103"/>
  <c r="F5" i="103"/>
  <c r="J5" i="103"/>
  <c r="F6" i="103"/>
  <c r="J6" i="103"/>
  <c r="F7" i="103"/>
  <c r="J7" i="103"/>
  <c r="F8" i="103"/>
  <c r="J8" i="103"/>
  <c r="F9" i="103"/>
  <c r="J9" i="103"/>
  <c r="F10" i="103"/>
  <c r="J10" i="103"/>
  <c r="F11" i="103"/>
  <c r="J11" i="103"/>
  <c r="F12" i="103"/>
  <c r="J12" i="103"/>
  <c r="F13" i="103"/>
  <c r="J13" i="103"/>
  <c r="F14" i="103"/>
  <c r="J14" i="103"/>
  <c r="F15" i="103"/>
  <c r="J15" i="103"/>
  <c r="F16" i="103"/>
  <c r="J16" i="103"/>
  <c r="F17" i="103"/>
  <c r="J17" i="103"/>
  <c r="F18" i="103"/>
  <c r="J18" i="103"/>
  <c r="F19" i="103"/>
  <c r="J19" i="103"/>
  <c r="J3" i="102"/>
  <c r="F4" i="102"/>
  <c r="J4" i="102"/>
  <c r="F5" i="102"/>
  <c r="J5" i="102"/>
  <c r="F6" i="102"/>
  <c r="J6" i="102"/>
  <c r="F7" i="102"/>
  <c r="J7" i="102"/>
  <c r="F8" i="102"/>
  <c r="J8" i="102"/>
  <c r="F9" i="102"/>
  <c r="J9" i="102"/>
  <c r="F10" i="102"/>
  <c r="J10" i="102"/>
  <c r="F11" i="102"/>
  <c r="J11" i="102"/>
  <c r="F12" i="102"/>
  <c r="J12" i="102"/>
  <c r="F13" i="102"/>
  <c r="J13" i="102"/>
  <c r="F14" i="102"/>
  <c r="J14" i="102"/>
  <c r="F15" i="102"/>
  <c r="J15" i="102"/>
  <c r="F16" i="102"/>
  <c r="J16" i="102"/>
  <c r="F17" i="102"/>
  <c r="J17" i="102"/>
  <c r="F18" i="102"/>
  <c r="J18" i="102"/>
  <c r="F19" i="102"/>
  <c r="J19" i="102"/>
  <c r="F8" i="101"/>
  <c r="F18" i="101"/>
  <c r="F19" i="101"/>
  <c r="F17" i="101"/>
  <c r="F16" i="101"/>
  <c r="F15" i="101"/>
  <c r="F14" i="101"/>
  <c r="F13" i="101"/>
  <c r="F12" i="101"/>
  <c r="F11" i="101"/>
  <c r="F10" i="101"/>
  <c r="F9" i="101"/>
  <c r="F7" i="101"/>
  <c r="F6" i="101"/>
  <c r="F5" i="101"/>
  <c r="F4" i="101"/>
  <c r="K18" i="101"/>
  <c r="F3" i="101"/>
  <c r="J3" i="100"/>
  <c r="J4" i="100"/>
  <c r="J5" i="100"/>
  <c r="J6" i="100"/>
  <c r="J7" i="100"/>
  <c r="J8" i="100"/>
  <c r="J9" i="100"/>
  <c r="J10" i="100"/>
  <c r="J11" i="100"/>
  <c r="J12" i="100"/>
  <c r="J13" i="100"/>
  <c r="J15" i="100"/>
  <c r="J16" i="100"/>
  <c r="J17" i="100"/>
  <c r="J19" i="100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3" i="98"/>
  <c r="J3" i="98"/>
  <c r="F4" i="98"/>
  <c r="F5" i="98"/>
  <c r="J5" i="98"/>
  <c r="K6" i="98" s="1"/>
  <c r="F6" i="98"/>
  <c r="F7" i="98"/>
  <c r="F8" i="98"/>
  <c r="F9" i="98"/>
  <c r="F10" i="98"/>
  <c r="F11" i="98"/>
  <c r="J11" i="98"/>
  <c r="F12" i="98"/>
  <c r="J12" i="98"/>
  <c r="F13" i="98"/>
  <c r="F14" i="98"/>
  <c r="F15" i="98"/>
  <c r="F16" i="98"/>
  <c r="F17" i="98"/>
  <c r="F18" i="98"/>
  <c r="F19" i="98"/>
  <c r="F3" i="97"/>
  <c r="J3" i="97"/>
  <c r="F4" i="97"/>
  <c r="J4" i="97"/>
  <c r="F5" i="97"/>
  <c r="J5" i="97"/>
  <c r="F6" i="97"/>
  <c r="J6" i="97"/>
  <c r="F7" i="97"/>
  <c r="J7" i="97"/>
  <c r="F8" i="97"/>
  <c r="J8" i="97"/>
  <c r="F9" i="97"/>
  <c r="J9" i="97"/>
  <c r="F10" i="97"/>
  <c r="J10" i="97"/>
  <c r="F11" i="97"/>
  <c r="J11" i="97"/>
  <c r="F12" i="97"/>
  <c r="J12" i="97"/>
  <c r="F13" i="97"/>
  <c r="J13" i="97"/>
  <c r="F14" i="97"/>
  <c r="J14" i="97"/>
  <c r="F15" i="97"/>
  <c r="J15" i="97"/>
  <c r="F16" i="97"/>
  <c r="J16" i="97"/>
  <c r="F17" i="97"/>
  <c r="J17" i="97"/>
  <c r="F18" i="97"/>
  <c r="J18" i="97"/>
  <c r="F19" i="97"/>
  <c r="J19" i="97"/>
  <c r="F3" i="96"/>
  <c r="J3" i="96"/>
  <c r="F4" i="96"/>
  <c r="J4" i="96"/>
  <c r="F5" i="96"/>
  <c r="J5" i="96"/>
  <c r="F6" i="96"/>
  <c r="J6" i="96"/>
  <c r="F7" i="96"/>
  <c r="J7" i="96"/>
  <c r="F8" i="96"/>
  <c r="J8" i="96"/>
  <c r="F9" i="96"/>
  <c r="J9" i="96"/>
  <c r="F10" i="96"/>
  <c r="J10" i="96"/>
  <c r="F11" i="96"/>
  <c r="J11" i="96"/>
  <c r="F12" i="96"/>
  <c r="J12" i="96"/>
  <c r="F13" i="96"/>
  <c r="J13" i="96"/>
  <c r="F14" i="96"/>
  <c r="J14" i="96"/>
  <c r="F15" i="96"/>
  <c r="J15" i="96"/>
  <c r="F16" i="96"/>
  <c r="J16" i="96"/>
  <c r="F17" i="96"/>
  <c r="J17" i="96"/>
  <c r="F18" i="96"/>
  <c r="J18" i="96"/>
  <c r="F19" i="96"/>
  <c r="J19" i="96"/>
  <c r="F3" i="95"/>
  <c r="J3" i="95"/>
  <c r="F4" i="95"/>
  <c r="J4" i="95"/>
  <c r="F5" i="95"/>
  <c r="J5" i="95"/>
  <c r="F6" i="95"/>
  <c r="J6" i="95"/>
  <c r="F7" i="95"/>
  <c r="J7" i="95"/>
  <c r="F8" i="95"/>
  <c r="J8" i="95"/>
  <c r="F9" i="95"/>
  <c r="J9" i="95"/>
  <c r="F10" i="95"/>
  <c r="J10" i="95"/>
  <c r="F11" i="95"/>
  <c r="J11" i="95"/>
  <c r="F12" i="95"/>
  <c r="J12" i="95"/>
  <c r="F13" i="95"/>
  <c r="J13" i="95"/>
  <c r="F14" i="95"/>
  <c r="J14" i="95"/>
  <c r="F15" i="95"/>
  <c r="J15" i="95"/>
  <c r="F16" i="95"/>
  <c r="J16" i="95"/>
  <c r="F17" i="95"/>
  <c r="J17" i="95"/>
  <c r="F18" i="95"/>
  <c r="J18" i="95"/>
  <c r="F19" i="95"/>
  <c r="J19" i="95"/>
  <c r="F3" i="94"/>
  <c r="J3" i="94"/>
  <c r="F4" i="94"/>
  <c r="J4" i="94"/>
  <c r="F5" i="94"/>
  <c r="J5" i="94"/>
  <c r="F6" i="94"/>
  <c r="J6" i="94"/>
  <c r="F7" i="94"/>
  <c r="J7" i="94"/>
  <c r="F8" i="94"/>
  <c r="J8" i="94"/>
  <c r="F9" i="94"/>
  <c r="J9" i="94"/>
  <c r="F10" i="94"/>
  <c r="J10" i="94"/>
  <c r="F11" i="94"/>
  <c r="J11" i="94"/>
  <c r="F12" i="94"/>
  <c r="J12" i="94"/>
  <c r="F13" i="94"/>
  <c r="J13" i="94"/>
  <c r="F14" i="94"/>
  <c r="J14" i="94"/>
  <c r="F15" i="94"/>
  <c r="J15" i="94"/>
  <c r="F16" i="94"/>
  <c r="J16" i="94"/>
  <c r="F17" i="94"/>
  <c r="J17" i="94"/>
  <c r="F18" i="94"/>
  <c r="J18" i="94"/>
  <c r="F19" i="94"/>
  <c r="J19" i="94"/>
  <c r="J4" i="93"/>
  <c r="J5" i="93"/>
  <c r="J6" i="93"/>
  <c r="J7" i="93"/>
  <c r="J8" i="93"/>
  <c r="J9" i="93"/>
  <c r="J10" i="93"/>
  <c r="J11" i="93"/>
  <c r="J12" i="93"/>
  <c r="J13" i="93"/>
  <c r="J14" i="93"/>
  <c r="J15" i="93"/>
  <c r="J16" i="93"/>
  <c r="J17" i="93"/>
  <c r="J18" i="93"/>
  <c r="J19" i="93"/>
  <c r="J3" i="93"/>
  <c r="F3" i="93"/>
  <c r="G7" i="93" s="1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J3" i="92"/>
  <c r="F3" i="92"/>
  <c r="F4" i="92"/>
  <c r="J4" i="92"/>
  <c r="F5" i="92"/>
  <c r="J5" i="92"/>
  <c r="F6" i="92"/>
  <c r="J6" i="92"/>
  <c r="F7" i="92"/>
  <c r="J7" i="92"/>
  <c r="F8" i="92"/>
  <c r="J8" i="92"/>
  <c r="F9" i="92"/>
  <c r="J9" i="92"/>
  <c r="F10" i="92"/>
  <c r="J10" i="92"/>
  <c r="F11" i="92"/>
  <c r="J11" i="92"/>
  <c r="F12" i="92"/>
  <c r="J12" i="92"/>
  <c r="F13" i="92"/>
  <c r="J13" i="92"/>
  <c r="F14" i="92"/>
  <c r="J14" i="92"/>
  <c r="F15" i="92"/>
  <c r="J15" i="92"/>
  <c r="F16" i="92"/>
  <c r="J16" i="92"/>
  <c r="F17" i="92"/>
  <c r="J17" i="92"/>
  <c r="F18" i="92"/>
  <c r="J18" i="92"/>
  <c r="F19" i="92"/>
  <c r="J19" i="92"/>
  <c r="J5" i="91"/>
  <c r="J15" i="91"/>
  <c r="J16" i="91"/>
  <c r="J4" i="91"/>
  <c r="J6" i="91"/>
  <c r="J7" i="91"/>
  <c r="J8" i="91"/>
  <c r="J9" i="91"/>
  <c r="J10" i="91"/>
  <c r="J11" i="91"/>
  <c r="J12" i="91"/>
  <c r="J13" i="91"/>
  <c r="J14" i="91"/>
  <c r="J17" i="91"/>
  <c r="J18" i="91"/>
  <c r="F3" i="91"/>
  <c r="F4" i="91"/>
  <c r="F5" i="91"/>
  <c r="F6" i="91"/>
  <c r="F7" i="91"/>
  <c r="F8" i="91"/>
  <c r="F9" i="91"/>
  <c r="F10" i="91"/>
  <c r="F11" i="91"/>
  <c r="F12" i="91"/>
  <c r="F13" i="91"/>
  <c r="F14" i="91"/>
  <c r="F15" i="91"/>
  <c r="F16" i="91"/>
  <c r="F17" i="91"/>
  <c r="F18" i="91"/>
  <c r="F19" i="91"/>
  <c r="J19" i="91"/>
  <c r="F4" i="90"/>
  <c r="H3" i="90" s="1"/>
  <c r="J4" i="90"/>
  <c r="K6" i="90" s="1"/>
  <c r="F5" i="90"/>
  <c r="H4" i="90" s="1"/>
  <c r="J5" i="90"/>
  <c r="F6" i="90"/>
  <c r="J6" i="90"/>
  <c r="F7" i="90"/>
  <c r="J7" i="90"/>
  <c r="F8" i="90"/>
  <c r="J8" i="90"/>
  <c r="F9" i="90"/>
  <c r="J9" i="90"/>
  <c r="F10" i="90"/>
  <c r="J10" i="90"/>
  <c r="F11" i="90"/>
  <c r="J11" i="90"/>
  <c r="F12" i="90"/>
  <c r="J12" i="90"/>
  <c r="F13" i="90"/>
  <c r="J13" i="90"/>
  <c r="F14" i="90"/>
  <c r="J14" i="90"/>
  <c r="F15" i="90"/>
  <c r="J15" i="90"/>
  <c r="F16" i="90"/>
  <c r="J16" i="90"/>
  <c r="F17" i="90"/>
  <c r="J17" i="90"/>
  <c r="F18" i="90"/>
  <c r="J18" i="90"/>
  <c r="F19" i="90"/>
  <c r="J19" i="90"/>
  <c r="J19" i="89"/>
  <c r="J18" i="89"/>
  <c r="J16" i="89"/>
  <c r="J15" i="89"/>
  <c r="J10" i="89"/>
  <c r="J4" i="89"/>
  <c r="F3" i="89"/>
  <c r="F4" i="89"/>
  <c r="F5" i="89"/>
  <c r="J5" i="89"/>
  <c r="F6" i="89"/>
  <c r="H4" i="89" s="1"/>
  <c r="J6" i="89"/>
  <c r="F7" i="89"/>
  <c r="J7" i="89"/>
  <c r="F8" i="89"/>
  <c r="J8" i="89"/>
  <c r="F9" i="89"/>
  <c r="F10" i="89"/>
  <c r="F11" i="89"/>
  <c r="J11" i="89"/>
  <c r="F12" i="89"/>
  <c r="J12" i="89"/>
  <c r="F13" i="89"/>
  <c r="J13" i="89"/>
  <c r="F14" i="89"/>
  <c r="F15" i="89"/>
  <c r="F16" i="89"/>
  <c r="F17" i="89"/>
  <c r="F18" i="89"/>
  <c r="F19" i="89"/>
  <c r="J13" i="88"/>
  <c r="J12" i="88"/>
  <c r="J10" i="88"/>
  <c r="J8" i="88"/>
  <c r="J5" i="88"/>
  <c r="J4" i="88"/>
  <c r="J3" i="88"/>
  <c r="F3" i="88"/>
  <c r="F4" i="88"/>
  <c r="F5" i="88"/>
  <c r="F6" i="88"/>
  <c r="J6" i="88"/>
  <c r="F7" i="88"/>
  <c r="J7" i="88"/>
  <c r="F8" i="88"/>
  <c r="F9" i="88"/>
  <c r="F10" i="88"/>
  <c r="F11" i="88"/>
  <c r="F12" i="88"/>
  <c r="F13" i="88"/>
  <c r="F14" i="88"/>
  <c r="F15" i="88"/>
  <c r="J15" i="88"/>
  <c r="F16" i="88"/>
  <c r="F18" i="88"/>
  <c r="F19" i="88"/>
  <c r="J19" i="88"/>
  <c r="F3" i="87"/>
  <c r="J3" i="87"/>
  <c r="F4" i="87"/>
  <c r="J4" i="87"/>
  <c r="F5" i="87"/>
  <c r="J5" i="87"/>
  <c r="F6" i="87"/>
  <c r="J6" i="87"/>
  <c r="F7" i="87"/>
  <c r="J7" i="87"/>
  <c r="F8" i="87"/>
  <c r="J8" i="87"/>
  <c r="F9" i="87"/>
  <c r="J9" i="87"/>
  <c r="F10" i="87"/>
  <c r="J10" i="87"/>
  <c r="F11" i="87"/>
  <c r="J11" i="87"/>
  <c r="F12" i="87"/>
  <c r="J12" i="87"/>
  <c r="F13" i="87"/>
  <c r="J13" i="87"/>
  <c r="F14" i="87"/>
  <c r="J14" i="87"/>
  <c r="F15" i="87"/>
  <c r="J15" i="87"/>
  <c r="F16" i="87"/>
  <c r="J16" i="87"/>
  <c r="F18" i="87"/>
  <c r="J18" i="87"/>
  <c r="F19" i="87"/>
  <c r="J19" i="87"/>
  <c r="J6" i="84"/>
  <c r="F6" i="84"/>
  <c r="J8" i="83"/>
  <c r="F8" i="83"/>
  <c r="F3" i="82"/>
  <c r="F3" i="80"/>
  <c r="J9" i="86"/>
  <c r="F8" i="86"/>
  <c r="J3" i="86"/>
  <c r="F4" i="86"/>
  <c r="H9" i="86" s="1"/>
  <c r="J4" i="86"/>
  <c r="F5" i="86"/>
  <c r="J5" i="86"/>
  <c r="F6" i="86"/>
  <c r="J6" i="86"/>
  <c r="F7" i="86"/>
  <c r="J7" i="86"/>
  <c r="J8" i="86"/>
  <c r="F9" i="86"/>
  <c r="F10" i="86"/>
  <c r="J10" i="86"/>
  <c r="F11" i="86"/>
  <c r="J11" i="86"/>
  <c r="F12" i="86"/>
  <c r="J12" i="86"/>
  <c r="F13" i="86"/>
  <c r="J13" i="86"/>
  <c r="F14" i="86"/>
  <c r="J14" i="86"/>
  <c r="F15" i="86"/>
  <c r="J15" i="86"/>
  <c r="F16" i="86"/>
  <c r="J16" i="86"/>
  <c r="F17" i="86"/>
  <c r="J17" i="86"/>
  <c r="F18" i="86"/>
  <c r="J18" i="86"/>
  <c r="F19" i="86"/>
  <c r="J19" i="86"/>
  <c r="F5" i="84"/>
  <c r="J5" i="84"/>
  <c r="F7" i="84"/>
  <c r="J7" i="84"/>
  <c r="F8" i="84"/>
  <c r="J8" i="84"/>
  <c r="F10" i="84"/>
  <c r="J10" i="84"/>
  <c r="F15" i="84"/>
  <c r="J15" i="84"/>
  <c r="F18" i="84"/>
  <c r="J18" i="84"/>
  <c r="F3" i="83"/>
  <c r="J3" i="83"/>
  <c r="F4" i="83"/>
  <c r="J4" i="83"/>
  <c r="F5" i="83"/>
  <c r="J5" i="83"/>
  <c r="F6" i="83"/>
  <c r="J6" i="83"/>
  <c r="F7" i="83"/>
  <c r="J7" i="83"/>
  <c r="F9" i="83"/>
  <c r="J9" i="83"/>
  <c r="F10" i="83"/>
  <c r="J10" i="83"/>
  <c r="F11" i="83"/>
  <c r="J11" i="83"/>
  <c r="F12" i="83"/>
  <c r="J12" i="83"/>
  <c r="F13" i="83"/>
  <c r="J13" i="83"/>
  <c r="F14" i="83"/>
  <c r="J14" i="83"/>
  <c r="F15" i="83"/>
  <c r="J15" i="83"/>
  <c r="F16" i="83"/>
  <c r="J16" i="83"/>
  <c r="F17" i="83"/>
  <c r="J17" i="83"/>
  <c r="F18" i="83"/>
  <c r="J18" i="83"/>
  <c r="F19" i="83"/>
  <c r="J19" i="83"/>
  <c r="J3" i="82"/>
  <c r="F4" i="82"/>
  <c r="J4" i="82"/>
  <c r="F5" i="82"/>
  <c r="J5" i="82"/>
  <c r="F6" i="82"/>
  <c r="J6" i="82"/>
  <c r="F7" i="82"/>
  <c r="J7" i="82"/>
  <c r="F8" i="82"/>
  <c r="J8" i="82"/>
  <c r="F9" i="82"/>
  <c r="J9" i="82"/>
  <c r="F10" i="82"/>
  <c r="J10" i="82"/>
  <c r="F11" i="82"/>
  <c r="J11" i="82"/>
  <c r="F12" i="82"/>
  <c r="J12" i="82"/>
  <c r="F13" i="82"/>
  <c r="J13" i="82"/>
  <c r="F14" i="82"/>
  <c r="J14" i="82"/>
  <c r="F15" i="82"/>
  <c r="J15" i="82"/>
  <c r="F16" i="82"/>
  <c r="J16" i="82"/>
  <c r="F17" i="82"/>
  <c r="J17" i="82"/>
  <c r="F18" i="82"/>
  <c r="J18" i="82"/>
  <c r="F19" i="82"/>
  <c r="J19" i="82"/>
  <c r="F3" i="81"/>
  <c r="J3" i="81"/>
  <c r="F4" i="81"/>
  <c r="J4" i="81"/>
  <c r="F5" i="81"/>
  <c r="J5" i="81"/>
  <c r="F6" i="81"/>
  <c r="J6" i="81"/>
  <c r="F7" i="81"/>
  <c r="J7" i="81"/>
  <c r="F8" i="81"/>
  <c r="J8" i="81"/>
  <c r="F9" i="81"/>
  <c r="J9" i="81"/>
  <c r="F10" i="81"/>
  <c r="J10" i="81"/>
  <c r="F11" i="81"/>
  <c r="J11" i="81"/>
  <c r="F12" i="81"/>
  <c r="J12" i="81"/>
  <c r="F13" i="81"/>
  <c r="J13" i="81"/>
  <c r="F14" i="81"/>
  <c r="J14" i="81"/>
  <c r="F15" i="81"/>
  <c r="J15" i="81"/>
  <c r="F16" i="81"/>
  <c r="J16" i="81"/>
  <c r="F17" i="81"/>
  <c r="J17" i="81"/>
  <c r="F18" i="81"/>
  <c r="J18" i="81"/>
  <c r="F19" i="81"/>
  <c r="J19" i="81"/>
  <c r="J3" i="80"/>
  <c r="F4" i="80"/>
  <c r="J4" i="80"/>
  <c r="F5" i="80"/>
  <c r="J5" i="80"/>
  <c r="F6" i="80"/>
  <c r="J6" i="80"/>
  <c r="F7" i="80"/>
  <c r="J7" i="80"/>
  <c r="F8" i="80"/>
  <c r="J8" i="80"/>
  <c r="F9" i="80"/>
  <c r="J9" i="80"/>
  <c r="F10" i="80"/>
  <c r="J10" i="80"/>
  <c r="F11" i="80"/>
  <c r="J11" i="80"/>
  <c r="F12" i="80"/>
  <c r="J12" i="80"/>
  <c r="F13" i="80"/>
  <c r="J13" i="80"/>
  <c r="F14" i="80"/>
  <c r="J14" i="80"/>
  <c r="F15" i="80"/>
  <c r="J15" i="80"/>
  <c r="F16" i="80"/>
  <c r="J16" i="80"/>
  <c r="F18" i="80"/>
  <c r="J18" i="80"/>
  <c r="F19" i="80"/>
  <c r="J19" i="80"/>
  <c r="J6" i="79"/>
  <c r="L7" i="123" l="1"/>
  <c r="H16" i="118"/>
  <c r="G3" i="117"/>
  <c r="L7" i="109"/>
  <c r="L7" i="95"/>
  <c r="K8" i="95"/>
  <c r="H18" i="94"/>
  <c r="K3" i="93"/>
  <c r="L3" i="93"/>
  <c r="K4" i="92"/>
  <c r="L7" i="92"/>
  <c r="H9" i="92"/>
  <c r="L5" i="91"/>
  <c r="K3" i="91"/>
  <c r="G3" i="90"/>
  <c r="I3" i="90" s="1"/>
  <c r="L4" i="89"/>
  <c r="G17" i="89"/>
  <c r="K6" i="88"/>
  <c r="G6" i="84"/>
  <c r="L7" i="84"/>
  <c r="K8" i="83"/>
  <c r="H19" i="80"/>
  <c r="G6" i="80"/>
  <c r="H6" i="80"/>
  <c r="G7" i="82"/>
  <c r="L19" i="80"/>
  <c r="L10" i="86"/>
  <c r="H7" i="82"/>
  <c r="H8" i="83"/>
  <c r="I8" i="83" s="1"/>
  <c r="G11" i="87"/>
  <c r="H5" i="84"/>
  <c r="H3" i="93"/>
  <c r="H7" i="87"/>
  <c r="K17" i="82"/>
  <c r="K10" i="86"/>
  <c r="H6" i="89"/>
  <c r="L18" i="96"/>
  <c r="H19" i="93"/>
  <c r="H16" i="83"/>
  <c r="L14" i="87"/>
  <c r="K17" i="97"/>
  <c r="L16" i="106"/>
  <c r="G17" i="106"/>
  <c r="H11" i="114"/>
  <c r="H11" i="88"/>
  <c r="G19" i="92"/>
  <c r="H7" i="89"/>
  <c r="H18" i="130"/>
  <c r="K18" i="84"/>
  <c r="G8" i="83"/>
  <c r="K5" i="91"/>
  <c r="G17" i="101"/>
  <c r="G3" i="124"/>
  <c r="G9" i="86"/>
  <c r="I9" i="86" s="1"/>
  <c r="G17" i="95"/>
  <c r="G19" i="121"/>
  <c r="K17" i="90"/>
  <c r="K3" i="112"/>
  <c r="H19" i="87"/>
  <c r="G19" i="100"/>
  <c r="K3" i="89"/>
  <c r="L4" i="114"/>
  <c r="H5" i="131"/>
  <c r="H16" i="131"/>
  <c r="H12" i="131"/>
  <c r="H8" i="131"/>
  <c r="H7" i="131"/>
  <c r="G3" i="131"/>
  <c r="L5" i="131"/>
  <c r="L16" i="131"/>
  <c r="L12" i="131"/>
  <c r="L8" i="131"/>
  <c r="K5" i="131"/>
  <c r="K3" i="131"/>
  <c r="G19" i="130"/>
  <c r="H17" i="130"/>
  <c r="G4" i="130"/>
  <c r="G3" i="130"/>
  <c r="G14" i="130"/>
  <c r="H8" i="130"/>
  <c r="H5" i="130"/>
  <c r="H3" i="130"/>
  <c r="K3" i="130"/>
  <c r="L9" i="130"/>
  <c r="K6" i="130"/>
  <c r="L5" i="130"/>
  <c r="K19" i="130"/>
  <c r="L18" i="130"/>
  <c r="K14" i="130"/>
  <c r="L7" i="129"/>
  <c r="G7" i="129"/>
  <c r="H7" i="129"/>
  <c r="H15" i="128"/>
  <c r="G3" i="128"/>
  <c r="L15" i="128"/>
  <c r="K3" i="128"/>
  <c r="L9" i="128"/>
  <c r="G17" i="127"/>
  <c r="H5" i="127"/>
  <c r="G3" i="127"/>
  <c r="H12" i="127"/>
  <c r="H8" i="127"/>
  <c r="G5" i="127"/>
  <c r="L5" i="127"/>
  <c r="K3" i="127"/>
  <c r="L16" i="127"/>
  <c r="L12" i="127"/>
  <c r="L8" i="127"/>
  <c r="L3" i="127"/>
  <c r="G18" i="131"/>
  <c r="G17" i="131"/>
  <c r="G13" i="131"/>
  <c r="K9" i="131"/>
  <c r="G5" i="131"/>
  <c r="L4" i="131"/>
  <c r="K17" i="131"/>
  <c r="K16" i="131"/>
  <c r="L15" i="131"/>
  <c r="K12" i="131"/>
  <c r="M12" i="131" s="1"/>
  <c r="L11" i="131"/>
  <c r="K8" i="131"/>
  <c r="G8" i="131"/>
  <c r="I8" i="131" s="1"/>
  <c r="L7" i="131"/>
  <c r="G4" i="131"/>
  <c r="H3" i="131"/>
  <c r="L19" i="131"/>
  <c r="H19" i="131"/>
  <c r="K15" i="131"/>
  <c r="G15" i="131"/>
  <c r="L14" i="131"/>
  <c r="H14" i="131"/>
  <c r="K11" i="131"/>
  <c r="G11" i="131"/>
  <c r="L10" i="131"/>
  <c r="H10" i="131"/>
  <c r="K7" i="131"/>
  <c r="G7" i="131"/>
  <c r="L6" i="131"/>
  <c r="H6" i="131"/>
  <c r="K18" i="131"/>
  <c r="L17" i="131"/>
  <c r="K13" i="131"/>
  <c r="G9" i="131"/>
  <c r="H4" i="131"/>
  <c r="G16" i="131"/>
  <c r="H15" i="131"/>
  <c r="G12" i="131"/>
  <c r="H11" i="131"/>
  <c r="K4" i="131"/>
  <c r="L3" i="131"/>
  <c r="K19" i="131"/>
  <c r="G19" i="131"/>
  <c r="L18" i="131"/>
  <c r="H18" i="131"/>
  <c r="H17" i="131"/>
  <c r="K14" i="131"/>
  <c r="G14" i="131"/>
  <c r="L13" i="131"/>
  <c r="H13" i="131"/>
  <c r="K10" i="131"/>
  <c r="G10" i="131"/>
  <c r="I10" i="131" s="1"/>
  <c r="L9" i="131"/>
  <c r="H9" i="131"/>
  <c r="K6" i="131"/>
  <c r="G6" i="131"/>
  <c r="L13" i="130"/>
  <c r="G10" i="130"/>
  <c r="L8" i="130"/>
  <c r="G5" i="130"/>
  <c r="K18" i="130"/>
  <c r="G18" i="130"/>
  <c r="L17" i="130"/>
  <c r="G17" i="130"/>
  <c r="I17" i="130" s="1"/>
  <c r="L16" i="130"/>
  <c r="H16" i="130"/>
  <c r="K13" i="130"/>
  <c r="G13" i="130"/>
  <c r="L12" i="130"/>
  <c r="H12" i="130"/>
  <c r="K9" i="130"/>
  <c r="M9" i="130" s="1"/>
  <c r="K8" i="130"/>
  <c r="G8" i="130"/>
  <c r="L7" i="130"/>
  <c r="H7" i="130"/>
  <c r="K4" i="130"/>
  <c r="L3" i="130"/>
  <c r="H13" i="130"/>
  <c r="K10" i="130"/>
  <c r="G9" i="130"/>
  <c r="L4" i="130"/>
  <c r="K17" i="130"/>
  <c r="K16" i="130"/>
  <c r="G16" i="130"/>
  <c r="L15" i="130"/>
  <c r="H15" i="130"/>
  <c r="K12" i="130"/>
  <c r="G12" i="130"/>
  <c r="L11" i="130"/>
  <c r="H11" i="130"/>
  <c r="K7" i="130"/>
  <c r="M7" i="130" s="1"/>
  <c r="G7" i="130"/>
  <c r="I7" i="130" s="1"/>
  <c r="L6" i="130"/>
  <c r="M6" i="130" s="1"/>
  <c r="H6" i="130"/>
  <c r="K5" i="130"/>
  <c r="H4" i="130"/>
  <c r="L19" i="130"/>
  <c r="H19" i="130"/>
  <c r="I19" i="130" s="1"/>
  <c r="K15" i="130"/>
  <c r="M15" i="130" s="1"/>
  <c r="G15" i="130"/>
  <c r="I15" i="130" s="1"/>
  <c r="L14" i="130"/>
  <c r="H14" i="130"/>
  <c r="K11" i="130"/>
  <c r="M11" i="130" s="1"/>
  <c r="G11" i="130"/>
  <c r="L10" i="130"/>
  <c r="H10" i="130"/>
  <c r="H9" i="130"/>
  <c r="G6" i="130"/>
  <c r="K7" i="129"/>
  <c r="K9" i="128"/>
  <c r="L7" i="128"/>
  <c r="K15" i="128"/>
  <c r="G15" i="128"/>
  <c r="L12" i="128"/>
  <c r="H12" i="128"/>
  <c r="K7" i="128"/>
  <c r="G7" i="128"/>
  <c r="L3" i="128"/>
  <c r="H3" i="128"/>
  <c r="H7" i="128"/>
  <c r="K12" i="128"/>
  <c r="G12" i="128"/>
  <c r="L11" i="128"/>
  <c r="H11" i="128"/>
  <c r="G9" i="128"/>
  <c r="K11" i="128"/>
  <c r="G11" i="128"/>
  <c r="H9" i="128"/>
  <c r="I5" i="127"/>
  <c r="K17" i="127"/>
  <c r="K13" i="127"/>
  <c r="K9" i="127"/>
  <c r="K5" i="127"/>
  <c r="L4" i="127"/>
  <c r="L19" i="127"/>
  <c r="G16" i="127"/>
  <c r="K12" i="127"/>
  <c r="L11" i="127"/>
  <c r="G8" i="127"/>
  <c r="H7" i="127"/>
  <c r="G4" i="127"/>
  <c r="H16" i="127"/>
  <c r="G13" i="127"/>
  <c r="H4" i="127"/>
  <c r="H19" i="127"/>
  <c r="K16" i="127"/>
  <c r="L15" i="127"/>
  <c r="H15" i="127"/>
  <c r="G12" i="127"/>
  <c r="H11" i="127"/>
  <c r="K8" i="127"/>
  <c r="M8" i="127" s="1"/>
  <c r="L7" i="127"/>
  <c r="K4" i="127"/>
  <c r="H3" i="127"/>
  <c r="I3" i="127" s="1"/>
  <c r="K19" i="127"/>
  <c r="M19" i="127" s="1"/>
  <c r="G19" i="127"/>
  <c r="L18" i="127"/>
  <c r="H18" i="127"/>
  <c r="K15" i="127"/>
  <c r="M15" i="127" s="1"/>
  <c r="G15" i="127"/>
  <c r="I15" i="127" s="1"/>
  <c r="L14" i="127"/>
  <c r="H14" i="127"/>
  <c r="K11" i="127"/>
  <c r="G11" i="127"/>
  <c r="L10" i="127"/>
  <c r="H10" i="127"/>
  <c r="K7" i="127"/>
  <c r="G7" i="127"/>
  <c r="L6" i="127"/>
  <c r="H6" i="127"/>
  <c r="G9" i="127"/>
  <c r="K18" i="127"/>
  <c r="G18" i="127"/>
  <c r="L17" i="127"/>
  <c r="H17" i="127"/>
  <c r="I17" i="127" s="1"/>
  <c r="K14" i="127"/>
  <c r="G14" i="127"/>
  <c r="L13" i="127"/>
  <c r="H13" i="127"/>
  <c r="K10" i="127"/>
  <c r="G10" i="127"/>
  <c r="L9" i="127"/>
  <c r="H9" i="127"/>
  <c r="K6" i="127"/>
  <c r="G6" i="127"/>
  <c r="K19" i="125"/>
  <c r="L18" i="125"/>
  <c r="H18" i="125"/>
  <c r="H5" i="125"/>
  <c r="G19" i="125"/>
  <c r="G3" i="125"/>
  <c r="G14" i="125"/>
  <c r="G10" i="125"/>
  <c r="G6" i="125"/>
  <c r="K3" i="125"/>
  <c r="L5" i="125"/>
  <c r="L13" i="125"/>
  <c r="K10" i="125"/>
  <c r="L10" i="125"/>
  <c r="L3" i="125"/>
  <c r="H18" i="124"/>
  <c r="L18" i="124"/>
  <c r="G19" i="124"/>
  <c r="H13" i="124"/>
  <c r="H8" i="124"/>
  <c r="H5" i="124"/>
  <c r="G4" i="124"/>
  <c r="L13" i="124"/>
  <c r="L5" i="124"/>
  <c r="L8" i="124"/>
  <c r="K19" i="124"/>
  <c r="K3" i="124"/>
  <c r="H7" i="123"/>
  <c r="G7" i="122"/>
  <c r="G3" i="122"/>
  <c r="K3" i="122"/>
  <c r="L18" i="121"/>
  <c r="H18" i="121"/>
  <c r="K19" i="121"/>
  <c r="H5" i="121"/>
  <c r="H13" i="121"/>
  <c r="H8" i="121"/>
  <c r="H7" i="121"/>
  <c r="G3" i="121"/>
  <c r="L5" i="121"/>
  <c r="K3" i="121"/>
  <c r="L13" i="121"/>
  <c r="L8" i="121"/>
  <c r="L16" i="121"/>
  <c r="K14" i="125"/>
  <c r="H8" i="125"/>
  <c r="G5" i="125"/>
  <c r="K18" i="125"/>
  <c r="G18" i="125"/>
  <c r="L16" i="125"/>
  <c r="H16" i="125"/>
  <c r="K13" i="125"/>
  <c r="G13" i="125"/>
  <c r="L12" i="125"/>
  <c r="H12" i="125"/>
  <c r="K8" i="125"/>
  <c r="G8" i="125"/>
  <c r="L7" i="125"/>
  <c r="H7" i="125"/>
  <c r="K4" i="125"/>
  <c r="G4" i="125"/>
  <c r="H3" i="125"/>
  <c r="H13" i="125"/>
  <c r="L4" i="125"/>
  <c r="K16" i="125"/>
  <c r="G16" i="125"/>
  <c r="L15" i="125"/>
  <c r="H15" i="125"/>
  <c r="K12" i="125"/>
  <c r="G12" i="125"/>
  <c r="L11" i="125"/>
  <c r="H11" i="125"/>
  <c r="K7" i="125"/>
  <c r="G7" i="125"/>
  <c r="L6" i="125"/>
  <c r="H6" i="125"/>
  <c r="L8" i="125"/>
  <c r="K5" i="125"/>
  <c r="H4" i="125"/>
  <c r="L19" i="125"/>
  <c r="H19" i="125"/>
  <c r="K15" i="125"/>
  <c r="G15" i="125"/>
  <c r="L14" i="125"/>
  <c r="H14" i="125"/>
  <c r="K11" i="125"/>
  <c r="G11" i="125"/>
  <c r="H10" i="125"/>
  <c r="K6" i="125"/>
  <c r="M6" i="125" s="1"/>
  <c r="G14" i="124"/>
  <c r="G10" i="124"/>
  <c r="G5" i="124"/>
  <c r="K18" i="124"/>
  <c r="G18" i="124"/>
  <c r="L16" i="124"/>
  <c r="H16" i="124"/>
  <c r="K13" i="124"/>
  <c r="G13" i="124"/>
  <c r="L12" i="124"/>
  <c r="H12" i="124"/>
  <c r="K8" i="124"/>
  <c r="G8" i="124"/>
  <c r="I8" i="124" s="1"/>
  <c r="L7" i="124"/>
  <c r="H7" i="124"/>
  <c r="K4" i="124"/>
  <c r="L3" i="124"/>
  <c r="H3" i="124"/>
  <c r="I3" i="124" s="1"/>
  <c r="K14" i="124"/>
  <c r="K10" i="124"/>
  <c r="K5" i="124"/>
  <c r="M5" i="124" s="1"/>
  <c r="H4" i="124"/>
  <c r="K16" i="124"/>
  <c r="M16" i="124" s="1"/>
  <c r="G16" i="124"/>
  <c r="L15" i="124"/>
  <c r="H15" i="124"/>
  <c r="K12" i="124"/>
  <c r="G12" i="124"/>
  <c r="L11" i="124"/>
  <c r="H11" i="124"/>
  <c r="K7" i="124"/>
  <c r="G7" i="124"/>
  <c r="L6" i="124"/>
  <c r="H6" i="124"/>
  <c r="L4" i="124"/>
  <c r="L19" i="124"/>
  <c r="H19" i="124"/>
  <c r="I19" i="124" s="1"/>
  <c r="K15" i="124"/>
  <c r="G15" i="124"/>
  <c r="L14" i="124"/>
  <c r="H14" i="124"/>
  <c r="K11" i="124"/>
  <c r="G11" i="124"/>
  <c r="L10" i="124"/>
  <c r="H10" i="124"/>
  <c r="K6" i="124"/>
  <c r="G6" i="124"/>
  <c r="I6" i="124" s="1"/>
  <c r="K7" i="122"/>
  <c r="L3" i="122"/>
  <c r="H3" i="122"/>
  <c r="K11" i="122"/>
  <c r="M11" i="122" s="1"/>
  <c r="L7" i="122"/>
  <c r="L15" i="122"/>
  <c r="H15" i="122"/>
  <c r="G11" i="122"/>
  <c r="H7" i="122"/>
  <c r="K15" i="122"/>
  <c r="G15" i="122"/>
  <c r="I15" i="122" s="1"/>
  <c r="H11" i="122"/>
  <c r="G18" i="121"/>
  <c r="I18" i="121" s="1"/>
  <c r="H16" i="121"/>
  <c r="K13" i="121"/>
  <c r="L12" i="121"/>
  <c r="K8" i="121"/>
  <c r="L7" i="121"/>
  <c r="K4" i="121"/>
  <c r="L3" i="121"/>
  <c r="K16" i="121"/>
  <c r="G16" i="121"/>
  <c r="L15" i="121"/>
  <c r="H15" i="121"/>
  <c r="K12" i="121"/>
  <c r="G12" i="121"/>
  <c r="L11" i="121"/>
  <c r="H11" i="121"/>
  <c r="K7" i="121"/>
  <c r="M7" i="121" s="1"/>
  <c r="G7" i="121"/>
  <c r="L6" i="121"/>
  <c r="H6" i="121"/>
  <c r="K14" i="121"/>
  <c r="G14" i="121"/>
  <c r="K10" i="121"/>
  <c r="G10" i="121"/>
  <c r="K5" i="121"/>
  <c r="G5" i="121"/>
  <c r="L4" i="121"/>
  <c r="H4" i="121"/>
  <c r="K18" i="121"/>
  <c r="M18" i="121" s="1"/>
  <c r="G13" i="121"/>
  <c r="H12" i="121"/>
  <c r="G8" i="121"/>
  <c r="G4" i="121"/>
  <c r="H3" i="121"/>
  <c r="L19" i="121"/>
  <c r="M19" i="121" s="1"/>
  <c r="H19" i="121"/>
  <c r="I19" i="121" s="1"/>
  <c r="K15" i="121"/>
  <c r="G15" i="121"/>
  <c r="L14" i="121"/>
  <c r="H14" i="121"/>
  <c r="K11" i="121"/>
  <c r="G11" i="121"/>
  <c r="L10" i="121"/>
  <c r="H10" i="121"/>
  <c r="K6" i="121"/>
  <c r="G6" i="121"/>
  <c r="G16" i="120"/>
  <c r="L3" i="120"/>
  <c r="H8" i="120"/>
  <c r="G3" i="120"/>
  <c r="H5" i="120"/>
  <c r="L5" i="120"/>
  <c r="K3" i="120"/>
  <c r="G17" i="120"/>
  <c r="H16" i="120"/>
  <c r="K13" i="120"/>
  <c r="L12" i="120"/>
  <c r="K9" i="120"/>
  <c r="L8" i="120"/>
  <c r="G5" i="120"/>
  <c r="H4" i="120"/>
  <c r="H19" i="120"/>
  <c r="K16" i="120"/>
  <c r="H15" i="120"/>
  <c r="K12" i="120"/>
  <c r="G12" i="120"/>
  <c r="L11" i="120"/>
  <c r="H11" i="120"/>
  <c r="K8" i="120"/>
  <c r="G8" i="120"/>
  <c r="L7" i="120"/>
  <c r="H7" i="120"/>
  <c r="K4" i="120"/>
  <c r="G4" i="120"/>
  <c r="H3" i="120"/>
  <c r="K19" i="120"/>
  <c r="G19" i="120"/>
  <c r="L18" i="120"/>
  <c r="H18" i="120"/>
  <c r="K15" i="120"/>
  <c r="G15" i="120"/>
  <c r="L14" i="120"/>
  <c r="H14" i="120"/>
  <c r="K11" i="120"/>
  <c r="G11" i="120"/>
  <c r="L10" i="120"/>
  <c r="M10" i="120" s="1"/>
  <c r="H10" i="120"/>
  <c r="K7" i="120"/>
  <c r="G7" i="120"/>
  <c r="L6" i="120"/>
  <c r="H6" i="120"/>
  <c r="K17" i="120"/>
  <c r="L16" i="120"/>
  <c r="G13" i="120"/>
  <c r="H12" i="120"/>
  <c r="G9" i="120"/>
  <c r="K5" i="120"/>
  <c r="L4" i="120"/>
  <c r="L19" i="120"/>
  <c r="L15" i="120"/>
  <c r="K18" i="120"/>
  <c r="G18" i="120"/>
  <c r="L17" i="120"/>
  <c r="H17" i="120"/>
  <c r="K14" i="120"/>
  <c r="G14" i="120"/>
  <c r="L13" i="120"/>
  <c r="H13" i="120"/>
  <c r="K10" i="120"/>
  <c r="G10" i="120"/>
  <c r="L9" i="120"/>
  <c r="H9" i="120"/>
  <c r="K6" i="120"/>
  <c r="G6" i="120"/>
  <c r="I6" i="120" s="1"/>
  <c r="G9" i="118"/>
  <c r="G3" i="118"/>
  <c r="L12" i="118"/>
  <c r="H5" i="118"/>
  <c r="L19" i="118"/>
  <c r="L5" i="118"/>
  <c r="K3" i="118"/>
  <c r="G17" i="118"/>
  <c r="L16" i="118"/>
  <c r="K13" i="118"/>
  <c r="G13" i="118"/>
  <c r="H12" i="118"/>
  <c r="K9" i="118"/>
  <c r="L8" i="118"/>
  <c r="H8" i="118"/>
  <c r="K5" i="118"/>
  <c r="G5" i="118"/>
  <c r="L4" i="118"/>
  <c r="H4" i="118"/>
  <c r="H19" i="118"/>
  <c r="I19" i="118" s="1"/>
  <c r="K16" i="118"/>
  <c r="G16" i="118"/>
  <c r="I16" i="118" s="1"/>
  <c r="L15" i="118"/>
  <c r="H15" i="118"/>
  <c r="K12" i="118"/>
  <c r="G12" i="118"/>
  <c r="L11" i="118"/>
  <c r="H11" i="118"/>
  <c r="K8" i="118"/>
  <c r="G8" i="118"/>
  <c r="L7" i="118"/>
  <c r="H7" i="118"/>
  <c r="I7" i="118" s="1"/>
  <c r="K4" i="118"/>
  <c r="G4" i="118"/>
  <c r="L3" i="118"/>
  <c r="H3" i="118"/>
  <c r="K19" i="118"/>
  <c r="G19" i="118"/>
  <c r="L18" i="118"/>
  <c r="H18" i="118"/>
  <c r="K15" i="118"/>
  <c r="G15" i="118"/>
  <c r="L14" i="118"/>
  <c r="H14" i="118"/>
  <c r="K11" i="118"/>
  <c r="G11" i="118"/>
  <c r="L10" i="118"/>
  <c r="H10" i="118"/>
  <c r="K7" i="118"/>
  <c r="G7" i="118"/>
  <c r="L6" i="118"/>
  <c r="H6" i="118"/>
  <c r="K17" i="118"/>
  <c r="K18" i="118"/>
  <c r="G18" i="118"/>
  <c r="L17" i="118"/>
  <c r="H17" i="118"/>
  <c r="K14" i="118"/>
  <c r="G14" i="118"/>
  <c r="L13" i="118"/>
  <c r="M13" i="118" s="1"/>
  <c r="H13" i="118"/>
  <c r="I13" i="118" s="1"/>
  <c r="K10" i="118"/>
  <c r="G10" i="118"/>
  <c r="L9" i="118"/>
  <c r="M9" i="118" s="1"/>
  <c r="H9" i="118"/>
  <c r="I9" i="118" s="1"/>
  <c r="K6" i="118"/>
  <c r="G6" i="118"/>
  <c r="H5" i="117"/>
  <c r="H16" i="117"/>
  <c r="H12" i="117"/>
  <c r="H8" i="117"/>
  <c r="G4" i="117"/>
  <c r="H4" i="117"/>
  <c r="G17" i="117"/>
  <c r="G13" i="117"/>
  <c r="G9" i="117"/>
  <c r="G5" i="117"/>
  <c r="H19" i="117"/>
  <c r="G16" i="117"/>
  <c r="H15" i="117"/>
  <c r="G12" i="117"/>
  <c r="H11" i="117"/>
  <c r="G8" i="117"/>
  <c r="H7" i="117"/>
  <c r="H3" i="117"/>
  <c r="G19" i="117"/>
  <c r="H18" i="117"/>
  <c r="G15" i="117"/>
  <c r="H14" i="117"/>
  <c r="G11" i="117"/>
  <c r="H10" i="117"/>
  <c r="G7" i="117"/>
  <c r="H6" i="117"/>
  <c r="G18" i="117"/>
  <c r="H17" i="117"/>
  <c r="G14" i="117"/>
  <c r="H13" i="117"/>
  <c r="G10" i="117"/>
  <c r="H9" i="117"/>
  <c r="G6" i="117"/>
  <c r="G3" i="116"/>
  <c r="K12" i="116"/>
  <c r="K11" i="116"/>
  <c r="K8" i="116"/>
  <c r="K5" i="116"/>
  <c r="H18" i="116"/>
  <c r="L19" i="116"/>
  <c r="G19" i="116"/>
  <c r="L18" i="116"/>
  <c r="G18" i="116"/>
  <c r="L17" i="116"/>
  <c r="G17" i="116"/>
  <c r="L16" i="116"/>
  <c r="H16" i="116"/>
  <c r="H15" i="116"/>
  <c r="H14" i="116"/>
  <c r="H13" i="116"/>
  <c r="H12" i="116"/>
  <c r="H11" i="116"/>
  <c r="H10" i="116"/>
  <c r="H9" i="116"/>
  <c r="H8" i="116"/>
  <c r="H7" i="116"/>
  <c r="H6" i="116"/>
  <c r="H5" i="116"/>
  <c r="H4" i="116"/>
  <c r="H3" i="116"/>
  <c r="I3" i="116" s="1"/>
  <c r="K15" i="116"/>
  <c r="K14" i="116"/>
  <c r="K13" i="116"/>
  <c r="K10" i="116"/>
  <c r="K9" i="116"/>
  <c r="K7" i="116"/>
  <c r="K6" i="116"/>
  <c r="K4" i="116"/>
  <c r="K3" i="116"/>
  <c r="M3" i="116" s="1"/>
  <c r="H19" i="116"/>
  <c r="H17" i="116"/>
  <c r="K19" i="116"/>
  <c r="M19" i="116" s="1"/>
  <c r="K18" i="116"/>
  <c r="K17" i="116"/>
  <c r="K16" i="116"/>
  <c r="G16" i="116"/>
  <c r="L15" i="116"/>
  <c r="G15" i="116"/>
  <c r="L14" i="116"/>
  <c r="G14" i="116"/>
  <c r="L13" i="116"/>
  <c r="G13" i="116"/>
  <c r="L12" i="116"/>
  <c r="G12" i="116"/>
  <c r="L11" i="116"/>
  <c r="G11" i="116"/>
  <c r="L10" i="116"/>
  <c r="G10" i="116"/>
  <c r="L9" i="116"/>
  <c r="G9" i="116"/>
  <c r="I9" i="116" s="1"/>
  <c r="L8" i="116"/>
  <c r="G8" i="116"/>
  <c r="L7" i="116"/>
  <c r="G7" i="116"/>
  <c r="L6" i="116"/>
  <c r="G6" i="116"/>
  <c r="L5" i="116"/>
  <c r="G5" i="116"/>
  <c r="L4" i="116"/>
  <c r="G4" i="116"/>
  <c r="G4" i="115"/>
  <c r="H6" i="115"/>
  <c r="G3" i="115"/>
  <c r="K3" i="115"/>
  <c r="L6" i="115"/>
  <c r="K15" i="115"/>
  <c r="L14" i="115"/>
  <c r="K11" i="115"/>
  <c r="L10" i="115"/>
  <c r="G6" i="115"/>
  <c r="I6" i="115" s="1"/>
  <c r="H5" i="115"/>
  <c r="H19" i="115"/>
  <c r="K14" i="115"/>
  <c r="L13" i="115"/>
  <c r="K10" i="115"/>
  <c r="H9" i="115"/>
  <c r="K5" i="115"/>
  <c r="H3" i="115"/>
  <c r="K19" i="115"/>
  <c r="G19" i="115"/>
  <c r="L18" i="115"/>
  <c r="G18" i="115"/>
  <c r="L17" i="115"/>
  <c r="G17" i="115"/>
  <c r="L16" i="115"/>
  <c r="H16" i="115"/>
  <c r="K13" i="115"/>
  <c r="G13" i="115"/>
  <c r="L12" i="115"/>
  <c r="H12" i="115"/>
  <c r="K9" i="115"/>
  <c r="G9" i="115"/>
  <c r="L8" i="115"/>
  <c r="G8" i="115"/>
  <c r="L7" i="115"/>
  <c r="H7" i="115"/>
  <c r="K4" i="115"/>
  <c r="L3" i="115"/>
  <c r="G15" i="115"/>
  <c r="H14" i="115"/>
  <c r="G11" i="115"/>
  <c r="H10" i="115"/>
  <c r="K6" i="115"/>
  <c r="M6" i="115" s="1"/>
  <c r="L5" i="115"/>
  <c r="M5" i="115" s="1"/>
  <c r="L19" i="115"/>
  <c r="H18" i="115"/>
  <c r="H17" i="115"/>
  <c r="G14" i="115"/>
  <c r="H13" i="115"/>
  <c r="G10" i="115"/>
  <c r="L9" i="115"/>
  <c r="H8" i="115"/>
  <c r="G5" i="115"/>
  <c r="L4" i="115"/>
  <c r="H4" i="115"/>
  <c r="I4" i="115" s="1"/>
  <c r="K18" i="115"/>
  <c r="K17" i="115"/>
  <c r="K16" i="115"/>
  <c r="G16" i="115"/>
  <c r="L15" i="115"/>
  <c r="H15" i="115"/>
  <c r="K12" i="115"/>
  <c r="G12" i="115"/>
  <c r="L11" i="115"/>
  <c r="H11" i="115"/>
  <c r="K8" i="115"/>
  <c r="K7" i="115"/>
  <c r="G7" i="115"/>
  <c r="L19" i="114"/>
  <c r="K19" i="114"/>
  <c r="K15" i="114"/>
  <c r="L15" i="114"/>
  <c r="K11" i="114"/>
  <c r="L11" i="114"/>
  <c r="H4" i="114"/>
  <c r="K7" i="114"/>
  <c r="L7" i="114"/>
  <c r="G11" i="114"/>
  <c r="I11" i="114" s="1"/>
  <c r="H7" i="114"/>
  <c r="G18" i="114"/>
  <c r="G14" i="114"/>
  <c r="G10" i="114"/>
  <c r="G6" i="114"/>
  <c r="H18" i="114"/>
  <c r="I18" i="114" s="1"/>
  <c r="H14" i="114"/>
  <c r="H10" i="114"/>
  <c r="H6" i="114"/>
  <c r="K18" i="114"/>
  <c r="K14" i="114"/>
  <c r="K10" i="114"/>
  <c r="K6" i="114"/>
  <c r="L18" i="114"/>
  <c r="L14" i="114"/>
  <c r="L10" i="114"/>
  <c r="L6" i="114"/>
  <c r="G15" i="114"/>
  <c r="H19" i="114"/>
  <c r="H15" i="114"/>
  <c r="G17" i="114"/>
  <c r="G13" i="114"/>
  <c r="G9" i="114"/>
  <c r="G5" i="114"/>
  <c r="H17" i="114"/>
  <c r="I17" i="114" s="1"/>
  <c r="H13" i="114"/>
  <c r="I13" i="114" s="1"/>
  <c r="H9" i="114"/>
  <c r="I9" i="114" s="1"/>
  <c r="H5" i="114"/>
  <c r="I5" i="114" s="1"/>
  <c r="K17" i="114"/>
  <c r="K13" i="114"/>
  <c r="K9" i="114"/>
  <c r="K5" i="114"/>
  <c r="L17" i="114"/>
  <c r="L13" i="114"/>
  <c r="L9" i="114"/>
  <c r="L5" i="114"/>
  <c r="M5" i="114" s="1"/>
  <c r="G19" i="114"/>
  <c r="G7" i="114"/>
  <c r="I7" i="114" s="1"/>
  <c r="G16" i="114"/>
  <c r="G12" i="114"/>
  <c r="G8" i="114"/>
  <c r="G4" i="114"/>
  <c r="H16" i="114"/>
  <c r="H12" i="114"/>
  <c r="H8" i="114"/>
  <c r="K16" i="114"/>
  <c r="K12" i="114"/>
  <c r="K8" i="114"/>
  <c r="K4" i="114"/>
  <c r="L16" i="114"/>
  <c r="L12" i="114"/>
  <c r="L8" i="114"/>
  <c r="G3" i="114"/>
  <c r="K3" i="114"/>
  <c r="H3" i="114"/>
  <c r="L3" i="114"/>
  <c r="H15" i="112"/>
  <c r="H17" i="112"/>
  <c r="H14" i="112"/>
  <c r="G7" i="112"/>
  <c r="L15" i="112"/>
  <c r="G13" i="112"/>
  <c r="G10" i="112"/>
  <c r="G5" i="112"/>
  <c r="G11" i="112"/>
  <c r="G3" i="112"/>
  <c r="H16" i="112"/>
  <c r="G12" i="112"/>
  <c r="G8" i="112"/>
  <c r="G4" i="112"/>
  <c r="L18" i="112"/>
  <c r="L17" i="112"/>
  <c r="L13" i="112"/>
  <c r="L19" i="112"/>
  <c r="K18" i="112"/>
  <c r="K10" i="112"/>
  <c r="K19" i="112"/>
  <c r="K16" i="112"/>
  <c r="L16" i="112"/>
  <c r="L14" i="112"/>
  <c r="K3" i="111"/>
  <c r="L18" i="111"/>
  <c r="G3" i="111"/>
  <c r="H9" i="111"/>
  <c r="L17" i="111"/>
  <c r="L15" i="111"/>
  <c r="K11" i="111"/>
  <c r="G6" i="111"/>
  <c r="K18" i="111"/>
  <c r="M18" i="111" s="1"/>
  <c r="G5" i="111"/>
  <c r="L16" i="111"/>
  <c r="H14" i="111"/>
  <c r="G7" i="111"/>
  <c r="G4" i="111"/>
  <c r="L14" i="111"/>
  <c r="K19" i="111"/>
  <c r="G17" i="112"/>
  <c r="G14" i="112"/>
  <c r="H12" i="112"/>
  <c r="H10" i="112"/>
  <c r="I10" i="112" s="1"/>
  <c r="K17" i="112"/>
  <c r="K15" i="112"/>
  <c r="K14" i="112"/>
  <c r="K13" i="112"/>
  <c r="L12" i="112"/>
  <c r="L11" i="112"/>
  <c r="L10" i="112"/>
  <c r="L9" i="112"/>
  <c r="G9" i="112"/>
  <c r="L8" i="112"/>
  <c r="L7" i="112"/>
  <c r="H7" i="112"/>
  <c r="H6" i="112"/>
  <c r="H5" i="112"/>
  <c r="H4" i="112"/>
  <c r="H3" i="112"/>
  <c r="G18" i="112"/>
  <c r="G15" i="112"/>
  <c r="I15" i="112" s="1"/>
  <c r="H11" i="112"/>
  <c r="H8" i="112"/>
  <c r="H19" i="112"/>
  <c r="K12" i="112"/>
  <c r="M12" i="112" s="1"/>
  <c r="K11" i="112"/>
  <c r="K9" i="112"/>
  <c r="M9" i="112" s="1"/>
  <c r="K8" i="112"/>
  <c r="K7" i="112"/>
  <c r="L6" i="112"/>
  <c r="G6" i="112"/>
  <c r="L5" i="112"/>
  <c r="L4" i="112"/>
  <c r="L3" i="112"/>
  <c r="M3" i="112" s="1"/>
  <c r="G16" i="112"/>
  <c r="I16" i="112" s="1"/>
  <c r="H13" i="112"/>
  <c r="I13" i="112" s="1"/>
  <c r="H9" i="112"/>
  <c r="G19" i="112"/>
  <c r="H18" i="112"/>
  <c r="K6" i="112"/>
  <c r="K5" i="112"/>
  <c r="M5" i="112" s="1"/>
  <c r="K4" i="112"/>
  <c r="G17" i="111"/>
  <c r="G16" i="111"/>
  <c r="G15" i="111"/>
  <c r="G14" i="111"/>
  <c r="H13" i="111"/>
  <c r="H11" i="111"/>
  <c r="H8" i="111"/>
  <c r="K17" i="111"/>
  <c r="K15" i="111"/>
  <c r="G13" i="111"/>
  <c r="I13" i="111" s="1"/>
  <c r="G12" i="111"/>
  <c r="G11" i="111"/>
  <c r="G10" i="111"/>
  <c r="G9" i="111"/>
  <c r="L8" i="111"/>
  <c r="L7" i="111"/>
  <c r="H5" i="111"/>
  <c r="H3" i="111"/>
  <c r="H19" i="111"/>
  <c r="K12" i="111"/>
  <c r="K10" i="111"/>
  <c r="K9" i="111"/>
  <c r="K8" i="111"/>
  <c r="K7" i="111"/>
  <c r="M7" i="111" s="1"/>
  <c r="L6" i="111"/>
  <c r="L5" i="111"/>
  <c r="L4" i="111"/>
  <c r="L3" i="111"/>
  <c r="M3" i="111" s="1"/>
  <c r="G18" i="111"/>
  <c r="H12" i="111"/>
  <c r="H10" i="111"/>
  <c r="K16" i="111"/>
  <c r="K14" i="111"/>
  <c r="K13" i="111"/>
  <c r="M13" i="111" s="1"/>
  <c r="L12" i="111"/>
  <c r="L11" i="111"/>
  <c r="L10" i="111"/>
  <c r="L9" i="111"/>
  <c r="G8" i="111"/>
  <c r="I8" i="111" s="1"/>
  <c r="H7" i="111"/>
  <c r="H6" i="111"/>
  <c r="H4" i="111"/>
  <c r="I4" i="111" s="1"/>
  <c r="L19" i="111"/>
  <c r="G19" i="111"/>
  <c r="H18" i="111"/>
  <c r="H17" i="111"/>
  <c r="H16" i="111"/>
  <c r="H15" i="111"/>
  <c r="K6" i="111"/>
  <c r="K5" i="111"/>
  <c r="K4" i="111"/>
  <c r="H19" i="109"/>
  <c r="G4" i="109"/>
  <c r="H15" i="109"/>
  <c r="H11" i="109"/>
  <c r="H6" i="109"/>
  <c r="G3" i="109"/>
  <c r="K16" i="109"/>
  <c r="K3" i="109"/>
  <c r="L19" i="109"/>
  <c r="H18" i="108"/>
  <c r="L14" i="108"/>
  <c r="L18" i="108"/>
  <c r="H6" i="108"/>
  <c r="G3" i="108"/>
  <c r="G19" i="108"/>
  <c r="G4" i="108"/>
  <c r="K19" i="108"/>
  <c r="L7" i="108"/>
  <c r="K3" i="108"/>
  <c r="G16" i="109"/>
  <c r="L15" i="109"/>
  <c r="G12" i="109"/>
  <c r="L11" i="109"/>
  <c r="K7" i="109"/>
  <c r="M7" i="109" s="1"/>
  <c r="G7" i="109"/>
  <c r="G6" i="109"/>
  <c r="H5" i="109"/>
  <c r="G19" i="109"/>
  <c r="H18" i="109"/>
  <c r="G15" i="109"/>
  <c r="H14" i="109"/>
  <c r="G11" i="109"/>
  <c r="I11" i="109" s="1"/>
  <c r="H10" i="109"/>
  <c r="K6" i="109"/>
  <c r="G5" i="109"/>
  <c r="H4" i="109"/>
  <c r="H3" i="109"/>
  <c r="I3" i="109" s="1"/>
  <c r="K18" i="109"/>
  <c r="G18" i="109"/>
  <c r="L17" i="109"/>
  <c r="H17" i="109"/>
  <c r="K14" i="109"/>
  <c r="G14" i="109"/>
  <c r="L13" i="109"/>
  <c r="H13" i="109"/>
  <c r="K10" i="109"/>
  <c r="G10" i="109"/>
  <c r="L9" i="109"/>
  <c r="G9" i="109"/>
  <c r="L8" i="109"/>
  <c r="H8" i="109"/>
  <c r="K4" i="109"/>
  <c r="L3" i="109"/>
  <c r="K12" i="109"/>
  <c r="L6" i="109"/>
  <c r="L5" i="109"/>
  <c r="K19" i="109"/>
  <c r="L18" i="109"/>
  <c r="M18" i="109" s="1"/>
  <c r="K15" i="109"/>
  <c r="L14" i="109"/>
  <c r="K11" i="109"/>
  <c r="L10" i="109"/>
  <c r="H9" i="109"/>
  <c r="K5" i="109"/>
  <c r="L4" i="109"/>
  <c r="K17" i="109"/>
  <c r="G17" i="109"/>
  <c r="L16" i="109"/>
  <c r="H16" i="109"/>
  <c r="K13" i="109"/>
  <c r="G13" i="109"/>
  <c r="L12" i="109"/>
  <c r="H12" i="109"/>
  <c r="I12" i="109" s="1"/>
  <c r="K9" i="109"/>
  <c r="K8" i="109"/>
  <c r="G8" i="109"/>
  <c r="H7" i="109"/>
  <c r="K15" i="108"/>
  <c r="H14" i="108"/>
  <c r="G11" i="108"/>
  <c r="L10" i="108"/>
  <c r="K7" i="108"/>
  <c r="L6" i="108"/>
  <c r="L5" i="108"/>
  <c r="K18" i="108"/>
  <c r="L17" i="108"/>
  <c r="K14" i="108"/>
  <c r="L13" i="108"/>
  <c r="K10" i="108"/>
  <c r="L9" i="108"/>
  <c r="K6" i="108"/>
  <c r="K5" i="108"/>
  <c r="L4" i="108"/>
  <c r="H3" i="108"/>
  <c r="K17" i="108"/>
  <c r="G17" i="108"/>
  <c r="L16" i="108"/>
  <c r="H16" i="108"/>
  <c r="K13" i="108"/>
  <c r="G13" i="108"/>
  <c r="L12" i="108"/>
  <c r="H12" i="108"/>
  <c r="K9" i="108"/>
  <c r="G9" i="108"/>
  <c r="L8" i="108"/>
  <c r="H8" i="108"/>
  <c r="K4" i="108"/>
  <c r="L3" i="108"/>
  <c r="G15" i="108"/>
  <c r="K11" i="108"/>
  <c r="H10" i="108"/>
  <c r="G7" i="108"/>
  <c r="G6" i="108"/>
  <c r="H5" i="108"/>
  <c r="G18" i="108"/>
  <c r="H17" i="108"/>
  <c r="G14" i="108"/>
  <c r="H13" i="108"/>
  <c r="G10" i="108"/>
  <c r="H9" i="108"/>
  <c r="G5" i="108"/>
  <c r="H4" i="108"/>
  <c r="L19" i="108"/>
  <c r="H19" i="108"/>
  <c r="I19" i="108" s="1"/>
  <c r="K16" i="108"/>
  <c r="G16" i="108"/>
  <c r="L15" i="108"/>
  <c r="H15" i="108"/>
  <c r="K12" i="108"/>
  <c r="G12" i="108"/>
  <c r="L11" i="108"/>
  <c r="H11" i="108"/>
  <c r="K8" i="108"/>
  <c r="G8" i="108"/>
  <c r="H7" i="108"/>
  <c r="G9" i="106"/>
  <c r="G13" i="106"/>
  <c r="H5" i="106"/>
  <c r="G3" i="106"/>
  <c r="K3" i="106"/>
  <c r="K13" i="106"/>
  <c r="K9" i="106"/>
  <c r="L5" i="106"/>
  <c r="H16" i="106"/>
  <c r="L12" i="106"/>
  <c r="L8" i="106"/>
  <c r="K5" i="106"/>
  <c r="L4" i="106"/>
  <c r="L19" i="106"/>
  <c r="H19" i="106"/>
  <c r="K16" i="106"/>
  <c r="M16" i="106" s="1"/>
  <c r="G16" i="106"/>
  <c r="L15" i="106"/>
  <c r="H15" i="106"/>
  <c r="K12" i="106"/>
  <c r="G12" i="106"/>
  <c r="L11" i="106"/>
  <c r="H11" i="106"/>
  <c r="K8" i="106"/>
  <c r="G8" i="106"/>
  <c r="L7" i="106"/>
  <c r="H7" i="106"/>
  <c r="K4" i="106"/>
  <c r="G4" i="106"/>
  <c r="L3" i="106"/>
  <c r="H3" i="106"/>
  <c r="K17" i="106"/>
  <c r="H12" i="106"/>
  <c r="H8" i="106"/>
  <c r="H4" i="106"/>
  <c r="K19" i="106"/>
  <c r="G19" i="106"/>
  <c r="L18" i="106"/>
  <c r="H18" i="106"/>
  <c r="K15" i="106"/>
  <c r="G15" i="106"/>
  <c r="L14" i="106"/>
  <c r="H14" i="106"/>
  <c r="K11" i="106"/>
  <c r="G11" i="106"/>
  <c r="L10" i="106"/>
  <c r="H10" i="106"/>
  <c r="K7" i="106"/>
  <c r="G7" i="106"/>
  <c r="L6" i="106"/>
  <c r="H6" i="106"/>
  <c r="G5" i="106"/>
  <c r="K18" i="106"/>
  <c r="G18" i="106"/>
  <c r="L17" i="106"/>
  <c r="H17" i="106"/>
  <c r="I17" i="106" s="1"/>
  <c r="K14" i="106"/>
  <c r="G14" i="106"/>
  <c r="L13" i="106"/>
  <c r="M13" i="106" s="1"/>
  <c r="H13" i="106"/>
  <c r="K10" i="106"/>
  <c r="G10" i="106"/>
  <c r="L9" i="106"/>
  <c r="M9" i="106" s="1"/>
  <c r="H9" i="106"/>
  <c r="I9" i="106" s="1"/>
  <c r="K6" i="106"/>
  <c r="G6" i="106"/>
  <c r="L16" i="103"/>
  <c r="H16" i="103"/>
  <c r="G13" i="103"/>
  <c r="H4" i="103"/>
  <c r="H5" i="103"/>
  <c r="L12" i="103"/>
  <c r="L5" i="103"/>
  <c r="G3" i="103"/>
  <c r="L8" i="103"/>
  <c r="K3" i="103"/>
  <c r="H13" i="102"/>
  <c r="G3" i="102"/>
  <c r="I3" i="102" s="1"/>
  <c r="L5" i="102"/>
  <c r="K3" i="102"/>
  <c r="G17" i="103"/>
  <c r="H12" i="103"/>
  <c r="K9" i="103"/>
  <c r="H8" i="103"/>
  <c r="K5" i="103"/>
  <c r="M5" i="103" s="1"/>
  <c r="G5" i="103"/>
  <c r="L4" i="103"/>
  <c r="L19" i="103"/>
  <c r="H19" i="103"/>
  <c r="K16" i="103"/>
  <c r="G16" i="103"/>
  <c r="I16" i="103" s="1"/>
  <c r="L15" i="103"/>
  <c r="H15" i="103"/>
  <c r="K12" i="103"/>
  <c r="G12" i="103"/>
  <c r="L11" i="103"/>
  <c r="H11" i="103"/>
  <c r="K8" i="103"/>
  <c r="G8" i="103"/>
  <c r="L7" i="103"/>
  <c r="H7" i="103"/>
  <c r="K4" i="103"/>
  <c r="G4" i="103"/>
  <c r="L3" i="103"/>
  <c r="H3" i="103"/>
  <c r="K17" i="103"/>
  <c r="G9" i="103"/>
  <c r="K19" i="103"/>
  <c r="G19" i="103"/>
  <c r="L18" i="103"/>
  <c r="H18" i="103"/>
  <c r="K15" i="103"/>
  <c r="G15" i="103"/>
  <c r="L14" i="103"/>
  <c r="H14" i="103"/>
  <c r="K11" i="103"/>
  <c r="G11" i="103"/>
  <c r="L10" i="103"/>
  <c r="H10" i="103"/>
  <c r="K7" i="103"/>
  <c r="G7" i="103"/>
  <c r="L6" i="103"/>
  <c r="H6" i="103"/>
  <c r="K13" i="103"/>
  <c r="K18" i="103"/>
  <c r="G18" i="103"/>
  <c r="L17" i="103"/>
  <c r="H17" i="103"/>
  <c r="K14" i="103"/>
  <c r="G14" i="103"/>
  <c r="L13" i="103"/>
  <c r="H13" i="103"/>
  <c r="I13" i="103" s="1"/>
  <c r="K10" i="103"/>
  <c r="G10" i="103"/>
  <c r="L9" i="103"/>
  <c r="H9" i="103"/>
  <c r="K6" i="103"/>
  <c r="G6" i="103"/>
  <c r="K18" i="102"/>
  <c r="L17" i="102"/>
  <c r="K14" i="102"/>
  <c r="L13" i="102"/>
  <c r="K10" i="102"/>
  <c r="L9" i="102"/>
  <c r="K6" i="102"/>
  <c r="H5" i="102"/>
  <c r="L16" i="102"/>
  <c r="H19" i="102"/>
  <c r="K16" i="102"/>
  <c r="G16" i="102"/>
  <c r="L15" i="102"/>
  <c r="H15" i="102"/>
  <c r="K12" i="102"/>
  <c r="G12" i="102"/>
  <c r="L11" i="102"/>
  <c r="H11" i="102"/>
  <c r="K8" i="102"/>
  <c r="G8" i="102"/>
  <c r="L7" i="102"/>
  <c r="H7" i="102"/>
  <c r="K4" i="102"/>
  <c r="G4" i="102"/>
  <c r="L3" i="102"/>
  <c r="H3" i="102"/>
  <c r="G18" i="102"/>
  <c r="H17" i="102"/>
  <c r="G14" i="102"/>
  <c r="G10" i="102"/>
  <c r="H9" i="102"/>
  <c r="G6" i="102"/>
  <c r="K17" i="102"/>
  <c r="G17" i="102"/>
  <c r="H16" i="102"/>
  <c r="K13" i="102"/>
  <c r="G13" i="102"/>
  <c r="L12" i="102"/>
  <c r="H12" i="102"/>
  <c r="K9" i="102"/>
  <c r="G9" i="102"/>
  <c r="L8" i="102"/>
  <c r="H8" i="102"/>
  <c r="I8" i="102" s="1"/>
  <c r="K5" i="102"/>
  <c r="G5" i="102"/>
  <c r="L4" i="102"/>
  <c r="H4" i="102"/>
  <c r="L19" i="102"/>
  <c r="K19" i="102"/>
  <c r="G19" i="102"/>
  <c r="L18" i="102"/>
  <c r="M18" i="102" s="1"/>
  <c r="H18" i="102"/>
  <c r="K15" i="102"/>
  <c r="G15" i="102"/>
  <c r="I15" i="102" s="1"/>
  <c r="L14" i="102"/>
  <c r="H14" i="102"/>
  <c r="K11" i="102"/>
  <c r="G11" i="102"/>
  <c r="L10" i="102"/>
  <c r="H10" i="102"/>
  <c r="K7" i="102"/>
  <c r="G7" i="102"/>
  <c r="L6" i="102"/>
  <c r="H6" i="102"/>
  <c r="H5" i="101"/>
  <c r="G6" i="101"/>
  <c r="K6" i="101"/>
  <c r="H9" i="101"/>
  <c r="G10" i="101"/>
  <c r="H13" i="101"/>
  <c r="L14" i="101"/>
  <c r="K15" i="101"/>
  <c r="H19" i="101"/>
  <c r="H4" i="101"/>
  <c r="L4" i="101"/>
  <c r="G5" i="101"/>
  <c r="K5" i="101"/>
  <c r="H8" i="101"/>
  <c r="L8" i="101"/>
  <c r="G9" i="101"/>
  <c r="K9" i="101"/>
  <c r="H12" i="101"/>
  <c r="L12" i="101"/>
  <c r="G13" i="101"/>
  <c r="K13" i="101"/>
  <c r="K14" i="101"/>
  <c r="H17" i="101"/>
  <c r="L17" i="101"/>
  <c r="G18" i="101"/>
  <c r="L18" i="101"/>
  <c r="G19" i="101"/>
  <c r="K19" i="101"/>
  <c r="L9" i="101"/>
  <c r="K10" i="101"/>
  <c r="L13" i="101"/>
  <c r="L19" i="101"/>
  <c r="G3" i="101"/>
  <c r="K3" i="101"/>
  <c r="H6" i="101"/>
  <c r="L6" i="101"/>
  <c r="G7" i="101"/>
  <c r="K7" i="101"/>
  <c r="H10" i="101"/>
  <c r="L10" i="101"/>
  <c r="G11" i="101"/>
  <c r="K11" i="101"/>
  <c r="H14" i="101"/>
  <c r="H15" i="101"/>
  <c r="L15" i="101"/>
  <c r="G16" i="101"/>
  <c r="K16" i="101"/>
  <c r="L5" i="101"/>
  <c r="G14" i="101"/>
  <c r="G15" i="101"/>
  <c r="H18" i="101"/>
  <c r="H3" i="101"/>
  <c r="L3" i="101"/>
  <c r="G4" i="101"/>
  <c r="I4" i="101" s="1"/>
  <c r="K4" i="101"/>
  <c r="H7" i="101"/>
  <c r="L7" i="101"/>
  <c r="G8" i="101"/>
  <c r="K8" i="101"/>
  <c r="H11" i="101"/>
  <c r="L11" i="101"/>
  <c r="G12" i="101"/>
  <c r="K12" i="101"/>
  <c r="H16" i="101"/>
  <c r="L16" i="101"/>
  <c r="K17" i="101"/>
  <c r="G18" i="100"/>
  <c r="H12" i="100"/>
  <c r="H8" i="100"/>
  <c r="H6" i="100"/>
  <c r="H5" i="100"/>
  <c r="H17" i="100"/>
  <c r="L5" i="100"/>
  <c r="L17" i="100"/>
  <c r="L6" i="100"/>
  <c r="K19" i="100"/>
  <c r="L18" i="100"/>
  <c r="L8" i="100"/>
  <c r="L4" i="100"/>
  <c r="K14" i="100"/>
  <c r="K13" i="100"/>
  <c r="G13" i="100"/>
  <c r="L12" i="100"/>
  <c r="K9" i="100"/>
  <c r="G9" i="100"/>
  <c r="K5" i="100"/>
  <c r="G5" i="100"/>
  <c r="H4" i="100"/>
  <c r="K18" i="100"/>
  <c r="K17" i="100"/>
  <c r="G17" i="100"/>
  <c r="I17" i="100" s="1"/>
  <c r="L16" i="100"/>
  <c r="H16" i="100"/>
  <c r="K12" i="100"/>
  <c r="G12" i="100"/>
  <c r="L11" i="100"/>
  <c r="H11" i="100"/>
  <c r="K8" i="100"/>
  <c r="G8" i="100"/>
  <c r="I8" i="100" s="1"/>
  <c r="L7" i="100"/>
  <c r="H7" i="100"/>
  <c r="K4" i="100"/>
  <c r="G4" i="100"/>
  <c r="L3" i="100"/>
  <c r="H3" i="100"/>
  <c r="K16" i="100"/>
  <c r="G16" i="100"/>
  <c r="L15" i="100"/>
  <c r="H15" i="100"/>
  <c r="H14" i="100"/>
  <c r="K11" i="100"/>
  <c r="G11" i="100"/>
  <c r="L10" i="100"/>
  <c r="H10" i="100"/>
  <c r="K7" i="100"/>
  <c r="G7" i="100"/>
  <c r="K3" i="100"/>
  <c r="G3" i="100"/>
  <c r="I3" i="100" s="1"/>
  <c r="L19" i="100"/>
  <c r="H19" i="100"/>
  <c r="I19" i="100" s="1"/>
  <c r="H18" i="100"/>
  <c r="K15" i="100"/>
  <c r="G15" i="100"/>
  <c r="L14" i="100"/>
  <c r="G14" i="100"/>
  <c r="L13" i="100"/>
  <c r="H13" i="100"/>
  <c r="K10" i="100"/>
  <c r="G10" i="100"/>
  <c r="L9" i="100"/>
  <c r="H9" i="100"/>
  <c r="K6" i="100"/>
  <c r="G6" i="100"/>
  <c r="G5" i="98"/>
  <c r="H8" i="98"/>
  <c r="G3" i="98"/>
  <c r="G4" i="98"/>
  <c r="H6" i="98"/>
  <c r="H7" i="98"/>
  <c r="L11" i="98"/>
  <c r="K3" i="98"/>
  <c r="G3" i="97"/>
  <c r="G17" i="97"/>
  <c r="G13" i="97"/>
  <c r="G9" i="97"/>
  <c r="H5" i="97"/>
  <c r="L12" i="97"/>
  <c r="L8" i="97"/>
  <c r="L5" i="97"/>
  <c r="L7" i="97"/>
  <c r="K3" i="97"/>
  <c r="H18" i="96"/>
  <c r="H3" i="96"/>
  <c r="G19" i="96"/>
  <c r="H14" i="96"/>
  <c r="H9" i="96"/>
  <c r="L6" i="96"/>
  <c r="L13" i="96"/>
  <c r="K19" i="96"/>
  <c r="L3" i="96"/>
  <c r="G11" i="98"/>
  <c r="G9" i="98"/>
  <c r="G8" i="98"/>
  <c r="I8" i="98" s="1"/>
  <c r="L6" i="98"/>
  <c r="M6" i="98" s="1"/>
  <c r="H5" i="98"/>
  <c r="H19" i="98"/>
  <c r="H18" i="98"/>
  <c r="H17" i="98"/>
  <c r="H16" i="98"/>
  <c r="H15" i="98"/>
  <c r="H14" i="98"/>
  <c r="H13" i="98"/>
  <c r="K10" i="98"/>
  <c r="K9" i="98"/>
  <c r="K8" i="98"/>
  <c r="K7" i="98"/>
  <c r="K5" i="98"/>
  <c r="L4" i="98"/>
  <c r="L3" i="98"/>
  <c r="H3" i="98"/>
  <c r="I3" i="98" s="1"/>
  <c r="L10" i="98"/>
  <c r="L9" i="98"/>
  <c r="L8" i="98"/>
  <c r="G7" i="98"/>
  <c r="L5" i="98"/>
  <c r="L19" i="98"/>
  <c r="G19" i="98"/>
  <c r="L18" i="98"/>
  <c r="G18" i="98"/>
  <c r="L17" i="98"/>
  <c r="G17" i="98"/>
  <c r="L16" i="98"/>
  <c r="G16" i="98"/>
  <c r="L15" i="98"/>
  <c r="G15" i="98"/>
  <c r="L14" i="98"/>
  <c r="G14" i="98"/>
  <c r="L13" i="98"/>
  <c r="G13" i="98"/>
  <c r="L12" i="98"/>
  <c r="H12" i="98"/>
  <c r="K4" i="98"/>
  <c r="K11" i="98"/>
  <c r="G10" i="98"/>
  <c r="L7" i="98"/>
  <c r="G6" i="98"/>
  <c r="H4" i="98"/>
  <c r="K19" i="98"/>
  <c r="K18" i="98"/>
  <c r="K17" i="98"/>
  <c r="K16" i="98"/>
  <c r="K15" i="98"/>
  <c r="K14" i="98"/>
  <c r="K13" i="98"/>
  <c r="K12" i="98"/>
  <c r="G12" i="98"/>
  <c r="H11" i="98"/>
  <c r="H10" i="98"/>
  <c r="H9" i="98"/>
  <c r="L16" i="97"/>
  <c r="K13" i="97"/>
  <c r="H12" i="97"/>
  <c r="K9" i="97"/>
  <c r="H8" i="97"/>
  <c r="L4" i="97"/>
  <c r="H4" i="97"/>
  <c r="L19" i="97"/>
  <c r="H19" i="97"/>
  <c r="K16" i="97"/>
  <c r="G16" i="97"/>
  <c r="L15" i="97"/>
  <c r="H15" i="97"/>
  <c r="K12" i="97"/>
  <c r="G12" i="97"/>
  <c r="L11" i="97"/>
  <c r="H11" i="97"/>
  <c r="K8" i="97"/>
  <c r="G8" i="97"/>
  <c r="H7" i="97"/>
  <c r="K4" i="97"/>
  <c r="G4" i="97"/>
  <c r="L3" i="97"/>
  <c r="H3" i="97"/>
  <c r="I3" i="97" s="1"/>
  <c r="H16" i="97"/>
  <c r="K5" i="97"/>
  <c r="K19" i="97"/>
  <c r="G19" i="97"/>
  <c r="L18" i="97"/>
  <c r="H18" i="97"/>
  <c r="K15" i="97"/>
  <c r="G15" i="97"/>
  <c r="L14" i="97"/>
  <c r="H14" i="97"/>
  <c r="K11" i="97"/>
  <c r="G11" i="97"/>
  <c r="L10" i="97"/>
  <c r="H10" i="97"/>
  <c r="K7" i="97"/>
  <c r="M7" i="97" s="1"/>
  <c r="G7" i="97"/>
  <c r="L6" i="97"/>
  <c r="H6" i="97"/>
  <c r="G5" i="97"/>
  <c r="K18" i="97"/>
  <c r="G18" i="97"/>
  <c r="L17" i="97"/>
  <c r="M17" i="97" s="1"/>
  <c r="H17" i="97"/>
  <c r="K14" i="97"/>
  <c r="G14" i="97"/>
  <c r="L13" i="97"/>
  <c r="H13" i="97"/>
  <c r="K10" i="97"/>
  <c r="G10" i="97"/>
  <c r="L9" i="97"/>
  <c r="H9" i="97"/>
  <c r="K6" i="97"/>
  <c r="G6" i="97"/>
  <c r="K15" i="96"/>
  <c r="L14" i="96"/>
  <c r="K11" i="96"/>
  <c r="G11" i="96"/>
  <c r="H10" i="96"/>
  <c r="G7" i="96"/>
  <c r="H6" i="96"/>
  <c r="G3" i="96"/>
  <c r="I3" i="96" s="1"/>
  <c r="G18" i="96"/>
  <c r="H17" i="96"/>
  <c r="K14" i="96"/>
  <c r="H13" i="96"/>
  <c r="K10" i="96"/>
  <c r="G10" i="96"/>
  <c r="L9" i="96"/>
  <c r="K6" i="96"/>
  <c r="M6" i="96" s="1"/>
  <c r="G6" i="96"/>
  <c r="L5" i="96"/>
  <c r="H5" i="96"/>
  <c r="K17" i="96"/>
  <c r="G17" i="96"/>
  <c r="L16" i="96"/>
  <c r="H16" i="96"/>
  <c r="K13" i="96"/>
  <c r="G13" i="96"/>
  <c r="L12" i="96"/>
  <c r="H12" i="96"/>
  <c r="K9" i="96"/>
  <c r="G9" i="96"/>
  <c r="L8" i="96"/>
  <c r="H8" i="96"/>
  <c r="K5" i="96"/>
  <c r="G5" i="96"/>
  <c r="L4" i="96"/>
  <c r="H4" i="96"/>
  <c r="G15" i="96"/>
  <c r="L10" i="96"/>
  <c r="K7" i="96"/>
  <c r="K3" i="96"/>
  <c r="K18" i="96"/>
  <c r="M18" i="96" s="1"/>
  <c r="L17" i="96"/>
  <c r="G14" i="96"/>
  <c r="I14" i="96" s="1"/>
  <c r="L19" i="96"/>
  <c r="H19" i="96"/>
  <c r="I19" i="96" s="1"/>
  <c r="K16" i="96"/>
  <c r="G16" i="96"/>
  <c r="L15" i="96"/>
  <c r="H15" i="96"/>
  <c r="I15" i="96" s="1"/>
  <c r="K12" i="96"/>
  <c r="G12" i="96"/>
  <c r="L11" i="96"/>
  <c r="H11" i="96"/>
  <c r="K8" i="96"/>
  <c r="G8" i="96"/>
  <c r="L7" i="96"/>
  <c r="H7" i="96"/>
  <c r="I7" i="96" s="1"/>
  <c r="K4" i="96"/>
  <c r="G4" i="96"/>
  <c r="L16" i="95"/>
  <c r="H12" i="95"/>
  <c r="H8" i="95"/>
  <c r="H5" i="95"/>
  <c r="I5" i="95" s="1"/>
  <c r="K13" i="95"/>
  <c r="G3" i="95"/>
  <c r="K9" i="95"/>
  <c r="L5" i="95"/>
  <c r="K3" i="95"/>
  <c r="H16" i="95"/>
  <c r="L12" i="95"/>
  <c r="L8" i="95"/>
  <c r="K5" i="95"/>
  <c r="G5" i="95"/>
  <c r="L4" i="95"/>
  <c r="L19" i="95"/>
  <c r="H19" i="95"/>
  <c r="K16" i="95"/>
  <c r="M16" i="95" s="1"/>
  <c r="G16" i="95"/>
  <c r="L15" i="95"/>
  <c r="H15" i="95"/>
  <c r="K12" i="95"/>
  <c r="G12" i="95"/>
  <c r="L11" i="95"/>
  <c r="H11" i="95"/>
  <c r="G8" i="95"/>
  <c r="H7" i="95"/>
  <c r="K4" i="95"/>
  <c r="G4" i="95"/>
  <c r="L3" i="95"/>
  <c r="H3" i="95"/>
  <c r="G13" i="95"/>
  <c r="G9" i="95"/>
  <c r="K19" i="95"/>
  <c r="G19" i="95"/>
  <c r="L18" i="95"/>
  <c r="H18" i="95"/>
  <c r="K15" i="95"/>
  <c r="G15" i="95"/>
  <c r="L14" i="95"/>
  <c r="H14" i="95"/>
  <c r="K11" i="95"/>
  <c r="G11" i="95"/>
  <c r="L10" i="95"/>
  <c r="H10" i="95"/>
  <c r="K7" i="95"/>
  <c r="G7" i="95"/>
  <c r="L6" i="95"/>
  <c r="H6" i="95"/>
  <c r="K17" i="95"/>
  <c r="H4" i="95"/>
  <c r="K18" i="95"/>
  <c r="G18" i="95"/>
  <c r="L17" i="95"/>
  <c r="M17" i="95" s="1"/>
  <c r="H17" i="95"/>
  <c r="I17" i="95" s="1"/>
  <c r="K14" i="95"/>
  <c r="G14" i="95"/>
  <c r="L13" i="95"/>
  <c r="H13" i="95"/>
  <c r="K10" i="95"/>
  <c r="G10" i="95"/>
  <c r="L9" i="95"/>
  <c r="H9" i="95"/>
  <c r="K6" i="95"/>
  <c r="G6" i="95"/>
  <c r="G19" i="94"/>
  <c r="L18" i="94"/>
  <c r="H9" i="94"/>
  <c r="L6" i="94"/>
  <c r="H3" i="94"/>
  <c r="K19" i="94"/>
  <c r="L3" i="94"/>
  <c r="K15" i="94"/>
  <c r="L14" i="94"/>
  <c r="K11" i="94"/>
  <c r="L10" i="94"/>
  <c r="G7" i="94"/>
  <c r="H6" i="94"/>
  <c r="G3" i="94"/>
  <c r="K18" i="94"/>
  <c r="L17" i="94"/>
  <c r="K14" i="94"/>
  <c r="L13" i="94"/>
  <c r="K10" i="94"/>
  <c r="L9" i="94"/>
  <c r="G6" i="94"/>
  <c r="H5" i="94"/>
  <c r="K17" i="94"/>
  <c r="G17" i="94"/>
  <c r="L16" i="94"/>
  <c r="H16" i="94"/>
  <c r="K13" i="94"/>
  <c r="G13" i="94"/>
  <c r="L12" i="94"/>
  <c r="H12" i="94"/>
  <c r="K9" i="94"/>
  <c r="G9" i="94"/>
  <c r="L8" i="94"/>
  <c r="H8" i="94"/>
  <c r="K5" i="94"/>
  <c r="G5" i="94"/>
  <c r="L4" i="94"/>
  <c r="H4" i="94"/>
  <c r="G15" i="94"/>
  <c r="H14" i="94"/>
  <c r="G11" i="94"/>
  <c r="H10" i="94"/>
  <c r="K7" i="94"/>
  <c r="K3" i="94"/>
  <c r="G18" i="94"/>
  <c r="I18" i="94" s="1"/>
  <c r="H17" i="94"/>
  <c r="G14" i="94"/>
  <c r="H13" i="94"/>
  <c r="G10" i="94"/>
  <c r="K6" i="94"/>
  <c r="L5" i="94"/>
  <c r="L19" i="94"/>
  <c r="H19" i="94"/>
  <c r="I19" i="94" s="1"/>
  <c r="K16" i="94"/>
  <c r="G16" i="94"/>
  <c r="L15" i="94"/>
  <c r="M15" i="94" s="1"/>
  <c r="H15" i="94"/>
  <c r="K12" i="94"/>
  <c r="G12" i="94"/>
  <c r="L11" i="94"/>
  <c r="H11" i="94"/>
  <c r="K8" i="94"/>
  <c r="G8" i="94"/>
  <c r="L7" i="94"/>
  <c r="H7" i="94"/>
  <c r="K4" i="94"/>
  <c r="G4" i="94"/>
  <c r="H18" i="93"/>
  <c r="L19" i="93"/>
  <c r="H13" i="93"/>
  <c r="G10" i="93"/>
  <c r="G6" i="93"/>
  <c r="G3" i="93"/>
  <c r="I3" i="93" s="1"/>
  <c r="L13" i="93"/>
  <c r="L9" i="93"/>
  <c r="L5" i="93"/>
  <c r="L14" i="93"/>
  <c r="G14" i="93"/>
  <c r="K10" i="93"/>
  <c r="H9" i="93"/>
  <c r="K6" i="93"/>
  <c r="H5" i="93"/>
  <c r="K19" i="93"/>
  <c r="G19" i="93"/>
  <c r="I19" i="93" s="1"/>
  <c r="L18" i="93"/>
  <c r="G18" i="93"/>
  <c r="L17" i="93"/>
  <c r="H17" i="93"/>
  <c r="K14" i="93"/>
  <c r="M14" i="93" s="1"/>
  <c r="K13" i="93"/>
  <c r="M13" i="93" s="1"/>
  <c r="G13" i="93"/>
  <c r="L12" i="93"/>
  <c r="H12" i="93"/>
  <c r="K9" i="93"/>
  <c r="G9" i="93"/>
  <c r="L8" i="93"/>
  <c r="H8" i="93"/>
  <c r="K5" i="93"/>
  <c r="M5" i="93" s="1"/>
  <c r="G5" i="93"/>
  <c r="L4" i="93"/>
  <c r="H4" i="93"/>
  <c r="K15" i="93"/>
  <c r="K18" i="93"/>
  <c r="K17" i="93"/>
  <c r="G17" i="93"/>
  <c r="L16" i="93"/>
  <c r="H16" i="93"/>
  <c r="K12" i="93"/>
  <c r="M12" i="93" s="1"/>
  <c r="G12" i="93"/>
  <c r="I12" i="93" s="1"/>
  <c r="L11" i="93"/>
  <c r="H11" i="93"/>
  <c r="K8" i="93"/>
  <c r="G8" i="93"/>
  <c r="I8" i="93" s="1"/>
  <c r="L7" i="93"/>
  <c r="H7" i="93"/>
  <c r="I7" i="93" s="1"/>
  <c r="K4" i="93"/>
  <c r="M4" i="93" s="1"/>
  <c r="G4" i="93"/>
  <c r="G15" i="93"/>
  <c r="K16" i="93"/>
  <c r="G16" i="93"/>
  <c r="I16" i="93" s="1"/>
  <c r="L15" i="93"/>
  <c r="H15" i="93"/>
  <c r="H14" i="93"/>
  <c r="K11" i="93"/>
  <c r="G11" i="93"/>
  <c r="L10" i="93"/>
  <c r="H10" i="93"/>
  <c r="K7" i="93"/>
  <c r="L6" i="93"/>
  <c r="H6" i="93"/>
  <c r="H7" i="92"/>
  <c r="H5" i="92"/>
  <c r="G3" i="92"/>
  <c r="L5" i="92"/>
  <c r="K3" i="92"/>
  <c r="K17" i="92"/>
  <c r="G17" i="92"/>
  <c r="L16" i="92"/>
  <c r="H16" i="92"/>
  <c r="K13" i="92"/>
  <c r="G13" i="92"/>
  <c r="L12" i="92"/>
  <c r="H12" i="92"/>
  <c r="K9" i="92"/>
  <c r="G9" i="92"/>
  <c r="L8" i="92"/>
  <c r="H8" i="92"/>
  <c r="K5" i="92"/>
  <c r="G5" i="92"/>
  <c r="L4" i="92"/>
  <c r="H4" i="92"/>
  <c r="L19" i="92"/>
  <c r="H19" i="92"/>
  <c r="K16" i="92"/>
  <c r="G16" i="92"/>
  <c r="L15" i="92"/>
  <c r="H15" i="92"/>
  <c r="K12" i="92"/>
  <c r="G12" i="92"/>
  <c r="L11" i="92"/>
  <c r="H11" i="92"/>
  <c r="K8" i="92"/>
  <c r="G4" i="92"/>
  <c r="H3" i="92"/>
  <c r="I3" i="92" s="1"/>
  <c r="K19" i="92"/>
  <c r="L18" i="92"/>
  <c r="H18" i="92"/>
  <c r="K15" i="92"/>
  <c r="G15" i="92"/>
  <c r="L14" i="92"/>
  <c r="H14" i="92"/>
  <c r="K11" i="92"/>
  <c r="G11" i="92"/>
  <c r="L10" i="92"/>
  <c r="H10" i="92"/>
  <c r="K7" i="92"/>
  <c r="G7" i="92"/>
  <c r="I7" i="92" s="1"/>
  <c r="L6" i="92"/>
  <c r="H6" i="92"/>
  <c r="G8" i="92"/>
  <c r="L3" i="92"/>
  <c r="K18" i="92"/>
  <c r="G18" i="92"/>
  <c r="L17" i="92"/>
  <c r="M17" i="92" s="1"/>
  <c r="H17" i="92"/>
  <c r="K14" i="92"/>
  <c r="G14" i="92"/>
  <c r="L13" i="92"/>
  <c r="M13" i="92" s="1"/>
  <c r="H13" i="92"/>
  <c r="K10" i="92"/>
  <c r="G10" i="92"/>
  <c r="L9" i="92"/>
  <c r="M9" i="92" s="1"/>
  <c r="K6" i="92"/>
  <c r="G6" i="92"/>
  <c r="L17" i="91"/>
  <c r="G7" i="91"/>
  <c r="G18" i="91"/>
  <c r="H17" i="91"/>
  <c r="L18" i="91"/>
  <c r="H7" i="91"/>
  <c r="H11" i="91"/>
  <c r="G19" i="91"/>
  <c r="L11" i="91"/>
  <c r="H3" i="91"/>
  <c r="K19" i="91"/>
  <c r="L4" i="91"/>
  <c r="L7" i="91"/>
  <c r="L6" i="91"/>
  <c r="K12" i="91"/>
  <c r="G8" i="91"/>
  <c r="G3" i="91"/>
  <c r="K18" i="91"/>
  <c r="K17" i="91"/>
  <c r="L16" i="91"/>
  <c r="H14" i="91"/>
  <c r="K11" i="91"/>
  <c r="L10" i="91"/>
  <c r="K7" i="91"/>
  <c r="H6" i="91"/>
  <c r="K16" i="91"/>
  <c r="G16" i="91"/>
  <c r="L15" i="91"/>
  <c r="G15" i="91"/>
  <c r="L14" i="91"/>
  <c r="G14" i="91"/>
  <c r="L13" i="91"/>
  <c r="H13" i="91"/>
  <c r="K10" i="91"/>
  <c r="G10" i="91"/>
  <c r="L9" i="91"/>
  <c r="H9" i="91"/>
  <c r="K6" i="91"/>
  <c r="G6" i="91"/>
  <c r="H5" i="91"/>
  <c r="G12" i="91"/>
  <c r="K8" i="91"/>
  <c r="K4" i="91"/>
  <c r="G4" i="91"/>
  <c r="L3" i="91"/>
  <c r="G17" i="91"/>
  <c r="I17" i="91" s="1"/>
  <c r="H16" i="91"/>
  <c r="H15" i="91"/>
  <c r="G11" i="91"/>
  <c r="I11" i="91" s="1"/>
  <c r="H10" i="91"/>
  <c r="L19" i="91"/>
  <c r="H19" i="91"/>
  <c r="I19" i="91" s="1"/>
  <c r="H18" i="91"/>
  <c r="K15" i="91"/>
  <c r="K14" i="91"/>
  <c r="K13" i="91"/>
  <c r="G13" i="91"/>
  <c r="I13" i="91" s="1"/>
  <c r="L12" i="91"/>
  <c r="H12" i="91"/>
  <c r="K9" i="91"/>
  <c r="G9" i="91"/>
  <c r="I9" i="91" s="1"/>
  <c r="L8" i="91"/>
  <c r="H8" i="91"/>
  <c r="G5" i="91"/>
  <c r="I5" i="91" s="1"/>
  <c r="H4" i="91"/>
  <c r="H16" i="90"/>
  <c r="H11" i="90"/>
  <c r="H5" i="90"/>
  <c r="L8" i="90"/>
  <c r="L5" i="90"/>
  <c r="K3" i="90"/>
  <c r="G17" i="90"/>
  <c r="L16" i="90"/>
  <c r="G13" i="90"/>
  <c r="L12" i="90"/>
  <c r="G9" i="90"/>
  <c r="H8" i="90"/>
  <c r="K5" i="90"/>
  <c r="G5" i="90"/>
  <c r="L4" i="90"/>
  <c r="L19" i="90"/>
  <c r="L15" i="90"/>
  <c r="K12" i="90"/>
  <c r="L11" i="90"/>
  <c r="G8" i="90"/>
  <c r="H7" i="90"/>
  <c r="K4" i="90"/>
  <c r="G4" i="90"/>
  <c r="I4" i="90" s="1"/>
  <c r="K19" i="90"/>
  <c r="G19" i="90"/>
  <c r="L18" i="90"/>
  <c r="H18" i="90"/>
  <c r="K15" i="90"/>
  <c r="G15" i="90"/>
  <c r="L14" i="90"/>
  <c r="H14" i="90"/>
  <c r="K11" i="90"/>
  <c r="G11" i="90"/>
  <c r="L10" i="90"/>
  <c r="H10" i="90"/>
  <c r="K7" i="90"/>
  <c r="G7" i="90"/>
  <c r="L6" i="90"/>
  <c r="H6" i="90"/>
  <c r="M5" i="90"/>
  <c r="K13" i="90"/>
  <c r="H12" i="90"/>
  <c r="K9" i="90"/>
  <c r="H19" i="90"/>
  <c r="K16" i="90"/>
  <c r="G16" i="90"/>
  <c r="H15" i="90"/>
  <c r="G12" i="90"/>
  <c r="K8" i="90"/>
  <c r="L7" i="90"/>
  <c r="L3" i="90"/>
  <c r="K18" i="90"/>
  <c r="G18" i="90"/>
  <c r="L17" i="90"/>
  <c r="M17" i="90" s="1"/>
  <c r="H17" i="90"/>
  <c r="K14" i="90"/>
  <c r="G14" i="90"/>
  <c r="L13" i="90"/>
  <c r="H13" i="90"/>
  <c r="K10" i="90"/>
  <c r="G10" i="90"/>
  <c r="L9" i="90"/>
  <c r="H9" i="90"/>
  <c r="G6" i="90"/>
  <c r="H12" i="89"/>
  <c r="H3" i="89"/>
  <c r="L12" i="89"/>
  <c r="L7" i="89"/>
  <c r="L19" i="89"/>
  <c r="K14" i="89"/>
  <c r="G13" i="89"/>
  <c r="G8" i="89"/>
  <c r="L3" i="89"/>
  <c r="H19" i="89"/>
  <c r="K12" i="89"/>
  <c r="M12" i="89" s="1"/>
  <c r="L11" i="89"/>
  <c r="K7" i="89"/>
  <c r="L6" i="89"/>
  <c r="K19" i="89"/>
  <c r="G19" i="89"/>
  <c r="I19" i="89" s="1"/>
  <c r="L18" i="89"/>
  <c r="G18" i="89"/>
  <c r="L17" i="89"/>
  <c r="L16" i="89"/>
  <c r="H16" i="89"/>
  <c r="H15" i="89"/>
  <c r="H14" i="89"/>
  <c r="K11" i="89"/>
  <c r="M11" i="89" s="1"/>
  <c r="G11" i="89"/>
  <c r="L10" i="89"/>
  <c r="H10" i="89"/>
  <c r="H9" i="89"/>
  <c r="K6" i="89"/>
  <c r="G6" i="89"/>
  <c r="I6" i="89" s="1"/>
  <c r="L5" i="89"/>
  <c r="H5" i="89"/>
  <c r="K15" i="89"/>
  <c r="K13" i="89"/>
  <c r="K9" i="89"/>
  <c r="K8" i="89"/>
  <c r="K4" i="89"/>
  <c r="G4" i="89"/>
  <c r="G3" i="89"/>
  <c r="I3" i="89" s="1"/>
  <c r="H18" i="89"/>
  <c r="H17" i="89"/>
  <c r="G12" i="89"/>
  <c r="I12" i="89" s="1"/>
  <c r="H11" i="89"/>
  <c r="G7" i="89"/>
  <c r="K18" i="89"/>
  <c r="K17" i="89"/>
  <c r="K16" i="89"/>
  <c r="M16" i="89" s="1"/>
  <c r="G16" i="89"/>
  <c r="I16" i="89" s="1"/>
  <c r="L15" i="89"/>
  <c r="G15" i="89"/>
  <c r="L14" i="89"/>
  <c r="G14" i="89"/>
  <c r="L13" i="89"/>
  <c r="H13" i="89"/>
  <c r="K10" i="89"/>
  <c r="G10" i="89"/>
  <c r="L9" i="89"/>
  <c r="G9" i="89"/>
  <c r="L8" i="89"/>
  <c r="H8" i="89"/>
  <c r="K5" i="89"/>
  <c r="G5" i="89"/>
  <c r="H6" i="88"/>
  <c r="G3" i="88"/>
  <c r="K7" i="88"/>
  <c r="L12" i="88"/>
  <c r="K3" i="88"/>
  <c r="K13" i="88"/>
  <c r="H12" i="88"/>
  <c r="L6" i="88"/>
  <c r="L19" i="88"/>
  <c r="H19" i="88"/>
  <c r="H18" i="88"/>
  <c r="H16" i="88"/>
  <c r="K12" i="88"/>
  <c r="G12" i="88"/>
  <c r="L11" i="88"/>
  <c r="G11" i="88"/>
  <c r="I11" i="88" s="1"/>
  <c r="L10" i="88"/>
  <c r="H10" i="88"/>
  <c r="H9" i="88"/>
  <c r="G6" i="88"/>
  <c r="L5" i="88"/>
  <c r="H5" i="88"/>
  <c r="H4" i="88"/>
  <c r="G13" i="88"/>
  <c r="G7" i="88"/>
  <c r="K19" i="88"/>
  <c r="G19" i="88"/>
  <c r="L18" i="88"/>
  <c r="G18" i="88"/>
  <c r="L16" i="88"/>
  <c r="G16" i="88"/>
  <c r="L15" i="88"/>
  <c r="H15" i="88"/>
  <c r="H14" i="88"/>
  <c r="K11" i="88"/>
  <c r="K10" i="88"/>
  <c r="G10" i="88"/>
  <c r="L9" i="88"/>
  <c r="G9" i="88"/>
  <c r="I9" i="88" s="1"/>
  <c r="L8" i="88"/>
  <c r="H8" i="88"/>
  <c r="K5" i="88"/>
  <c r="G5" i="88"/>
  <c r="I5" i="88" s="1"/>
  <c r="L4" i="88"/>
  <c r="G4" i="88"/>
  <c r="L3" i="88"/>
  <c r="H3" i="88"/>
  <c r="K14" i="88"/>
  <c r="K18" i="88"/>
  <c r="K16" i="88"/>
  <c r="M16" i="88" s="1"/>
  <c r="K15" i="88"/>
  <c r="G15" i="88"/>
  <c r="L14" i="88"/>
  <c r="G14" i="88"/>
  <c r="L13" i="88"/>
  <c r="H13" i="88"/>
  <c r="K9" i="88"/>
  <c r="K8" i="88"/>
  <c r="G8" i="88"/>
  <c r="L7" i="88"/>
  <c r="H7" i="88"/>
  <c r="K4" i="88"/>
  <c r="G6" i="87"/>
  <c r="H10" i="87"/>
  <c r="H3" i="87"/>
  <c r="L9" i="87"/>
  <c r="L19" i="87"/>
  <c r="L3" i="87"/>
  <c r="G15" i="87"/>
  <c r="H14" i="87"/>
  <c r="K11" i="87"/>
  <c r="L10" i="87"/>
  <c r="K7" i="87"/>
  <c r="L6" i="87"/>
  <c r="G3" i="87"/>
  <c r="G19" i="87"/>
  <c r="I19" i="87" s="1"/>
  <c r="H18" i="87"/>
  <c r="G14" i="87"/>
  <c r="H13" i="87"/>
  <c r="G10" i="87"/>
  <c r="H9" i="87"/>
  <c r="K6" i="87"/>
  <c r="L5" i="87"/>
  <c r="H5" i="87"/>
  <c r="K18" i="87"/>
  <c r="G18" i="87"/>
  <c r="L16" i="87"/>
  <c r="H16" i="87"/>
  <c r="K13" i="87"/>
  <c r="G13" i="87"/>
  <c r="L12" i="87"/>
  <c r="H12" i="87"/>
  <c r="K9" i="87"/>
  <c r="G9" i="87"/>
  <c r="L8" i="87"/>
  <c r="H8" i="87"/>
  <c r="K5" i="87"/>
  <c r="G5" i="87"/>
  <c r="L4" i="87"/>
  <c r="H4" i="87"/>
  <c r="K15" i="87"/>
  <c r="G7" i="87"/>
  <c r="H6" i="87"/>
  <c r="K3" i="87"/>
  <c r="M3" i="87" s="1"/>
  <c r="K19" i="87"/>
  <c r="L18" i="87"/>
  <c r="K14" i="87"/>
  <c r="L13" i="87"/>
  <c r="K10" i="87"/>
  <c r="K16" i="87"/>
  <c r="G16" i="87"/>
  <c r="L15" i="87"/>
  <c r="H15" i="87"/>
  <c r="K12" i="87"/>
  <c r="G12" i="87"/>
  <c r="L11" i="87"/>
  <c r="H11" i="87"/>
  <c r="K8" i="87"/>
  <c r="G8" i="87"/>
  <c r="L7" i="87"/>
  <c r="K4" i="87"/>
  <c r="G4" i="87"/>
  <c r="L15" i="84"/>
  <c r="H15" i="84"/>
  <c r="G18" i="84"/>
  <c r="H7" i="84"/>
  <c r="G5" i="84"/>
  <c r="K5" i="84"/>
  <c r="G13" i="83"/>
  <c r="H15" i="83"/>
  <c r="H5" i="83"/>
  <c r="G3" i="83"/>
  <c r="G9" i="83"/>
  <c r="K3" i="83"/>
  <c r="K17" i="83"/>
  <c r="L12" i="83"/>
  <c r="L8" i="83"/>
  <c r="L5" i="83"/>
  <c r="L12" i="82"/>
  <c r="G3" i="82"/>
  <c r="G17" i="82"/>
  <c r="H12" i="82"/>
  <c r="H8" i="82"/>
  <c r="H5" i="82"/>
  <c r="K9" i="82"/>
  <c r="L5" i="82"/>
  <c r="K3" i="82"/>
  <c r="H5" i="81"/>
  <c r="G3" i="81"/>
  <c r="L16" i="81"/>
  <c r="K3" i="81"/>
  <c r="L5" i="81"/>
  <c r="L12" i="81"/>
  <c r="L11" i="81"/>
  <c r="L16" i="86"/>
  <c r="L12" i="86"/>
  <c r="H7" i="86"/>
  <c r="G3" i="86"/>
  <c r="H5" i="86"/>
  <c r="K8" i="86"/>
  <c r="L5" i="86"/>
  <c r="M5" i="86" s="1"/>
  <c r="K3" i="86"/>
  <c r="G17" i="86"/>
  <c r="H16" i="86"/>
  <c r="G13" i="86"/>
  <c r="H12" i="86"/>
  <c r="K9" i="86"/>
  <c r="L8" i="86"/>
  <c r="K5" i="86"/>
  <c r="L4" i="86"/>
  <c r="H4" i="86"/>
  <c r="H19" i="86"/>
  <c r="G16" i="86"/>
  <c r="H15" i="86"/>
  <c r="G12" i="86"/>
  <c r="H11" i="86"/>
  <c r="G8" i="86"/>
  <c r="L7" i="86"/>
  <c r="K4" i="86"/>
  <c r="G4" i="86"/>
  <c r="H3" i="86"/>
  <c r="K19" i="86"/>
  <c r="G19" i="86"/>
  <c r="L18" i="86"/>
  <c r="H18" i="86"/>
  <c r="K15" i="86"/>
  <c r="G15" i="86"/>
  <c r="L14" i="86"/>
  <c r="H14" i="86"/>
  <c r="K11" i="86"/>
  <c r="G11" i="86"/>
  <c r="H10" i="86"/>
  <c r="K7" i="86"/>
  <c r="G7" i="86"/>
  <c r="L6" i="86"/>
  <c r="H6" i="86"/>
  <c r="K17" i="86"/>
  <c r="K13" i="86"/>
  <c r="H8" i="86"/>
  <c r="G5" i="86"/>
  <c r="I5" i="86" s="1"/>
  <c r="L19" i="86"/>
  <c r="K16" i="86"/>
  <c r="L15" i="86"/>
  <c r="M15" i="86" s="1"/>
  <c r="K12" i="86"/>
  <c r="L11" i="86"/>
  <c r="L3" i="86"/>
  <c r="K18" i="86"/>
  <c r="G18" i="86"/>
  <c r="L17" i="86"/>
  <c r="H17" i="86"/>
  <c r="I17" i="86" s="1"/>
  <c r="K14" i="86"/>
  <c r="G14" i="86"/>
  <c r="L13" i="86"/>
  <c r="H13" i="86"/>
  <c r="G10" i="86"/>
  <c r="L9" i="86"/>
  <c r="K6" i="86"/>
  <c r="G6" i="86"/>
  <c r="K7" i="84"/>
  <c r="G7" i="84"/>
  <c r="L6" i="84"/>
  <c r="H6" i="84"/>
  <c r="K15" i="84"/>
  <c r="G15" i="84"/>
  <c r="L10" i="84"/>
  <c r="H10" i="84"/>
  <c r="K6" i="84"/>
  <c r="L5" i="84"/>
  <c r="K10" i="84"/>
  <c r="G10" i="84"/>
  <c r="L8" i="84"/>
  <c r="H8" i="84"/>
  <c r="L18" i="84"/>
  <c r="M18" i="84" s="1"/>
  <c r="H18" i="84"/>
  <c r="I18" i="84" s="1"/>
  <c r="K8" i="84"/>
  <c r="G8" i="84"/>
  <c r="G17" i="83"/>
  <c r="K13" i="83"/>
  <c r="H12" i="83"/>
  <c r="K9" i="83"/>
  <c r="K5" i="83"/>
  <c r="G5" i="83"/>
  <c r="L4" i="83"/>
  <c r="H4" i="83"/>
  <c r="L19" i="83"/>
  <c r="H19" i="83"/>
  <c r="K16" i="83"/>
  <c r="G16" i="83"/>
  <c r="I16" i="83" s="1"/>
  <c r="L15" i="83"/>
  <c r="K12" i="83"/>
  <c r="G12" i="83"/>
  <c r="L11" i="83"/>
  <c r="H11" i="83"/>
  <c r="L7" i="83"/>
  <c r="H7" i="83"/>
  <c r="K4" i="83"/>
  <c r="G4" i="83"/>
  <c r="L3" i="83"/>
  <c r="H3" i="83"/>
  <c r="L16" i="83"/>
  <c r="K19" i="83"/>
  <c r="G19" i="83"/>
  <c r="L18" i="83"/>
  <c r="H18" i="83"/>
  <c r="K15" i="83"/>
  <c r="G15" i="83"/>
  <c r="I15" i="83" s="1"/>
  <c r="L14" i="83"/>
  <c r="H14" i="83"/>
  <c r="K11" i="83"/>
  <c r="G11" i="83"/>
  <c r="L10" i="83"/>
  <c r="H10" i="83"/>
  <c r="K7" i="83"/>
  <c r="G7" i="83"/>
  <c r="L6" i="83"/>
  <c r="H6" i="83"/>
  <c r="K18" i="83"/>
  <c r="G18" i="83"/>
  <c r="L17" i="83"/>
  <c r="M17" i="83" s="1"/>
  <c r="H17" i="83"/>
  <c r="I17" i="83" s="1"/>
  <c r="K14" i="83"/>
  <c r="G14" i="83"/>
  <c r="L13" i="83"/>
  <c r="H13" i="83"/>
  <c r="I13" i="83" s="1"/>
  <c r="K10" i="83"/>
  <c r="G10" i="83"/>
  <c r="L9" i="83"/>
  <c r="H9" i="83"/>
  <c r="K6" i="83"/>
  <c r="G6" i="83"/>
  <c r="L16" i="82"/>
  <c r="G13" i="82"/>
  <c r="G9" i="82"/>
  <c r="L4" i="82"/>
  <c r="L19" i="82"/>
  <c r="H19" i="82"/>
  <c r="K16" i="82"/>
  <c r="G16" i="82"/>
  <c r="L15" i="82"/>
  <c r="H15" i="82"/>
  <c r="K12" i="82"/>
  <c r="G12" i="82"/>
  <c r="L11" i="82"/>
  <c r="H11" i="82"/>
  <c r="K8" i="82"/>
  <c r="G8" i="82"/>
  <c r="L7" i="82"/>
  <c r="K4" i="82"/>
  <c r="G4" i="82"/>
  <c r="L3" i="82"/>
  <c r="H3" i="82"/>
  <c r="H16" i="82"/>
  <c r="K13" i="82"/>
  <c r="L8" i="82"/>
  <c r="G5" i="82"/>
  <c r="I5" i="82" s="1"/>
  <c r="K19" i="82"/>
  <c r="G19" i="82"/>
  <c r="L18" i="82"/>
  <c r="H18" i="82"/>
  <c r="K15" i="82"/>
  <c r="G15" i="82"/>
  <c r="L14" i="82"/>
  <c r="H14" i="82"/>
  <c r="K11" i="82"/>
  <c r="G11" i="82"/>
  <c r="L10" i="82"/>
  <c r="H10" i="82"/>
  <c r="K7" i="82"/>
  <c r="L6" i="82"/>
  <c r="H6" i="82"/>
  <c r="K5" i="82"/>
  <c r="H4" i="82"/>
  <c r="I4" i="82" s="1"/>
  <c r="K18" i="82"/>
  <c r="G18" i="82"/>
  <c r="L17" i="82"/>
  <c r="M17" i="82" s="1"/>
  <c r="H17" i="82"/>
  <c r="K14" i="82"/>
  <c r="G14" i="82"/>
  <c r="L13" i="82"/>
  <c r="H13" i="82"/>
  <c r="I13" i="82" s="1"/>
  <c r="K10" i="82"/>
  <c r="G10" i="82"/>
  <c r="L9" i="82"/>
  <c r="H9" i="82"/>
  <c r="K6" i="82"/>
  <c r="G6" i="82"/>
  <c r="G17" i="81"/>
  <c r="H16" i="81"/>
  <c r="G13" i="81"/>
  <c r="H12" i="81"/>
  <c r="G9" i="81"/>
  <c r="H8" i="81"/>
  <c r="K5" i="81"/>
  <c r="L4" i="81"/>
  <c r="H19" i="81"/>
  <c r="K16" i="81"/>
  <c r="M16" i="81" s="1"/>
  <c r="L15" i="81"/>
  <c r="G12" i="81"/>
  <c r="H11" i="81"/>
  <c r="K8" i="81"/>
  <c r="L7" i="81"/>
  <c r="G4" i="81"/>
  <c r="H3" i="81"/>
  <c r="K19" i="81"/>
  <c r="G19" i="81"/>
  <c r="L18" i="81"/>
  <c r="H18" i="81"/>
  <c r="K15" i="81"/>
  <c r="G15" i="81"/>
  <c r="L14" i="81"/>
  <c r="H14" i="81"/>
  <c r="K11" i="81"/>
  <c r="G11" i="81"/>
  <c r="L10" i="81"/>
  <c r="H10" i="81"/>
  <c r="K7" i="81"/>
  <c r="G7" i="81"/>
  <c r="L6" i="81"/>
  <c r="H6" i="81"/>
  <c r="I5" i="81"/>
  <c r="K17" i="81"/>
  <c r="K13" i="81"/>
  <c r="K9" i="81"/>
  <c r="L8" i="81"/>
  <c r="G5" i="81"/>
  <c r="H4" i="81"/>
  <c r="L19" i="81"/>
  <c r="G16" i="81"/>
  <c r="H15" i="81"/>
  <c r="K12" i="81"/>
  <c r="M12" i="81" s="1"/>
  <c r="G8" i="81"/>
  <c r="H7" i="81"/>
  <c r="K4" i="81"/>
  <c r="L3" i="81"/>
  <c r="K18" i="81"/>
  <c r="G18" i="81"/>
  <c r="L17" i="81"/>
  <c r="H17" i="81"/>
  <c r="K14" i="81"/>
  <c r="M14" i="81" s="1"/>
  <c r="G14" i="81"/>
  <c r="L13" i="81"/>
  <c r="H13" i="81"/>
  <c r="K10" i="81"/>
  <c r="G10" i="81"/>
  <c r="L9" i="81"/>
  <c r="H9" i="81"/>
  <c r="K6" i="81"/>
  <c r="G6" i="81"/>
  <c r="K18" i="80"/>
  <c r="G18" i="80"/>
  <c r="L16" i="80"/>
  <c r="H16" i="80"/>
  <c r="K13" i="80"/>
  <c r="G13" i="80"/>
  <c r="L12" i="80"/>
  <c r="H12" i="80"/>
  <c r="K9" i="80"/>
  <c r="G9" i="80"/>
  <c r="L8" i="80"/>
  <c r="H8" i="80"/>
  <c r="K5" i="80"/>
  <c r="G5" i="80"/>
  <c r="L4" i="80"/>
  <c r="H4" i="80"/>
  <c r="K16" i="80"/>
  <c r="G16" i="80"/>
  <c r="L15" i="80"/>
  <c r="H15" i="80"/>
  <c r="K12" i="80"/>
  <c r="G12" i="80"/>
  <c r="L11" i="80"/>
  <c r="H11" i="80"/>
  <c r="K8" i="80"/>
  <c r="G8" i="80"/>
  <c r="L7" i="80"/>
  <c r="H7" i="80"/>
  <c r="K4" i="80"/>
  <c r="G4" i="80"/>
  <c r="L3" i="80"/>
  <c r="H3" i="80"/>
  <c r="K15" i="80"/>
  <c r="G15" i="80"/>
  <c r="L14" i="80"/>
  <c r="H14" i="80"/>
  <c r="K11" i="80"/>
  <c r="G11" i="80"/>
  <c r="L10" i="80"/>
  <c r="H10" i="80"/>
  <c r="K7" i="80"/>
  <c r="G7" i="80"/>
  <c r="L6" i="80"/>
  <c r="K3" i="80"/>
  <c r="G3" i="80"/>
  <c r="K19" i="80"/>
  <c r="M19" i="80" s="1"/>
  <c r="G19" i="80"/>
  <c r="I19" i="80" s="1"/>
  <c r="L18" i="80"/>
  <c r="H18" i="80"/>
  <c r="K14" i="80"/>
  <c r="G14" i="80"/>
  <c r="L13" i="80"/>
  <c r="H13" i="80"/>
  <c r="K10" i="80"/>
  <c r="G10" i="80"/>
  <c r="L9" i="80"/>
  <c r="M9" i="80" s="1"/>
  <c r="H9" i="80"/>
  <c r="I9" i="80" s="1"/>
  <c r="K6" i="80"/>
  <c r="L5" i="80"/>
  <c r="H5" i="80"/>
  <c r="J5" i="79"/>
  <c r="J9" i="79"/>
  <c r="J10" i="79"/>
  <c r="J12" i="79"/>
  <c r="J17" i="79"/>
  <c r="J18" i="79"/>
  <c r="J4" i="79"/>
  <c r="F4" i="79"/>
  <c r="F5" i="79"/>
  <c r="F6" i="79"/>
  <c r="F7" i="79"/>
  <c r="F8" i="79"/>
  <c r="F9" i="79"/>
  <c r="H5" i="79" s="1"/>
  <c r="F10" i="79"/>
  <c r="F11" i="79"/>
  <c r="F12" i="79"/>
  <c r="F13" i="79"/>
  <c r="F14" i="79"/>
  <c r="F15" i="79"/>
  <c r="F16" i="79"/>
  <c r="F17" i="79"/>
  <c r="F18" i="79"/>
  <c r="F19" i="79"/>
  <c r="J12" i="78"/>
  <c r="J4" i="78"/>
  <c r="J6" i="78"/>
  <c r="J7" i="78"/>
  <c r="J10" i="78"/>
  <c r="J11" i="78"/>
  <c r="J13" i="78"/>
  <c r="J14" i="78"/>
  <c r="J15" i="78"/>
  <c r="J16" i="78"/>
  <c r="J19" i="78"/>
  <c r="F4" i="78"/>
  <c r="F5" i="78"/>
  <c r="F6" i="78"/>
  <c r="F7" i="78"/>
  <c r="F8" i="78"/>
  <c r="F9" i="78"/>
  <c r="F10" i="78"/>
  <c r="F11" i="78"/>
  <c r="F12" i="78"/>
  <c r="F13" i="78"/>
  <c r="F14" i="78"/>
  <c r="F15" i="78"/>
  <c r="F16" i="78"/>
  <c r="F17" i="78"/>
  <c r="F18" i="78"/>
  <c r="F19" i="78"/>
  <c r="F3" i="78"/>
  <c r="J3" i="78"/>
  <c r="F4" i="77"/>
  <c r="M4" i="131" l="1"/>
  <c r="I7" i="131"/>
  <c r="I3" i="131"/>
  <c r="I14" i="131"/>
  <c r="M5" i="131"/>
  <c r="I9" i="130"/>
  <c r="M13" i="130"/>
  <c r="I3" i="130"/>
  <c r="I12" i="130"/>
  <c r="M12" i="130"/>
  <c r="N12" i="130" s="1"/>
  <c r="I18" i="130"/>
  <c r="M18" i="130"/>
  <c r="I6" i="130"/>
  <c r="I4" i="130"/>
  <c r="I5" i="130"/>
  <c r="M7" i="127"/>
  <c r="M16" i="127"/>
  <c r="M5" i="127"/>
  <c r="M5" i="125"/>
  <c r="M15" i="125"/>
  <c r="M19" i="125"/>
  <c r="M3" i="124"/>
  <c r="I18" i="124"/>
  <c r="M18" i="124"/>
  <c r="I3" i="122"/>
  <c r="I7" i="122"/>
  <c r="M13" i="121"/>
  <c r="I7" i="121"/>
  <c r="M3" i="120"/>
  <c r="I9" i="120"/>
  <c r="M5" i="118"/>
  <c r="M19" i="118"/>
  <c r="N19" i="118" s="1"/>
  <c r="M3" i="118"/>
  <c r="I13" i="116"/>
  <c r="I18" i="116"/>
  <c r="I19" i="116"/>
  <c r="I8" i="115"/>
  <c r="M15" i="114"/>
  <c r="I8" i="114"/>
  <c r="I6" i="114"/>
  <c r="I12" i="114"/>
  <c r="I15" i="114"/>
  <c r="I10" i="114"/>
  <c r="I3" i="114"/>
  <c r="I16" i="114"/>
  <c r="I14" i="114"/>
  <c r="I19" i="109"/>
  <c r="M10" i="109"/>
  <c r="M14" i="109"/>
  <c r="I4" i="109"/>
  <c r="M3" i="108"/>
  <c r="I4" i="106"/>
  <c r="I8" i="106"/>
  <c r="I13" i="102"/>
  <c r="I17" i="101"/>
  <c r="I8" i="101"/>
  <c r="M4" i="100"/>
  <c r="M19" i="100"/>
  <c r="I6" i="98"/>
  <c r="M10" i="98"/>
  <c r="I12" i="98"/>
  <c r="I5" i="98"/>
  <c r="M3" i="97"/>
  <c r="M13" i="96"/>
  <c r="I18" i="96"/>
  <c r="N18" i="96" s="1"/>
  <c r="M9" i="95"/>
  <c r="M7" i="94"/>
  <c r="I11" i="94"/>
  <c r="M3" i="94"/>
  <c r="M8" i="93"/>
  <c r="I15" i="92"/>
  <c r="I7" i="91"/>
  <c r="M3" i="90"/>
  <c r="N3" i="90" s="1"/>
  <c r="I14" i="90"/>
  <c r="M18" i="88"/>
  <c r="M8" i="88"/>
  <c r="M3" i="88"/>
  <c r="I16" i="88"/>
  <c r="M19" i="87"/>
  <c r="M14" i="87"/>
  <c r="N19" i="87"/>
  <c r="M12" i="87"/>
  <c r="M15" i="87"/>
  <c r="I15" i="84"/>
  <c r="I5" i="84"/>
  <c r="I17" i="82"/>
  <c r="M8" i="82"/>
  <c r="I3" i="81"/>
  <c r="M17" i="81"/>
  <c r="I13" i="80"/>
  <c r="M13" i="80"/>
  <c r="I11" i="80"/>
  <c r="G3" i="79"/>
  <c r="H8" i="78"/>
  <c r="L18" i="78"/>
  <c r="K18" i="78"/>
  <c r="M18" i="78" s="1"/>
  <c r="H7" i="78"/>
  <c r="L19" i="78"/>
  <c r="I8" i="86"/>
  <c r="I13" i="86"/>
  <c r="I11" i="90"/>
  <c r="I13" i="90"/>
  <c r="I14" i="78"/>
  <c r="M4" i="78"/>
  <c r="I15" i="78"/>
  <c r="I4" i="93"/>
  <c r="N6" i="115"/>
  <c r="G6" i="78"/>
  <c r="H6" i="78"/>
  <c r="K17" i="78"/>
  <c r="L17" i="78"/>
  <c r="M17" i="78" s="1"/>
  <c r="G19" i="79"/>
  <c r="H19" i="79"/>
  <c r="M12" i="86"/>
  <c r="M15" i="96"/>
  <c r="N15" i="96" s="1"/>
  <c r="I5" i="106"/>
  <c r="M6" i="118"/>
  <c r="M7" i="124"/>
  <c r="H4" i="79"/>
  <c r="M19" i="93"/>
  <c r="H17" i="79"/>
  <c r="I3" i="88"/>
  <c r="N3" i="88" s="1"/>
  <c r="G5" i="78"/>
  <c r="G17" i="79"/>
  <c r="G19" i="78"/>
  <c r="H19" i="78"/>
  <c r="K13" i="78"/>
  <c r="L14" i="78"/>
  <c r="M14" i="78" s="1"/>
  <c r="N14" i="78" s="1"/>
  <c r="G16" i="79"/>
  <c r="H16" i="79"/>
  <c r="M18" i="80"/>
  <c r="I7" i="81"/>
  <c r="I16" i="82"/>
  <c r="M4" i="88"/>
  <c r="I7" i="89"/>
  <c r="I12" i="106"/>
  <c r="N7" i="121"/>
  <c r="H18" i="79"/>
  <c r="I5" i="89"/>
  <c r="G18" i="78"/>
  <c r="H18" i="78"/>
  <c r="I18" i="78" s="1"/>
  <c r="K12" i="78"/>
  <c r="L13" i="78"/>
  <c r="G15" i="79"/>
  <c r="H15" i="79"/>
  <c r="I3" i="82"/>
  <c r="I13" i="94"/>
  <c r="M19" i="114"/>
  <c r="I11" i="124"/>
  <c r="M12" i="124"/>
  <c r="I4" i="127"/>
  <c r="H17" i="78"/>
  <c r="I17" i="78" s="1"/>
  <c r="K11" i="78"/>
  <c r="L12" i="78"/>
  <c r="G14" i="79"/>
  <c r="H14" i="79"/>
  <c r="I9" i="101"/>
  <c r="I6" i="102"/>
  <c r="K14" i="78"/>
  <c r="G13" i="79"/>
  <c r="H13" i="79"/>
  <c r="I3" i="95"/>
  <c r="I12" i="100"/>
  <c r="M3" i="106"/>
  <c r="H5" i="78"/>
  <c r="I5" i="78" s="1"/>
  <c r="L15" i="78"/>
  <c r="G17" i="78"/>
  <c r="G16" i="78"/>
  <c r="G15" i="78"/>
  <c r="H15" i="78"/>
  <c r="K9" i="78"/>
  <c r="L10" i="78"/>
  <c r="G12" i="79"/>
  <c r="I12" i="79" s="1"/>
  <c r="H12" i="79"/>
  <c r="I5" i="80"/>
  <c r="M13" i="86"/>
  <c r="N13" i="86" s="1"/>
  <c r="M19" i="88"/>
  <c r="I11" i="93"/>
  <c r="M7" i="98"/>
  <c r="I12" i="101"/>
  <c r="I3" i="103"/>
  <c r="M16" i="109"/>
  <c r="M8" i="111"/>
  <c r="I14" i="112"/>
  <c r="N18" i="121"/>
  <c r="I18" i="125"/>
  <c r="N18" i="125" s="1"/>
  <c r="I19" i="131"/>
  <c r="M7" i="131"/>
  <c r="N7" i="131" s="1"/>
  <c r="I16" i="90"/>
  <c r="G14" i="78"/>
  <c r="K8" i="78"/>
  <c r="G11" i="79"/>
  <c r="H11" i="79"/>
  <c r="M5" i="80"/>
  <c r="I9" i="103"/>
  <c r="I13" i="106"/>
  <c r="I18" i="108"/>
  <c r="I17" i="112"/>
  <c r="N5" i="114"/>
  <c r="I15" i="124"/>
  <c r="M18" i="125"/>
  <c r="I8" i="130"/>
  <c r="K16" i="78"/>
  <c r="H4" i="78"/>
  <c r="L9" i="78"/>
  <c r="G13" i="78"/>
  <c r="H13" i="78"/>
  <c r="I13" i="78" s="1"/>
  <c r="K7" i="78"/>
  <c r="L8" i="78"/>
  <c r="M8" i="78" s="1"/>
  <c r="G10" i="79"/>
  <c r="H10" i="79"/>
  <c r="I13" i="81"/>
  <c r="I4" i="81"/>
  <c r="I8" i="82"/>
  <c r="M3" i="83"/>
  <c r="I5" i="83"/>
  <c r="I9" i="98"/>
  <c r="I10" i="102"/>
  <c r="I4" i="103"/>
  <c r="M12" i="114"/>
  <c r="M9" i="114"/>
  <c r="N9" i="114" s="1"/>
  <c r="I11" i="115"/>
  <c r="I3" i="115"/>
  <c r="M12" i="118"/>
  <c r="I4" i="124"/>
  <c r="I7" i="127"/>
  <c r="N7" i="127" s="1"/>
  <c r="I11" i="130"/>
  <c r="N11" i="130" s="1"/>
  <c r="M3" i="131"/>
  <c r="N3" i="131" s="1"/>
  <c r="G18" i="79"/>
  <c r="H14" i="78"/>
  <c r="G12" i="78"/>
  <c r="H12" i="78"/>
  <c r="K6" i="78"/>
  <c r="L7" i="78"/>
  <c r="G9" i="79"/>
  <c r="H9" i="79"/>
  <c r="M5" i="81"/>
  <c r="I6" i="87"/>
  <c r="I18" i="90"/>
  <c r="I13" i="95"/>
  <c r="I17" i="97"/>
  <c r="N17" i="97" s="1"/>
  <c r="I15" i="100"/>
  <c r="I16" i="100"/>
  <c r="M10" i="102"/>
  <c r="N10" i="102" s="1"/>
  <c r="M5" i="102"/>
  <c r="M13" i="114"/>
  <c r="N13" i="114" s="1"/>
  <c r="I16" i="121"/>
  <c r="I3" i="125"/>
  <c r="I6" i="131"/>
  <c r="G4" i="79"/>
  <c r="L16" i="78"/>
  <c r="M16" i="78" s="1"/>
  <c r="G11" i="78"/>
  <c r="H11" i="78"/>
  <c r="K5" i="78"/>
  <c r="L6" i="78"/>
  <c r="G8" i="79"/>
  <c r="H8" i="79"/>
  <c r="M8" i="87"/>
  <c r="I7" i="87"/>
  <c r="I14" i="88"/>
  <c r="M15" i="91"/>
  <c r="M13" i="95"/>
  <c r="I8" i="95"/>
  <c r="I11" i="98"/>
  <c r="M5" i="98"/>
  <c r="N5" i="98" s="1"/>
  <c r="I18" i="102"/>
  <c r="N18" i="102" s="1"/>
  <c r="M4" i="111"/>
  <c r="M4" i="114"/>
  <c r="M17" i="114"/>
  <c r="N17" i="114" s="1"/>
  <c r="M6" i="114"/>
  <c r="N6" i="114" s="1"/>
  <c r="I17" i="115"/>
  <c r="M11" i="131"/>
  <c r="N11" i="131" s="1"/>
  <c r="G7" i="78"/>
  <c r="I7" i="78" s="1"/>
  <c r="L11" i="78"/>
  <c r="G10" i="78"/>
  <c r="K4" i="78"/>
  <c r="L5" i="78"/>
  <c r="G7" i="79"/>
  <c r="H7" i="79"/>
  <c r="M15" i="84"/>
  <c r="I11" i="87"/>
  <c r="I10" i="88"/>
  <c r="I18" i="100"/>
  <c r="M18" i="100"/>
  <c r="M5" i="111"/>
  <c r="N13" i="111"/>
  <c r="I3" i="111"/>
  <c r="M10" i="114"/>
  <c r="N10" i="114" s="1"/>
  <c r="I5" i="124"/>
  <c r="N5" i="124" s="1"/>
  <c r="N5" i="127"/>
  <c r="G4" i="78"/>
  <c r="M16" i="86"/>
  <c r="M11" i="125"/>
  <c r="K10" i="78"/>
  <c r="H10" i="78"/>
  <c r="I10" i="78" s="1"/>
  <c r="G9" i="78"/>
  <c r="H9" i="78"/>
  <c r="K15" i="78"/>
  <c r="L4" i="78"/>
  <c r="G6" i="79"/>
  <c r="H6" i="79"/>
  <c r="M11" i="87"/>
  <c r="M10" i="88"/>
  <c r="I6" i="88"/>
  <c r="M8" i="98"/>
  <c r="N8" i="98" s="1"/>
  <c r="I15" i="109"/>
  <c r="M6" i="111"/>
  <c r="N6" i="111" s="1"/>
  <c r="M14" i="114"/>
  <c r="N14" i="114" s="1"/>
  <c r="M7" i="114"/>
  <c r="I5" i="116"/>
  <c r="I16" i="120"/>
  <c r="I16" i="130"/>
  <c r="I13" i="130"/>
  <c r="N13" i="130" s="1"/>
  <c r="I5" i="131"/>
  <c r="I18" i="80"/>
  <c r="H16" i="78"/>
  <c r="I16" i="78" s="1"/>
  <c r="G8" i="78"/>
  <c r="I8" i="78" s="1"/>
  <c r="K19" i="78"/>
  <c r="M19" i="78" s="1"/>
  <c r="G5" i="79"/>
  <c r="I5" i="79" s="1"/>
  <c r="M12" i="82"/>
  <c r="M15" i="88"/>
  <c r="M11" i="88"/>
  <c r="N11" i="88" s="1"/>
  <c r="I5" i="92"/>
  <c r="I18" i="93"/>
  <c r="I12" i="95"/>
  <c r="I5" i="97"/>
  <c r="M9" i="98"/>
  <c r="I7" i="109"/>
  <c r="N7" i="109" s="1"/>
  <c r="M18" i="112"/>
  <c r="M18" i="114"/>
  <c r="I3" i="118"/>
  <c r="N3" i="118" s="1"/>
  <c r="I5" i="118"/>
  <c r="I8" i="120"/>
  <c r="M16" i="130"/>
  <c r="I16" i="131"/>
  <c r="M3" i="100"/>
  <c r="N3" i="100" s="1"/>
  <c r="N19" i="100"/>
  <c r="I3" i="91"/>
  <c r="I6" i="91"/>
  <c r="I14" i="91"/>
  <c r="M7" i="89"/>
  <c r="M8" i="114"/>
  <c r="N8" i="114" s="1"/>
  <c r="N12" i="114"/>
  <c r="I19" i="114"/>
  <c r="M11" i="114"/>
  <c r="I4" i="114"/>
  <c r="N4" i="114" s="1"/>
  <c r="N18" i="114"/>
  <c r="I12" i="131"/>
  <c r="I11" i="131"/>
  <c r="M16" i="131"/>
  <c r="M8" i="131"/>
  <c r="N8" i="131" s="1"/>
  <c r="M5" i="130"/>
  <c r="I14" i="130"/>
  <c r="M19" i="130"/>
  <c r="M3" i="130"/>
  <c r="N3" i="130" s="1"/>
  <c r="M17" i="130"/>
  <c r="N17" i="130" s="1"/>
  <c r="M14" i="130"/>
  <c r="M4" i="130"/>
  <c r="N4" i="130" s="1"/>
  <c r="M8" i="130"/>
  <c r="N8" i="130" s="1"/>
  <c r="M15" i="128"/>
  <c r="I3" i="128"/>
  <c r="M3" i="128"/>
  <c r="I15" i="128"/>
  <c r="M12" i="128"/>
  <c r="M9" i="128"/>
  <c r="M3" i="127"/>
  <c r="N3" i="127" s="1"/>
  <c r="I12" i="127"/>
  <c r="N15" i="127"/>
  <c r="I6" i="127"/>
  <c r="I10" i="127"/>
  <c r="I14" i="127"/>
  <c r="I18" i="127"/>
  <c r="I11" i="127"/>
  <c r="M11" i="127"/>
  <c r="I8" i="127"/>
  <c r="N8" i="127" s="1"/>
  <c r="M4" i="127"/>
  <c r="N4" i="127" s="1"/>
  <c r="M12" i="127"/>
  <c r="M13" i="131"/>
  <c r="M6" i="131"/>
  <c r="N6" i="131" s="1"/>
  <c r="M10" i="131"/>
  <c r="N10" i="131" s="1"/>
  <c r="M14" i="131"/>
  <c r="N14" i="131" s="1"/>
  <c r="M18" i="131"/>
  <c r="M15" i="131"/>
  <c r="I4" i="131"/>
  <c r="N4" i="131" s="1"/>
  <c r="M17" i="131"/>
  <c r="I13" i="131"/>
  <c r="I18" i="131"/>
  <c r="I15" i="131"/>
  <c r="M9" i="131"/>
  <c r="M19" i="131"/>
  <c r="N19" i="131" s="1"/>
  <c r="I9" i="131"/>
  <c r="N12" i="131"/>
  <c r="I17" i="131"/>
  <c r="N14" i="130"/>
  <c r="N19" i="130"/>
  <c r="N6" i="130"/>
  <c r="N15" i="130"/>
  <c r="N7" i="130"/>
  <c r="M10" i="130"/>
  <c r="N9" i="130"/>
  <c r="I10" i="130"/>
  <c r="N18" i="130"/>
  <c r="I11" i="128"/>
  <c r="I12" i="128"/>
  <c r="I7" i="128"/>
  <c r="M11" i="128"/>
  <c r="I9" i="128"/>
  <c r="M7" i="128"/>
  <c r="M6" i="127"/>
  <c r="M10" i="127"/>
  <c r="M14" i="127"/>
  <c r="M18" i="127"/>
  <c r="I19" i="127"/>
  <c r="N19" i="127" s="1"/>
  <c r="I16" i="127"/>
  <c r="N16" i="127" s="1"/>
  <c r="M9" i="127"/>
  <c r="I9" i="127"/>
  <c r="I13" i="127"/>
  <c r="M13" i="127"/>
  <c r="M17" i="127"/>
  <c r="N17" i="127" s="1"/>
  <c r="I10" i="125"/>
  <c r="M13" i="125"/>
  <c r="M3" i="125"/>
  <c r="I5" i="125"/>
  <c r="N5" i="125" s="1"/>
  <c r="M10" i="125"/>
  <c r="I19" i="125"/>
  <c r="N19" i="125" s="1"/>
  <c r="I6" i="125"/>
  <c r="N6" i="125" s="1"/>
  <c r="I14" i="125"/>
  <c r="M7" i="125"/>
  <c r="M12" i="125"/>
  <c r="M16" i="125"/>
  <c r="I8" i="125"/>
  <c r="M8" i="125"/>
  <c r="I13" i="124"/>
  <c r="M13" i="124"/>
  <c r="M14" i="124"/>
  <c r="M19" i="124"/>
  <c r="N19" i="124" s="1"/>
  <c r="M8" i="124"/>
  <c r="N8" i="124" s="1"/>
  <c r="M15" i="122"/>
  <c r="N15" i="122" s="1"/>
  <c r="M3" i="122"/>
  <c r="N3" i="122" s="1"/>
  <c r="I3" i="121"/>
  <c r="I5" i="121"/>
  <c r="M6" i="121"/>
  <c r="M11" i="121"/>
  <c r="M15" i="121"/>
  <c r="M8" i="121"/>
  <c r="I13" i="121"/>
  <c r="N13" i="121" s="1"/>
  <c r="M5" i="121"/>
  <c r="N5" i="121" s="1"/>
  <c r="M16" i="121"/>
  <c r="N16" i="121" s="1"/>
  <c r="I8" i="121"/>
  <c r="N8" i="121" s="1"/>
  <c r="M3" i="121"/>
  <c r="N3" i="121" s="1"/>
  <c r="M4" i="125"/>
  <c r="I11" i="125"/>
  <c r="I15" i="125"/>
  <c r="N15" i="125" s="1"/>
  <c r="I7" i="125"/>
  <c r="I12" i="125"/>
  <c r="I16" i="125"/>
  <c r="I4" i="125"/>
  <c r="I13" i="125"/>
  <c r="M14" i="125"/>
  <c r="N3" i="124"/>
  <c r="M6" i="124"/>
  <c r="N6" i="124" s="1"/>
  <c r="M11" i="124"/>
  <c r="N11" i="124" s="1"/>
  <c r="M15" i="124"/>
  <c r="I10" i="124"/>
  <c r="I14" i="124"/>
  <c r="I7" i="124"/>
  <c r="N7" i="124" s="1"/>
  <c r="I12" i="124"/>
  <c r="I16" i="124"/>
  <c r="N16" i="124" s="1"/>
  <c r="M10" i="124"/>
  <c r="M4" i="124"/>
  <c r="N18" i="124"/>
  <c r="I11" i="122"/>
  <c r="N11" i="122" s="1"/>
  <c r="M7" i="122"/>
  <c r="N7" i="122" s="1"/>
  <c r="N19" i="121"/>
  <c r="M10" i="121"/>
  <c r="M4" i="121"/>
  <c r="I6" i="121"/>
  <c r="N6" i="121" s="1"/>
  <c r="I11" i="121"/>
  <c r="I15" i="121"/>
  <c r="I14" i="121"/>
  <c r="I12" i="121"/>
  <c r="I10" i="121"/>
  <c r="I4" i="121"/>
  <c r="M14" i="121"/>
  <c r="M12" i="121"/>
  <c r="I13" i="120"/>
  <c r="I17" i="120"/>
  <c r="M13" i="120"/>
  <c r="N13" i="120" s="1"/>
  <c r="M19" i="120"/>
  <c r="I14" i="120"/>
  <c r="I3" i="120"/>
  <c r="N3" i="120" s="1"/>
  <c r="M7" i="120"/>
  <c r="I5" i="120"/>
  <c r="N5" i="120" s="1"/>
  <c r="M9" i="120"/>
  <c r="N9" i="120" s="1"/>
  <c r="M17" i="120"/>
  <c r="I12" i="120"/>
  <c r="I10" i="120"/>
  <c r="N10" i="120" s="1"/>
  <c r="I18" i="120"/>
  <c r="M5" i="120"/>
  <c r="M8" i="120"/>
  <c r="N8" i="120" s="1"/>
  <c r="M6" i="120"/>
  <c r="N6" i="120" s="1"/>
  <c r="M14" i="120"/>
  <c r="N14" i="120" s="1"/>
  <c r="M18" i="120"/>
  <c r="I15" i="120"/>
  <c r="M16" i="120"/>
  <c r="N16" i="120" s="1"/>
  <c r="I19" i="120"/>
  <c r="I11" i="120"/>
  <c r="M4" i="120"/>
  <c r="M11" i="120"/>
  <c r="M15" i="120"/>
  <c r="I7" i="120"/>
  <c r="I4" i="120"/>
  <c r="M12" i="120"/>
  <c r="I6" i="118"/>
  <c r="N6" i="118" s="1"/>
  <c r="I18" i="118"/>
  <c r="I4" i="118"/>
  <c r="I8" i="118"/>
  <c r="I14" i="118"/>
  <c r="I17" i="118"/>
  <c r="M8" i="118"/>
  <c r="I10" i="118"/>
  <c r="N5" i="118"/>
  <c r="M17" i="118"/>
  <c r="M10" i="118"/>
  <c r="M14" i="118"/>
  <c r="M18" i="118"/>
  <c r="M15" i="118"/>
  <c r="M4" i="118"/>
  <c r="I12" i="118"/>
  <c r="N12" i="118" s="1"/>
  <c r="N9" i="118"/>
  <c r="N13" i="118"/>
  <c r="M7" i="118"/>
  <c r="N7" i="118" s="1"/>
  <c r="I11" i="118"/>
  <c r="M11" i="118"/>
  <c r="I15" i="118"/>
  <c r="M16" i="118"/>
  <c r="N16" i="118" s="1"/>
  <c r="I17" i="116"/>
  <c r="I4" i="116"/>
  <c r="I8" i="116"/>
  <c r="I12" i="116"/>
  <c r="I16" i="116"/>
  <c r="M18" i="116"/>
  <c r="N18" i="116" s="1"/>
  <c r="M8" i="116"/>
  <c r="N8" i="116" s="1"/>
  <c r="M4" i="116"/>
  <c r="M10" i="116"/>
  <c r="M16" i="116"/>
  <c r="N16" i="116" s="1"/>
  <c r="N3" i="116"/>
  <c r="M15" i="116"/>
  <c r="I6" i="116"/>
  <c r="I10" i="116"/>
  <c r="I14" i="116"/>
  <c r="N19" i="116"/>
  <c r="M11" i="116"/>
  <c r="M6" i="116"/>
  <c r="M13" i="116"/>
  <c r="N13" i="116" s="1"/>
  <c r="M12" i="116"/>
  <c r="M9" i="116"/>
  <c r="N9" i="116" s="1"/>
  <c r="I7" i="116"/>
  <c r="I11" i="116"/>
  <c r="I15" i="116"/>
  <c r="M17" i="116"/>
  <c r="M7" i="116"/>
  <c r="M14" i="116"/>
  <c r="M5" i="116"/>
  <c r="N5" i="116" s="1"/>
  <c r="M15" i="115"/>
  <c r="M3" i="115"/>
  <c r="I15" i="115"/>
  <c r="N15" i="115" s="1"/>
  <c r="I13" i="115"/>
  <c r="I16" i="115"/>
  <c r="I7" i="115"/>
  <c r="M11" i="115"/>
  <c r="N11" i="115" s="1"/>
  <c r="M19" i="115"/>
  <c r="I12" i="115"/>
  <c r="M12" i="115"/>
  <c r="M16" i="115"/>
  <c r="M7" i="115"/>
  <c r="M14" i="115"/>
  <c r="M17" i="115"/>
  <c r="I5" i="115"/>
  <c r="N5" i="115" s="1"/>
  <c r="I14" i="115"/>
  <c r="M13" i="115"/>
  <c r="M9" i="115"/>
  <c r="M8" i="115"/>
  <c r="N8" i="115" s="1"/>
  <c r="M18" i="115"/>
  <c r="M10" i="115"/>
  <c r="M4" i="115"/>
  <c r="N4" i="115" s="1"/>
  <c r="I18" i="115"/>
  <c r="I10" i="115"/>
  <c r="I9" i="115"/>
  <c r="I19" i="115"/>
  <c r="M3" i="114"/>
  <c r="M16" i="114"/>
  <c r="N16" i="114" s="1"/>
  <c r="N15" i="114"/>
  <c r="N7" i="114"/>
  <c r="N11" i="114"/>
  <c r="N3" i="114"/>
  <c r="M10" i="112"/>
  <c r="N10" i="112" s="1"/>
  <c r="M14" i="112"/>
  <c r="I6" i="112"/>
  <c r="I8" i="112"/>
  <c r="I3" i="112"/>
  <c r="N3" i="112" s="1"/>
  <c r="I19" i="112"/>
  <c r="I4" i="112"/>
  <c r="I12" i="112"/>
  <c r="I5" i="112"/>
  <c r="N5" i="112" s="1"/>
  <c r="M16" i="112"/>
  <c r="N16" i="112" s="1"/>
  <c r="I11" i="112"/>
  <c r="M7" i="112"/>
  <c r="M15" i="112"/>
  <c r="M6" i="112"/>
  <c r="N6" i="112" s="1"/>
  <c r="M17" i="112"/>
  <c r="I7" i="112"/>
  <c r="M13" i="112"/>
  <c r="N13" i="112" s="1"/>
  <c r="M19" i="112"/>
  <c r="N19" i="112" s="1"/>
  <c r="M14" i="111"/>
  <c r="M11" i="111"/>
  <c r="M16" i="111"/>
  <c r="I9" i="111"/>
  <c r="I6" i="111"/>
  <c r="I7" i="111"/>
  <c r="M17" i="111"/>
  <c r="I14" i="111"/>
  <c r="M19" i="111"/>
  <c r="I5" i="111"/>
  <c r="M15" i="111"/>
  <c r="I12" i="111"/>
  <c r="I15" i="111"/>
  <c r="N12" i="112"/>
  <c r="N15" i="112"/>
  <c r="M8" i="112"/>
  <c r="I18" i="112"/>
  <c r="N18" i="112" s="1"/>
  <c r="I9" i="112"/>
  <c r="N9" i="112" s="1"/>
  <c r="M4" i="112"/>
  <c r="M11" i="112"/>
  <c r="N4" i="111"/>
  <c r="M9" i="111"/>
  <c r="I16" i="111"/>
  <c r="N3" i="111"/>
  <c r="I18" i="111"/>
  <c r="N18" i="111" s="1"/>
  <c r="M10" i="111"/>
  <c r="I10" i="111"/>
  <c r="I17" i="111"/>
  <c r="N8" i="111"/>
  <c r="I19" i="111"/>
  <c r="N7" i="111"/>
  <c r="M12" i="111"/>
  <c r="I11" i="111"/>
  <c r="I9" i="109"/>
  <c r="M6" i="109"/>
  <c r="I8" i="109"/>
  <c r="M4" i="109"/>
  <c r="N4" i="109" s="1"/>
  <c r="M3" i="109"/>
  <c r="N3" i="109" s="1"/>
  <c r="I17" i="109"/>
  <c r="I6" i="109"/>
  <c r="I16" i="109"/>
  <c r="N16" i="109" s="1"/>
  <c r="M19" i="109"/>
  <c r="N19" i="109" s="1"/>
  <c r="M8" i="109"/>
  <c r="I5" i="109"/>
  <c r="M12" i="109"/>
  <c r="N12" i="109" s="1"/>
  <c r="I13" i="109"/>
  <c r="M11" i="109"/>
  <c r="N11" i="109" s="1"/>
  <c r="M13" i="109"/>
  <c r="M17" i="109"/>
  <c r="M15" i="108"/>
  <c r="M18" i="108"/>
  <c r="N18" i="108" s="1"/>
  <c r="I7" i="108"/>
  <c r="M11" i="108"/>
  <c r="M19" i="108"/>
  <c r="N19" i="108" s="1"/>
  <c r="M14" i="108"/>
  <c r="I6" i="108"/>
  <c r="I3" i="108"/>
  <c r="N3" i="108" s="1"/>
  <c r="I15" i="108"/>
  <c r="M13" i="108"/>
  <c r="I12" i="108"/>
  <c r="I16" i="108"/>
  <c r="M17" i="108"/>
  <c r="I8" i="108"/>
  <c r="I4" i="108"/>
  <c r="I13" i="108"/>
  <c r="I5" i="108"/>
  <c r="M7" i="108"/>
  <c r="I11" i="108"/>
  <c r="M8" i="108"/>
  <c r="M12" i="108"/>
  <c r="M16" i="108"/>
  <c r="M9" i="109"/>
  <c r="N9" i="109" s="1"/>
  <c r="M5" i="109"/>
  <c r="I14" i="109"/>
  <c r="N14" i="109" s="1"/>
  <c r="I18" i="109"/>
  <c r="N18" i="109" s="1"/>
  <c r="M15" i="109"/>
  <c r="N15" i="109" s="1"/>
  <c r="I10" i="109"/>
  <c r="N10" i="109" s="1"/>
  <c r="I10" i="108"/>
  <c r="M10" i="108"/>
  <c r="M5" i="108"/>
  <c r="M4" i="108"/>
  <c r="I9" i="108"/>
  <c r="I17" i="108"/>
  <c r="M9" i="108"/>
  <c r="N9" i="108" s="1"/>
  <c r="M6" i="108"/>
  <c r="I14" i="108"/>
  <c r="N9" i="106"/>
  <c r="N13" i="106"/>
  <c r="M17" i="106"/>
  <c r="N17" i="106" s="1"/>
  <c r="I6" i="106"/>
  <c r="I10" i="106"/>
  <c r="N10" i="106" s="1"/>
  <c r="I14" i="106"/>
  <c r="I18" i="106"/>
  <c r="I3" i="106"/>
  <c r="M6" i="106"/>
  <c r="M10" i="106"/>
  <c r="M14" i="106"/>
  <c r="M18" i="106"/>
  <c r="N18" i="106" s="1"/>
  <c r="M11" i="106"/>
  <c r="M19" i="106"/>
  <c r="M12" i="106"/>
  <c r="N12" i="106" s="1"/>
  <c r="M5" i="106"/>
  <c r="I7" i="106"/>
  <c r="I15" i="106"/>
  <c r="M4" i="106"/>
  <c r="N4" i="106" s="1"/>
  <c r="I16" i="106"/>
  <c r="N16" i="106" s="1"/>
  <c r="M7" i="106"/>
  <c r="M15" i="106"/>
  <c r="I11" i="106"/>
  <c r="I19" i="106"/>
  <c r="M8" i="106"/>
  <c r="N8" i="106" s="1"/>
  <c r="M8" i="103"/>
  <c r="M16" i="103"/>
  <c r="N16" i="103" s="1"/>
  <c r="I6" i="103"/>
  <c r="I14" i="103"/>
  <c r="M12" i="103"/>
  <c r="I5" i="103"/>
  <c r="N5" i="103" s="1"/>
  <c r="M17" i="103"/>
  <c r="M9" i="103"/>
  <c r="M13" i="103"/>
  <c r="N13" i="103" s="1"/>
  <c r="I10" i="103"/>
  <c r="I18" i="103"/>
  <c r="M3" i="103"/>
  <c r="N3" i="103" s="1"/>
  <c r="M6" i="103"/>
  <c r="M10" i="103"/>
  <c r="M14" i="103"/>
  <c r="M18" i="103"/>
  <c r="I11" i="102"/>
  <c r="M19" i="102"/>
  <c r="N19" i="102" s="1"/>
  <c r="M3" i="102"/>
  <c r="I17" i="102"/>
  <c r="I7" i="102"/>
  <c r="I19" i="102"/>
  <c r="I14" i="102"/>
  <c r="N3" i="102"/>
  <c r="M4" i="102"/>
  <c r="M8" i="102"/>
  <c r="M12" i="102"/>
  <c r="M9" i="102"/>
  <c r="M7" i="102"/>
  <c r="M11" i="102"/>
  <c r="M15" i="102"/>
  <c r="N15" i="102" s="1"/>
  <c r="M6" i="102"/>
  <c r="M14" i="102"/>
  <c r="I17" i="103"/>
  <c r="M11" i="103"/>
  <c r="M19" i="103"/>
  <c r="I8" i="103"/>
  <c r="N8" i="103" s="1"/>
  <c r="I11" i="103"/>
  <c r="I19" i="103"/>
  <c r="I7" i="103"/>
  <c r="I15" i="103"/>
  <c r="M4" i="103"/>
  <c r="M7" i="103"/>
  <c r="M15" i="103"/>
  <c r="I12" i="103"/>
  <c r="M17" i="102"/>
  <c r="I4" i="102"/>
  <c r="N4" i="102" s="1"/>
  <c r="N8" i="102"/>
  <c r="I12" i="102"/>
  <c r="I16" i="102"/>
  <c r="I9" i="102"/>
  <c r="M16" i="102"/>
  <c r="I5" i="102"/>
  <c r="M13" i="102"/>
  <c r="N13" i="102" s="1"/>
  <c r="I14" i="101"/>
  <c r="I15" i="101"/>
  <c r="I16" i="101"/>
  <c r="N14" i="101"/>
  <c r="I6" i="101"/>
  <c r="N6" i="101" s="1"/>
  <c r="I11" i="101"/>
  <c r="N11" i="101" s="1"/>
  <c r="I7" i="101"/>
  <c r="N7" i="101" s="1"/>
  <c r="I3" i="101"/>
  <c r="N3" i="101" s="1"/>
  <c r="I18" i="101"/>
  <c r="N18" i="101" s="1"/>
  <c r="I10" i="101"/>
  <c r="N10" i="101" s="1"/>
  <c r="N9" i="101"/>
  <c r="I13" i="101"/>
  <c r="N13" i="101" s="1"/>
  <c r="I5" i="101"/>
  <c r="N15" i="101"/>
  <c r="N17" i="101"/>
  <c r="N5" i="101"/>
  <c r="N12" i="101"/>
  <c r="N8" i="101"/>
  <c r="N4" i="101"/>
  <c r="N16" i="101"/>
  <c r="I19" i="101"/>
  <c r="N19" i="101" s="1"/>
  <c r="I6" i="100"/>
  <c r="I10" i="100"/>
  <c r="I14" i="100"/>
  <c r="M6" i="100"/>
  <c r="M10" i="100"/>
  <c r="I7" i="100"/>
  <c r="I11" i="100"/>
  <c r="M9" i="100"/>
  <c r="I5" i="100"/>
  <c r="M8" i="100"/>
  <c r="N8" i="100" s="1"/>
  <c r="M17" i="100"/>
  <c r="N17" i="100" s="1"/>
  <c r="M5" i="100"/>
  <c r="M14" i="100"/>
  <c r="M7" i="100"/>
  <c r="M15" i="100"/>
  <c r="M16" i="100"/>
  <c r="M12" i="100"/>
  <c r="I13" i="100"/>
  <c r="M11" i="100"/>
  <c r="I4" i="100"/>
  <c r="N4" i="100" s="1"/>
  <c r="N18" i="100"/>
  <c r="I9" i="100"/>
  <c r="M13" i="100"/>
  <c r="I7" i="98"/>
  <c r="M11" i="98"/>
  <c r="N11" i="98" s="1"/>
  <c r="I10" i="98"/>
  <c r="N10" i="98" s="1"/>
  <c r="I4" i="98"/>
  <c r="M3" i="98"/>
  <c r="N3" i="98" s="1"/>
  <c r="M13" i="98"/>
  <c r="M17" i="98"/>
  <c r="M12" i="98"/>
  <c r="N12" i="98" s="1"/>
  <c r="I18" i="97"/>
  <c r="M9" i="97"/>
  <c r="I6" i="97"/>
  <c r="I10" i="97"/>
  <c r="I14" i="97"/>
  <c r="M5" i="97"/>
  <c r="N5" i="97" s="1"/>
  <c r="M8" i="97"/>
  <c r="I15" i="97"/>
  <c r="I9" i="97"/>
  <c r="N9" i="97" s="1"/>
  <c r="I13" i="97"/>
  <c r="N3" i="97"/>
  <c r="M6" i="97"/>
  <c r="M10" i="97"/>
  <c r="M14" i="97"/>
  <c r="M18" i="97"/>
  <c r="I16" i="97"/>
  <c r="M12" i="97"/>
  <c r="I4" i="97"/>
  <c r="M13" i="97"/>
  <c r="M19" i="96"/>
  <c r="N19" i="96" s="1"/>
  <c r="I4" i="96"/>
  <c r="I8" i="96"/>
  <c r="I12" i="96"/>
  <c r="I16" i="96"/>
  <c r="M17" i="96"/>
  <c r="I17" i="96"/>
  <c r="I11" i="96"/>
  <c r="I9" i="96"/>
  <c r="I10" i="96"/>
  <c r="M4" i="96"/>
  <c r="M8" i="96"/>
  <c r="M12" i="96"/>
  <c r="N12" i="96" s="1"/>
  <c r="M16" i="96"/>
  <c r="M14" i="96"/>
  <c r="N14" i="96" s="1"/>
  <c r="M7" i="96"/>
  <c r="N7" i="96" s="1"/>
  <c r="M11" i="96"/>
  <c r="M3" i="96"/>
  <c r="N3" i="96" s="1"/>
  <c r="I14" i="98"/>
  <c r="M14" i="98"/>
  <c r="M16" i="98"/>
  <c r="M18" i="98"/>
  <c r="I15" i="98"/>
  <c r="I19" i="98"/>
  <c r="I16" i="98"/>
  <c r="I18" i="98"/>
  <c r="M15" i="98"/>
  <c r="M19" i="98"/>
  <c r="N9" i="98"/>
  <c r="M4" i="98"/>
  <c r="I13" i="98"/>
  <c r="I17" i="98"/>
  <c r="N6" i="98"/>
  <c r="I7" i="97"/>
  <c r="N7" i="97" s="1"/>
  <c r="M15" i="97"/>
  <c r="M4" i="97"/>
  <c r="N6" i="97"/>
  <c r="I12" i="97"/>
  <c r="I11" i="97"/>
  <c r="I19" i="97"/>
  <c r="I8" i="97"/>
  <c r="M16" i="97"/>
  <c r="M11" i="97"/>
  <c r="M19" i="97"/>
  <c r="N19" i="97" s="1"/>
  <c r="I5" i="96"/>
  <c r="I13" i="96"/>
  <c r="N13" i="96" s="1"/>
  <c r="M5" i="96"/>
  <c r="M9" i="96"/>
  <c r="M10" i="96"/>
  <c r="I6" i="96"/>
  <c r="N6" i="96" s="1"/>
  <c r="I6" i="95"/>
  <c r="N6" i="95" s="1"/>
  <c r="I18" i="95"/>
  <c r="M6" i="95"/>
  <c r="M14" i="95"/>
  <c r="I14" i="95"/>
  <c r="I9" i="95"/>
  <c r="I4" i="95"/>
  <c r="M5" i="95"/>
  <c r="N5" i="95" s="1"/>
  <c r="I10" i="95"/>
  <c r="N9" i="95"/>
  <c r="N17" i="95"/>
  <c r="M10" i="95"/>
  <c r="N10" i="95" s="1"/>
  <c r="M18" i="95"/>
  <c r="N18" i="95" s="1"/>
  <c r="M3" i="95"/>
  <c r="N3" i="95" s="1"/>
  <c r="M11" i="95"/>
  <c r="I7" i="95"/>
  <c r="I15" i="95"/>
  <c r="M4" i="95"/>
  <c r="M12" i="95"/>
  <c r="M19" i="95"/>
  <c r="M7" i="95"/>
  <c r="M15" i="95"/>
  <c r="I16" i="95"/>
  <c r="N16" i="95" s="1"/>
  <c r="M8" i="95"/>
  <c r="N8" i="95" s="1"/>
  <c r="I11" i="95"/>
  <c r="I19" i="95"/>
  <c r="M19" i="94"/>
  <c r="M18" i="94"/>
  <c r="M6" i="94"/>
  <c r="I17" i="94"/>
  <c r="I4" i="94"/>
  <c r="I8" i="94"/>
  <c r="I12" i="94"/>
  <c r="I16" i="94"/>
  <c r="I5" i="94"/>
  <c r="I9" i="94"/>
  <c r="I7" i="94"/>
  <c r="I15" i="94"/>
  <c r="N15" i="94" s="1"/>
  <c r="I3" i="94"/>
  <c r="N3" i="94" s="1"/>
  <c r="M11" i="94"/>
  <c r="N11" i="94" s="1"/>
  <c r="I14" i="94"/>
  <c r="M4" i="94"/>
  <c r="M8" i="94"/>
  <c r="N8" i="94" s="1"/>
  <c r="M12" i="94"/>
  <c r="N12" i="94" s="1"/>
  <c r="M16" i="94"/>
  <c r="I6" i="94"/>
  <c r="N6" i="94" s="1"/>
  <c r="N7" i="94"/>
  <c r="N19" i="94"/>
  <c r="M9" i="94"/>
  <c r="N18" i="94"/>
  <c r="M5" i="94"/>
  <c r="M10" i="94"/>
  <c r="M14" i="94"/>
  <c r="M17" i="94"/>
  <c r="I10" i="94"/>
  <c r="M13" i="94"/>
  <c r="M7" i="93"/>
  <c r="N7" i="93" s="1"/>
  <c r="M11" i="93"/>
  <c r="N11" i="93" s="1"/>
  <c r="M9" i="93"/>
  <c r="N4" i="93"/>
  <c r="N8" i="93"/>
  <c r="M18" i="93"/>
  <c r="N18" i="93" s="1"/>
  <c r="I13" i="93"/>
  <c r="N13" i="93" s="1"/>
  <c r="N12" i="93"/>
  <c r="I10" i="93"/>
  <c r="I6" i="93"/>
  <c r="I15" i="93"/>
  <c r="I5" i="93"/>
  <c r="N5" i="93" s="1"/>
  <c r="M3" i="93"/>
  <c r="N3" i="93" s="1"/>
  <c r="M16" i="93"/>
  <c r="N16" i="93" s="1"/>
  <c r="M17" i="93"/>
  <c r="I9" i="93"/>
  <c r="N19" i="93"/>
  <c r="M10" i="93"/>
  <c r="M15" i="93"/>
  <c r="I14" i="93"/>
  <c r="N14" i="93" s="1"/>
  <c r="I17" i="93"/>
  <c r="M6" i="93"/>
  <c r="M5" i="92"/>
  <c r="N5" i="92" s="1"/>
  <c r="M3" i="92"/>
  <c r="N3" i="92" s="1"/>
  <c r="I6" i="92"/>
  <c r="I10" i="92"/>
  <c r="I14" i="92"/>
  <c r="I18" i="92"/>
  <c r="I4" i="92"/>
  <c r="M6" i="92"/>
  <c r="M10" i="92"/>
  <c r="M14" i="92"/>
  <c r="M18" i="92"/>
  <c r="I8" i="92"/>
  <c r="I9" i="92"/>
  <c r="N9" i="92" s="1"/>
  <c r="I13" i="92"/>
  <c r="N13" i="92" s="1"/>
  <c r="I17" i="92"/>
  <c r="N17" i="92" s="1"/>
  <c r="M12" i="92"/>
  <c r="M16" i="92"/>
  <c r="M4" i="92"/>
  <c r="N4" i="92" s="1"/>
  <c r="M8" i="92"/>
  <c r="M7" i="92"/>
  <c r="N7" i="92" s="1"/>
  <c r="I16" i="92"/>
  <c r="I11" i="92"/>
  <c r="I19" i="92"/>
  <c r="I12" i="92"/>
  <c r="M11" i="92"/>
  <c r="M15" i="92"/>
  <c r="M19" i="92"/>
  <c r="M6" i="91"/>
  <c r="N6" i="91" s="1"/>
  <c r="M17" i="91"/>
  <c r="N17" i="91" s="1"/>
  <c r="M19" i="91"/>
  <c r="N19" i="91" s="1"/>
  <c r="M4" i="91"/>
  <c r="M5" i="91"/>
  <c r="N5" i="91" s="1"/>
  <c r="M9" i="91"/>
  <c r="N9" i="91" s="1"/>
  <c r="M13" i="91"/>
  <c r="N13" i="91" s="1"/>
  <c r="M16" i="91"/>
  <c r="I18" i="91"/>
  <c r="I12" i="91"/>
  <c r="M11" i="91"/>
  <c r="N11" i="91" s="1"/>
  <c r="M18" i="91"/>
  <c r="M7" i="91"/>
  <c r="N7" i="91" s="1"/>
  <c r="M10" i="91"/>
  <c r="M14" i="91"/>
  <c r="N14" i="91" s="1"/>
  <c r="I4" i="91"/>
  <c r="I15" i="91"/>
  <c r="M3" i="91"/>
  <c r="N3" i="91" s="1"/>
  <c r="I8" i="91"/>
  <c r="M8" i="91"/>
  <c r="I10" i="91"/>
  <c r="I16" i="91"/>
  <c r="M12" i="91"/>
  <c r="I19" i="90"/>
  <c r="I5" i="90"/>
  <c r="I9" i="90"/>
  <c r="I17" i="90"/>
  <c r="N17" i="90" s="1"/>
  <c r="M9" i="90"/>
  <c r="I6" i="90"/>
  <c r="I10" i="90"/>
  <c r="M8" i="90"/>
  <c r="M13" i="90"/>
  <c r="N13" i="90" s="1"/>
  <c r="M6" i="90"/>
  <c r="M10" i="90"/>
  <c r="M14" i="90"/>
  <c r="N14" i="90" s="1"/>
  <c r="M18" i="90"/>
  <c r="M4" i="90"/>
  <c r="N4" i="90" s="1"/>
  <c r="M15" i="90"/>
  <c r="M7" i="90"/>
  <c r="M19" i="90"/>
  <c r="M16" i="90"/>
  <c r="I15" i="90"/>
  <c r="N15" i="90" s="1"/>
  <c r="M11" i="90"/>
  <c r="N11" i="90" s="1"/>
  <c r="M12" i="90"/>
  <c r="I8" i="90"/>
  <c r="I12" i="90"/>
  <c r="I7" i="90"/>
  <c r="M4" i="89"/>
  <c r="M6" i="89"/>
  <c r="N6" i="89" s="1"/>
  <c r="N16" i="89"/>
  <c r="M10" i="89"/>
  <c r="I15" i="89"/>
  <c r="M17" i="89"/>
  <c r="I17" i="89"/>
  <c r="I8" i="89"/>
  <c r="M9" i="89"/>
  <c r="M19" i="89"/>
  <c r="N19" i="89" s="1"/>
  <c r="M8" i="89"/>
  <c r="I9" i="89"/>
  <c r="M5" i="89"/>
  <c r="M18" i="89"/>
  <c r="I4" i="89"/>
  <c r="M13" i="89"/>
  <c r="N12" i="89"/>
  <c r="I13" i="89"/>
  <c r="N7" i="89"/>
  <c r="I10" i="89"/>
  <c r="I14" i="89"/>
  <c r="M3" i="89"/>
  <c r="N3" i="89" s="1"/>
  <c r="M15" i="89"/>
  <c r="N15" i="89" s="1"/>
  <c r="I11" i="89"/>
  <c r="N11" i="89" s="1"/>
  <c r="I18" i="89"/>
  <c r="M14" i="89"/>
  <c r="M6" i="88"/>
  <c r="N6" i="88" s="1"/>
  <c r="M9" i="88"/>
  <c r="N9" i="88" s="1"/>
  <c r="I18" i="88"/>
  <c r="N18" i="88" s="1"/>
  <c r="I12" i="88"/>
  <c r="M7" i="88"/>
  <c r="N16" i="88"/>
  <c r="I4" i="88"/>
  <c r="M13" i="88"/>
  <c r="M12" i="88"/>
  <c r="I7" i="88"/>
  <c r="I15" i="88"/>
  <c r="M14" i="88"/>
  <c r="N14" i="88" s="1"/>
  <c r="N10" i="88"/>
  <c r="I13" i="88"/>
  <c r="I8" i="88"/>
  <c r="N8" i="88" s="1"/>
  <c r="I19" i="88"/>
  <c r="M5" i="88"/>
  <c r="N5" i="88" s="1"/>
  <c r="N19" i="88"/>
  <c r="I10" i="87"/>
  <c r="I3" i="87"/>
  <c r="I8" i="87"/>
  <c r="I12" i="87"/>
  <c r="N12" i="87" s="1"/>
  <c r="I15" i="87"/>
  <c r="N15" i="87" s="1"/>
  <c r="M18" i="87"/>
  <c r="I4" i="87"/>
  <c r="I16" i="87"/>
  <c r="I18" i="87"/>
  <c r="M7" i="87"/>
  <c r="I13" i="87"/>
  <c r="M9" i="87"/>
  <c r="I9" i="87"/>
  <c r="M4" i="87"/>
  <c r="M16" i="87"/>
  <c r="N3" i="87"/>
  <c r="M5" i="87"/>
  <c r="M10" i="87"/>
  <c r="N11" i="87"/>
  <c r="M13" i="87"/>
  <c r="I5" i="87"/>
  <c r="M6" i="87"/>
  <c r="N6" i="87" s="1"/>
  <c r="I14" i="87"/>
  <c r="N14" i="87" s="1"/>
  <c r="N18" i="84"/>
  <c r="I7" i="84"/>
  <c r="I8" i="84"/>
  <c r="M6" i="84"/>
  <c r="M7" i="84"/>
  <c r="M5" i="84"/>
  <c r="N5" i="84" s="1"/>
  <c r="M8" i="84"/>
  <c r="N8" i="84" s="1"/>
  <c r="I3" i="83"/>
  <c r="M5" i="83"/>
  <c r="N5" i="83" s="1"/>
  <c r="I14" i="83"/>
  <c r="I6" i="83"/>
  <c r="M9" i="83"/>
  <c r="I11" i="83"/>
  <c r="I9" i="83"/>
  <c r="N9" i="83" s="1"/>
  <c r="I10" i="83"/>
  <c r="I18" i="83"/>
  <c r="N17" i="83"/>
  <c r="M19" i="83"/>
  <c r="M13" i="83"/>
  <c r="N13" i="83" s="1"/>
  <c r="M6" i="83"/>
  <c r="M10" i="83"/>
  <c r="M14" i="83"/>
  <c r="M18" i="83"/>
  <c r="M8" i="83"/>
  <c r="N8" i="83" s="1"/>
  <c r="M12" i="83"/>
  <c r="M10" i="82"/>
  <c r="N10" i="82" s="1"/>
  <c r="N17" i="82"/>
  <c r="M5" i="82"/>
  <c r="I12" i="82"/>
  <c r="I6" i="82"/>
  <c r="I10" i="82"/>
  <c r="I14" i="82"/>
  <c r="I18" i="82"/>
  <c r="M18" i="82"/>
  <c r="M6" i="82"/>
  <c r="M14" i="82"/>
  <c r="N14" i="82" s="1"/>
  <c r="M3" i="82"/>
  <c r="N3" i="82" s="1"/>
  <c r="M9" i="82"/>
  <c r="M13" i="82"/>
  <c r="N13" i="82" s="1"/>
  <c r="I17" i="81"/>
  <c r="N17" i="81" s="1"/>
  <c r="M19" i="81"/>
  <c r="M9" i="81"/>
  <c r="I18" i="81"/>
  <c r="I9" i="81"/>
  <c r="M3" i="81"/>
  <c r="N3" i="81" s="1"/>
  <c r="M6" i="81"/>
  <c r="M18" i="81"/>
  <c r="I6" i="81"/>
  <c r="I10" i="81"/>
  <c r="I14" i="81"/>
  <c r="N14" i="81" s="1"/>
  <c r="I8" i="81"/>
  <c r="M13" i="81"/>
  <c r="N13" i="81" s="1"/>
  <c r="M10" i="81"/>
  <c r="M8" i="81"/>
  <c r="M11" i="81"/>
  <c r="N13" i="80"/>
  <c r="I3" i="80"/>
  <c r="I7" i="80"/>
  <c r="N9" i="80"/>
  <c r="I6" i="80"/>
  <c r="I10" i="80"/>
  <c r="I14" i="80"/>
  <c r="I15" i="80"/>
  <c r="I4" i="80"/>
  <c r="I8" i="80"/>
  <c r="I12" i="80"/>
  <c r="I16" i="80"/>
  <c r="M16" i="80"/>
  <c r="M6" i="80"/>
  <c r="M10" i="80"/>
  <c r="M14" i="80"/>
  <c r="M3" i="80"/>
  <c r="N3" i="80" s="1"/>
  <c r="M7" i="80"/>
  <c r="M11" i="80"/>
  <c r="N11" i="80" s="1"/>
  <c r="M15" i="80"/>
  <c r="M4" i="80"/>
  <c r="M8" i="80"/>
  <c r="M12" i="80"/>
  <c r="M3" i="86"/>
  <c r="M11" i="86"/>
  <c r="M19" i="86"/>
  <c r="I3" i="86"/>
  <c r="I10" i="86"/>
  <c r="I14" i="86"/>
  <c r="I7" i="86"/>
  <c r="M4" i="86"/>
  <c r="I6" i="86"/>
  <c r="I18" i="86"/>
  <c r="M9" i="86"/>
  <c r="N9" i="86" s="1"/>
  <c r="M17" i="86"/>
  <c r="N17" i="86" s="1"/>
  <c r="M6" i="86"/>
  <c r="M10" i="86"/>
  <c r="M14" i="86"/>
  <c r="M18" i="86"/>
  <c r="I19" i="86"/>
  <c r="M8" i="86"/>
  <c r="N8" i="86" s="1"/>
  <c r="I16" i="86"/>
  <c r="N16" i="86" s="1"/>
  <c r="M7" i="86"/>
  <c r="I4" i="86"/>
  <c r="N5" i="86"/>
  <c r="I11" i="86"/>
  <c r="I12" i="86"/>
  <c r="I15" i="86"/>
  <c r="N15" i="86" s="1"/>
  <c r="N15" i="84"/>
  <c r="I10" i="84"/>
  <c r="I6" i="84"/>
  <c r="N6" i="84" s="1"/>
  <c r="M10" i="84"/>
  <c r="M11" i="83"/>
  <c r="I4" i="83"/>
  <c r="I7" i="83"/>
  <c r="M15" i="83"/>
  <c r="N15" i="83" s="1"/>
  <c r="M4" i="83"/>
  <c r="M16" i="83"/>
  <c r="N16" i="83" s="1"/>
  <c r="M7" i="83"/>
  <c r="I19" i="83"/>
  <c r="I12" i="83"/>
  <c r="N5" i="82"/>
  <c r="M7" i="82"/>
  <c r="M15" i="82"/>
  <c r="I11" i="82"/>
  <c r="I19" i="82"/>
  <c r="N8" i="82"/>
  <c r="M11" i="82"/>
  <c r="M19" i="82"/>
  <c r="M16" i="82"/>
  <c r="I9" i="82"/>
  <c r="I7" i="82"/>
  <c r="I15" i="82"/>
  <c r="M4" i="82"/>
  <c r="N4" i="82" s="1"/>
  <c r="N18" i="81"/>
  <c r="I16" i="81"/>
  <c r="N16" i="81" s="1"/>
  <c r="N5" i="81"/>
  <c r="I19" i="81"/>
  <c r="N19" i="81" s="1"/>
  <c r="M15" i="81"/>
  <c r="M4" i="81"/>
  <c r="I12" i="81"/>
  <c r="N12" i="81" s="1"/>
  <c r="M7" i="81"/>
  <c r="I15" i="81"/>
  <c r="I11" i="81"/>
  <c r="N19" i="80"/>
  <c r="K17" i="79"/>
  <c r="K19" i="79"/>
  <c r="K3" i="79"/>
  <c r="L17" i="79"/>
  <c r="M17" i="79" s="1"/>
  <c r="L9" i="79"/>
  <c r="K18" i="79"/>
  <c r="K9" i="79"/>
  <c r="L8" i="79"/>
  <c r="L6" i="79"/>
  <c r="L5" i="79"/>
  <c r="L16" i="79"/>
  <c r="L15" i="79"/>
  <c r="L14" i="79"/>
  <c r="L13" i="79"/>
  <c r="L12" i="79"/>
  <c r="K6" i="79"/>
  <c r="K5" i="79"/>
  <c r="H3" i="79"/>
  <c r="K16" i="79"/>
  <c r="K15" i="79"/>
  <c r="K14" i="79"/>
  <c r="M14" i="79" s="1"/>
  <c r="K13" i="79"/>
  <c r="M13" i="79" s="1"/>
  <c r="K12" i="79"/>
  <c r="M12" i="79" s="1"/>
  <c r="L11" i="79"/>
  <c r="L10" i="79"/>
  <c r="K4" i="79"/>
  <c r="L3" i="79"/>
  <c r="L7" i="79"/>
  <c r="K8" i="79"/>
  <c r="K7" i="79"/>
  <c r="L4" i="79"/>
  <c r="L19" i="79"/>
  <c r="L18" i="79"/>
  <c r="K11" i="79"/>
  <c r="K10" i="79"/>
  <c r="G3" i="78"/>
  <c r="K3" i="78"/>
  <c r="H3" i="78"/>
  <c r="L3" i="78"/>
  <c r="N16" i="131" l="1"/>
  <c r="N5" i="131"/>
  <c r="N5" i="130"/>
  <c r="N16" i="130"/>
  <c r="N15" i="128"/>
  <c r="N14" i="127"/>
  <c r="N10" i="127"/>
  <c r="N12" i="125"/>
  <c r="N11" i="125"/>
  <c r="N7" i="125"/>
  <c r="N14" i="125"/>
  <c r="N3" i="125"/>
  <c r="N12" i="124"/>
  <c r="N15" i="124"/>
  <c r="N4" i="124"/>
  <c r="N13" i="124"/>
  <c r="N17" i="118"/>
  <c r="N7" i="116"/>
  <c r="N19" i="115"/>
  <c r="N17" i="115"/>
  <c r="N3" i="115"/>
  <c r="N17" i="112"/>
  <c r="N14" i="112"/>
  <c r="N16" i="111"/>
  <c r="N11" i="111"/>
  <c r="N9" i="111"/>
  <c r="N5" i="111"/>
  <c r="N14" i="111"/>
  <c r="N6" i="109"/>
  <c r="N8" i="109"/>
  <c r="N10" i="108"/>
  <c r="N5" i="108"/>
  <c r="N8" i="108"/>
  <c r="N14" i="106"/>
  <c r="N4" i="103"/>
  <c r="N14" i="102"/>
  <c r="N6" i="102"/>
  <c r="N7" i="102"/>
  <c r="N5" i="102"/>
  <c r="N12" i="100"/>
  <c r="N7" i="100"/>
  <c r="N14" i="100"/>
  <c r="N7" i="98"/>
  <c r="N14" i="97"/>
  <c r="N4" i="96"/>
  <c r="N10" i="96"/>
  <c r="N12" i="95"/>
  <c r="N14" i="95"/>
  <c r="N9" i="93"/>
  <c r="N15" i="91"/>
  <c r="N18" i="91"/>
  <c r="N16" i="90"/>
  <c r="N9" i="90"/>
  <c r="N19" i="90"/>
  <c r="N18" i="90"/>
  <c r="N5" i="90"/>
  <c r="N8" i="90"/>
  <c r="N4" i="88"/>
  <c r="N7" i="87"/>
  <c r="N9" i="87"/>
  <c r="N5" i="80"/>
  <c r="N7" i="84"/>
  <c r="N3" i="83"/>
  <c r="N14" i="83"/>
  <c r="N11" i="83"/>
  <c r="N16" i="82"/>
  <c r="N4" i="81"/>
  <c r="N6" i="81"/>
  <c r="N10" i="81"/>
  <c r="N8" i="80"/>
  <c r="N18" i="80"/>
  <c r="N12" i="86"/>
  <c r="N3" i="86"/>
  <c r="M7" i="78"/>
  <c r="I19" i="78"/>
  <c r="N19" i="78" s="1"/>
  <c r="M6" i="78"/>
  <c r="I12" i="78"/>
  <c r="N18" i="78"/>
  <c r="N17" i="78"/>
  <c r="I11" i="78"/>
  <c r="M9" i="78"/>
  <c r="N9" i="78" s="1"/>
  <c r="I6" i="78"/>
  <c r="N6" i="78" s="1"/>
  <c r="I4" i="78"/>
  <c r="M13" i="78"/>
  <c r="N13" i="78" s="1"/>
  <c r="I9" i="78"/>
  <c r="M11" i="78"/>
  <c r="N19" i="86"/>
  <c r="N11" i="86"/>
  <c r="N18" i="86"/>
  <c r="N6" i="86"/>
  <c r="I17" i="79"/>
  <c r="I4" i="79"/>
  <c r="I18" i="79"/>
  <c r="N6" i="90"/>
  <c r="N7" i="78"/>
  <c r="N4" i="89"/>
  <c r="N18" i="97"/>
  <c r="N16" i="100"/>
  <c r="N9" i="103"/>
  <c r="N5" i="109"/>
  <c r="N10" i="111"/>
  <c r="I8" i="79"/>
  <c r="N8" i="78"/>
  <c r="N7" i="86"/>
  <c r="N10" i="90"/>
  <c r="N6" i="93"/>
  <c r="N15" i="100"/>
  <c r="N13" i="115"/>
  <c r="I11" i="79"/>
  <c r="I16" i="79"/>
  <c r="N5" i="106"/>
  <c r="I13" i="79"/>
  <c r="N13" i="79" s="1"/>
  <c r="I15" i="79"/>
  <c r="I19" i="79"/>
  <c r="I6" i="79"/>
  <c r="N17" i="96"/>
  <c r="N7" i="112"/>
  <c r="N12" i="127"/>
  <c r="N16" i="78"/>
  <c r="N12" i="80"/>
  <c r="N10" i="93"/>
  <c r="N17" i="116"/>
  <c r="N13" i="125"/>
  <c r="N19" i="114"/>
  <c r="I9" i="79"/>
  <c r="M10" i="78"/>
  <c r="N10" i="78" s="1"/>
  <c r="N7" i="81"/>
  <c r="M16" i="79"/>
  <c r="N10" i="86"/>
  <c r="N4" i="80"/>
  <c r="N4" i="94"/>
  <c r="N17" i="98"/>
  <c r="N7" i="115"/>
  <c r="I14" i="79"/>
  <c r="M15" i="79"/>
  <c r="N15" i="80"/>
  <c r="N15" i="88"/>
  <c r="N13" i="94"/>
  <c r="N8" i="96"/>
  <c r="N12" i="103"/>
  <c r="N11" i="102"/>
  <c r="N14" i="103"/>
  <c r="N17" i="109"/>
  <c r="N4" i="116"/>
  <c r="M12" i="78"/>
  <c r="N12" i="82"/>
  <c r="N6" i="92"/>
  <c r="N10" i="103"/>
  <c r="N19" i="106"/>
  <c r="N10" i="125"/>
  <c r="I10" i="79"/>
  <c r="N14" i="86"/>
  <c r="N7" i="83"/>
  <c r="N7" i="80"/>
  <c r="N12" i="88"/>
  <c r="N11" i="97"/>
  <c r="N11" i="96"/>
  <c r="N11" i="106"/>
  <c r="N3" i="106"/>
  <c r="I7" i="79"/>
  <c r="N13" i="95"/>
  <c r="N18" i="82"/>
  <c r="N14" i="94"/>
  <c r="N18" i="118"/>
  <c r="N7" i="120"/>
  <c r="M5" i="78"/>
  <c r="N5" i="78" s="1"/>
  <c r="M6" i="79"/>
  <c r="N9" i="82"/>
  <c r="N10" i="87"/>
  <c r="N8" i="87"/>
  <c r="N7" i="90"/>
  <c r="N11" i="100"/>
  <c r="N6" i="100"/>
  <c r="N7" i="106"/>
  <c r="N19" i="111"/>
  <c r="N14" i="118"/>
  <c r="M15" i="78"/>
  <c r="N15" i="78" s="1"/>
  <c r="N14" i="124"/>
  <c r="N4" i="78"/>
  <c r="M8" i="79"/>
  <c r="N4" i="86"/>
  <c r="N6" i="116"/>
  <c r="N15" i="121"/>
  <c r="N10" i="100"/>
  <c r="N8" i="89"/>
  <c r="N11" i="108"/>
  <c r="N16" i="108"/>
  <c r="N7" i="108"/>
  <c r="N13" i="108"/>
  <c r="N14" i="108"/>
  <c r="N6" i="108"/>
  <c r="N4" i="108"/>
  <c r="N12" i="108"/>
  <c r="N17" i="108"/>
  <c r="N15" i="108"/>
  <c r="N17" i="131"/>
  <c r="N3" i="128"/>
  <c r="N9" i="128"/>
  <c r="N12" i="128"/>
  <c r="N11" i="128"/>
  <c r="N7" i="128"/>
  <c r="N6" i="127"/>
  <c r="N11" i="127"/>
  <c r="N13" i="127"/>
  <c r="N18" i="127"/>
  <c r="N9" i="131"/>
  <c r="N18" i="131"/>
  <c r="N13" i="131"/>
  <c r="N15" i="131"/>
  <c r="N10" i="130"/>
  <c r="N9" i="127"/>
  <c r="N16" i="125"/>
  <c r="N8" i="125"/>
  <c r="N12" i="121"/>
  <c r="N11" i="121"/>
  <c r="N4" i="125"/>
  <c r="N10" i="124"/>
  <c r="N14" i="121"/>
  <c r="N4" i="121"/>
  <c r="N10" i="121"/>
  <c r="N15" i="120"/>
  <c r="N11" i="120"/>
  <c r="N17" i="120"/>
  <c r="N19" i="120"/>
  <c r="N18" i="120"/>
  <c r="N12" i="120"/>
  <c r="N4" i="120"/>
  <c r="N10" i="118"/>
  <c r="N8" i="118"/>
  <c r="N4" i="118"/>
  <c r="N15" i="118"/>
  <c r="N11" i="118"/>
  <c r="N14" i="116"/>
  <c r="N12" i="116"/>
  <c r="N10" i="116"/>
  <c r="N11" i="116"/>
  <c r="N15" i="116"/>
  <c r="N12" i="115"/>
  <c r="N10" i="115"/>
  <c r="N16" i="115"/>
  <c r="N14" i="115"/>
  <c r="N18" i="115"/>
  <c r="N9" i="115"/>
  <c r="N11" i="112"/>
  <c r="N8" i="112"/>
  <c r="N4" i="112"/>
  <c r="N17" i="111"/>
  <c r="N12" i="111"/>
  <c r="N15" i="111"/>
  <c r="N13" i="109"/>
  <c r="N6" i="106"/>
  <c r="N15" i="106"/>
  <c r="N6" i="103"/>
  <c r="N17" i="103"/>
  <c r="N15" i="103"/>
  <c r="N18" i="103"/>
  <c r="N11" i="103"/>
  <c r="N17" i="102"/>
  <c r="N12" i="102"/>
  <c r="N16" i="102"/>
  <c r="N9" i="102"/>
  <c r="N7" i="103"/>
  <c r="N19" i="103"/>
  <c r="N9" i="100"/>
  <c r="N5" i="100"/>
  <c r="N13" i="100"/>
  <c r="N15" i="98"/>
  <c r="N4" i="98"/>
  <c r="N14" i="98"/>
  <c r="N13" i="98"/>
  <c r="N19" i="98"/>
  <c r="N16" i="98"/>
  <c r="N15" i="97"/>
  <c r="N16" i="97"/>
  <c r="N10" i="97"/>
  <c r="N4" i="97"/>
  <c r="N13" i="97"/>
  <c r="N8" i="97"/>
  <c r="N12" i="97"/>
  <c r="N16" i="96"/>
  <c r="N9" i="96"/>
  <c r="N18" i="98"/>
  <c r="N5" i="96"/>
  <c r="N4" i="95"/>
  <c r="N7" i="95"/>
  <c r="N19" i="95"/>
  <c r="N15" i="95"/>
  <c r="N11" i="95"/>
  <c r="N9" i="94"/>
  <c r="N16" i="94"/>
  <c r="N17" i="94"/>
  <c r="N10" i="94"/>
  <c r="N5" i="94"/>
  <c r="N17" i="93"/>
  <c r="N15" i="93"/>
  <c r="N14" i="92"/>
  <c r="N16" i="92"/>
  <c r="N11" i="92"/>
  <c r="N10" i="92"/>
  <c r="N19" i="92"/>
  <c r="N18" i="92"/>
  <c r="N8" i="92"/>
  <c r="N12" i="92"/>
  <c r="N15" i="92"/>
  <c r="N4" i="91"/>
  <c r="N10" i="91"/>
  <c r="N16" i="91"/>
  <c r="N12" i="91"/>
  <c r="N8" i="91"/>
  <c r="N12" i="90"/>
  <c r="N10" i="89"/>
  <c r="N18" i="89"/>
  <c r="N9" i="89"/>
  <c r="N17" i="89"/>
  <c r="N5" i="89"/>
  <c r="N14" i="89"/>
  <c r="N13" i="89"/>
  <c r="N13" i="88"/>
  <c r="N7" i="88"/>
  <c r="N18" i="87"/>
  <c r="N5" i="87"/>
  <c r="N16" i="87"/>
  <c r="N13" i="87"/>
  <c r="N4" i="87"/>
  <c r="N10" i="83"/>
  <c r="N6" i="83"/>
  <c r="N19" i="83"/>
  <c r="N18" i="83"/>
  <c r="N4" i="83"/>
  <c r="N12" i="83"/>
  <c r="N11" i="82"/>
  <c r="N19" i="82"/>
  <c r="N6" i="82"/>
  <c r="N7" i="82"/>
  <c r="N11" i="81"/>
  <c r="N9" i="81"/>
  <c r="N8" i="81"/>
  <c r="N14" i="80"/>
  <c r="N16" i="80"/>
  <c r="N6" i="80"/>
  <c r="N10" i="80"/>
  <c r="N10" i="84"/>
  <c r="N15" i="82"/>
  <c r="N15" i="81"/>
  <c r="M18" i="79"/>
  <c r="M5" i="79"/>
  <c r="N5" i="79" s="1"/>
  <c r="M19" i="79"/>
  <c r="M10" i="79"/>
  <c r="M3" i="79"/>
  <c r="I3" i="79"/>
  <c r="M9" i="79"/>
  <c r="M7" i="79"/>
  <c r="M4" i="79"/>
  <c r="N4" i="79" s="1"/>
  <c r="N6" i="79"/>
  <c r="M11" i="79"/>
  <c r="N17" i="79"/>
  <c r="N12" i="79"/>
  <c r="N15" i="79"/>
  <c r="N14" i="79"/>
  <c r="M3" i="78"/>
  <c r="I3" i="78"/>
  <c r="N3" i="78" s="1"/>
  <c r="N8" i="79" l="1"/>
  <c r="N16" i="79"/>
  <c r="N18" i="79"/>
  <c r="N12" i="78"/>
  <c r="N11" i="78"/>
  <c r="N9" i="79"/>
  <c r="N19" i="79"/>
  <c r="N10" i="79"/>
  <c r="N3" i="79"/>
  <c r="N7" i="79"/>
  <c r="N11" i="79"/>
  <c r="F3" i="77" l="1"/>
  <c r="J3" i="77"/>
  <c r="J4" i="77"/>
  <c r="F5" i="77"/>
  <c r="J5" i="77"/>
  <c r="F6" i="77"/>
  <c r="J6" i="77"/>
  <c r="F7" i="77"/>
  <c r="J7" i="77"/>
  <c r="F8" i="77"/>
  <c r="J8" i="77"/>
  <c r="F9" i="77"/>
  <c r="J9" i="77"/>
  <c r="F10" i="77"/>
  <c r="J10" i="77"/>
  <c r="F11" i="77"/>
  <c r="J11" i="77"/>
  <c r="F12" i="77"/>
  <c r="J12" i="77"/>
  <c r="F13" i="77"/>
  <c r="J13" i="77"/>
  <c r="F14" i="77"/>
  <c r="J14" i="77"/>
  <c r="F15" i="77"/>
  <c r="J15" i="77"/>
  <c r="F16" i="77"/>
  <c r="J16" i="77"/>
  <c r="F17" i="77"/>
  <c r="J17" i="77"/>
  <c r="F18" i="77"/>
  <c r="J18" i="77"/>
  <c r="F19" i="77"/>
  <c r="J19" i="77"/>
  <c r="F8" i="76"/>
  <c r="F3" i="76"/>
  <c r="J3" i="76"/>
  <c r="K5" i="76" s="1"/>
  <c r="F4" i="76"/>
  <c r="J4" i="76"/>
  <c r="F5" i="76"/>
  <c r="J5" i="76"/>
  <c r="F6" i="76"/>
  <c r="J6" i="76"/>
  <c r="F7" i="76"/>
  <c r="J7" i="76"/>
  <c r="J8" i="76"/>
  <c r="F9" i="76"/>
  <c r="J9" i="76"/>
  <c r="F10" i="76"/>
  <c r="J10" i="76"/>
  <c r="F11" i="76"/>
  <c r="J11" i="76"/>
  <c r="F12" i="76"/>
  <c r="J12" i="76"/>
  <c r="F13" i="76"/>
  <c r="J13" i="76"/>
  <c r="F14" i="76"/>
  <c r="J14" i="76"/>
  <c r="F15" i="76"/>
  <c r="J15" i="76"/>
  <c r="F16" i="76"/>
  <c r="J16" i="76"/>
  <c r="F17" i="76"/>
  <c r="J17" i="76"/>
  <c r="F18" i="76"/>
  <c r="J18" i="76"/>
  <c r="F19" i="76"/>
  <c r="J19" i="76"/>
  <c r="G17" i="76" l="1"/>
  <c r="K6" i="77"/>
  <c r="G3" i="77"/>
  <c r="K17" i="77"/>
  <c r="L12" i="77"/>
  <c r="H16" i="77"/>
  <c r="G13" i="77"/>
  <c r="G9" i="77"/>
  <c r="H9" i="77"/>
  <c r="I9" i="77" s="1"/>
  <c r="H5" i="77"/>
  <c r="L8" i="77"/>
  <c r="L9" i="77"/>
  <c r="K3" i="77"/>
  <c r="L5" i="77"/>
  <c r="G17" i="77"/>
  <c r="K13" i="77"/>
  <c r="H12" i="77"/>
  <c r="H8" i="77"/>
  <c r="L4" i="77"/>
  <c r="L19" i="77"/>
  <c r="K16" i="77"/>
  <c r="G16" i="77"/>
  <c r="I16" i="77" s="1"/>
  <c r="L15" i="77"/>
  <c r="H15" i="77"/>
  <c r="K12" i="77"/>
  <c r="G12" i="77"/>
  <c r="L11" i="77"/>
  <c r="H11" i="77"/>
  <c r="K8" i="77"/>
  <c r="G8" i="77"/>
  <c r="L7" i="77"/>
  <c r="H7" i="77"/>
  <c r="K4" i="77"/>
  <c r="G4" i="77"/>
  <c r="L3" i="77"/>
  <c r="H3" i="77"/>
  <c r="L16" i="77"/>
  <c r="K9" i="77"/>
  <c r="G5" i="77"/>
  <c r="K19" i="77"/>
  <c r="G19" i="77"/>
  <c r="L18" i="77"/>
  <c r="H18" i="77"/>
  <c r="K15" i="77"/>
  <c r="G15" i="77"/>
  <c r="L14" i="77"/>
  <c r="H14" i="77"/>
  <c r="K11" i="77"/>
  <c r="G11" i="77"/>
  <c r="L10" i="77"/>
  <c r="H10" i="77"/>
  <c r="K7" i="77"/>
  <c r="G7" i="77"/>
  <c r="L6" i="77"/>
  <c r="H6" i="77"/>
  <c r="K5" i="77"/>
  <c r="H4" i="77"/>
  <c r="H19" i="77"/>
  <c r="K18" i="77"/>
  <c r="G18" i="77"/>
  <c r="L17" i="77"/>
  <c r="M17" i="77" s="1"/>
  <c r="H17" i="77"/>
  <c r="K14" i="77"/>
  <c r="G14" i="77"/>
  <c r="L13" i="77"/>
  <c r="H13" i="77"/>
  <c r="K10" i="77"/>
  <c r="G10" i="77"/>
  <c r="G6" i="77"/>
  <c r="G3" i="76"/>
  <c r="H5" i="76"/>
  <c r="L16" i="76"/>
  <c r="L12" i="76"/>
  <c r="K3" i="76"/>
  <c r="L5" i="76"/>
  <c r="K17" i="76"/>
  <c r="H16" i="76"/>
  <c r="G13" i="76"/>
  <c r="H12" i="76"/>
  <c r="K9" i="76"/>
  <c r="L8" i="76"/>
  <c r="G5" i="76"/>
  <c r="H4" i="76"/>
  <c r="L19" i="76"/>
  <c r="K16" i="76"/>
  <c r="L15" i="76"/>
  <c r="G12" i="76"/>
  <c r="H11" i="76"/>
  <c r="K8" i="76"/>
  <c r="L7" i="76"/>
  <c r="K4" i="76"/>
  <c r="G4" i="76"/>
  <c r="H3" i="76"/>
  <c r="K19" i="76"/>
  <c r="G19" i="76"/>
  <c r="L18" i="76"/>
  <c r="M18" i="76" s="1"/>
  <c r="H18" i="76"/>
  <c r="K15" i="76"/>
  <c r="G15" i="76"/>
  <c r="L14" i="76"/>
  <c r="H14" i="76"/>
  <c r="K11" i="76"/>
  <c r="G11" i="76"/>
  <c r="L10" i="76"/>
  <c r="H10" i="76"/>
  <c r="K7" i="76"/>
  <c r="G7" i="76"/>
  <c r="L6" i="76"/>
  <c r="M6" i="76" s="1"/>
  <c r="H6" i="76"/>
  <c r="K13" i="76"/>
  <c r="G9" i="76"/>
  <c r="H8" i="76"/>
  <c r="L4" i="76"/>
  <c r="H19" i="76"/>
  <c r="G16" i="76"/>
  <c r="H15" i="76"/>
  <c r="I15" i="76" s="1"/>
  <c r="K12" i="76"/>
  <c r="L11" i="76"/>
  <c r="G8" i="76"/>
  <c r="H7" i="76"/>
  <c r="L3" i="76"/>
  <c r="M3" i="76" s="1"/>
  <c r="K18" i="76"/>
  <c r="G18" i="76"/>
  <c r="L17" i="76"/>
  <c r="H17" i="76"/>
  <c r="I17" i="76" s="1"/>
  <c r="K14" i="76"/>
  <c r="G14" i="76"/>
  <c r="L13" i="76"/>
  <c r="M13" i="76" s="1"/>
  <c r="H13" i="76"/>
  <c r="K10" i="76"/>
  <c r="G10" i="76"/>
  <c r="L9" i="76"/>
  <c r="H9" i="76"/>
  <c r="K6" i="76"/>
  <c r="G6" i="76"/>
  <c r="M12" i="77" l="1"/>
  <c r="M10" i="76"/>
  <c r="I10" i="76"/>
  <c r="I3" i="76"/>
  <c r="I19" i="77"/>
  <c r="M17" i="76"/>
  <c r="M14" i="76"/>
  <c r="M12" i="76"/>
  <c r="M9" i="76"/>
  <c r="M16" i="76"/>
  <c r="I5" i="76"/>
  <c r="I9" i="76"/>
  <c r="I18" i="76"/>
  <c r="N18" i="76" s="1"/>
  <c r="I17" i="77"/>
  <c r="I13" i="77"/>
  <c r="M5" i="77"/>
  <c r="I3" i="77"/>
  <c r="I5" i="77"/>
  <c r="M3" i="77"/>
  <c r="M9" i="77"/>
  <c r="N9" i="77" s="1"/>
  <c r="I8" i="77"/>
  <c r="I4" i="77"/>
  <c r="M8" i="77"/>
  <c r="I6" i="77"/>
  <c r="I10" i="77"/>
  <c r="I14" i="77"/>
  <c r="I18" i="77"/>
  <c r="M11" i="77"/>
  <c r="M6" i="77"/>
  <c r="M10" i="77"/>
  <c r="M14" i="77"/>
  <c r="M18" i="77"/>
  <c r="M13" i="77"/>
  <c r="N13" i="77" s="1"/>
  <c r="N17" i="77"/>
  <c r="I7" i="77"/>
  <c r="I15" i="77"/>
  <c r="I12" i="77"/>
  <c r="N12" i="77" s="1"/>
  <c r="M16" i="77"/>
  <c r="N16" i="77" s="1"/>
  <c r="M7" i="77"/>
  <c r="M15" i="77"/>
  <c r="M19" i="77"/>
  <c r="N19" i="77" s="1"/>
  <c r="I11" i="77"/>
  <c r="M4" i="77"/>
  <c r="N17" i="76"/>
  <c r="I14" i="76"/>
  <c r="N14" i="76" s="1"/>
  <c r="I13" i="76"/>
  <c r="N13" i="76" s="1"/>
  <c r="I7" i="76"/>
  <c r="I6" i="76"/>
  <c r="N6" i="76" s="1"/>
  <c r="M5" i="76"/>
  <c r="N5" i="76" s="1"/>
  <c r="M8" i="76"/>
  <c r="I8" i="76"/>
  <c r="M7" i="76"/>
  <c r="I16" i="76"/>
  <c r="N10" i="76"/>
  <c r="M11" i="76"/>
  <c r="I19" i="76"/>
  <c r="M15" i="76"/>
  <c r="N15" i="76" s="1"/>
  <c r="M19" i="76"/>
  <c r="N3" i="76"/>
  <c r="M4" i="76"/>
  <c r="I11" i="76"/>
  <c r="I4" i="76"/>
  <c r="I12" i="76"/>
  <c r="N4" i="77" l="1"/>
  <c r="N10" i="77"/>
  <c r="N9" i="76"/>
  <c r="N16" i="76"/>
  <c r="N12" i="76"/>
  <c r="N8" i="76"/>
  <c r="N11" i="77"/>
  <c r="N7" i="77"/>
  <c r="N5" i="77"/>
  <c r="N7" i="76"/>
  <c r="N15" i="77"/>
  <c r="N8" i="77"/>
  <c r="N3" i="77"/>
  <c r="N6" i="77"/>
  <c r="N14" i="77"/>
  <c r="N18" i="77"/>
  <c r="N11" i="76"/>
  <c r="N19" i="76"/>
  <c r="N4" i="76"/>
  <c r="J7" i="45" l="1"/>
  <c r="K7" i="45" s="1"/>
  <c r="F7" i="45"/>
  <c r="J3" i="50" l="1"/>
  <c r="J9" i="7" l="1"/>
  <c r="J10" i="41"/>
  <c r="F3" i="50"/>
  <c r="J3" i="44" l="1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3" i="44"/>
  <c r="J19" i="2"/>
  <c r="J18" i="2"/>
  <c r="J9" i="2"/>
  <c r="J17" i="2"/>
  <c r="J14" i="2"/>
  <c r="J8" i="2"/>
  <c r="J4" i="2"/>
  <c r="J5" i="2"/>
  <c r="J6" i="2"/>
  <c r="J7" i="2"/>
  <c r="J10" i="2"/>
  <c r="J11" i="2"/>
  <c r="J12" i="2"/>
  <c r="J13" i="2"/>
  <c r="J15" i="2"/>
  <c r="J16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J19" i="7"/>
  <c r="J10" i="7"/>
  <c r="J3" i="7"/>
  <c r="J4" i="7"/>
  <c r="J5" i="7"/>
  <c r="J6" i="7"/>
  <c r="J7" i="7"/>
  <c r="J8" i="7"/>
  <c r="J11" i="7"/>
  <c r="J12" i="7"/>
  <c r="J14" i="7"/>
  <c r="J15" i="7"/>
  <c r="J16" i="7"/>
  <c r="J17" i="7"/>
  <c r="J1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3" i="7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3" i="12"/>
  <c r="J9" i="29"/>
  <c r="J19" i="29"/>
  <c r="J4" i="29"/>
  <c r="J5" i="29"/>
  <c r="J6" i="29"/>
  <c r="J7" i="29"/>
  <c r="J8" i="29"/>
  <c r="J10" i="29"/>
  <c r="J11" i="29"/>
  <c r="J12" i="29"/>
  <c r="J13" i="29"/>
  <c r="J14" i="29"/>
  <c r="J15" i="29"/>
  <c r="J16" i="29"/>
  <c r="J3" i="29"/>
  <c r="F19" i="29"/>
  <c r="F18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3" i="29"/>
  <c r="G3" i="29" s="1"/>
  <c r="H19" i="44" l="1"/>
  <c r="H17" i="44"/>
  <c r="G16" i="44"/>
  <c r="G18" i="44"/>
  <c r="H18" i="44"/>
  <c r="I18" i="44" s="1"/>
  <c r="H14" i="2"/>
  <c r="G18" i="2"/>
  <c r="G14" i="2"/>
  <c r="G13" i="2"/>
  <c r="G10" i="2"/>
  <c r="G17" i="2"/>
  <c r="G9" i="2"/>
  <c r="K8" i="2"/>
  <c r="L3" i="29"/>
  <c r="G17" i="44"/>
  <c r="I17" i="44" s="1"/>
  <c r="G15" i="44"/>
  <c r="H15" i="44"/>
  <c r="G14" i="44"/>
  <c r="H14" i="44"/>
  <c r="I14" i="44" s="1"/>
  <c r="G6" i="2"/>
  <c r="G13" i="44"/>
  <c r="H13" i="44"/>
  <c r="G5" i="2"/>
  <c r="G12" i="44"/>
  <c r="H12" i="44"/>
  <c r="I12" i="44" s="1"/>
  <c r="H18" i="2"/>
  <c r="I18" i="2" s="1"/>
  <c r="G11" i="44"/>
  <c r="H11" i="44"/>
  <c r="I11" i="44" s="1"/>
  <c r="H17" i="2"/>
  <c r="G10" i="44"/>
  <c r="H10" i="44"/>
  <c r="I10" i="44" s="1"/>
  <c r="H16" i="44"/>
  <c r="I16" i="44" s="1"/>
  <c r="G9" i="44"/>
  <c r="I9" i="44" s="1"/>
  <c r="H9" i="44"/>
  <c r="H10" i="2"/>
  <c r="I10" i="2" s="1"/>
  <c r="G8" i="44"/>
  <c r="H8" i="44"/>
  <c r="I8" i="44" s="1"/>
  <c r="H6" i="2"/>
  <c r="I6" i="2" s="1"/>
  <c r="G7" i="44"/>
  <c r="H7" i="44"/>
  <c r="G6" i="44"/>
  <c r="H6" i="44"/>
  <c r="I6" i="44" s="1"/>
  <c r="G5" i="44"/>
  <c r="H5" i="44"/>
  <c r="I5" i="44" s="1"/>
  <c r="H7" i="2"/>
  <c r="G4" i="44"/>
  <c r="H4" i="44"/>
  <c r="G18" i="7"/>
  <c r="G19" i="44"/>
  <c r="I19" i="44" s="1"/>
  <c r="H13" i="2"/>
  <c r="I13" i="2" s="1"/>
  <c r="H9" i="2"/>
  <c r="H5" i="2"/>
  <c r="L8" i="2"/>
  <c r="G16" i="2"/>
  <c r="G12" i="2"/>
  <c r="G8" i="2"/>
  <c r="G4" i="2"/>
  <c r="H16" i="2"/>
  <c r="I16" i="2" s="1"/>
  <c r="H12" i="2"/>
  <c r="I12" i="2" s="1"/>
  <c r="H8" i="2"/>
  <c r="I8" i="2" s="1"/>
  <c r="H4" i="2"/>
  <c r="I4" i="2" s="1"/>
  <c r="G19" i="2"/>
  <c r="G15" i="2"/>
  <c r="G11" i="2"/>
  <c r="G7" i="2"/>
  <c r="H19" i="2"/>
  <c r="H15" i="2"/>
  <c r="H11" i="2"/>
  <c r="I11" i="2" s="1"/>
  <c r="L16" i="7"/>
  <c r="H10" i="7"/>
  <c r="G5" i="7"/>
  <c r="H8" i="7"/>
  <c r="K8" i="7"/>
  <c r="H4" i="7"/>
  <c r="K6" i="7"/>
  <c r="L4" i="7"/>
  <c r="L6" i="7"/>
  <c r="L5" i="7"/>
  <c r="K16" i="7"/>
  <c r="K5" i="7"/>
  <c r="K15" i="7"/>
  <c r="L15" i="7"/>
  <c r="K14" i="7"/>
  <c r="L14" i="7"/>
  <c r="K13" i="7"/>
  <c r="L13" i="7"/>
  <c r="K7" i="7"/>
  <c r="G16" i="7"/>
  <c r="G4" i="7"/>
  <c r="H6" i="7"/>
  <c r="H11" i="7"/>
  <c r="G14" i="7"/>
  <c r="H18" i="7"/>
  <c r="I18" i="7" s="1"/>
  <c r="H5" i="7"/>
  <c r="H16" i="7"/>
  <c r="G12" i="7"/>
  <c r="H14" i="7"/>
  <c r="G13" i="7"/>
  <c r="G10" i="7"/>
  <c r="H13" i="7"/>
  <c r="G8" i="7"/>
  <c r="H12" i="7"/>
  <c r="G6" i="7"/>
  <c r="K12" i="7"/>
  <c r="K4" i="7"/>
  <c r="L12" i="7"/>
  <c r="K19" i="7"/>
  <c r="K11" i="7"/>
  <c r="L19" i="7"/>
  <c r="L11" i="7"/>
  <c r="K18" i="7"/>
  <c r="K10" i="7"/>
  <c r="L18" i="7"/>
  <c r="L9" i="7"/>
  <c r="K17" i="7"/>
  <c r="K9" i="7"/>
  <c r="L17" i="7"/>
  <c r="L10" i="7"/>
  <c r="L8" i="7"/>
  <c r="L7" i="7"/>
  <c r="M7" i="7" s="1"/>
  <c r="G17" i="7"/>
  <c r="G9" i="7"/>
  <c r="H17" i="7"/>
  <c r="H9" i="7"/>
  <c r="G15" i="7"/>
  <c r="G7" i="7"/>
  <c r="H15" i="7"/>
  <c r="H7" i="7"/>
  <c r="G19" i="7"/>
  <c r="G11" i="7"/>
  <c r="H19" i="7"/>
  <c r="I15" i="44" l="1"/>
  <c r="I4" i="44"/>
  <c r="I7" i="44"/>
  <c r="I13" i="44"/>
  <c r="I17" i="2"/>
  <c r="M8" i="2"/>
  <c r="I9" i="2"/>
  <c r="I14" i="2"/>
  <c r="N8" i="2"/>
  <c r="I5" i="2"/>
  <c r="I15" i="2"/>
  <c r="I19" i="2"/>
  <c r="I7" i="2"/>
  <c r="M16" i="7"/>
  <c r="I11" i="7"/>
  <c r="I10" i="7"/>
  <c r="M5" i="7"/>
  <c r="I8" i="7"/>
  <c r="M6" i="7"/>
  <c r="I12" i="7"/>
  <c r="I4" i="7"/>
  <c r="I16" i="7"/>
  <c r="I5" i="7"/>
  <c r="M4" i="7"/>
  <c r="N4" i="7" s="1"/>
  <c r="M8" i="7"/>
  <c r="I14" i="7"/>
  <c r="I6" i="7"/>
  <c r="M15" i="7"/>
  <c r="M19" i="7"/>
  <c r="M13" i="7"/>
  <c r="M9" i="7"/>
  <c r="M14" i="7"/>
  <c r="M11" i="7"/>
  <c r="M12" i="7"/>
  <c r="M18" i="7"/>
  <c r="N18" i="7" s="1"/>
  <c r="M17" i="7"/>
  <c r="I9" i="7"/>
  <c r="I19" i="7"/>
  <c r="I17" i="7"/>
  <c r="I13" i="7"/>
  <c r="M10" i="7"/>
  <c r="I7" i="7"/>
  <c r="N7" i="7" s="1"/>
  <c r="I15" i="7"/>
  <c r="N16" i="7" l="1"/>
  <c r="N11" i="7"/>
  <c r="N10" i="7"/>
  <c r="N8" i="7"/>
  <c r="N12" i="7"/>
  <c r="N6" i="7"/>
  <c r="N19" i="7"/>
  <c r="N14" i="7"/>
  <c r="N5" i="7"/>
  <c r="N15" i="7"/>
  <c r="N13" i="7"/>
  <c r="N17" i="7"/>
  <c r="N9" i="7"/>
  <c r="J4" i="38" l="1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3" i="38"/>
  <c r="J4" i="41"/>
  <c r="J5" i="41"/>
  <c r="J6" i="41"/>
  <c r="J7" i="41"/>
  <c r="J8" i="41"/>
  <c r="J9" i="41"/>
  <c r="J11" i="41"/>
  <c r="J12" i="41"/>
  <c r="J13" i="41"/>
  <c r="J14" i="41"/>
  <c r="J15" i="41"/>
  <c r="J16" i="41"/>
  <c r="J17" i="41"/>
  <c r="J18" i="41"/>
  <c r="J19" i="41"/>
  <c r="J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3" i="41"/>
  <c r="K10" i="41" l="1"/>
  <c r="L3" i="41" l="1"/>
  <c r="J19" i="66"/>
  <c r="F19" i="66"/>
  <c r="J18" i="66"/>
  <c r="F18" i="66"/>
  <c r="J17" i="66"/>
  <c r="F17" i="66"/>
  <c r="J16" i="66"/>
  <c r="F16" i="66"/>
  <c r="J15" i="66"/>
  <c r="F15" i="66"/>
  <c r="J14" i="66"/>
  <c r="F14" i="66"/>
  <c r="J13" i="66"/>
  <c r="F13" i="66"/>
  <c r="J12" i="66"/>
  <c r="F12" i="66"/>
  <c r="J11" i="66"/>
  <c r="F11" i="66"/>
  <c r="J10" i="66"/>
  <c r="F10" i="66"/>
  <c r="J9" i="66"/>
  <c r="F9" i="66"/>
  <c r="J8" i="66"/>
  <c r="F8" i="66"/>
  <c r="J7" i="66"/>
  <c r="F7" i="66"/>
  <c r="J6" i="66"/>
  <c r="F6" i="66"/>
  <c r="J5" i="66"/>
  <c r="F5" i="66"/>
  <c r="J4" i="66"/>
  <c r="F4" i="66"/>
  <c r="J3" i="66"/>
  <c r="G3" i="66" l="1"/>
  <c r="L12" i="66"/>
  <c r="K14" i="66"/>
  <c r="G18" i="66"/>
  <c r="H16" i="66"/>
  <c r="G3" i="41"/>
  <c r="K4" i="41"/>
  <c r="G18" i="41"/>
  <c r="K13" i="41"/>
  <c r="K14" i="41"/>
  <c r="H8" i="41"/>
  <c r="H10" i="41"/>
  <c r="L14" i="41"/>
  <c r="G19" i="41"/>
  <c r="H3" i="41"/>
  <c r="G4" i="41"/>
  <c r="L7" i="41"/>
  <c r="K8" i="41"/>
  <c r="H11" i="41"/>
  <c r="G12" i="41"/>
  <c r="L15" i="41"/>
  <c r="K16" i="41"/>
  <c r="H19" i="41"/>
  <c r="K7" i="41"/>
  <c r="G11" i="41"/>
  <c r="H18" i="41"/>
  <c r="H4" i="41"/>
  <c r="G5" i="41"/>
  <c r="L8" i="41"/>
  <c r="K9" i="41"/>
  <c r="H12" i="41"/>
  <c r="G13" i="41"/>
  <c r="L16" i="41"/>
  <c r="K17" i="41"/>
  <c r="L6" i="41"/>
  <c r="K15" i="41"/>
  <c r="H5" i="41"/>
  <c r="G6" i="41"/>
  <c r="L9" i="41"/>
  <c r="H13" i="41"/>
  <c r="G14" i="41"/>
  <c r="L17" i="41"/>
  <c r="K18" i="41"/>
  <c r="K3" i="41"/>
  <c r="M3" i="41" s="1"/>
  <c r="H6" i="41"/>
  <c r="I6" i="41" s="1"/>
  <c r="G7" i="41"/>
  <c r="L10" i="41"/>
  <c r="M10" i="41" s="1"/>
  <c r="K11" i="41"/>
  <c r="H14" i="41"/>
  <c r="G15" i="41"/>
  <c r="L18" i="41"/>
  <c r="K19" i="41"/>
  <c r="H7" i="41"/>
  <c r="G8" i="41"/>
  <c r="L11" i="41"/>
  <c r="K12" i="41"/>
  <c r="H15" i="41"/>
  <c r="G16" i="41"/>
  <c r="L19" i="41"/>
  <c r="K5" i="41"/>
  <c r="G9" i="41"/>
  <c r="L12" i="41"/>
  <c r="H16" i="41"/>
  <c r="G17" i="41"/>
  <c r="L4" i="41"/>
  <c r="M4" i="41" s="1"/>
  <c r="L5" i="41"/>
  <c r="K6" i="41"/>
  <c r="H9" i="41"/>
  <c r="G10" i="41"/>
  <c r="L13" i="41"/>
  <c r="M13" i="41" s="1"/>
  <c r="H17" i="41"/>
  <c r="K7" i="66"/>
  <c r="G11" i="66"/>
  <c r="L14" i="66"/>
  <c r="M14" i="66" s="1"/>
  <c r="K15" i="66"/>
  <c r="H18" i="66"/>
  <c r="I18" i="66" s="1"/>
  <c r="G19" i="66"/>
  <c r="H3" i="66"/>
  <c r="I3" i="66" s="1"/>
  <c r="G4" i="66"/>
  <c r="L7" i="66"/>
  <c r="K8" i="66"/>
  <c r="H11" i="66"/>
  <c r="G12" i="66"/>
  <c r="L15" i="66"/>
  <c r="K16" i="66"/>
  <c r="H19" i="66"/>
  <c r="G13" i="66"/>
  <c r="L6" i="66"/>
  <c r="K9" i="66"/>
  <c r="G6" i="66"/>
  <c r="L9" i="66"/>
  <c r="K10" i="66"/>
  <c r="H13" i="66"/>
  <c r="I13" i="66" s="1"/>
  <c r="G14" i="66"/>
  <c r="L17" i="66"/>
  <c r="K18" i="66"/>
  <c r="L4" i="66"/>
  <c r="H4" i="66"/>
  <c r="H12" i="66"/>
  <c r="L16" i="66"/>
  <c r="M16" i="66" s="1"/>
  <c r="H6" i="66"/>
  <c r="I6" i="66" s="1"/>
  <c r="G7" i="66"/>
  <c r="L10" i="66"/>
  <c r="K11" i="66"/>
  <c r="H14" i="66"/>
  <c r="G15" i="66"/>
  <c r="L18" i="66"/>
  <c r="K19" i="66"/>
  <c r="H10" i="66"/>
  <c r="G5" i="66"/>
  <c r="L8" i="66"/>
  <c r="K17" i="66"/>
  <c r="H5" i="66"/>
  <c r="K3" i="66"/>
  <c r="L3" i="66"/>
  <c r="K4" i="66"/>
  <c r="H7" i="66"/>
  <c r="I7" i="66" s="1"/>
  <c r="G8" i="66"/>
  <c r="L11" i="66"/>
  <c r="K12" i="66"/>
  <c r="M12" i="66" s="1"/>
  <c r="H15" i="66"/>
  <c r="G16" i="66"/>
  <c r="I16" i="66" s="1"/>
  <c r="L19" i="66"/>
  <c r="H8" i="66"/>
  <c r="K13" i="66"/>
  <c r="G17" i="66"/>
  <c r="K5" i="66"/>
  <c r="G9" i="66"/>
  <c r="L5" i="66"/>
  <c r="K6" i="66"/>
  <c r="H9" i="66"/>
  <c r="G10" i="66"/>
  <c r="L13" i="66"/>
  <c r="H17" i="66"/>
  <c r="I18" i="41" l="1"/>
  <c r="I14" i="41"/>
  <c r="M18" i="66"/>
  <c r="M3" i="66"/>
  <c r="I4" i="66"/>
  <c r="M6" i="66"/>
  <c r="I12" i="66"/>
  <c r="I8" i="66"/>
  <c r="I10" i="66"/>
  <c r="N6" i="66"/>
  <c r="I14" i="66"/>
  <c r="N14" i="66" s="1"/>
  <c r="I17" i="66"/>
  <c r="I17" i="41"/>
  <c r="M11" i="41"/>
  <c r="N16" i="66"/>
  <c r="M19" i="66"/>
  <c r="I15" i="66"/>
  <c r="I5" i="66"/>
  <c r="M15" i="66"/>
  <c r="N15" i="66" s="1"/>
  <c r="M17" i="66"/>
  <c r="M18" i="41"/>
  <c r="N18" i="41" s="1"/>
  <c r="M10" i="66"/>
  <c r="N10" i="66" s="1"/>
  <c r="M13" i="66"/>
  <c r="N13" i="66" s="1"/>
  <c r="N3" i="66"/>
  <c r="M4" i="66"/>
  <c r="N4" i="66" s="1"/>
  <c r="M8" i="66"/>
  <c r="N8" i="66" s="1"/>
  <c r="M7" i="66"/>
  <c r="M9" i="41"/>
  <c r="I4" i="41"/>
  <c r="I19" i="41"/>
  <c r="I3" i="41"/>
  <c r="N3" i="41" s="1"/>
  <c r="M16" i="41"/>
  <c r="M15" i="41"/>
  <c r="M14" i="41"/>
  <c r="N14" i="41" s="1"/>
  <c r="I10" i="41"/>
  <c r="N10" i="41" s="1"/>
  <c r="M19" i="41"/>
  <c r="I5" i="41"/>
  <c r="I15" i="41"/>
  <c r="M5" i="41"/>
  <c r="I8" i="41"/>
  <c r="M17" i="41"/>
  <c r="N17" i="41" s="1"/>
  <c r="M6" i="41"/>
  <c r="N6" i="41" s="1"/>
  <c r="I11" i="41"/>
  <c r="M7" i="41"/>
  <c r="I16" i="41"/>
  <c r="I13" i="41"/>
  <c r="N13" i="41" s="1"/>
  <c r="M12" i="41"/>
  <c r="I12" i="41"/>
  <c r="M8" i="41"/>
  <c r="I7" i="41"/>
  <c r="I9" i="41"/>
  <c r="N4" i="41"/>
  <c r="N12" i="66"/>
  <c r="N18" i="66"/>
  <c r="M11" i="66"/>
  <c r="I19" i="66"/>
  <c r="I9" i="66"/>
  <c r="M9" i="66"/>
  <c r="N9" i="66" s="1"/>
  <c r="M5" i="66"/>
  <c r="I11" i="66"/>
  <c r="N17" i="66" l="1"/>
  <c r="N7" i="66"/>
  <c r="N15" i="41"/>
  <c r="N19" i="66"/>
  <c r="N5" i="66"/>
  <c r="N11" i="41"/>
  <c r="N11" i="66"/>
  <c r="N8" i="41"/>
  <c r="N7" i="41"/>
  <c r="N9" i="41"/>
  <c r="N16" i="41"/>
  <c r="N5" i="41"/>
  <c r="N12" i="41"/>
  <c r="N19" i="41"/>
  <c r="L7" i="12"/>
  <c r="L9" i="12"/>
  <c r="K17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6" i="45"/>
  <c r="F5" i="45"/>
  <c r="F4" i="45"/>
  <c r="F3" i="45"/>
  <c r="J19" i="50"/>
  <c r="F19" i="50"/>
  <c r="J18" i="50"/>
  <c r="F18" i="50"/>
  <c r="J17" i="50"/>
  <c r="F17" i="50"/>
  <c r="J16" i="50"/>
  <c r="F16" i="50"/>
  <c r="J15" i="50"/>
  <c r="F15" i="50"/>
  <c r="J14" i="50"/>
  <c r="F14" i="50"/>
  <c r="J13" i="50"/>
  <c r="F13" i="50"/>
  <c r="J12" i="50"/>
  <c r="F12" i="50"/>
  <c r="J11" i="50"/>
  <c r="F11" i="50"/>
  <c r="J10" i="50"/>
  <c r="F10" i="50"/>
  <c r="J9" i="50"/>
  <c r="F9" i="50"/>
  <c r="J8" i="50"/>
  <c r="F8" i="50"/>
  <c r="J7" i="50"/>
  <c r="F7" i="50"/>
  <c r="J6" i="50"/>
  <c r="F6" i="50"/>
  <c r="J5" i="50"/>
  <c r="F5" i="50"/>
  <c r="J4" i="50"/>
  <c r="F4" i="50"/>
  <c r="G7" i="45" l="1"/>
  <c r="L4" i="50"/>
  <c r="K5" i="50"/>
  <c r="H19" i="50"/>
  <c r="G18" i="50"/>
  <c r="H16" i="50"/>
  <c r="G15" i="50"/>
  <c r="H17" i="50"/>
  <c r="G16" i="50"/>
  <c r="H14" i="50"/>
  <c r="G13" i="50"/>
  <c r="G14" i="50"/>
  <c r="G11" i="50"/>
  <c r="G12" i="50"/>
  <c r="H7" i="50"/>
  <c r="G6" i="50"/>
  <c r="H4" i="50"/>
  <c r="H3" i="50"/>
  <c r="H5" i="50"/>
  <c r="G4" i="50"/>
  <c r="G3" i="50"/>
  <c r="H18" i="50"/>
  <c r="G17" i="50"/>
  <c r="H12" i="50"/>
  <c r="G9" i="50"/>
  <c r="H11" i="50"/>
  <c r="G10" i="50"/>
  <c r="H8" i="50"/>
  <c r="G7" i="50"/>
  <c r="H9" i="50"/>
  <c r="G8" i="50"/>
  <c r="H6" i="50"/>
  <c r="G5" i="50"/>
  <c r="G19" i="50"/>
  <c r="H15" i="50"/>
  <c r="H13" i="50"/>
  <c r="H10" i="50"/>
  <c r="L13" i="50"/>
  <c r="K3" i="50"/>
  <c r="L3" i="50"/>
  <c r="L10" i="50"/>
  <c r="L14" i="50"/>
  <c r="K17" i="50"/>
  <c r="K9" i="50"/>
  <c r="K14" i="50"/>
  <c r="K6" i="50"/>
  <c r="L6" i="50"/>
  <c r="L9" i="50"/>
  <c r="K8" i="50"/>
  <c r="L18" i="50"/>
  <c r="K10" i="50"/>
  <c r="L15" i="50"/>
  <c r="K15" i="50"/>
  <c r="K7" i="50"/>
  <c r="K11" i="50"/>
  <c r="L7" i="50"/>
  <c r="L16" i="50"/>
  <c r="L8" i="50"/>
  <c r="L17" i="50"/>
  <c r="K16" i="50"/>
  <c r="K12" i="50"/>
  <c r="K19" i="50"/>
  <c r="K18" i="50"/>
  <c r="K4" i="50"/>
  <c r="K13" i="50"/>
  <c r="L5" i="50"/>
  <c r="L12" i="50"/>
  <c r="L11" i="50"/>
  <c r="L19" i="50"/>
  <c r="L4" i="12"/>
  <c r="L12" i="12"/>
  <c r="L10" i="12"/>
  <c r="L5" i="12"/>
  <c r="L13" i="12"/>
  <c r="L8" i="12"/>
  <c r="L3" i="12"/>
  <c r="L11" i="12"/>
  <c r="L6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H3" i="12"/>
  <c r="H4" i="12"/>
  <c r="H5" i="12"/>
  <c r="H6" i="12"/>
  <c r="H7" i="12"/>
  <c r="H8" i="12"/>
  <c r="H9" i="12"/>
  <c r="H10" i="12"/>
  <c r="H11" i="12"/>
  <c r="H12" i="12"/>
  <c r="H13" i="12"/>
  <c r="H14" i="12"/>
  <c r="I14" i="12" s="1"/>
  <c r="H15" i="12"/>
  <c r="H16" i="12"/>
  <c r="H17" i="12"/>
  <c r="H18" i="12"/>
  <c r="H19" i="12"/>
  <c r="K3" i="12"/>
  <c r="K4" i="12"/>
  <c r="K5" i="12"/>
  <c r="K6" i="12"/>
  <c r="K7" i="12"/>
  <c r="M7" i="12" s="1"/>
  <c r="K8" i="12"/>
  <c r="K9" i="12"/>
  <c r="M9" i="12" s="1"/>
  <c r="K10" i="12"/>
  <c r="K11" i="12"/>
  <c r="K12" i="12"/>
  <c r="K13" i="12"/>
  <c r="K14" i="12"/>
  <c r="K15" i="12"/>
  <c r="K16" i="12"/>
  <c r="K17" i="12"/>
  <c r="K18" i="12"/>
  <c r="K19" i="12"/>
  <c r="L14" i="12"/>
  <c r="L15" i="12"/>
  <c r="L16" i="12"/>
  <c r="L17" i="12"/>
  <c r="L18" i="12"/>
  <c r="L19" i="12"/>
  <c r="L11" i="45"/>
  <c r="K8" i="45"/>
  <c r="K15" i="45"/>
  <c r="L19" i="45"/>
  <c r="L15" i="45"/>
  <c r="L5" i="45"/>
  <c r="L12" i="45"/>
  <c r="L9" i="45"/>
  <c r="K6" i="45"/>
  <c r="L13" i="45"/>
  <c r="L17" i="45"/>
  <c r="M17" i="45" s="1"/>
  <c r="L8" i="45"/>
  <c r="K3" i="45"/>
  <c r="L6" i="45"/>
  <c r="L10" i="45"/>
  <c r="K5" i="45"/>
  <c r="K12" i="45"/>
  <c r="L3" i="45"/>
  <c r="L7" i="45"/>
  <c r="M7" i="45" s="1"/>
  <c r="K14" i="45"/>
  <c r="K18" i="45"/>
  <c r="K4" i="45"/>
  <c r="L4" i="45"/>
  <c r="K10" i="45"/>
  <c r="K13" i="45"/>
  <c r="L18" i="45"/>
  <c r="K16" i="45"/>
  <c r="K11" i="45"/>
  <c r="L16" i="45"/>
  <c r="K19" i="45"/>
  <c r="K9" i="45"/>
  <c r="L14" i="45"/>
  <c r="G5" i="45"/>
  <c r="G18" i="45"/>
  <c r="G15" i="45"/>
  <c r="H18" i="45"/>
  <c r="G4" i="45"/>
  <c r="H7" i="45"/>
  <c r="G12" i="45"/>
  <c r="H15" i="45"/>
  <c r="H4" i="45"/>
  <c r="H12" i="45"/>
  <c r="G17" i="45"/>
  <c r="G6" i="45"/>
  <c r="H9" i="45"/>
  <c r="G14" i="45"/>
  <c r="H17" i="45"/>
  <c r="H10" i="45"/>
  <c r="G9" i="45"/>
  <c r="G3" i="45"/>
  <c r="H6" i="45"/>
  <c r="G11" i="45"/>
  <c r="H14" i="45"/>
  <c r="G19" i="45"/>
  <c r="H3" i="45"/>
  <c r="G8" i="45"/>
  <c r="H11" i="45"/>
  <c r="G16" i="45"/>
  <c r="H19" i="45"/>
  <c r="H8" i="45"/>
  <c r="G13" i="45"/>
  <c r="H16" i="45"/>
  <c r="H5" i="45"/>
  <c r="G10" i="45"/>
  <c r="I10" i="45" s="1"/>
  <c r="H13" i="45"/>
  <c r="I6" i="12" l="1"/>
  <c r="M19" i="12"/>
  <c r="M9" i="45"/>
  <c r="I11" i="45"/>
  <c r="M6" i="12"/>
  <c r="M13" i="45"/>
  <c r="M19" i="45"/>
  <c r="M11" i="45"/>
  <c r="M5" i="12"/>
  <c r="M4" i="12"/>
  <c r="I5" i="50"/>
  <c r="M12" i="12"/>
  <c r="M8" i="12"/>
  <c r="I3" i="12"/>
  <c r="M3" i="12"/>
  <c r="I3" i="45"/>
  <c r="I17" i="45"/>
  <c r="N17" i="45" s="1"/>
  <c r="I13" i="45"/>
  <c r="I4" i="45"/>
  <c r="I3" i="50"/>
  <c r="M18" i="45"/>
  <c r="M3" i="45"/>
  <c r="I10" i="50"/>
  <c r="I12" i="50"/>
  <c r="I18" i="50"/>
  <c r="I4" i="50"/>
  <c r="I14" i="50"/>
  <c r="M5" i="50"/>
  <c r="I7" i="50"/>
  <c r="I16" i="50"/>
  <c r="I11" i="50"/>
  <c r="I15" i="50"/>
  <c r="M10" i="50"/>
  <c r="I6" i="45"/>
  <c r="M4" i="45"/>
  <c r="N4" i="45" s="1"/>
  <c r="M16" i="45"/>
  <c r="M14" i="45"/>
  <c r="M15" i="45"/>
  <c r="M8" i="45"/>
  <c r="M10" i="45"/>
  <c r="N10" i="45" s="1"/>
  <c r="M12" i="45"/>
  <c r="M6" i="45"/>
  <c r="M5" i="45"/>
  <c r="I19" i="45"/>
  <c r="I14" i="45"/>
  <c r="N14" i="45" s="1"/>
  <c r="M10" i="12"/>
  <c r="I17" i="12"/>
  <c r="I16" i="12"/>
  <c r="I8" i="12"/>
  <c r="M17" i="12"/>
  <c r="I11" i="12"/>
  <c r="M11" i="12"/>
  <c r="M13" i="12"/>
  <c r="M14" i="12"/>
  <c r="I12" i="12"/>
  <c r="I4" i="12"/>
  <c r="I18" i="12"/>
  <c r="M18" i="12"/>
  <c r="M16" i="12"/>
  <c r="M15" i="12"/>
  <c r="I6" i="50"/>
  <c r="M8" i="50"/>
  <c r="I17" i="50"/>
  <c r="I8" i="50"/>
  <c r="M12" i="50"/>
  <c r="M18" i="50"/>
  <c r="M9" i="50"/>
  <c r="M11" i="50"/>
  <c r="M17" i="50"/>
  <c r="M6" i="50"/>
  <c r="M19" i="50"/>
  <c r="M4" i="50"/>
  <c r="M3" i="50"/>
  <c r="M14" i="50"/>
  <c r="I9" i="12"/>
  <c r="I10" i="12"/>
  <c r="I15" i="12"/>
  <c r="I7" i="12"/>
  <c r="I13" i="12"/>
  <c r="I5" i="12"/>
  <c r="I19" i="12"/>
  <c r="I15" i="45"/>
  <c r="I16" i="45"/>
  <c r="I7" i="45"/>
  <c r="N7" i="45" s="1"/>
  <c r="I9" i="45"/>
  <c r="I18" i="45"/>
  <c r="I8" i="45"/>
  <c r="I5" i="45"/>
  <c r="I12" i="45"/>
  <c r="M13" i="50"/>
  <c r="M15" i="50"/>
  <c r="I9" i="50"/>
  <c r="M7" i="50"/>
  <c r="M16" i="50"/>
  <c r="I13" i="50"/>
  <c r="I19" i="50"/>
  <c r="N5" i="50" l="1"/>
  <c r="N3" i="50"/>
  <c r="N19" i="45"/>
  <c r="N3" i="45"/>
  <c r="N18" i="45"/>
  <c r="N9" i="45"/>
  <c r="N11" i="45"/>
  <c r="N13" i="45"/>
  <c r="N18" i="50"/>
  <c r="N16" i="45"/>
  <c r="N12" i="45"/>
  <c r="N11" i="50"/>
  <c r="N14" i="50"/>
  <c r="N10" i="50"/>
  <c r="N12" i="50"/>
  <c r="N6" i="50"/>
  <c r="N17" i="50"/>
  <c r="N4" i="50"/>
  <c r="N15" i="50"/>
  <c r="N16" i="50"/>
  <c r="N7" i="50"/>
  <c r="N9" i="50"/>
  <c r="N8" i="50"/>
  <c r="N15" i="45"/>
  <c r="N5" i="45"/>
  <c r="N8" i="45"/>
  <c r="N6" i="45"/>
  <c r="N19" i="50"/>
  <c r="N13" i="50"/>
  <c r="J4" i="44" l="1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N17" i="12"/>
  <c r="N5" i="12"/>
  <c r="G3" i="7" l="1"/>
  <c r="L3" i="7"/>
  <c r="K3" i="7"/>
  <c r="H3" i="7"/>
  <c r="N9" i="12"/>
  <c r="N6" i="12"/>
  <c r="N4" i="12"/>
  <c r="H3" i="2"/>
  <c r="G3" i="2"/>
  <c r="K10" i="2"/>
  <c r="L9" i="2"/>
  <c r="K6" i="2"/>
  <c r="L5" i="2"/>
  <c r="K18" i="2"/>
  <c r="L17" i="2"/>
  <c r="K14" i="2"/>
  <c r="L13" i="2"/>
  <c r="K17" i="2"/>
  <c r="K15" i="2"/>
  <c r="K9" i="2"/>
  <c r="L11" i="2"/>
  <c r="L19" i="2"/>
  <c r="L6" i="2"/>
  <c r="K19" i="2"/>
  <c r="K12" i="2"/>
  <c r="K13" i="2"/>
  <c r="L12" i="2"/>
  <c r="M12" i="2" s="1"/>
  <c r="N12" i="2" s="1"/>
  <c r="K11" i="2"/>
  <c r="L10" i="2"/>
  <c r="L3" i="2"/>
  <c r="K16" i="2"/>
  <c r="K7" i="2"/>
  <c r="K5" i="2"/>
  <c r="L14" i="2"/>
  <c r="L7" i="2"/>
  <c r="L4" i="2"/>
  <c r="L16" i="2"/>
  <c r="L18" i="2"/>
  <c r="K3" i="2"/>
  <c r="L15" i="2"/>
  <c r="K4" i="2"/>
  <c r="H3" i="44"/>
  <c r="G3" i="44"/>
  <c r="L19" i="44"/>
  <c r="M19" i="44" s="1"/>
  <c r="L15" i="44"/>
  <c r="L11" i="44"/>
  <c r="L7" i="44"/>
  <c r="L3" i="44"/>
  <c r="K19" i="44"/>
  <c r="K15" i="44"/>
  <c r="K11" i="44"/>
  <c r="K7" i="44"/>
  <c r="K3" i="44"/>
  <c r="L18" i="44"/>
  <c r="L14" i="44"/>
  <c r="L10" i="44"/>
  <c r="L6" i="44"/>
  <c r="K12" i="44"/>
  <c r="K18" i="44"/>
  <c r="K14" i="44"/>
  <c r="K10" i="44"/>
  <c r="K6" i="44"/>
  <c r="K4" i="44"/>
  <c r="L17" i="44"/>
  <c r="L13" i="44"/>
  <c r="L9" i="44"/>
  <c r="L5" i="44"/>
  <c r="K8" i="44"/>
  <c r="K17" i="44"/>
  <c r="K13" i="44"/>
  <c r="K9" i="44"/>
  <c r="K5" i="44"/>
  <c r="L16" i="44"/>
  <c r="L12" i="44"/>
  <c r="L8" i="44"/>
  <c r="L4" i="44"/>
  <c r="K16" i="44"/>
  <c r="N12" i="12"/>
  <c r="N7" i="12"/>
  <c r="N13" i="12"/>
  <c r="N11" i="12"/>
  <c r="N19" i="12"/>
  <c r="N14" i="12"/>
  <c r="N10" i="12"/>
  <c r="N15" i="12"/>
  <c r="N18" i="12"/>
  <c r="N16" i="12"/>
  <c r="N3" i="12"/>
  <c r="N8" i="12"/>
  <c r="M15" i="2" l="1"/>
  <c r="N15" i="2" s="1"/>
  <c r="M10" i="2"/>
  <c r="N10" i="2" s="1"/>
  <c r="M16" i="2"/>
  <c r="N16" i="2" s="1"/>
  <c r="M18" i="2"/>
  <c r="N18" i="2" s="1"/>
  <c r="M4" i="2"/>
  <c r="N4" i="2" s="1"/>
  <c r="M7" i="2"/>
  <c r="N7" i="2" s="1"/>
  <c r="M6" i="2"/>
  <c r="N6" i="2" s="1"/>
  <c r="M17" i="2"/>
  <c r="N17" i="2" s="1"/>
  <c r="M9" i="2"/>
  <c r="N9" i="2" s="1"/>
  <c r="M14" i="2"/>
  <c r="N14" i="2" s="1"/>
  <c r="M19" i="2"/>
  <c r="N19" i="2" s="1"/>
  <c r="M11" i="2"/>
  <c r="N11" i="2" s="1"/>
  <c r="M13" i="2"/>
  <c r="N13" i="2" s="1"/>
  <c r="M5" i="2"/>
  <c r="N5" i="2" s="1"/>
  <c r="N19" i="44"/>
  <c r="M7" i="44"/>
  <c r="N7" i="44" s="1"/>
  <c r="M4" i="44"/>
  <c r="M10" i="44"/>
  <c r="I3" i="44"/>
  <c r="M5" i="44"/>
  <c r="M15" i="44"/>
  <c r="N15" i="44" s="1"/>
  <c r="M12" i="44"/>
  <c r="M13" i="44"/>
  <c r="M9" i="44"/>
  <c r="N9" i="44" s="1"/>
  <c r="M16" i="44"/>
  <c r="N16" i="44" s="1"/>
  <c r="M17" i="44"/>
  <c r="M8" i="44"/>
  <c r="N8" i="44" s="1"/>
  <c r="M18" i="44"/>
  <c r="M11" i="44"/>
  <c r="I3" i="2"/>
  <c r="I3" i="7"/>
  <c r="M3" i="7"/>
  <c r="N3" i="7" s="1"/>
  <c r="M3" i="2"/>
  <c r="M6" i="44"/>
  <c r="M3" i="44"/>
  <c r="M14" i="44"/>
  <c r="N17" i="44" l="1"/>
  <c r="N11" i="44"/>
  <c r="N4" i="44"/>
  <c r="N12" i="44"/>
  <c r="N3" i="44"/>
  <c r="N10" i="44"/>
  <c r="N18" i="44"/>
  <c r="N5" i="44"/>
  <c r="N14" i="44"/>
  <c r="N6" i="44"/>
  <c r="N13" i="44"/>
  <c r="N3" i="2"/>
  <c r="H5" i="29"/>
  <c r="G10" i="29"/>
  <c r="G18" i="29"/>
  <c r="G4" i="29"/>
  <c r="H3" i="29"/>
  <c r="I3" i="29" s="1"/>
  <c r="H18" i="29"/>
  <c r="G7" i="29"/>
  <c r="H8" i="29"/>
  <c r="H19" i="29"/>
  <c r="H16" i="29"/>
  <c r="H9" i="29"/>
  <c r="G14" i="29"/>
  <c r="G8" i="29"/>
  <c r="G13" i="29"/>
  <c r="H12" i="29"/>
  <c r="H13" i="29"/>
  <c r="H7" i="29"/>
  <c r="G12" i="29"/>
  <c r="G16" i="29"/>
  <c r="G15" i="29"/>
  <c r="G6" i="29"/>
  <c r="H10" i="29"/>
  <c r="H11" i="29"/>
  <c r="G19" i="29"/>
  <c r="G11" i="29"/>
  <c r="H4" i="29"/>
  <c r="H6" i="29"/>
  <c r="G9" i="29"/>
  <c r="H14" i="29"/>
  <c r="G5" i="29"/>
  <c r="I5" i="29" s="1"/>
  <c r="H15" i="29"/>
  <c r="K15" i="29"/>
  <c r="K11" i="29"/>
  <c r="K7" i="29"/>
  <c r="K3" i="29"/>
  <c r="M3" i="29" s="1"/>
  <c r="L19" i="29"/>
  <c r="L14" i="29"/>
  <c r="L10" i="29"/>
  <c r="L6" i="29"/>
  <c r="K19" i="29"/>
  <c r="K14" i="29"/>
  <c r="K10" i="29"/>
  <c r="K6" i="29"/>
  <c r="L18" i="29"/>
  <c r="L13" i="29"/>
  <c r="L9" i="29"/>
  <c r="L5" i="29"/>
  <c r="K5" i="29"/>
  <c r="K18" i="29"/>
  <c r="K13" i="29"/>
  <c r="K9" i="29"/>
  <c r="L16" i="29"/>
  <c r="L12" i="29"/>
  <c r="L8" i="29"/>
  <c r="L4" i="29"/>
  <c r="L11" i="29"/>
  <c r="K16" i="29"/>
  <c r="K12" i="29"/>
  <c r="K8" i="29"/>
  <c r="K4" i="29"/>
  <c r="L15" i="29"/>
  <c r="L7" i="29"/>
  <c r="H5" i="38"/>
  <c r="H13" i="38"/>
  <c r="G3" i="38"/>
  <c r="G5" i="38"/>
  <c r="G13" i="38"/>
  <c r="G6" i="38"/>
  <c r="G14" i="38"/>
  <c r="H8" i="38"/>
  <c r="H16" i="38"/>
  <c r="G8" i="38"/>
  <c r="G16" i="38"/>
  <c r="H10" i="38"/>
  <c r="G10" i="38"/>
  <c r="G19" i="38"/>
  <c r="H12" i="38"/>
  <c r="G4" i="38"/>
  <c r="H6" i="38"/>
  <c r="H14" i="38"/>
  <c r="H7" i="38"/>
  <c r="H15" i="38"/>
  <c r="G7" i="38"/>
  <c r="G15" i="38"/>
  <c r="G18" i="38"/>
  <c r="H4" i="38"/>
  <c r="H9" i="38"/>
  <c r="H17" i="38"/>
  <c r="G9" i="38"/>
  <c r="G17" i="38"/>
  <c r="H18" i="38"/>
  <c r="H3" i="38"/>
  <c r="H11" i="38"/>
  <c r="H19" i="38"/>
  <c r="G11" i="38"/>
  <c r="G12" i="38"/>
  <c r="L5" i="38"/>
  <c r="L9" i="38"/>
  <c r="L13" i="38"/>
  <c r="L17" i="38"/>
  <c r="K11" i="38"/>
  <c r="K19" i="38"/>
  <c r="K9" i="38"/>
  <c r="K6" i="38"/>
  <c r="K10" i="38"/>
  <c r="K14" i="38"/>
  <c r="K18" i="38"/>
  <c r="L6" i="38"/>
  <c r="L10" i="38"/>
  <c r="L14" i="38"/>
  <c r="L18" i="38"/>
  <c r="K15" i="38"/>
  <c r="K5" i="38"/>
  <c r="M5" i="38" s="1"/>
  <c r="K7" i="38"/>
  <c r="K13" i="38"/>
  <c r="M13" i="38" s="1"/>
  <c r="L7" i="38"/>
  <c r="L11" i="38"/>
  <c r="M11" i="38" s="1"/>
  <c r="L15" i="38"/>
  <c r="L19" i="38"/>
  <c r="K4" i="38"/>
  <c r="K8" i="38"/>
  <c r="K12" i="38"/>
  <c r="K16" i="38"/>
  <c r="L3" i="38"/>
  <c r="K17" i="38"/>
  <c r="L4" i="38"/>
  <c r="L8" i="38"/>
  <c r="L12" i="38"/>
  <c r="L16" i="38"/>
  <c r="K3" i="38"/>
  <c r="M3" i="38" s="1"/>
  <c r="I9" i="29" l="1"/>
  <c r="I15" i="38"/>
  <c r="M8" i="29"/>
  <c r="I15" i="29"/>
  <c r="M12" i="29"/>
  <c r="M9" i="29"/>
  <c r="N9" i="29" s="1"/>
  <c r="M6" i="29"/>
  <c r="M10" i="29"/>
  <c r="M11" i="29"/>
  <c r="M18" i="29"/>
  <c r="I10" i="29"/>
  <c r="I13" i="29"/>
  <c r="I14" i="29"/>
  <c r="I6" i="29"/>
  <c r="I8" i="29"/>
  <c r="M16" i="29"/>
  <c r="M7" i="29"/>
  <c r="I12" i="29"/>
  <c r="I19" i="29"/>
  <c r="M7" i="38"/>
  <c r="M6" i="38"/>
  <c r="M17" i="38"/>
  <c r="M10" i="38"/>
  <c r="M16" i="38"/>
  <c r="I4" i="38"/>
  <c r="M5" i="29"/>
  <c r="N5" i="29" s="1"/>
  <c r="M19" i="29"/>
  <c r="M15" i="29"/>
  <c r="N15" i="29" s="1"/>
  <c r="I16" i="29"/>
  <c r="I4" i="29"/>
  <c r="I18" i="29"/>
  <c r="I11" i="29"/>
  <c r="M4" i="29"/>
  <c r="I7" i="29"/>
  <c r="N3" i="29"/>
  <c r="M13" i="29"/>
  <c r="M14" i="29"/>
  <c r="M12" i="38"/>
  <c r="M4" i="38"/>
  <c r="M15" i="38"/>
  <c r="N15" i="38" s="1"/>
  <c r="I9" i="38"/>
  <c r="I7" i="38"/>
  <c r="I16" i="38"/>
  <c r="I3" i="38"/>
  <c r="M9" i="38"/>
  <c r="I12" i="38"/>
  <c r="I8" i="38"/>
  <c r="M18" i="38"/>
  <c r="M14" i="38"/>
  <c r="M19" i="38"/>
  <c r="I11" i="38"/>
  <c r="N11" i="38" s="1"/>
  <c r="I18" i="38"/>
  <c r="I14" i="38"/>
  <c r="I19" i="38"/>
  <c r="I6" i="38"/>
  <c r="I10" i="38"/>
  <c r="N10" i="38" s="1"/>
  <c r="I13" i="38"/>
  <c r="N13" i="38" s="1"/>
  <c r="M8" i="38"/>
  <c r="I17" i="38"/>
  <c r="N17" i="38" s="1"/>
  <c r="I5" i="38"/>
  <c r="N5" i="38" s="1"/>
  <c r="N19" i="29" l="1"/>
  <c r="N16" i="38"/>
  <c r="N7" i="38"/>
  <c r="N8" i="38"/>
  <c r="N4" i="38"/>
  <c r="N12" i="29"/>
  <c r="N13" i="29"/>
  <c r="N18" i="29"/>
  <c r="N19" i="38"/>
  <c r="N18" i="38"/>
  <c r="N11" i="29"/>
  <c r="N8" i="29"/>
  <c r="N16" i="29"/>
  <c r="N6" i="29"/>
  <c r="N7" i="29"/>
  <c r="N10" i="29"/>
  <c r="N14" i="29"/>
  <c r="N4" i="29"/>
  <c r="N6" i="38"/>
  <c r="N14" i="38"/>
  <c r="N12" i="38"/>
  <c r="N3" i="38"/>
  <c r="N9" i="38"/>
</calcChain>
</file>

<file path=xl/sharedStrings.xml><?xml version="1.0" encoding="utf-8"?>
<sst xmlns="http://schemas.openxmlformats.org/spreadsheetml/2006/main" count="1983" uniqueCount="91">
  <si>
    <t>наименование муниципального района (городского округа)</t>
  </si>
  <si>
    <t>Ачхой-Мартановский</t>
  </si>
  <si>
    <t>Веденский</t>
  </si>
  <si>
    <t>Грозненский</t>
  </si>
  <si>
    <t>Гудермесский</t>
  </si>
  <si>
    <t>Итум-Калинский</t>
  </si>
  <si>
    <t>Курчалоевский</t>
  </si>
  <si>
    <t>Надтеречный</t>
  </si>
  <si>
    <t>Наурский</t>
  </si>
  <si>
    <t>Ножай-Юртовский</t>
  </si>
  <si>
    <t>Сунженский</t>
  </si>
  <si>
    <t>Урус-Мартановский</t>
  </si>
  <si>
    <t>Шалинский</t>
  </si>
  <si>
    <t>Шаройский</t>
  </si>
  <si>
    <t>Шатойский</t>
  </si>
  <si>
    <t>Шелковской</t>
  </si>
  <si>
    <t>Аргун</t>
  </si>
  <si>
    <t>Грозный</t>
  </si>
  <si>
    <t>Доля протяженности автомобильных дорог общего пользования местного значения, не отвечающих нормативным требованиям, в общей протяженности автомобильных дорог общего пользования местного значения,% п.6</t>
  </si>
  <si>
    <t>Доля детей в возрасте 1-6 лет, состоящих на учете для определения в муниципальные дошкольные образовательные учреждения, в общей численности детей в возрасте 1-6 лет п.10, %</t>
  </si>
  <si>
    <t>Объем инвестиций в основной капитал (за исключением бюджетных средств) в расчете на 1 жителя п.3,  РУБЛЕЙ</t>
  </si>
  <si>
    <t>2017г.</t>
  </si>
  <si>
    <t>Число субъектов малого и среднего предпринимательства в расчете на 10 тыс. чел.  населения п.1, единиц</t>
  </si>
  <si>
    <t>min</t>
  </si>
  <si>
    <t>max</t>
  </si>
  <si>
    <t>Т</t>
  </si>
  <si>
    <t>Исо</t>
  </si>
  <si>
    <t xml:space="preserve">О </t>
  </si>
  <si>
    <t>СРЕДНИЙ ОБЪЕМ ПОКАЗАТЕЛЯ (СОП)</t>
  </si>
  <si>
    <t>ИНДЕКС СОП (О)</t>
  </si>
  <si>
    <t>СРЕДНИЙ ТЕМП РОСТА (СТР)</t>
  </si>
  <si>
    <t>ИНДЕКС СТР (Т)</t>
  </si>
  <si>
    <t>СВОДНЫЙ ИНДЕКС</t>
  </si>
  <si>
    <t>Ист</t>
  </si>
  <si>
    <t>Ип</t>
  </si>
  <si>
    <t>Доля основных фондов организаций муниципальной формы собственности, находящихся в стадии банкротства, в основных фондах организаций муниципальной формы собственности (на конец года, по полной учетной стоимости) п.32</t>
  </si>
  <si>
    <t>Доля налоговых и неналоговых доходов местного бюджета (за исключением поступлений налоговых доходов по дополнительным нормативам отчислений) в общем объеме собственных доходов бюджета муниципального образования (без учета субвенций) п.31</t>
  </si>
  <si>
    <t>Доля населения, получившего жилые дома, жилые помещения и улучшивших жилищные условия в отчетном году, в общей численности населения, состоящего на учете в качестве нуждающегося в жилых помещениях п.30, %</t>
  </si>
  <si>
    <t>Удовлетворенность населения деятельностью органов местного самоуправления городского округа (муниципального района) п.37</t>
  </si>
  <si>
    <t>Серноводский</t>
  </si>
  <si>
    <t>Общая площадь жилых помещений, введенная в действие за один год в среднем на 1 жителя (кв. метров) п.24.1, кв.м</t>
  </si>
  <si>
    <t>Доля среднесписочной численности работников (без внешних совместителей) малых и средних предприятий в среднесписочной численности работников (без внешних совместителей) всех предприятий и организаций   п.2 %</t>
  </si>
  <si>
    <t>Доля площади земельных участков, являющихся объектами налогообложения земельным налогом, в общей площади территории муниципального района,% п.4</t>
  </si>
  <si>
    <t>Доля прибыльных сельхозорганизаций в общем их числе п.5, %</t>
  </si>
  <si>
    <t>Доля населения, проживающего в населенных пунктах, не имеющих регулярного автобусного и (или) железнодорожного сообщения с административным центром городского округа (муниципального района), в общей численности населения городского округа (муниципального района), % п.7</t>
  </si>
  <si>
    <t>Среднемесячная номинальная начисленная заработная плата работников муниципальных дошкольных образовательных учреждений п.8.2 руб.</t>
  </si>
  <si>
    <t>Среднемесячная номинальная начисленная заработная плата работников  общеобразовательных учреждений п.8.3 руб.</t>
  </si>
  <si>
    <t>Среднемесячная номинальная начисленная заработная плата учителей  общеобразовательных учреждений п.8.4</t>
  </si>
  <si>
    <t>Среднемесячная номинальная начисленная заработная плата  работников муниципальных                                               учреждений культуры и исскуства п.8.5 руб.</t>
  </si>
  <si>
    <t>Среднемесячная номинальная начисленная заработная плата  работников муниципальных учреждений физической культуры и спорта п.8.6 руб.</t>
  </si>
  <si>
    <t>среднемесячная номинальная начисленная заработная плата работников крупных и средних предприятий                      п.8.1 руб.</t>
  </si>
  <si>
    <t>Доля детей в возрасте 1-6 лет, получающих дошкольную образовательную услугу и (или) услугу по их содержанию в муниципальных дошкольных уреждениях в общей численности детей в возрасте 1-6 лет п.9, %</t>
  </si>
  <si>
    <t>Доля муниципальных дошкольных образовательных учреждений, здания которых находятся в аварийном состоянии или требуют капитального ремонта, в общем числе муниципальных дошкольных образовательных учреждений п.11</t>
  </si>
  <si>
    <t>Доля выпускников муниципальных общеобразовательных учреждений, не получивших аттестат о среднем (полном) образовании, в общей численности выпускников муниципальных общеобразовательных учреждений п.13</t>
  </si>
  <si>
    <t>Доля муниципальных общеобразовательных учреждений, соответствующих современным требованиям обучения, в общем количестве муниципальных общеобразовательных учреждений п.14</t>
  </si>
  <si>
    <t>Доля муниципальных общеобразовательных учреждений, здания которых находятся в аварийном состоянии или требуют капитального ремонта, в общем количестве муниципальных общеобразовательных учреждений п.15</t>
  </si>
  <si>
    <t>Доля детей первой и второй групп здоровья в общей численности обучающихся в муниципальных общеобразовательных учреждениях п.16, %</t>
  </si>
  <si>
    <t>Доля обучающихся в муниципальных общеобразовательных учреждениях, занимающихся во вторую (третью) смену, в общей численности обучающихся в муниципальных общеобразовательных учреждениях.п.17, %</t>
  </si>
  <si>
    <t>Расходы бюджета муниципального образования на общее образование в расчете на 1 обучающегося в муниципальных общеобразовательных учреждениях п.17,  тыс.рублей</t>
  </si>
  <si>
    <t>Доля детей в возрасте 5-18 лет, получающих услуги  по дополнительному образованию в организациях различной организационно-правовой формы собственности, в общей численности детей данной возрастной группы.п.18, %</t>
  </si>
  <si>
    <t>Уровень фактической обеспеченности населения клубами и учреждениями клубного типа п.19.1, %</t>
  </si>
  <si>
    <t>Уровень фактической обеспеченности населения библиотеками п.19.2</t>
  </si>
  <si>
    <t>Фактическая обеспеченность населения паркам культуры и отдыха п.20.3</t>
  </si>
  <si>
    <t>Доля муниципальных учреждений культуры, здания которых находятся в аварийном состоянии или требуют капитального ремонта, в общем количестве муниципальных учреждений культуры п. 21, %</t>
  </si>
  <si>
    <t>Доля объектов культурного наследия, находящихся в муниципальной собственности и требующих консервации или рестоврации, в общем количестве объектов культурного наследия, находящихся в муниципальной собственности  п.22, %</t>
  </si>
  <si>
    <t>Доля населения, систематически занимающегося физической культурой и спортом  п.23, %</t>
  </si>
  <si>
    <t>Доля обучающихся, систематически занимающихся физической культурой и спортом, в общей численности обучающихся п.23.1, %</t>
  </si>
  <si>
    <t xml:space="preserve">Общая площадь жилых помещений, приходящаяся в среднем на одного жителя - всего  п. 24, кв.м.      </t>
  </si>
  <si>
    <t>Площадь земельных участков, предоставленных для строительства в расчете на 10 тыс. человек населения, всего, п.24, га</t>
  </si>
  <si>
    <t>в том числе земельных участков, предоставленных для жилищного строительства, индивидуального строительства и комплексного освоения в целях жилищного строительства п.24.1, гектаров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</si>
  <si>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объектов жилищного строительства п.25.1 кв.м.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</si>
  <si>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иных объектов капитального строительства п.25.2</t>
  </si>
  <si>
    <t>Доля многоквартирных домов, в которых собственники помещений выбрали и реализуют один из способов управления многоквартирными домами, в общем числе многоквартирных домов, в которых собственники помещений должны выбрать способ управления данными домами  п.27</t>
  </si>
  <si>
    <t>Доля организаций коммунального комплекса, осуществляющих производство товаров, оказание услуг по водо-, тепло-, газо-, электро- снабжению, водоотведению, очистке сточных вод, утилизации (захоронению) твердых бытовых отходов и использующих объекты коммунальной инфраструктуры на праве частной собственности, по договору аренды или концессии, участие субъекта Российской Федерации и (или) городского округа (муниципального района) в уставном капитале которых составляет не более 25 процентов, в общем числе организаций коммунального комплекса, осуществляющих свою деятельность на территории городского округа (муниципального района) п.28</t>
  </si>
  <si>
    <t>Объем незавершенного в установленные сроки строительства, осуществляемого за счет средств бюджета городского округа (муниципального района), тыс.руб п.33</t>
  </si>
  <si>
    <t>Доля просроченной кредиторской задолженности по оплате труда (включая начисления на оплату труда) муниципальных бюджетных учреждений в общем объеме расходов муниципального образования на оплату труда (включая начисления на оплату труда) п.34</t>
  </si>
  <si>
    <t>Расходы бюджета муниципального образования  на содержание работников органов местного самоуправления в расчете на одного жителя муниципального образования, руб. п.35</t>
  </si>
  <si>
    <t>да</t>
  </si>
  <si>
    <t>Наличие в городском округе (муниципальном районе) утвержденного генерального плана городского округа (схемы территориального планирования муниципального района) п.36 да/нет</t>
  </si>
  <si>
    <t>Среднегодовая численность постоянного населения п.37, чел.</t>
  </si>
  <si>
    <t>Удельная величина потребления энергетических ресурсов в многоквартирных домах: электроэнергия, кВт/ч на 1 проживающего п.38ээ</t>
  </si>
  <si>
    <t>Удельная величина потребления энергетических ресурсов в многоквартирных домах: тепловая энергия, Гкал на 1 кв. м. общей площади п.38тэ</t>
  </si>
  <si>
    <t>Удельная величина потребления энергетических ресурсов в многоквартирных домах: горячая вода, куб.м. на 1 проживающего п.38гв</t>
  </si>
  <si>
    <t>Удельная величина потребления энергетических ресурсов в многоквартирных домах: холодная вода, куб.м. на 1 проживающего п.38хв</t>
  </si>
  <si>
    <t>Удельная величина потребления энергетических ресурсов в многоквартирных домах: природный газ, куб.м. на 1 проживающего п.38пг</t>
  </si>
  <si>
    <t>Удельная величина потребления энергетических ресурсов муниципальными бюджетными учреждениями: электроэнергия, кВт/ч на 1 проживающего п.39ээ</t>
  </si>
  <si>
    <t>Удельная величина потребления энергетических ресурсов муниципальными бюджетными учреждениями: тепловая энергия, Гкал на 1 кв. м. общей площади п.39тэ</t>
  </si>
  <si>
    <t>Удельная величина потребления энергетических ресурсов муниципальными бюджетными учреждениями: горячая вода, куб.м. на 1 проживающего п.39гв</t>
  </si>
  <si>
    <t>Удельная величина потребления энергетических ресурсов муниципальными бюджетными учреждениями: холодная вода, куб.м. на 1 проживающего п.39хв</t>
  </si>
  <si>
    <t>Удельная величина потребления энергетических ресурсов муниципальными бюджетными учреждениями: природный газ, куб.м. на 1 проживающего п.39</t>
  </si>
  <si>
    <t>Доля многоквартирных домов, расположенных на земельных участках, в отношении которых осуществлен государственный кадастровый учет п.29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</si>
</sst>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</cellStyleXfs>
  <cellXfs count="314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164" fontId="0" fillId="0" borderId="0" xfId="0" applyNumberFormat="1"/>
    <xf numFmtId="2" fontId="6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top" wrapText="1"/>
    </xf>
    <xf numFmtId="2" fontId="1" fillId="2" borderId="1" xfId="6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2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top" wrapText="1"/>
    </xf>
    <xf numFmtId="2" fontId="1" fillId="2" borderId="1" xfId="6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3" applyNumberFormat="1" applyFont="1" applyFill="1" applyBorder="1" applyAlignment="1">
      <alignment horizontal="center" vertical="center" wrapText="1"/>
    </xf>
    <xf numFmtId="2" fontId="1" fillId="2" borderId="1" xfId="7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2" xfId="0" applyFont="1" applyFill="1" applyBorder="1"/>
    <xf numFmtId="0" fontId="8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top"/>
    </xf>
    <xf numFmtId="0" fontId="9" fillId="2" borderId="1" xfId="0" applyFont="1" applyFill="1" applyBorder="1"/>
    <xf numFmtId="0" fontId="6" fillId="3" borderId="1" xfId="0" applyFont="1" applyFill="1" applyBorder="1"/>
    <xf numFmtId="2" fontId="6" fillId="2" borderId="3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165" fontId="11" fillId="6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7" borderId="1" xfId="0" applyFont="1" applyFill="1" applyBorder="1"/>
    <xf numFmtId="2" fontId="1" fillId="7" borderId="1" xfId="0" applyNumberFormat="1" applyFont="1" applyFill="1" applyBorder="1" applyAlignment="1">
      <alignment horizontal="center" vertical="center" wrapText="1"/>
    </xf>
    <xf numFmtId="4" fontId="11" fillId="3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2" applyNumberFormat="1" applyFont="1" applyFill="1" applyBorder="1" applyAlignment="1">
      <alignment horizontal="center" vertical="center" wrapText="1"/>
    </xf>
    <xf numFmtId="2" fontId="1" fillId="0" borderId="1" xfId="6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top" wrapText="1"/>
    </xf>
    <xf numFmtId="2" fontId="1" fillId="0" borderId="1" xfId="3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/>
    </xf>
    <xf numFmtId="2" fontId="1" fillId="0" borderId="1" xfId="6" applyNumberFormat="1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164" fontId="6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0" fontId="0" fillId="2" borderId="0" xfId="0" applyFill="1"/>
    <xf numFmtId="2" fontId="6" fillId="3" borderId="4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165" fontId="11" fillId="7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4" fontId="6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top"/>
    </xf>
    <xf numFmtId="4" fontId="6" fillId="2" borderId="1" xfId="0" applyNumberFormat="1" applyFont="1" applyFill="1" applyBorder="1" applyAlignment="1">
      <alignment horizontal="center" vertical="top" wrapText="1"/>
    </xf>
    <xf numFmtId="4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2" xfId="0" applyFont="1" applyFill="1" applyBorder="1"/>
    <xf numFmtId="4" fontId="2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center"/>
    </xf>
    <xf numFmtId="4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/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top"/>
    </xf>
    <xf numFmtId="2" fontId="6" fillId="0" borderId="7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0" borderId="7" xfId="0" applyNumberFormat="1" applyFont="1" applyFill="1" applyBorder="1" applyAlignment="1">
      <alignment horizontal="center" vertical="center"/>
    </xf>
    <xf numFmtId="0" fontId="6" fillId="4" borderId="1" xfId="0" applyFont="1" applyFill="1" applyBorder="1"/>
    <xf numFmtId="2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2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top" wrapText="1"/>
    </xf>
    <xf numFmtId="165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6" applyNumberFormat="1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65" fontId="1" fillId="0" borderId="1" xfId="6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4" fontId="2" fillId="2" borderId="1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top"/>
    </xf>
    <xf numFmtId="2" fontId="7" fillId="7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4" fontId="2" fillId="2" borderId="1" xfId="2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top" wrapText="1"/>
    </xf>
    <xf numFmtId="4" fontId="2" fillId="0" borderId="1" xfId="2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2" borderId="1" xfId="6" applyNumberFormat="1" applyFont="1" applyFill="1" applyBorder="1" applyAlignment="1">
      <alignment horizontal="center" vertical="top" wrapText="1"/>
    </xf>
    <xf numFmtId="4" fontId="16" fillId="2" borderId="1" xfId="0" applyNumberFormat="1" applyFont="1" applyFill="1" applyBorder="1" applyAlignment="1">
      <alignment horizontal="center" vertical="center" wrapText="1"/>
    </xf>
    <xf numFmtId="4" fontId="2" fillId="2" borderId="1" xfId="3" applyNumberFormat="1" applyFont="1" applyFill="1" applyBorder="1" applyAlignment="1">
      <alignment horizontal="center" vertical="center" wrapText="1"/>
    </xf>
    <xf numFmtId="4" fontId="2" fillId="0" borderId="1" xfId="3" applyNumberFormat="1" applyFont="1" applyFill="1" applyBorder="1" applyAlignment="1">
      <alignment horizontal="center" vertical="center" wrapText="1"/>
    </xf>
    <xf numFmtId="4" fontId="2" fillId="0" borderId="1" xfId="6" applyNumberFormat="1" applyFont="1" applyFill="1" applyBorder="1" applyAlignment="1">
      <alignment horizontal="center" vertical="top" wrapText="1"/>
    </xf>
    <xf numFmtId="167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7" borderId="1" xfId="0" applyNumberFormat="1" applyFont="1" applyFill="1" applyBorder="1" applyAlignment="1">
      <alignment horizontal="center" vertical="center" wrapText="1"/>
    </xf>
    <xf numFmtId="4" fontId="2" fillId="2" borderId="1" xfId="6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2" fillId="2" borderId="1" xfId="4" applyNumberFormat="1" applyFont="1" applyFill="1" applyBorder="1" applyAlignment="1">
      <alignment horizontal="center" vertical="center" wrapText="1"/>
    </xf>
    <xf numFmtId="165" fontId="2" fillId="2" borderId="1" xfId="4" applyNumberFormat="1" applyFont="1" applyFill="1" applyBorder="1" applyAlignment="1">
      <alignment horizontal="center" vertical="center" wrapText="1"/>
    </xf>
    <xf numFmtId="165" fontId="11" fillId="11" borderId="1" xfId="0" applyNumberFormat="1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4" fontId="11" fillId="9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7" borderId="1" xfId="6" applyNumberFormat="1" applyFont="1" applyFill="1" applyBorder="1" applyAlignment="1">
      <alignment horizontal="center" vertical="top" wrapText="1"/>
    </xf>
    <xf numFmtId="165" fontId="2" fillId="4" borderId="1" xfId="6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top" wrapText="1"/>
    </xf>
    <xf numFmtId="165" fontId="14" fillId="4" borderId="1" xfId="0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 wrapText="1"/>
    </xf>
    <xf numFmtId="165" fontId="14" fillId="4" borderId="1" xfId="4" applyNumberFormat="1" applyFont="1" applyFill="1" applyBorder="1" applyAlignment="1">
      <alignment horizontal="center" vertical="center" wrapText="1"/>
    </xf>
    <xf numFmtId="0" fontId="19" fillId="0" borderId="0" xfId="0" applyFont="1"/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2" fontId="2" fillId="2" borderId="1" xfId="6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2" fontId="2" fillId="2" borderId="1" xfId="4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top" wrapText="1"/>
    </xf>
    <xf numFmtId="2" fontId="2" fillId="3" borderId="1" xfId="0" applyNumberFormat="1" applyFont="1" applyFill="1" applyBorder="1" applyAlignment="1">
      <alignment horizontal="center" vertical="top" wrapText="1"/>
    </xf>
    <xf numFmtId="2" fontId="2" fillId="2" borderId="1" xfId="6" applyNumberFormat="1" applyFont="1" applyFill="1" applyBorder="1" applyAlignment="1">
      <alignment horizontal="center" vertical="top" wrapText="1"/>
    </xf>
    <xf numFmtId="2" fontId="18" fillId="2" borderId="1" xfId="0" applyNumberFormat="1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4" fontId="2" fillId="0" borderId="1" xfId="4" applyNumberFormat="1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 wrapText="1"/>
    </xf>
    <xf numFmtId="4" fontId="2" fillId="0" borderId="1" xfId="6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top" wrapText="1"/>
    </xf>
    <xf numFmtId="164" fontId="2" fillId="0" borderId="1" xfId="4" applyNumberFormat="1" applyFont="1" applyFill="1" applyBorder="1" applyAlignment="1">
      <alignment horizontal="center" vertical="center" wrapText="1"/>
    </xf>
    <xf numFmtId="2" fontId="2" fillId="0" borderId="1" xfId="4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2" fontId="2" fillId="0" borderId="1" xfId="6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top" wrapText="1"/>
    </xf>
    <xf numFmtId="2" fontId="18" fillId="0" borderId="1" xfId="0" applyNumberFormat="1" applyFont="1" applyFill="1" applyBorder="1" applyAlignment="1">
      <alignment horizontal="center" vertical="top" wrapText="1"/>
    </xf>
    <xf numFmtId="2" fontId="2" fillId="0" borderId="1" xfId="6" applyNumberFormat="1" applyFont="1" applyFill="1" applyBorder="1" applyAlignment="1">
      <alignment horizontal="center" vertical="top" wrapText="1"/>
    </xf>
    <xf numFmtId="2" fontId="11" fillId="12" borderId="1" xfId="0" applyNumberFormat="1" applyFon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top" wrapText="1"/>
    </xf>
    <xf numFmtId="0" fontId="6" fillId="12" borderId="1" xfId="0" applyFont="1" applyFill="1" applyBorder="1"/>
    <xf numFmtId="165" fontId="2" fillId="1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12" borderId="1" xfId="6" applyNumberFormat="1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12" borderId="1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top" wrapText="1"/>
    </xf>
    <xf numFmtId="2" fontId="11" fillId="10" borderId="1" xfId="0" applyNumberFormat="1" applyFont="1" applyFill="1" applyBorder="1" applyAlignment="1">
      <alignment horizontal="center" vertical="center"/>
    </xf>
    <xf numFmtId="4" fontId="11" fillId="10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6" applyNumberFormat="1" applyFont="1" applyFill="1" applyBorder="1" applyAlignment="1">
      <alignment horizontal="center" vertical="top" wrapText="1"/>
    </xf>
    <xf numFmtId="2" fontId="2" fillId="7" borderId="1" xfId="0" applyNumberFormat="1" applyFont="1" applyFill="1" applyBorder="1" applyAlignment="1">
      <alignment horizontal="center" vertical="top" wrapText="1"/>
    </xf>
    <xf numFmtId="2" fontId="2" fillId="2" borderId="1" xfId="5" applyNumberFormat="1" applyFont="1" applyFill="1" applyBorder="1" applyAlignment="1">
      <alignment horizontal="center" vertical="center" wrapText="1"/>
    </xf>
    <xf numFmtId="4" fontId="8" fillId="2" borderId="0" xfId="0" applyNumberFormat="1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4" fontId="11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</cellXfs>
  <cellStyles count="8">
    <cellStyle name="Обычный" xfId="0" builtinId="0"/>
    <cellStyle name="Обычный 15" xfId="1" xr:uid="{00000000-0005-0000-0000-000001000000}"/>
    <cellStyle name="Обычный 16" xfId="2" xr:uid="{00000000-0005-0000-0000-000002000000}"/>
    <cellStyle name="Обычный 17" xfId="3" xr:uid="{00000000-0005-0000-0000-000003000000}"/>
    <cellStyle name="Обычный 18" xfId="4" xr:uid="{00000000-0005-0000-0000-000004000000}"/>
    <cellStyle name="Обычный 19" xfId="5" xr:uid="{00000000-0005-0000-0000-000005000000}"/>
    <cellStyle name="Обычный 2" xfId="6" xr:uid="{00000000-0005-0000-0000-000006000000}"/>
    <cellStyle name="Процентный" xfId="7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27"/>
  <sheetViews>
    <sheetView view="pageBreakPreview" zoomScale="85" zoomScaleNormal="100" zoomScaleSheetLayoutView="85" workbookViewId="0">
      <selection activeCell="F33" sqref="F33"/>
    </sheetView>
  </sheetViews>
  <sheetFormatPr defaultRowHeight="15" x14ac:dyDescent="0.25"/>
  <cols>
    <col min="1" max="1" width="21.85546875" customWidth="1"/>
    <col min="2" max="2" width="9.42578125" customWidth="1"/>
    <col min="3" max="4" width="10" customWidth="1"/>
    <col min="5" max="5" width="10.140625" customWidth="1"/>
    <col min="6" max="6" width="10.5703125" customWidth="1"/>
    <col min="7" max="7" width="8.7109375" customWidth="1"/>
    <col min="8" max="8" width="8.42578125" customWidth="1"/>
    <col min="10" max="10" width="8.140625" customWidth="1"/>
    <col min="14" max="14" width="11" customWidth="1"/>
  </cols>
  <sheetData>
    <row r="1" spans="1:14" ht="57" customHeight="1" x14ac:dyDescent="0.25">
      <c r="A1" s="282" t="s">
        <v>22</v>
      </c>
      <c r="B1" s="282"/>
      <c r="C1" s="282"/>
      <c r="D1" s="282"/>
      <c r="E1" s="282"/>
      <c r="F1" s="283" t="s">
        <v>28</v>
      </c>
      <c r="G1" s="283"/>
      <c r="H1" s="283"/>
      <c r="I1" s="60" t="s">
        <v>29</v>
      </c>
      <c r="J1" s="284" t="s">
        <v>30</v>
      </c>
      <c r="K1" s="285"/>
      <c r="L1" s="286"/>
      <c r="M1" s="60" t="s">
        <v>31</v>
      </c>
      <c r="N1" s="65" t="s">
        <v>32</v>
      </c>
    </row>
    <row r="2" spans="1:14" ht="63.75" customHeight="1" x14ac:dyDescent="0.25">
      <c r="A2" s="4" t="s">
        <v>0</v>
      </c>
      <c r="B2" s="4">
        <v>2017</v>
      </c>
      <c r="C2" s="4">
        <v>2018</v>
      </c>
      <c r="D2" s="4">
        <v>2019</v>
      </c>
      <c r="E2" s="82">
        <v>2020</v>
      </c>
      <c r="F2" s="60" t="s">
        <v>27</v>
      </c>
      <c r="G2" s="61" t="s">
        <v>24</v>
      </c>
      <c r="H2" s="61" t="s">
        <v>23</v>
      </c>
      <c r="I2" s="61" t="s">
        <v>26</v>
      </c>
      <c r="J2" s="61" t="s">
        <v>25</v>
      </c>
      <c r="K2" s="61" t="s">
        <v>24</v>
      </c>
      <c r="L2" s="61" t="s">
        <v>23</v>
      </c>
      <c r="M2" s="61" t="s">
        <v>33</v>
      </c>
      <c r="N2" s="66" t="s">
        <v>34</v>
      </c>
    </row>
    <row r="3" spans="1:14" x14ac:dyDescent="0.25">
      <c r="A3" s="1" t="s">
        <v>16</v>
      </c>
      <c r="B3" s="11">
        <v>6.7</v>
      </c>
      <c r="C3" s="11">
        <v>6.7</v>
      </c>
      <c r="D3" s="11">
        <v>6.7</v>
      </c>
      <c r="E3" s="44">
        <v>6.7</v>
      </c>
      <c r="F3" s="62">
        <f>(E3+D3+C3)/3</f>
        <v>6.7</v>
      </c>
      <c r="G3" s="63">
        <f>MAX($F$3:$F$19)</f>
        <v>68.033333333333331</v>
      </c>
      <c r="H3" s="63">
        <f>MIN($F$3:$F$19)</f>
        <v>3.2000000000000006</v>
      </c>
      <c r="I3" s="64">
        <f>(F3-H3)/(G3-H3)</f>
        <v>5.3984575835475578E-2</v>
      </c>
      <c r="J3" s="63">
        <f t="shared" ref="J3:J19" si="0">((E3/D3)*(D3/C3)*(C3/B3))^(1/3)</f>
        <v>1</v>
      </c>
      <c r="K3" s="63">
        <f>MAX($J$3:$J$19)</f>
        <v>1.0012953382355914</v>
      </c>
      <c r="L3" s="63">
        <f>MIN($J$3:$J$19)</f>
        <v>0.99771166248286103</v>
      </c>
      <c r="M3" s="64">
        <f t="shared" ref="M3:M19" si="1">(J3-L3)/(K3-L3)</f>
        <v>0.63854480009680936</v>
      </c>
      <c r="N3" s="43">
        <f>0.6*M3+0.4*I3</f>
        <v>0.40472071039227581</v>
      </c>
    </row>
    <row r="4" spans="1:14" x14ac:dyDescent="0.25">
      <c r="A4" s="1" t="s">
        <v>1</v>
      </c>
      <c r="B4" s="41">
        <v>17.2</v>
      </c>
      <c r="C4" s="41">
        <v>17.2</v>
      </c>
      <c r="D4" s="41">
        <v>17.2</v>
      </c>
      <c r="E4" s="44">
        <v>17.2</v>
      </c>
      <c r="F4" s="62">
        <f t="shared" ref="F4:F19" si="2">(E4+D4+C4)/3</f>
        <v>17.2</v>
      </c>
      <c r="G4" s="63">
        <f t="shared" ref="G4:G19" si="3">MAX($F$3:$F$19)</f>
        <v>68.033333333333331</v>
      </c>
      <c r="H4" s="63">
        <f t="shared" ref="H4:H19" si="4">MIN($F$3:$F$19)</f>
        <v>3.2000000000000006</v>
      </c>
      <c r="I4" s="64">
        <f t="shared" ref="I4:I19" si="5">(F4-H4)/(G4-H4)</f>
        <v>0.21593830334190231</v>
      </c>
      <c r="J4" s="63">
        <f t="shared" si="0"/>
        <v>1</v>
      </c>
      <c r="K4" s="63">
        <f t="shared" ref="K4:K19" si="6">MAX($J$3:$J$19)</f>
        <v>1.0012953382355914</v>
      </c>
      <c r="L4" s="63">
        <f t="shared" ref="L4:L19" si="7">MIN($J$3:$J$19)</f>
        <v>0.99771166248286103</v>
      </c>
      <c r="M4" s="64">
        <f t="shared" si="1"/>
        <v>0.63854480009680936</v>
      </c>
      <c r="N4" s="43">
        <f t="shared" ref="N4:N19" si="8">0.6*M4+0.4*I4</f>
        <v>0.46950220139484655</v>
      </c>
    </row>
    <row r="5" spans="1:14" x14ac:dyDescent="0.25">
      <c r="A5" s="1" t="s">
        <v>2</v>
      </c>
      <c r="B5" s="11">
        <v>13.3</v>
      </c>
      <c r="C5" s="11">
        <v>13.3</v>
      </c>
      <c r="D5" s="11">
        <v>13.3</v>
      </c>
      <c r="E5" s="45">
        <v>13.3</v>
      </c>
      <c r="F5" s="62">
        <f t="shared" si="2"/>
        <v>13.300000000000002</v>
      </c>
      <c r="G5" s="63">
        <f>MAX($F$3:$F$19)</f>
        <v>68.033333333333331</v>
      </c>
      <c r="H5" s="63">
        <f t="shared" si="4"/>
        <v>3.2000000000000006</v>
      </c>
      <c r="I5" s="64">
        <f t="shared" si="5"/>
        <v>0.15578406169665812</v>
      </c>
      <c r="J5" s="63">
        <f t="shared" si="0"/>
        <v>1</v>
      </c>
      <c r="K5" s="63">
        <f t="shared" si="6"/>
        <v>1.0012953382355914</v>
      </c>
      <c r="L5" s="63">
        <f t="shared" si="7"/>
        <v>0.99771166248286103</v>
      </c>
      <c r="M5" s="64">
        <f t="shared" si="1"/>
        <v>0.63854480009680936</v>
      </c>
      <c r="N5" s="43">
        <f t="shared" si="8"/>
        <v>0.44544050473674884</v>
      </c>
    </row>
    <row r="6" spans="1:14" x14ac:dyDescent="0.25">
      <c r="A6" s="1" t="s">
        <v>3</v>
      </c>
      <c r="B6" s="11">
        <v>23.3</v>
      </c>
      <c r="C6" s="11">
        <v>23.3</v>
      </c>
      <c r="D6" s="11">
        <v>23.3</v>
      </c>
      <c r="E6" s="44">
        <v>23.3</v>
      </c>
      <c r="F6" s="62">
        <f t="shared" si="2"/>
        <v>23.3</v>
      </c>
      <c r="G6" s="63">
        <f t="shared" si="3"/>
        <v>68.033333333333331</v>
      </c>
      <c r="H6" s="63">
        <f t="shared" si="4"/>
        <v>3.2000000000000006</v>
      </c>
      <c r="I6" s="64">
        <f t="shared" si="5"/>
        <v>0.31002570694087406</v>
      </c>
      <c r="J6" s="63">
        <f>((E6/D6)*(D6/C6)*(C6/B6))^(1/3)</f>
        <v>1</v>
      </c>
      <c r="K6" s="63">
        <f t="shared" si="6"/>
        <v>1.0012953382355914</v>
      </c>
      <c r="L6" s="63">
        <f t="shared" si="7"/>
        <v>0.99771166248286103</v>
      </c>
      <c r="M6" s="64">
        <f t="shared" si="1"/>
        <v>0.63854480009680936</v>
      </c>
      <c r="N6" s="43">
        <f t="shared" si="8"/>
        <v>0.50713716283443522</v>
      </c>
    </row>
    <row r="7" spans="1:14" x14ac:dyDescent="0.25">
      <c r="A7" s="1" t="s">
        <v>17</v>
      </c>
      <c r="B7" s="11">
        <v>67.900000000000006</v>
      </c>
      <c r="C7" s="11">
        <v>67.900000000000006</v>
      </c>
      <c r="D7" s="11">
        <v>68.099999999999994</v>
      </c>
      <c r="E7" s="44">
        <v>68.099999999999994</v>
      </c>
      <c r="F7" s="62">
        <f t="shared" si="2"/>
        <v>68.033333333333331</v>
      </c>
      <c r="G7" s="63">
        <f t="shared" si="3"/>
        <v>68.033333333333331</v>
      </c>
      <c r="H7" s="63">
        <f t="shared" si="4"/>
        <v>3.2000000000000006</v>
      </c>
      <c r="I7" s="64">
        <f t="shared" si="5"/>
        <v>1</v>
      </c>
      <c r="J7" s="63">
        <f t="shared" si="0"/>
        <v>1.0009808736057815</v>
      </c>
      <c r="K7" s="63">
        <f t="shared" si="6"/>
        <v>1.0012953382355914</v>
      </c>
      <c r="L7" s="63">
        <f t="shared" si="7"/>
        <v>0.99771166248286103</v>
      </c>
      <c r="M7" s="64">
        <f t="shared" si="1"/>
        <v>0.912250814106075</v>
      </c>
      <c r="N7" s="43">
        <f>0.6*M7+0.4*I7</f>
        <v>0.947350488463645</v>
      </c>
    </row>
    <row r="8" spans="1:14" x14ac:dyDescent="0.25">
      <c r="A8" s="1" t="s">
        <v>4</v>
      </c>
      <c r="B8" s="11">
        <v>25.7</v>
      </c>
      <c r="C8" s="11">
        <v>25.7</v>
      </c>
      <c r="D8" s="11">
        <v>25.8</v>
      </c>
      <c r="E8" s="44">
        <v>25.8</v>
      </c>
      <c r="F8" s="62">
        <f t="shared" si="2"/>
        <v>25.766666666666666</v>
      </c>
      <c r="G8" s="63">
        <f t="shared" si="3"/>
        <v>68.033333333333331</v>
      </c>
      <c r="H8" s="63">
        <f t="shared" si="4"/>
        <v>3.2000000000000006</v>
      </c>
      <c r="I8" s="64">
        <f t="shared" si="5"/>
        <v>0.34807197943444734</v>
      </c>
      <c r="J8" s="63">
        <f t="shared" si="0"/>
        <v>1.0012953382355914</v>
      </c>
      <c r="K8" s="63">
        <f t="shared" si="6"/>
        <v>1.0012953382355914</v>
      </c>
      <c r="L8" s="63">
        <f t="shared" si="7"/>
        <v>0.99771166248286103</v>
      </c>
      <c r="M8" s="64">
        <f>(J8-L8)/(K8-L8)</f>
        <v>1</v>
      </c>
      <c r="N8" s="43">
        <f t="shared" si="8"/>
        <v>0.73922879177377898</v>
      </c>
    </row>
    <row r="9" spans="1:14" x14ac:dyDescent="0.25">
      <c r="A9" s="1" t="s">
        <v>5</v>
      </c>
      <c r="B9" s="11">
        <v>35.700000000000003</v>
      </c>
      <c r="C9" s="11">
        <v>35.700000000000003</v>
      </c>
      <c r="D9" s="11">
        <v>35.700000000000003</v>
      </c>
      <c r="E9" s="44">
        <v>35.700000000000003</v>
      </c>
      <c r="F9" s="62">
        <f t="shared" si="2"/>
        <v>35.700000000000003</v>
      </c>
      <c r="G9" s="63">
        <f t="shared" si="3"/>
        <v>68.033333333333331</v>
      </c>
      <c r="H9" s="63">
        <f t="shared" si="4"/>
        <v>3.2000000000000006</v>
      </c>
      <c r="I9" s="64">
        <f t="shared" si="5"/>
        <v>0.50128534704370187</v>
      </c>
      <c r="J9" s="63">
        <f t="shared" si="0"/>
        <v>1</v>
      </c>
      <c r="K9" s="63">
        <f t="shared" si="6"/>
        <v>1.0012953382355914</v>
      </c>
      <c r="L9" s="63">
        <f t="shared" si="7"/>
        <v>0.99771166248286103</v>
      </c>
      <c r="M9" s="64">
        <f t="shared" si="1"/>
        <v>0.63854480009680936</v>
      </c>
      <c r="N9" s="43">
        <f t="shared" si="8"/>
        <v>0.5836410188755663</v>
      </c>
    </row>
    <row r="10" spans="1:14" x14ac:dyDescent="0.25">
      <c r="A10" s="1" t="s">
        <v>6</v>
      </c>
      <c r="B10" s="11">
        <v>14.6</v>
      </c>
      <c r="C10" s="11">
        <v>14.6</v>
      </c>
      <c r="D10" s="11">
        <v>14.5</v>
      </c>
      <c r="E10" s="44">
        <v>14.5</v>
      </c>
      <c r="F10" s="62">
        <f t="shared" si="2"/>
        <v>14.533333333333333</v>
      </c>
      <c r="G10" s="63">
        <f t="shared" si="3"/>
        <v>68.033333333333331</v>
      </c>
      <c r="H10" s="63">
        <f t="shared" si="4"/>
        <v>3.2000000000000006</v>
      </c>
      <c r="I10" s="64">
        <f t="shared" si="5"/>
        <v>0.17480719794344474</v>
      </c>
      <c r="J10" s="63">
        <f t="shared" si="0"/>
        <v>0.99771166248286103</v>
      </c>
      <c r="K10" s="63">
        <f t="shared" si="6"/>
        <v>1.0012953382355914</v>
      </c>
      <c r="L10" s="63">
        <f t="shared" si="7"/>
        <v>0.99771166248286103</v>
      </c>
      <c r="M10" s="64">
        <f>(J10-L10)/(K10-L10)</f>
        <v>0</v>
      </c>
      <c r="N10" s="43">
        <f t="shared" si="8"/>
        <v>6.9922879177377897E-2</v>
      </c>
    </row>
    <row r="11" spans="1:14" x14ac:dyDescent="0.25">
      <c r="A11" s="1" t="s">
        <v>7</v>
      </c>
      <c r="B11" s="11">
        <v>40.9</v>
      </c>
      <c r="C11" s="11">
        <v>40.9</v>
      </c>
      <c r="D11" s="11">
        <v>40.9</v>
      </c>
      <c r="E11" s="44">
        <v>40.9</v>
      </c>
      <c r="F11" s="62">
        <f t="shared" si="2"/>
        <v>40.9</v>
      </c>
      <c r="G11" s="63">
        <f t="shared" si="3"/>
        <v>68.033333333333331</v>
      </c>
      <c r="H11" s="63">
        <f t="shared" si="4"/>
        <v>3.2000000000000006</v>
      </c>
      <c r="I11" s="64">
        <f t="shared" si="5"/>
        <v>0.58149100257069408</v>
      </c>
      <c r="J11" s="63">
        <f t="shared" si="0"/>
        <v>1</v>
      </c>
      <c r="K11" s="63">
        <f t="shared" si="6"/>
        <v>1.0012953382355914</v>
      </c>
      <c r="L11" s="63">
        <f t="shared" si="7"/>
        <v>0.99771166248286103</v>
      </c>
      <c r="M11" s="64">
        <f t="shared" si="1"/>
        <v>0.63854480009680936</v>
      </c>
      <c r="N11" s="43">
        <f t="shared" si="8"/>
        <v>0.61572328108636321</v>
      </c>
    </row>
    <row r="12" spans="1:14" x14ac:dyDescent="0.25">
      <c r="A12" s="1" t="s">
        <v>8</v>
      </c>
      <c r="B12" s="11">
        <v>17.399999999999999</v>
      </c>
      <c r="C12" s="11">
        <v>17.399999999999999</v>
      </c>
      <c r="D12" s="11">
        <v>17.399999999999999</v>
      </c>
      <c r="E12" s="44">
        <v>17.399999999999999</v>
      </c>
      <c r="F12" s="62">
        <f t="shared" si="2"/>
        <v>17.399999999999999</v>
      </c>
      <c r="G12" s="63">
        <f t="shared" si="3"/>
        <v>68.033333333333331</v>
      </c>
      <c r="H12" s="63">
        <f t="shared" si="4"/>
        <v>3.2000000000000006</v>
      </c>
      <c r="I12" s="64">
        <f t="shared" si="5"/>
        <v>0.2190231362467866</v>
      </c>
      <c r="J12" s="63">
        <f t="shared" si="0"/>
        <v>1</v>
      </c>
      <c r="K12" s="63">
        <f t="shared" si="6"/>
        <v>1.0012953382355914</v>
      </c>
      <c r="L12" s="63">
        <f t="shared" si="7"/>
        <v>0.99771166248286103</v>
      </c>
      <c r="M12" s="64">
        <f t="shared" si="1"/>
        <v>0.63854480009680936</v>
      </c>
      <c r="N12" s="43">
        <f t="shared" si="8"/>
        <v>0.47073613455680025</v>
      </c>
    </row>
    <row r="13" spans="1:14" ht="15.75" x14ac:dyDescent="0.25">
      <c r="A13" s="1" t="s">
        <v>9</v>
      </c>
      <c r="B13" s="6">
        <v>6.2</v>
      </c>
      <c r="C13" s="6">
        <v>6.2</v>
      </c>
      <c r="D13" s="6">
        <v>6.2</v>
      </c>
      <c r="E13" s="46">
        <v>6.2</v>
      </c>
      <c r="F13" s="62">
        <f t="shared" si="2"/>
        <v>6.2</v>
      </c>
      <c r="G13" s="63">
        <f t="shared" si="3"/>
        <v>68.033333333333331</v>
      </c>
      <c r="H13" s="63">
        <f t="shared" si="4"/>
        <v>3.2000000000000006</v>
      </c>
      <c r="I13" s="64">
        <f t="shared" si="5"/>
        <v>4.6272493573264781E-2</v>
      </c>
      <c r="J13" s="63">
        <f t="shared" si="0"/>
        <v>1</v>
      </c>
      <c r="K13" s="63">
        <f t="shared" si="6"/>
        <v>1.0012953382355914</v>
      </c>
      <c r="L13" s="63">
        <f t="shared" si="7"/>
        <v>0.99771166248286103</v>
      </c>
      <c r="M13" s="64">
        <f t="shared" si="1"/>
        <v>0.63854480009680936</v>
      </c>
      <c r="N13" s="43">
        <f t="shared" si="8"/>
        <v>0.40163587748739149</v>
      </c>
    </row>
    <row r="14" spans="1:14" x14ac:dyDescent="0.25">
      <c r="A14" s="1" t="s">
        <v>10</v>
      </c>
      <c r="B14" s="11">
        <v>32.6</v>
      </c>
      <c r="C14" s="11">
        <v>32.6</v>
      </c>
      <c r="D14" s="11">
        <v>32.6</v>
      </c>
      <c r="E14" s="44">
        <v>32.6</v>
      </c>
      <c r="F14" s="62">
        <f t="shared" si="2"/>
        <v>32.6</v>
      </c>
      <c r="G14" s="63">
        <f t="shared" si="3"/>
        <v>68.033333333333331</v>
      </c>
      <c r="H14" s="63">
        <f t="shared" si="4"/>
        <v>3.2000000000000006</v>
      </c>
      <c r="I14" s="64">
        <f t="shared" si="5"/>
        <v>0.45347043701799494</v>
      </c>
      <c r="J14" s="63">
        <f t="shared" si="0"/>
        <v>1</v>
      </c>
      <c r="K14" s="63">
        <f t="shared" si="6"/>
        <v>1.0012953382355914</v>
      </c>
      <c r="L14" s="63">
        <f t="shared" si="7"/>
        <v>0.99771166248286103</v>
      </c>
      <c r="M14" s="64">
        <f t="shared" si="1"/>
        <v>0.63854480009680936</v>
      </c>
      <c r="N14" s="43">
        <f t="shared" si="8"/>
        <v>0.56451505486528353</v>
      </c>
    </row>
    <row r="15" spans="1:14" x14ac:dyDescent="0.25">
      <c r="A15" s="15" t="s">
        <v>11</v>
      </c>
      <c r="B15" s="9">
        <v>26</v>
      </c>
      <c r="C15" s="9">
        <v>26</v>
      </c>
      <c r="D15" s="9">
        <v>26</v>
      </c>
      <c r="E15" s="47">
        <v>26</v>
      </c>
      <c r="F15" s="62">
        <f t="shared" si="2"/>
        <v>26</v>
      </c>
      <c r="G15" s="63">
        <f t="shared" si="3"/>
        <v>68.033333333333331</v>
      </c>
      <c r="H15" s="63">
        <f t="shared" si="4"/>
        <v>3.2000000000000006</v>
      </c>
      <c r="I15" s="64">
        <f t="shared" si="5"/>
        <v>0.35167095115681235</v>
      </c>
      <c r="J15" s="63">
        <f t="shared" si="0"/>
        <v>1</v>
      </c>
      <c r="K15" s="63">
        <f t="shared" si="6"/>
        <v>1.0012953382355914</v>
      </c>
      <c r="L15" s="63">
        <f t="shared" si="7"/>
        <v>0.99771166248286103</v>
      </c>
      <c r="M15" s="64">
        <f t="shared" si="1"/>
        <v>0.63854480009680936</v>
      </c>
      <c r="N15" s="43">
        <f t="shared" si="8"/>
        <v>0.52379526052081049</v>
      </c>
    </row>
    <row r="16" spans="1:14" x14ac:dyDescent="0.25">
      <c r="A16" s="1" t="s">
        <v>12</v>
      </c>
      <c r="B16" s="11">
        <v>13.8</v>
      </c>
      <c r="C16" s="11">
        <v>13.8</v>
      </c>
      <c r="D16" s="11">
        <v>13.8</v>
      </c>
      <c r="E16" s="44">
        <v>13.8</v>
      </c>
      <c r="F16" s="62">
        <f t="shared" si="2"/>
        <v>13.800000000000002</v>
      </c>
      <c r="G16" s="63">
        <f t="shared" si="3"/>
        <v>68.033333333333331</v>
      </c>
      <c r="H16" s="63">
        <f t="shared" si="4"/>
        <v>3.2000000000000006</v>
      </c>
      <c r="I16" s="64">
        <f t="shared" si="5"/>
        <v>0.16349614395886894</v>
      </c>
      <c r="J16" s="63">
        <f t="shared" si="0"/>
        <v>1</v>
      </c>
      <c r="K16" s="63">
        <f t="shared" si="6"/>
        <v>1.0012953382355914</v>
      </c>
      <c r="L16" s="63">
        <f t="shared" si="7"/>
        <v>0.99771166248286103</v>
      </c>
      <c r="M16" s="64">
        <f t="shared" si="1"/>
        <v>0.63854480009680936</v>
      </c>
      <c r="N16" s="43">
        <f t="shared" si="8"/>
        <v>0.44852533764163316</v>
      </c>
    </row>
    <row r="17" spans="1:14" x14ac:dyDescent="0.25">
      <c r="A17" s="12" t="s">
        <v>13</v>
      </c>
      <c r="B17" s="42">
        <v>3.2</v>
      </c>
      <c r="C17" s="42">
        <v>3.2</v>
      </c>
      <c r="D17" s="42">
        <v>3.2</v>
      </c>
      <c r="E17" s="48">
        <v>3.2</v>
      </c>
      <c r="F17" s="62">
        <f t="shared" si="2"/>
        <v>3.2000000000000006</v>
      </c>
      <c r="G17" s="63">
        <f t="shared" si="3"/>
        <v>68.033333333333331</v>
      </c>
      <c r="H17" s="63">
        <f t="shared" si="4"/>
        <v>3.2000000000000006</v>
      </c>
      <c r="I17" s="64">
        <f t="shared" si="5"/>
        <v>0</v>
      </c>
      <c r="J17" s="63">
        <f t="shared" si="0"/>
        <v>1</v>
      </c>
      <c r="K17" s="63">
        <f t="shared" si="6"/>
        <v>1.0012953382355914</v>
      </c>
      <c r="L17" s="63">
        <f t="shared" si="7"/>
        <v>0.99771166248286103</v>
      </c>
      <c r="M17" s="64">
        <f t="shared" si="1"/>
        <v>0.63854480009680936</v>
      </c>
      <c r="N17" s="43">
        <f t="shared" si="8"/>
        <v>0.38312688005808559</v>
      </c>
    </row>
    <row r="18" spans="1:14" x14ac:dyDescent="0.25">
      <c r="A18" s="1" t="s">
        <v>14</v>
      </c>
      <c r="B18" s="11">
        <v>32.4</v>
      </c>
      <c r="C18" s="11">
        <v>32.4</v>
      </c>
      <c r="D18" s="11">
        <v>32.4</v>
      </c>
      <c r="E18" s="44">
        <v>32.4</v>
      </c>
      <c r="F18" s="62">
        <f t="shared" si="2"/>
        <v>32.4</v>
      </c>
      <c r="G18" s="63">
        <f t="shared" si="3"/>
        <v>68.033333333333331</v>
      </c>
      <c r="H18" s="63">
        <f t="shared" si="4"/>
        <v>3.2000000000000006</v>
      </c>
      <c r="I18" s="64">
        <f t="shared" si="5"/>
        <v>0.45038560411311057</v>
      </c>
      <c r="J18" s="63">
        <f t="shared" si="0"/>
        <v>1</v>
      </c>
      <c r="K18" s="63">
        <f t="shared" si="6"/>
        <v>1.0012953382355914</v>
      </c>
      <c r="L18" s="63">
        <f t="shared" si="7"/>
        <v>0.99771166248286103</v>
      </c>
      <c r="M18" s="64">
        <f t="shared" si="1"/>
        <v>0.63854480009680936</v>
      </c>
      <c r="N18" s="43">
        <f t="shared" si="8"/>
        <v>0.56328112170332978</v>
      </c>
    </row>
    <row r="19" spans="1:14" ht="17.25" customHeight="1" x14ac:dyDescent="0.25">
      <c r="A19" s="1" t="s">
        <v>15</v>
      </c>
      <c r="B19" s="11">
        <v>13.6</v>
      </c>
      <c r="C19" s="11">
        <v>13.6</v>
      </c>
      <c r="D19" s="11">
        <v>13.6</v>
      </c>
      <c r="E19" s="44">
        <v>13.6</v>
      </c>
      <c r="F19" s="62">
        <f t="shared" si="2"/>
        <v>13.6</v>
      </c>
      <c r="G19" s="63">
        <f t="shared" si="3"/>
        <v>68.033333333333331</v>
      </c>
      <c r="H19" s="63">
        <f t="shared" si="4"/>
        <v>3.2000000000000006</v>
      </c>
      <c r="I19" s="64">
        <f t="shared" si="5"/>
        <v>0.16041131105398457</v>
      </c>
      <c r="J19" s="63">
        <f t="shared" si="0"/>
        <v>1</v>
      </c>
      <c r="K19" s="63">
        <f t="shared" si="6"/>
        <v>1.0012953382355914</v>
      </c>
      <c r="L19" s="63">
        <f t="shared" si="7"/>
        <v>0.99771166248286103</v>
      </c>
      <c r="M19" s="64">
        <f t="shared" si="1"/>
        <v>0.63854480009680936</v>
      </c>
      <c r="N19" s="43">
        <f t="shared" si="8"/>
        <v>0.44729140447967941</v>
      </c>
    </row>
    <row r="27" spans="1:14" ht="34.5" customHeight="1" x14ac:dyDescent="0.25"/>
  </sheetData>
  <mergeCells count="3">
    <mergeCell ref="A1:E1"/>
    <mergeCell ref="F1:H1"/>
    <mergeCell ref="J1:L1"/>
  </mergeCells>
  <pageMargins left="0.7" right="0.7" top="0.75" bottom="0.75" header="0.3" footer="0.3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19"/>
  <sheetViews>
    <sheetView zoomScale="80" zoomScaleNormal="80" workbookViewId="0">
      <selection activeCell="D26" sqref="D26"/>
    </sheetView>
  </sheetViews>
  <sheetFormatPr defaultRowHeight="15" x14ac:dyDescent="0.25"/>
  <cols>
    <col min="1" max="1" width="25.42578125" customWidth="1"/>
    <col min="2" max="2" width="11.7109375" customWidth="1"/>
    <col min="3" max="4" width="9.5703125" bestFit="1" customWidth="1"/>
    <col min="5" max="5" width="10.140625" bestFit="1" customWidth="1"/>
    <col min="6" max="8" width="10.5703125" bestFit="1" customWidth="1"/>
  </cols>
  <sheetData>
    <row r="1" spans="1:14" ht="44.25" customHeight="1" x14ac:dyDescent="0.25">
      <c r="A1" s="292" t="s">
        <v>46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0.2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7">
        <v>19997.8</v>
      </c>
      <c r="C3" s="137">
        <v>19695.2</v>
      </c>
      <c r="D3" s="137">
        <v>20565.400000000001</v>
      </c>
      <c r="E3" s="137">
        <v>21826</v>
      </c>
      <c r="F3" s="55">
        <f t="shared" ref="F3:F19" si="0">SUM(C3:E3)/3</f>
        <v>20695.533333333336</v>
      </c>
      <c r="G3" s="55">
        <f t="shared" ref="G3:G19" si="1">MAX($F$3:$F$19)</f>
        <v>21621.3</v>
      </c>
      <c r="H3" s="55">
        <f t="shared" ref="H3:H19" si="2">MIN($F$3:$F$19)</f>
        <v>18800</v>
      </c>
      <c r="I3" s="57">
        <f t="shared" ref="I3:I19" si="3">(F3-H3)/(G3-H3)</f>
        <v>0.67186521579886471</v>
      </c>
      <c r="J3" s="56">
        <f t="shared" ref="J3:J19" si="4">((E3/D3)*(D3/C3)*(C3/B3))^(1/3)</f>
        <v>1.0295891962195289</v>
      </c>
      <c r="K3" s="56">
        <f t="shared" ref="K3:K19" si="5">MAX($J$3:$J$19)</f>
        <v>1.1145008119914519</v>
      </c>
      <c r="L3" s="56">
        <f t="shared" ref="L3:L19" si="6">MIN($J$3:$J$19)</f>
        <v>0.99985347464679686</v>
      </c>
      <c r="M3" s="57">
        <f t="shared" ref="M3:M19" si="7">(J3-L3)/(K3-L3)</f>
        <v>0.25936687463870162</v>
      </c>
      <c r="N3" s="49">
        <f t="shared" ref="N3:N19" si="8">0.6*M3+0.4*I3</f>
        <v>0.42436621110276684</v>
      </c>
    </row>
    <row r="4" spans="1:14" x14ac:dyDescent="0.25">
      <c r="A4" s="12" t="s">
        <v>1</v>
      </c>
      <c r="B4" s="137">
        <v>18272.099999999999</v>
      </c>
      <c r="C4" s="137">
        <v>19370</v>
      </c>
      <c r="D4" s="137">
        <v>20551.5</v>
      </c>
      <c r="E4" s="137">
        <v>21698</v>
      </c>
      <c r="F4" s="55">
        <f t="shared" si="0"/>
        <v>20539.833333333332</v>
      </c>
      <c r="G4" s="55">
        <f t="shared" si="1"/>
        <v>21621.3</v>
      </c>
      <c r="H4" s="55">
        <f t="shared" si="2"/>
        <v>18800</v>
      </c>
      <c r="I4" s="57">
        <f t="shared" si="3"/>
        <v>0.61667789080683821</v>
      </c>
      <c r="J4" s="56">
        <f t="shared" si="4"/>
        <v>1.0589539642335417</v>
      </c>
      <c r="K4" s="56">
        <f t="shared" si="5"/>
        <v>1.1145008119914519</v>
      </c>
      <c r="L4" s="56">
        <f t="shared" si="6"/>
        <v>0.99985347464679686</v>
      </c>
      <c r="M4" s="57">
        <f t="shared" si="7"/>
        <v>0.51549814374734071</v>
      </c>
      <c r="N4" s="49">
        <f t="shared" si="8"/>
        <v>0.55597004257113969</v>
      </c>
    </row>
    <row r="5" spans="1:14" x14ac:dyDescent="0.25">
      <c r="A5" s="12" t="s">
        <v>2</v>
      </c>
      <c r="B5" s="137">
        <v>16485.7</v>
      </c>
      <c r="C5" s="137">
        <v>17744.8</v>
      </c>
      <c r="D5" s="137">
        <v>18465.900000000001</v>
      </c>
      <c r="E5" s="137">
        <v>20189.3</v>
      </c>
      <c r="F5" s="55">
        <f t="shared" si="0"/>
        <v>18800</v>
      </c>
      <c r="G5" s="55">
        <f t="shared" si="1"/>
        <v>21621.3</v>
      </c>
      <c r="H5" s="55">
        <f t="shared" si="2"/>
        <v>18800</v>
      </c>
      <c r="I5" s="57">
        <f t="shared" si="3"/>
        <v>0</v>
      </c>
      <c r="J5" s="56">
        <f t="shared" si="4"/>
        <v>1.069887112825491</v>
      </c>
      <c r="K5" s="56">
        <f t="shared" si="5"/>
        <v>1.1145008119914519</v>
      </c>
      <c r="L5" s="56">
        <f t="shared" si="6"/>
        <v>0.99985347464679686</v>
      </c>
      <c r="M5" s="57">
        <f t="shared" si="7"/>
        <v>0.61086144520005425</v>
      </c>
      <c r="N5" s="49">
        <f t="shared" si="8"/>
        <v>0.36651686712003256</v>
      </c>
    </row>
    <row r="6" spans="1:14" x14ac:dyDescent="0.25">
      <c r="A6" s="12" t="s">
        <v>3</v>
      </c>
      <c r="B6" s="137">
        <v>18769.7</v>
      </c>
      <c r="C6" s="137">
        <v>19597</v>
      </c>
      <c r="D6" s="137">
        <v>22079</v>
      </c>
      <c r="E6" s="137">
        <v>21923.8</v>
      </c>
      <c r="F6" s="55">
        <f t="shared" si="0"/>
        <v>21199.933333333334</v>
      </c>
      <c r="G6" s="55">
        <f t="shared" si="1"/>
        <v>21621.3</v>
      </c>
      <c r="H6" s="55">
        <f t="shared" si="2"/>
        <v>18800</v>
      </c>
      <c r="I6" s="57">
        <f t="shared" si="3"/>
        <v>0.85064804640886649</v>
      </c>
      <c r="J6" s="56">
        <f t="shared" si="4"/>
        <v>1.0531401417731496</v>
      </c>
      <c r="K6" s="56">
        <f t="shared" si="5"/>
        <v>1.1145008119914519</v>
      </c>
      <c r="L6" s="56">
        <f t="shared" si="6"/>
        <v>0.99985347464679686</v>
      </c>
      <c r="M6" s="57">
        <f t="shared" si="7"/>
        <v>0.46478765543556727</v>
      </c>
      <c r="N6" s="49">
        <f t="shared" si="8"/>
        <v>0.61913181182488697</v>
      </c>
    </row>
    <row r="7" spans="1:14" x14ac:dyDescent="0.25">
      <c r="A7" s="12" t="s">
        <v>17</v>
      </c>
      <c r="B7" s="137">
        <v>17954.099999999999</v>
      </c>
      <c r="C7" s="137">
        <v>22486.400000000001</v>
      </c>
      <c r="D7" s="137">
        <v>20551.5</v>
      </c>
      <c r="E7" s="137">
        <v>21826</v>
      </c>
      <c r="F7" s="55">
        <f t="shared" si="0"/>
        <v>21621.3</v>
      </c>
      <c r="G7" s="55">
        <f t="shared" si="1"/>
        <v>21621.3</v>
      </c>
      <c r="H7" s="55">
        <f t="shared" si="2"/>
        <v>18800</v>
      </c>
      <c r="I7" s="57">
        <f t="shared" si="3"/>
        <v>1</v>
      </c>
      <c r="J7" s="56">
        <f t="shared" si="4"/>
        <v>1.0672598467125847</v>
      </c>
      <c r="K7" s="56">
        <f t="shared" si="5"/>
        <v>1.1145008119914519</v>
      </c>
      <c r="L7" s="56">
        <f t="shared" si="6"/>
        <v>0.99985347464679686</v>
      </c>
      <c r="M7" s="57">
        <f t="shared" si="7"/>
        <v>0.58794537777313982</v>
      </c>
      <c r="N7" s="49">
        <f t="shared" si="8"/>
        <v>0.75276722666388385</v>
      </c>
    </row>
    <row r="8" spans="1:14" x14ac:dyDescent="0.25">
      <c r="A8" s="12" t="s">
        <v>4</v>
      </c>
      <c r="B8" s="138">
        <v>22525</v>
      </c>
      <c r="C8" s="137">
        <v>19347.2</v>
      </c>
      <c r="D8" s="137">
        <v>21221.3</v>
      </c>
      <c r="E8" s="137">
        <v>22515.1</v>
      </c>
      <c r="F8" s="55">
        <f t="shared" si="0"/>
        <v>21027.866666666665</v>
      </c>
      <c r="G8" s="55">
        <f t="shared" si="1"/>
        <v>21621.3</v>
      </c>
      <c r="H8" s="55">
        <f t="shared" si="2"/>
        <v>18800</v>
      </c>
      <c r="I8" s="57">
        <f t="shared" si="3"/>
        <v>0.78965961318068467</v>
      </c>
      <c r="J8" s="56">
        <f t="shared" si="4"/>
        <v>0.99985347464679686</v>
      </c>
      <c r="K8" s="56">
        <f t="shared" si="5"/>
        <v>1.1145008119914519</v>
      </c>
      <c r="L8" s="56">
        <f t="shared" si="6"/>
        <v>0.99985347464679686</v>
      </c>
      <c r="M8" s="57">
        <f t="shared" si="7"/>
        <v>0</v>
      </c>
      <c r="N8" s="49">
        <f t="shared" si="8"/>
        <v>0.3158638452722739</v>
      </c>
    </row>
    <row r="9" spans="1:14" x14ac:dyDescent="0.25">
      <c r="A9" s="12" t="s">
        <v>5</v>
      </c>
      <c r="B9" s="137">
        <v>17113.2</v>
      </c>
      <c r="C9" s="137">
        <v>19753.8</v>
      </c>
      <c r="D9" s="137">
        <v>21053.9</v>
      </c>
      <c r="E9" s="137">
        <v>23690.400000000001</v>
      </c>
      <c r="F9" s="55">
        <f t="shared" si="0"/>
        <v>21499.366666666665</v>
      </c>
      <c r="G9" s="55">
        <f t="shared" si="1"/>
        <v>21621.3</v>
      </c>
      <c r="H9" s="55">
        <f t="shared" si="2"/>
        <v>18800</v>
      </c>
      <c r="I9" s="57">
        <f t="shared" si="3"/>
        <v>0.95678115289641852</v>
      </c>
      <c r="J9" s="56">
        <f t="shared" si="4"/>
        <v>1.1145008119914519</v>
      </c>
      <c r="K9" s="56">
        <f t="shared" si="5"/>
        <v>1.1145008119914519</v>
      </c>
      <c r="L9" s="56">
        <f t="shared" si="6"/>
        <v>0.99985347464679686</v>
      </c>
      <c r="M9" s="57">
        <f t="shared" si="7"/>
        <v>1</v>
      </c>
      <c r="N9" s="49">
        <f t="shared" si="8"/>
        <v>0.98271246115856736</v>
      </c>
    </row>
    <row r="10" spans="1:14" x14ac:dyDescent="0.25">
      <c r="A10" s="12" t="s">
        <v>6</v>
      </c>
      <c r="B10" s="137">
        <v>18265.599999999999</v>
      </c>
      <c r="C10" s="137">
        <v>19370</v>
      </c>
      <c r="D10" s="137">
        <v>20350</v>
      </c>
      <c r="E10" s="137">
        <v>21826</v>
      </c>
      <c r="F10" s="55">
        <f t="shared" si="0"/>
        <v>20515.333333333332</v>
      </c>
      <c r="G10" s="55">
        <f t="shared" si="1"/>
        <v>21621.3</v>
      </c>
      <c r="H10" s="55">
        <f t="shared" si="2"/>
        <v>18800</v>
      </c>
      <c r="I10" s="57">
        <f t="shared" si="3"/>
        <v>0.60799395077919138</v>
      </c>
      <c r="J10" s="56">
        <f t="shared" si="4"/>
        <v>1.0611580411323205</v>
      </c>
      <c r="K10" s="56">
        <f t="shared" si="5"/>
        <v>1.1145008119914519</v>
      </c>
      <c r="L10" s="56">
        <f t="shared" si="6"/>
        <v>0.99985347464679686</v>
      </c>
      <c r="M10" s="57">
        <f t="shared" si="7"/>
        <v>0.53472298533396068</v>
      </c>
      <c r="N10" s="49">
        <f t="shared" si="8"/>
        <v>0.56403137151205296</v>
      </c>
    </row>
    <row r="11" spans="1:14" x14ac:dyDescent="0.25">
      <c r="A11" s="12" t="s">
        <v>7</v>
      </c>
      <c r="B11" s="137">
        <v>18331.3</v>
      </c>
      <c r="C11" s="137">
        <v>19250.8</v>
      </c>
      <c r="D11" s="137">
        <v>20599.8</v>
      </c>
      <c r="E11" s="137">
        <v>21784.7</v>
      </c>
      <c r="F11" s="55">
        <f t="shared" si="0"/>
        <v>20545.100000000002</v>
      </c>
      <c r="G11" s="55">
        <f t="shared" si="1"/>
        <v>21621.3</v>
      </c>
      <c r="H11" s="55">
        <f t="shared" si="2"/>
        <v>18800</v>
      </c>
      <c r="I11" s="57">
        <f t="shared" si="3"/>
        <v>0.61854464254067365</v>
      </c>
      <c r="J11" s="56">
        <f t="shared" si="4"/>
        <v>1.059219838509915</v>
      </c>
      <c r="K11" s="56">
        <f t="shared" si="5"/>
        <v>1.1145008119914519</v>
      </c>
      <c r="L11" s="56">
        <f t="shared" si="6"/>
        <v>0.99985347464679686</v>
      </c>
      <c r="M11" s="57">
        <f t="shared" si="7"/>
        <v>0.51781720568572642</v>
      </c>
      <c r="N11" s="49">
        <f t="shared" si="8"/>
        <v>0.55810818042770527</v>
      </c>
    </row>
    <row r="12" spans="1:14" x14ac:dyDescent="0.25">
      <c r="A12" s="12" t="s">
        <v>8</v>
      </c>
      <c r="B12" s="137">
        <v>17732.599999999999</v>
      </c>
      <c r="C12" s="137">
        <v>19283.099999999999</v>
      </c>
      <c r="D12" s="137">
        <v>19462.599999999999</v>
      </c>
      <c r="E12" s="137">
        <v>21008.3</v>
      </c>
      <c r="F12" s="55">
        <f t="shared" si="0"/>
        <v>19918</v>
      </c>
      <c r="G12" s="55">
        <f t="shared" si="1"/>
        <v>21621.3</v>
      </c>
      <c r="H12" s="55">
        <f t="shared" si="2"/>
        <v>18800</v>
      </c>
      <c r="I12" s="57">
        <f t="shared" si="3"/>
        <v>0.39627122248608809</v>
      </c>
      <c r="J12" s="56">
        <f t="shared" si="4"/>
        <v>1.0581311451055575</v>
      </c>
      <c r="K12" s="56">
        <f t="shared" si="5"/>
        <v>1.1145008119914519</v>
      </c>
      <c r="L12" s="56">
        <f t="shared" si="6"/>
        <v>0.99985347464679686</v>
      </c>
      <c r="M12" s="57">
        <f t="shared" si="7"/>
        <v>0.50832118572073925</v>
      </c>
      <c r="N12" s="49">
        <f t="shared" si="8"/>
        <v>0.46350120042687881</v>
      </c>
    </row>
    <row r="13" spans="1:14" x14ac:dyDescent="0.25">
      <c r="A13" s="12" t="s">
        <v>9</v>
      </c>
      <c r="B13" s="137">
        <v>16684.5</v>
      </c>
      <c r="C13" s="137">
        <v>19221.3</v>
      </c>
      <c r="D13" s="137">
        <v>20485.5</v>
      </c>
      <c r="E13" s="137">
        <v>21710.6</v>
      </c>
      <c r="F13" s="55">
        <f t="shared" si="0"/>
        <v>20472.466666666667</v>
      </c>
      <c r="G13" s="55">
        <f t="shared" si="1"/>
        <v>21621.3</v>
      </c>
      <c r="H13" s="55">
        <f t="shared" si="2"/>
        <v>18800</v>
      </c>
      <c r="I13" s="57">
        <f t="shared" si="3"/>
        <v>0.59280000945190781</v>
      </c>
      <c r="J13" s="56">
        <f t="shared" si="4"/>
        <v>1.0917408059291456</v>
      </c>
      <c r="K13" s="56">
        <f t="shared" si="5"/>
        <v>1.1145008119914519</v>
      </c>
      <c r="L13" s="56">
        <f t="shared" si="6"/>
        <v>0.99985347464679686</v>
      </c>
      <c r="M13" s="57">
        <f t="shared" si="7"/>
        <v>0.8014781102688433</v>
      </c>
      <c r="N13" s="49">
        <f t="shared" si="8"/>
        <v>0.71800686994206908</v>
      </c>
    </row>
    <row r="14" spans="1:14" x14ac:dyDescent="0.25">
      <c r="A14" s="12" t="s">
        <v>10</v>
      </c>
      <c r="B14" s="137">
        <v>18265.8</v>
      </c>
      <c r="C14" s="137">
        <v>19951.8</v>
      </c>
      <c r="D14" s="137">
        <v>21030.400000000001</v>
      </c>
      <c r="E14" s="137">
        <v>21826</v>
      </c>
      <c r="F14" s="55">
        <f t="shared" si="0"/>
        <v>20936.066666666666</v>
      </c>
      <c r="G14" s="55">
        <f t="shared" si="1"/>
        <v>21621.3</v>
      </c>
      <c r="H14" s="55">
        <f t="shared" si="2"/>
        <v>18800</v>
      </c>
      <c r="I14" s="57">
        <f t="shared" si="3"/>
        <v>0.75712142156688977</v>
      </c>
      <c r="J14" s="56">
        <f t="shared" si="4"/>
        <v>1.0611541680948617</v>
      </c>
      <c r="K14" s="56">
        <f t="shared" si="5"/>
        <v>1.1145008119914519</v>
      </c>
      <c r="L14" s="56">
        <f t="shared" si="6"/>
        <v>0.99985347464679686</v>
      </c>
      <c r="M14" s="57">
        <f t="shared" si="7"/>
        <v>0.53468920314984336</v>
      </c>
      <c r="N14" s="49">
        <f t="shared" si="8"/>
        <v>0.62366209051666188</v>
      </c>
    </row>
    <row r="15" spans="1:14" x14ac:dyDescent="0.25">
      <c r="A15" s="12" t="s">
        <v>11</v>
      </c>
      <c r="B15" s="137">
        <v>18295.599999999999</v>
      </c>
      <c r="C15" s="137">
        <v>19722.900000000001</v>
      </c>
      <c r="D15" s="137">
        <v>20800</v>
      </c>
      <c r="E15" s="137">
        <v>22106</v>
      </c>
      <c r="F15" s="55">
        <f t="shared" si="0"/>
        <v>20876.3</v>
      </c>
      <c r="G15" s="55">
        <f t="shared" si="1"/>
        <v>21621.3</v>
      </c>
      <c r="H15" s="55">
        <f t="shared" si="2"/>
        <v>18800</v>
      </c>
      <c r="I15" s="57">
        <f t="shared" si="3"/>
        <v>0.73593733385318816</v>
      </c>
      <c r="J15" s="56">
        <f t="shared" si="4"/>
        <v>1.0650937502630975</v>
      </c>
      <c r="K15" s="56">
        <f t="shared" si="5"/>
        <v>1.1145008119914519</v>
      </c>
      <c r="L15" s="56">
        <f t="shared" si="6"/>
        <v>0.99985347464679686</v>
      </c>
      <c r="M15" s="57">
        <f t="shared" si="7"/>
        <v>0.56905181687886963</v>
      </c>
      <c r="N15" s="49">
        <f t="shared" si="8"/>
        <v>0.63580602366859695</v>
      </c>
    </row>
    <row r="16" spans="1:14" x14ac:dyDescent="0.25">
      <c r="A16" s="12" t="s">
        <v>12</v>
      </c>
      <c r="B16" s="137">
        <v>19134.3</v>
      </c>
      <c r="C16" s="137">
        <v>20174.400000000001</v>
      </c>
      <c r="D16" s="137">
        <v>21041.9</v>
      </c>
      <c r="E16" s="137">
        <v>22392.6</v>
      </c>
      <c r="F16" s="55">
        <f t="shared" si="0"/>
        <v>21202.966666666667</v>
      </c>
      <c r="G16" s="55">
        <f t="shared" si="1"/>
        <v>21621.3</v>
      </c>
      <c r="H16" s="55">
        <f t="shared" si="2"/>
        <v>18800</v>
      </c>
      <c r="I16" s="57">
        <f t="shared" si="3"/>
        <v>0.85172320088847975</v>
      </c>
      <c r="J16" s="56">
        <f t="shared" si="4"/>
        <v>1.0538140418836344</v>
      </c>
      <c r="K16" s="56">
        <f t="shared" si="5"/>
        <v>1.1145008119914519</v>
      </c>
      <c r="L16" s="56">
        <f t="shared" si="6"/>
        <v>0.99985347464679686</v>
      </c>
      <c r="M16" s="57">
        <f t="shared" si="7"/>
        <v>0.47066568213983206</v>
      </c>
      <c r="N16" s="49">
        <f t="shared" si="8"/>
        <v>0.62308868963929109</v>
      </c>
    </row>
    <row r="17" spans="1:14" x14ac:dyDescent="0.25">
      <c r="A17" s="12" t="s">
        <v>13</v>
      </c>
      <c r="B17" s="137">
        <v>17979</v>
      </c>
      <c r="C17" s="137">
        <v>20077.2</v>
      </c>
      <c r="D17" s="137">
        <v>20899.400000000001</v>
      </c>
      <c r="E17" s="137">
        <v>20403.400000000001</v>
      </c>
      <c r="F17" s="55">
        <f t="shared" si="0"/>
        <v>20460.000000000004</v>
      </c>
      <c r="G17" s="55">
        <f t="shared" si="1"/>
        <v>21621.3</v>
      </c>
      <c r="H17" s="55">
        <f t="shared" si="2"/>
        <v>18800</v>
      </c>
      <c r="I17" s="57">
        <f t="shared" si="3"/>
        <v>0.58838124268954173</v>
      </c>
      <c r="J17" s="56">
        <f t="shared" si="4"/>
        <v>1.0430673158031707</v>
      </c>
      <c r="K17" s="56">
        <f t="shared" si="5"/>
        <v>1.1145008119914519</v>
      </c>
      <c r="L17" s="56">
        <f t="shared" si="6"/>
        <v>0.99985347464679686</v>
      </c>
      <c r="M17" s="57">
        <f t="shared" si="7"/>
        <v>0.37692843250657926</v>
      </c>
      <c r="N17" s="49">
        <f t="shared" si="8"/>
        <v>0.46150955657976422</v>
      </c>
    </row>
    <row r="18" spans="1:14" x14ac:dyDescent="0.25">
      <c r="A18" s="12" t="s">
        <v>14</v>
      </c>
      <c r="B18" s="137">
        <v>16269.3</v>
      </c>
      <c r="C18" s="137">
        <v>18045.2</v>
      </c>
      <c r="D18" s="137">
        <v>18947.7</v>
      </c>
      <c r="E18" s="137">
        <v>19741</v>
      </c>
      <c r="F18" s="55">
        <f t="shared" si="0"/>
        <v>18911.3</v>
      </c>
      <c r="G18" s="55">
        <f t="shared" si="1"/>
        <v>21621.3</v>
      </c>
      <c r="H18" s="55">
        <f t="shared" si="2"/>
        <v>18800</v>
      </c>
      <c r="I18" s="57">
        <f t="shared" si="3"/>
        <v>3.9449898982738207E-2</v>
      </c>
      <c r="J18" s="56">
        <f t="shared" si="4"/>
        <v>1.0665963513082706</v>
      </c>
      <c r="K18" s="56">
        <f t="shared" si="5"/>
        <v>1.1145008119914519</v>
      </c>
      <c r="L18" s="56">
        <f t="shared" si="6"/>
        <v>0.99985347464679686</v>
      </c>
      <c r="M18" s="57">
        <f t="shared" si="7"/>
        <v>0.58215810508385368</v>
      </c>
      <c r="N18" s="49">
        <f t="shared" si="8"/>
        <v>0.36507482264340751</v>
      </c>
    </row>
    <row r="19" spans="1:14" ht="15.75" customHeight="1" x14ac:dyDescent="0.25">
      <c r="A19" s="12" t="s">
        <v>15</v>
      </c>
      <c r="B19" s="137">
        <v>18307</v>
      </c>
      <c r="C19" s="137">
        <v>18901.900000000001</v>
      </c>
      <c r="D19" s="137">
        <v>20288.3</v>
      </c>
      <c r="E19" s="137">
        <v>20221</v>
      </c>
      <c r="F19" s="55">
        <f t="shared" si="0"/>
        <v>19803.733333333334</v>
      </c>
      <c r="G19" s="55">
        <f t="shared" si="1"/>
        <v>21621.3</v>
      </c>
      <c r="H19" s="55">
        <f t="shared" si="2"/>
        <v>18800</v>
      </c>
      <c r="I19" s="57">
        <f t="shared" si="3"/>
        <v>0.35576979879251897</v>
      </c>
      <c r="J19" s="56">
        <f t="shared" si="4"/>
        <v>1.0337015065181683</v>
      </c>
      <c r="K19" s="56">
        <f t="shared" si="5"/>
        <v>1.1145008119914519</v>
      </c>
      <c r="L19" s="56">
        <f t="shared" si="6"/>
        <v>0.99985347464679686</v>
      </c>
      <c r="M19" s="57">
        <f t="shared" si="7"/>
        <v>0.29523609230990522</v>
      </c>
      <c r="N19" s="49">
        <f t="shared" si="8"/>
        <v>0.31944957490295067</v>
      </c>
    </row>
  </sheetData>
  <autoFilter ref="A2:E18" xr:uid="{00000000-0009-0000-0000-000009000000}">
    <sortState xmlns:xlrd2="http://schemas.microsoft.com/office/spreadsheetml/2017/richdata2" ref="A3:J19">
      <sortCondition descending="1" ref="E2:E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19"/>
  <sheetViews>
    <sheetView zoomScale="80" zoomScaleNormal="80" workbookViewId="0">
      <selection activeCell="B27" sqref="B27"/>
    </sheetView>
  </sheetViews>
  <sheetFormatPr defaultRowHeight="15" x14ac:dyDescent="0.25"/>
  <cols>
    <col min="1" max="1" width="24.85546875" customWidth="1"/>
    <col min="2" max="2" width="13.140625" customWidth="1"/>
    <col min="3" max="4" width="10.140625" bestFit="1" customWidth="1"/>
    <col min="5" max="5" width="10.7109375" customWidth="1"/>
    <col min="6" max="6" width="9.85546875" customWidth="1"/>
    <col min="7" max="8" width="10" customWidth="1"/>
  </cols>
  <sheetData>
    <row r="1" spans="1:14" ht="37.5" customHeight="1" x14ac:dyDescent="0.25">
      <c r="A1" s="292" t="s">
        <v>47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.7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9">
        <v>22626</v>
      </c>
      <c r="C3" s="139">
        <v>23976</v>
      </c>
      <c r="D3" s="139">
        <v>25484.6</v>
      </c>
      <c r="E3" s="139">
        <v>27016</v>
      </c>
      <c r="F3" s="55">
        <f t="shared" ref="F3:F19" si="0">SUM(C3:E3)/3</f>
        <v>25492.2</v>
      </c>
      <c r="G3" s="55">
        <f t="shared" ref="G3:G19" si="1">MAX($F$3:$F$19)</f>
        <v>26083.52</v>
      </c>
      <c r="H3" s="55">
        <f t="shared" ref="H3:H19" si="2">MIN($F$3:$F$19)</f>
        <v>23544.666666666668</v>
      </c>
      <c r="I3" s="57">
        <f t="shared" ref="I3:I19" si="3">(F3-H3)/(G3-H3)</f>
        <v>0.76709170544182681</v>
      </c>
      <c r="J3" s="56">
        <f t="shared" ref="J3:J19" si="4">((E3/D3)*(D3/C3)*(C3/B3))^(1/3)</f>
        <v>1.0608917894189138</v>
      </c>
      <c r="K3" s="56">
        <f t="shared" ref="K3:K19" si="5">MAX($J$3:$J$19)</f>
        <v>1.127281173309213</v>
      </c>
      <c r="L3" s="56">
        <f t="shared" ref="L3:L19" si="6">MIN($J$3:$J$19)</f>
        <v>1.029771526915537</v>
      </c>
      <c r="M3" s="57">
        <f t="shared" ref="M3:M19" si="7">(J3-L3)/(K3-L3)</f>
        <v>0.3191506036001292</v>
      </c>
      <c r="N3" s="49">
        <f t="shared" ref="N3:N19" si="8">0.6*M3+0.4*I3</f>
        <v>0.4983270443368083</v>
      </c>
    </row>
    <row r="4" spans="1:14" x14ac:dyDescent="0.25">
      <c r="A4" s="12" t="s">
        <v>1</v>
      </c>
      <c r="B4" s="139">
        <v>21700</v>
      </c>
      <c r="C4" s="139">
        <v>23976</v>
      </c>
      <c r="D4" s="139">
        <v>25439.5</v>
      </c>
      <c r="E4" s="139">
        <v>27016</v>
      </c>
      <c r="F4" s="55">
        <f t="shared" si="0"/>
        <v>25477.166666666668</v>
      </c>
      <c r="G4" s="55">
        <f t="shared" si="1"/>
        <v>26083.52</v>
      </c>
      <c r="H4" s="55">
        <f t="shared" si="2"/>
        <v>23544.666666666668</v>
      </c>
      <c r="I4" s="57">
        <f t="shared" si="3"/>
        <v>0.76117039713466472</v>
      </c>
      <c r="J4" s="56">
        <f t="shared" si="4"/>
        <v>1.0757724993052555</v>
      </c>
      <c r="K4" s="56">
        <f t="shared" si="5"/>
        <v>1.127281173309213</v>
      </c>
      <c r="L4" s="56">
        <f t="shared" si="6"/>
        <v>1.029771526915537</v>
      </c>
      <c r="M4" s="57">
        <f t="shared" si="7"/>
        <v>0.47175817050959967</v>
      </c>
      <c r="N4" s="49">
        <f t="shared" si="8"/>
        <v>0.58752306115962571</v>
      </c>
    </row>
    <row r="5" spans="1:14" x14ac:dyDescent="0.25">
      <c r="A5" s="12" t="s">
        <v>2</v>
      </c>
      <c r="B5" s="139">
        <v>23500</v>
      </c>
      <c r="C5" s="139">
        <v>24500</v>
      </c>
      <c r="D5" s="139">
        <v>24900</v>
      </c>
      <c r="E5" s="139">
        <v>27016</v>
      </c>
      <c r="F5" s="55">
        <f t="shared" si="0"/>
        <v>25472</v>
      </c>
      <c r="G5" s="55">
        <f t="shared" si="1"/>
        <v>26083.52</v>
      </c>
      <c r="H5" s="55">
        <f t="shared" si="2"/>
        <v>23544.666666666668</v>
      </c>
      <c r="I5" s="57">
        <f t="shared" si="3"/>
        <v>0.75913535769428697</v>
      </c>
      <c r="J5" s="56">
        <f t="shared" si="4"/>
        <v>1.0475732379956668</v>
      </c>
      <c r="K5" s="56">
        <f t="shared" si="5"/>
        <v>1.127281173309213</v>
      </c>
      <c r="L5" s="56">
        <f t="shared" si="6"/>
        <v>1.029771526915537</v>
      </c>
      <c r="M5" s="57">
        <f t="shared" si="7"/>
        <v>0.1825635897422799</v>
      </c>
      <c r="N5" s="49">
        <f t="shared" si="8"/>
        <v>0.41319229692308279</v>
      </c>
    </row>
    <row r="6" spans="1:14" x14ac:dyDescent="0.25">
      <c r="A6" s="12" t="s">
        <v>3</v>
      </c>
      <c r="B6" s="139">
        <v>22790</v>
      </c>
      <c r="C6" s="139">
        <v>22486.400000000001</v>
      </c>
      <c r="D6" s="139">
        <v>23858</v>
      </c>
      <c r="E6" s="139">
        <v>27016</v>
      </c>
      <c r="F6" s="55">
        <f t="shared" si="0"/>
        <v>24453.466666666664</v>
      </c>
      <c r="G6" s="55">
        <f t="shared" si="1"/>
        <v>26083.52</v>
      </c>
      <c r="H6" s="55">
        <f t="shared" si="2"/>
        <v>23544.666666666668</v>
      </c>
      <c r="I6" s="57">
        <f t="shared" si="3"/>
        <v>0.35795687291900646</v>
      </c>
      <c r="J6" s="56">
        <f t="shared" si="4"/>
        <v>1.058340885907773</v>
      </c>
      <c r="K6" s="56">
        <f t="shared" si="5"/>
        <v>1.127281173309213</v>
      </c>
      <c r="L6" s="56">
        <f t="shared" si="6"/>
        <v>1.029771526915537</v>
      </c>
      <c r="M6" s="57">
        <f t="shared" si="7"/>
        <v>0.29299007891888817</v>
      </c>
      <c r="N6" s="49">
        <f t="shared" si="8"/>
        <v>0.31897679651893551</v>
      </c>
    </row>
    <row r="7" spans="1:14" x14ac:dyDescent="0.25">
      <c r="A7" s="12" t="s">
        <v>17</v>
      </c>
      <c r="B7" s="139">
        <v>22953.9</v>
      </c>
      <c r="C7" s="139">
        <v>25796</v>
      </c>
      <c r="D7" s="139">
        <v>25438.560000000001</v>
      </c>
      <c r="E7" s="139">
        <v>27016</v>
      </c>
      <c r="F7" s="55">
        <f t="shared" si="0"/>
        <v>26083.52</v>
      </c>
      <c r="G7" s="55">
        <f t="shared" si="1"/>
        <v>26083.52</v>
      </c>
      <c r="H7" s="55">
        <f t="shared" si="2"/>
        <v>23544.666666666668</v>
      </c>
      <c r="I7" s="57">
        <f t="shared" si="3"/>
        <v>1</v>
      </c>
      <c r="J7" s="56">
        <f t="shared" si="4"/>
        <v>1.055815874477523</v>
      </c>
      <c r="K7" s="56">
        <f t="shared" si="5"/>
        <v>1.127281173309213</v>
      </c>
      <c r="L7" s="56">
        <f t="shared" si="6"/>
        <v>1.029771526915537</v>
      </c>
      <c r="M7" s="57">
        <f t="shared" si="7"/>
        <v>0.26709508777046648</v>
      </c>
      <c r="N7" s="49">
        <f t="shared" si="8"/>
        <v>0.56025705266227988</v>
      </c>
    </row>
    <row r="8" spans="1:14" x14ac:dyDescent="0.25">
      <c r="A8" s="12" t="s">
        <v>4</v>
      </c>
      <c r="B8" s="139">
        <v>19347.2</v>
      </c>
      <c r="C8" s="139">
        <v>23976</v>
      </c>
      <c r="D8" s="139">
        <v>25438.560000000001</v>
      </c>
      <c r="E8" s="139">
        <v>27715</v>
      </c>
      <c r="F8" s="55">
        <f t="shared" si="0"/>
        <v>25709.853333333333</v>
      </c>
      <c r="G8" s="55">
        <f t="shared" si="1"/>
        <v>26083.52</v>
      </c>
      <c r="H8" s="55">
        <f t="shared" si="2"/>
        <v>23544.666666666668</v>
      </c>
      <c r="I8" s="57">
        <f t="shared" si="3"/>
        <v>0.85282069595722954</v>
      </c>
      <c r="J8" s="56">
        <f t="shared" si="4"/>
        <v>1.127281173309213</v>
      </c>
      <c r="K8" s="56">
        <f t="shared" si="5"/>
        <v>1.127281173309213</v>
      </c>
      <c r="L8" s="56">
        <f t="shared" si="6"/>
        <v>1.029771526915537</v>
      </c>
      <c r="M8" s="57">
        <f t="shared" si="7"/>
        <v>1</v>
      </c>
      <c r="N8" s="49">
        <f t="shared" si="8"/>
        <v>0.94112827838289181</v>
      </c>
    </row>
    <row r="9" spans="1:14" x14ac:dyDescent="0.25">
      <c r="A9" s="12" t="s">
        <v>5</v>
      </c>
      <c r="B9" s="139">
        <v>23500</v>
      </c>
      <c r="C9" s="139">
        <v>22303.599999999999</v>
      </c>
      <c r="D9" s="139">
        <v>23931.599999999999</v>
      </c>
      <c r="E9" s="139">
        <v>25662</v>
      </c>
      <c r="F9" s="55">
        <f t="shared" si="0"/>
        <v>23965.733333333334</v>
      </c>
      <c r="G9" s="55">
        <f t="shared" si="1"/>
        <v>26083.52</v>
      </c>
      <c r="H9" s="55">
        <f t="shared" si="2"/>
        <v>23544.666666666668</v>
      </c>
      <c r="I9" s="57">
        <f t="shared" si="3"/>
        <v>0.1658491497473922</v>
      </c>
      <c r="J9" s="56">
        <f t="shared" si="4"/>
        <v>1.029771526915537</v>
      </c>
      <c r="K9" s="56">
        <f t="shared" si="5"/>
        <v>1.127281173309213</v>
      </c>
      <c r="L9" s="56">
        <f t="shared" si="6"/>
        <v>1.029771526915537</v>
      </c>
      <c r="M9" s="57">
        <f t="shared" si="7"/>
        <v>0</v>
      </c>
      <c r="N9" s="49">
        <f t="shared" si="8"/>
        <v>6.633965989895689E-2</v>
      </c>
    </row>
    <row r="10" spans="1:14" x14ac:dyDescent="0.25">
      <c r="A10" s="12" t="s">
        <v>6</v>
      </c>
      <c r="B10" s="139">
        <v>22986.2</v>
      </c>
      <c r="C10" s="139">
        <v>23976</v>
      </c>
      <c r="D10" s="139">
        <v>25438.560000000001</v>
      </c>
      <c r="E10" s="139">
        <v>27016</v>
      </c>
      <c r="F10" s="55">
        <f t="shared" si="0"/>
        <v>25476.853333333333</v>
      </c>
      <c r="G10" s="55">
        <f t="shared" si="1"/>
        <v>26083.52</v>
      </c>
      <c r="H10" s="55">
        <f t="shared" si="2"/>
        <v>23544.666666666668</v>
      </c>
      <c r="I10" s="57">
        <f t="shared" si="3"/>
        <v>0.76104698183957009</v>
      </c>
      <c r="J10" s="56">
        <f t="shared" si="4"/>
        <v>1.0553211016877535</v>
      </c>
      <c r="K10" s="56">
        <f t="shared" si="5"/>
        <v>1.127281173309213</v>
      </c>
      <c r="L10" s="56">
        <f t="shared" si="6"/>
        <v>1.029771526915537</v>
      </c>
      <c r="M10" s="57">
        <f t="shared" si="7"/>
        <v>0.26202099707207588</v>
      </c>
      <c r="N10" s="49">
        <f t="shared" si="8"/>
        <v>0.46163139097907357</v>
      </c>
    </row>
    <row r="11" spans="1:14" x14ac:dyDescent="0.25">
      <c r="A11" s="12" t="s">
        <v>7</v>
      </c>
      <c r="B11" s="139">
        <v>22982.2</v>
      </c>
      <c r="C11" s="139">
        <v>23976</v>
      </c>
      <c r="D11" s="139">
        <v>25438.560000000001</v>
      </c>
      <c r="E11" s="139">
        <v>27016</v>
      </c>
      <c r="F11" s="55">
        <f t="shared" si="0"/>
        <v>25476.853333333333</v>
      </c>
      <c r="G11" s="55">
        <f t="shared" si="1"/>
        <v>26083.52</v>
      </c>
      <c r="H11" s="55">
        <f t="shared" si="2"/>
        <v>23544.666666666668</v>
      </c>
      <c r="I11" s="57">
        <f t="shared" si="3"/>
        <v>0.76104698183957009</v>
      </c>
      <c r="J11" s="56">
        <f t="shared" si="4"/>
        <v>1.0553823235540785</v>
      </c>
      <c r="K11" s="56">
        <f t="shared" si="5"/>
        <v>1.127281173309213</v>
      </c>
      <c r="L11" s="56">
        <f t="shared" si="6"/>
        <v>1.029771526915537</v>
      </c>
      <c r="M11" s="57">
        <f t="shared" si="7"/>
        <v>0.26264885153149814</v>
      </c>
      <c r="N11" s="49">
        <f t="shared" si="8"/>
        <v>0.46200810365472694</v>
      </c>
    </row>
    <row r="12" spans="1:14" x14ac:dyDescent="0.25">
      <c r="A12" s="12" t="s">
        <v>8</v>
      </c>
      <c r="B12" s="139">
        <v>22982.2</v>
      </c>
      <c r="C12" s="139">
        <v>23976</v>
      </c>
      <c r="D12" s="139">
        <v>25438.560000000001</v>
      </c>
      <c r="E12" s="139">
        <v>27016</v>
      </c>
      <c r="F12" s="55">
        <f t="shared" si="0"/>
        <v>25476.853333333333</v>
      </c>
      <c r="G12" s="55">
        <f t="shared" si="1"/>
        <v>26083.52</v>
      </c>
      <c r="H12" s="55">
        <f t="shared" si="2"/>
        <v>23544.666666666668</v>
      </c>
      <c r="I12" s="57">
        <f t="shared" si="3"/>
        <v>0.76104698183957009</v>
      </c>
      <c r="J12" s="56">
        <f t="shared" si="4"/>
        <v>1.0553823235540785</v>
      </c>
      <c r="K12" s="56">
        <f t="shared" si="5"/>
        <v>1.127281173309213</v>
      </c>
      <c r="L12" s="56">
        <f t="shared" si="6"/>
        <v>1.029771526915537</v>
      </c>
      <c r="M12" s="57">
        <f t="shared" si="7"/>
        <v>0.26264885153149814</v>
      </c>
      <c r="N12" s="49">
        <f t="shared" si="8"/>
        <v>0.46200810365472694</v>
      </c>
    </row>
    <row r="13" spans="1:14" x14ac:dyDescent="0.25">
      <c r="A13" s="12" t="s">
        <v>9</v>
      </c>
      <c r="B13" s="143">
        <v>24300</v>
      </c>
      <c r="C13" s="142">
        <v>25150</v>
      </c>
      <c r="D13" s="142">
        <v>25905</v>
      </c>
      <c r="E13" s="142">
        <v>26682</v>
      </c>
      <c r="F13" s="55">
        <f t="shared" si="0"/>
        <v>25912.333333333332</v>
      </c>
      <c r="G13" s="55">
        <f t="shared" si="1"/>
        <v>26083.52</v>
      </c>
      <c r="H13" s="55">
        <f t="shared" si="2"/>
        <v>23544.666666666668</v>
      </c>
      <c r="I13" s="57">
        <f t="shared" si="3"/>
        <v>0.93257323516127943</v>
      </c>
      <c r="J13" s="56">
        <f t="shared" si="4"/>
        <v>1.0316618446695733</v>
      </c>
      <c r="K13" s="56">
        <f t="shared" si="5"/>
        <v>1.127281173309213</v>
      </c>
      <c r="L13" s="56">
        <f t="shared" si="6"/>
        <v>1.029771526915537</v>
      </c>
      <c r="M13" s="57">
        <f t="shared" si="7"/>
        <v>1.9385956404811253E-2</v>
      </c>
      <c r="N13" s="49">
        <f t="shared" si="8"/>
        <v>0.38466086790739856</v>
      </c>
    </row>
    <row r="14" spans="1:14" x14ac:dyDescent="0.25">
      <c r="A14" s="12" t="s">
        <v>10</v>
      </c>
      <c r="B14" s="139">
        <v>22982.2</v>
      </c>
      <c r="C14" s="139">
        <v>23976</v>
      </c>
      <c r="D14" s="139">
        <v>25438.560000000001</v>
      </c>
      <c r="E14" s="139">
        <v>27016</v>
      </c>
      <c r="F14" s="55">
        <f t="shared" si="0"/>
        <v>25476.853333333333</v>
      </c>
      <c r="G14" s="55">
        <f t="shared" si="1"/>
        <v>26083.52</v>
      </c>
      <c r="H14" s="55">
        <f t="shared" si="2"/>
        <v>23544.666666666668</v>
      </c>
      <c r="I14" s="57">
        <f t="shared" si="3"/>
        <v>0.76104698183957009</v>
      </c>
      <c r="J14" s="56">
        <f t="shared" si="4"/>
        <v>1.0553823235540785</v>
      </c>
      <c r="K14" s="56">
        <f t="shared" si="5"/>
        <v>1.127281173309213</v>
      </c>
      <c r="L14" s="56">
        <f t="shared" si="6"/>
        <v>1.029771526915537</v>
      </c>
      <c r="M14" s="57">
        <f t="shared" si="7"/>
        <v>0.26264885153149814</v>
      </c>
      <c r="N14" s="49">
        <f t="shared" si="8"/>
        <v>0.46200810365472694</v>
      </c>
    </row>
    <row r="15" spans="1:14" x14ac:dyDescent="0.25">
      <c r="A15" s="12" t="s">
        <v>11</v>
      </c>
      <c r="B15" s="139">
        <v>22982.2</v>
      </c>
      <c r="C15" s="139">
        <v>23976</v>
      </c>
      <c r="D15" s="139">
        <v>25438.560000000001</v>
      </c>
      <c r="E15" s="139">
        <v>25622</v>
      </c>
      <c r="F15" s="55">
        <f t="shared" si="0"/>
        <v>25012.186666666665</v>
      </c>
      <c r="G15" s="55">
        <f t="shared" si="1"/>
        <v>26083.52</v>
      </c>
      <c r="H15" s="55">
        <f t="shared" si="2"/>
        <v>23544.666666666668</v>
      </c>
      <c r="I15" s="57">
        <f t="shared" si="3"/>
        <v>0.57802472507273517</v>
      </c>
      <c r="J15" s="56">
        <f t="shared" si="4"/>
        <v>1.0369085981582356</v>
      </c>
      <c r="K15" s="56">
        <f t="shared" si="5"/>
        <v>1.127281173309213</v>
      </c>
      <c r="L15" s="56">
        <f t="shared" si="6"/>
        <v>1.029771526915537</v>
      </c>
      <c r="M15" s="57">
        <f t="shared" si="7"/>
        <v>7.3193489122953634E-2</v>
      </c>
      <c r="N15" s="49">
        <f t="shared" si="8"/>
        <v>0.27512598350286627</v>
      </c>
    </row>
    <row r="16" spans="1:14" x14ac:dyDescent="0.25">
      <c r="A16" s="12" t="s">
        <v>12</v>
      </c>
      <c r="B16" s="139">
        <v>23976</v>
      </c>
      <c r="C16" s="139">
        <v>23976</v>
      </c>
      <c r="D16" s="139">
        <v>25439</v>
      </c>
      <c r="E16" s="139">
        <v>27016</v>
      </c>
      <c r="F16" s="55">
        <f t="shared" si="0"/>
        <v>25477</v>
      </c>
      <c r="G16" s="55">
        <f t="shared" si="1"/>
        <v>26083.52</v>
      </c>
      <c r="H16" s="55">
        <f t="shared" si="2"/>
        <v>23544.666666666668</v>
      </c>
      <c r="I16" s="57">
        <f t="shared" si="3"/>
        <v>0.76110475070110362</v>
      </c>
      <c r="J16" s="56">
        <f t="shared" si="4"/>
        <v>1.0405942917858704</v>
      </c>
      <c r="K16" s="56">
        <f t="shared" si="5"/>
        <v>1.127281173309213</v>
      </c>
      <c r="L16" s="56">
        <f t="shared" si="6"/>
        <v>1.029771526915537</v>
      </c>
      <c r="M16" s="57">
        <f t="shared" si="7"/>
        <v>0.1109917353882981</v>
      </c>
      <c r="N16" s="49">
        <f t="shared" si="8"/>
        <v>0.37103694151342037</v>
      </c>
    </row>
    <row r="17" spans="1:14" x14ac:dyDescent="0.25">
      <c r="A17" s="12" t="s">
        <v>13</v>
      </c>
      <c r="B17" s="141">
        <v>22303</v>
      </c>
      <c r="C17" s="141">
        <v>22486</v>
      </c>
      <c r="D17" s="141">
        <v>22486</v>
      </c>
      <c r="E17" s="141">
        <v>25662</v>
      </c>
      <c r="F17" s="55">
        <f t="shared" si="0"/>
        <v>23544.666666666668</v>
      </c>
      <c r="G17" s="55">
        <f t="shared" si="1"/>
        <v>26083.52</v>
      </c>
      <c r="H17" s="55">
        <f t="shared" si="2"/>
        <v>23544.666666666668</v>
      </c>
      <c r="I17" s="57">
        <f t="shared" si="3"/>
        <v>0</v>
      </c>
      <c r="J17" s="56">
        <f t="shared" si="4"/>
        <v>1.0478740177850816</v>
      </c>
      <c r="K17" s="56">
        <f t="shared" si="5"/>
        <v>1.127281173309213</v>
      </c>
      <c r="L17" s="56">
        <f t="shared" si="6"/>
        <v>1.029771526915537</v>
      </c>
      <c r="M17" s="57">
        <f t="shared" si="7"/>
        <v>0.18564820547558331</v>
      </c>
      <c r="N17" s="49">
        <f t="shared" si="8"/>
        <v>0.11138892328534998</v>
      </c>
    </row>
    <row r="18" spans="1:14" x14ac:dyDescent="0.25">
      <c r="A18" s="12" t="s">
        <v>14</v>
      </c>
      <c r="B18" s="140">
        <v>22982.2</v>
      </c>
      <c r="C18" s="139">
        <v>22982.2</v>
      </c>
      <c r="D18" s="139">
        <v>22438.560000000001</v>
      </c>
      <c r="E18" s="139">
        <v>25663.45</v>
      </c>
      <c r="F18" s="55">
        <f t="shared" si="0"/>
        <v>23694.736666666668</v>
      </c>
      <c r="G18" s="55">
        <f t="shared" si="1"/>
        <v>26083.52</v>
      </c>
      <c r="H18" s="55">
        <f t="shared" si="2"/>
        <v>23544.666666666668</v>
      </c>
      <c r="I18" s="57">
        <f t="shared" si="3"/>
        <v>5.9109361706597106E-2</v>
      </c>
      <c r="J18" s="56">
        <f t="shared" si="4"/>
        <v>1.037467449995275</v>
      </c>
      <c r="K18" s="56">
        <f t="shared" si="5"/>
        <v>1.127281173309213</v>
      </c>
      <c r="L18" s="56">
        <f t="shared" si="6"/>
        <v>1.029771526915537</v>
      </c>
      <c r="M18" s="57">
        <f t="shared" si="7"/>
        <v>7.8924735801699189E-2</v>
      </c>
      <c r="N18" s="49">
        <f t="shared" si="8"/>
        <v>7.0998586163658353E-2</v>
      </c>
    </row>
    <row r="19" spans="1:14" x14ac:dyDescent="0.25">
      <c r="A19" s="12" t="s">
        <v>15</v>
      </c>
      <c r="B19" s="139">
        <v>23127.599999999999</v>
      </c>
      <c r="C19" s="139">
        <v>23976</v>
      </c>
      <c r="D19" s="139">
        <v>25438.560000000001</v>
      </c>
      <c r="E19" s="139">
        <v>27016</v>
      </c>
      <c r="F19" s="55">
        <f t="shared" si="0"/>
        <v>25476.853333333333</v>
      </c>
      <c r="G19" s="55">
        <f t="shared" si="1"/>
        <v>26083.52</v>
      </c>
      <c r="H19" s="55">
        <f t="shared" si="2"/>
        <v>23544.666666666668</v>
      </c>
      <c r="I19" s="57">
        <f t="shared" si="3"/>
        <v>0.76104698183957009</v>
      </c>
      <c r="J19" s="56">
        <f t="shared" si="4"/>
        <v>1.0531659918968939</v>
      </c>
      <c r="K19" s="56">
        <f t="shared" si="5"/>
        <v>1.127281173309213</v>
      </c>
      <c r="L19" s="56">
        <f t="shared" si="6"/>
        <v>1.029771526915537</v>
      </c>
      <c r="M19" s="57">
        <f t="shared" si="7"/>
        <v>0.23991949357406492</v>
      </c>
      <c r="N19" s="49">
        <f t="shared" si="8"/>
        <v>0.44837048888026698</v>
      </c>
    </row>
  </sheetData>
  <autoFilter ref="A2:E19" xr:uid="{00000000-0009-0000-0000-00000A000000}">
    <sortState xmlns:xlrd2="http://schemas.microsoft.com/office/spreadsheetml/2017/richdata2" ref="A3:J19">
      <sortCondition descending="1" ref="E3:E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N19"/>
  <sheetViews>
    <sheetView zoomScale="80" zoomScaleNormal="80" workbookViewId="0">
      <selection activeCell="G28" sqref="G28"/>
    </sheetView>
  </sheetViews>
  <sheetFormatPr defaultRowHeight="15" x14ac:dyDescent="0.25"/>
  <cols>
    <col min="1" max="1" width="28.140625" customWidth="1"/>
    <col min="2" max="2" width="12.85546875" customWidth="1"/>
    <col min="3" max="5" width="10.28515625" bestFit="1" customWidth="1"/>
    <col min="6" max="6" width="10.85546875" customWidth="1"/>
    <col min="7" max="7" width="9.85546875" customWidth="1"/>
    <col min="8" max="8" width="10.5703125" customWidth="1"/>
  </cols>
  <sheetData>
    <row r="1" spans="1:14" ht="54" customHeight="1" x14ac:dyDescent="0.25">
      <c r="A1" s="292" t="s">
        <v>48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9.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13606.2</v>
      </c>
      <c r="C3" s="135">
        <v>21293.9</v>
      </c>
      <c r="D3" s="135">
        <v>23914.3</v>
      </c>
      <c r="E3" s="135">
        <v>25662</v>
      </c>
      <c r="F3" s="55">
        <f t="shared" ref="F3:F19" si="0">SUM(C3:E3)/3</f>
        <v>23623.399999999998</v>
      </c>
      <c r="G3" s="55">
        <f t="shared" ref="G3:G19" si="1">MAX($F$3:$F$19)</f>
        <v>28358.766666666666</v>
      </c>
      <c r="H3" s="55">
        <f t="shared" ref="H3:H19" si="2">MIN($F$3:$F$19)</f>
        <v>22766.866666666669</v>
      </c>
      <c r="I3" s="57">
        <f t="shared" ref="I3:I19" si="3">(F3-H3)/(G3-H3)</f>
        <v>0.15317393610996791</v>
      </c>
      <c r="J3" s="56">
        <f t="shared" ref="J3:J19" si="4">((E3/D3)*(D3/C3)*(C3/B3))^(1/3)</f>
        <v>1.235524087510304</v>
      </c>
      <c r="K3" s="56">
        <f t="shared" ref="K3:K19" si="5">MAX($J$3:$J$19)</f>
        <v>1.3329790105520098</v>
      </c>
      <c r="L3" s="56">
        <f t="shared" ref="L3:L19" si="6">MIN($J$3:$J$19)</f>
        <v>1.1284206813365556</v>
      </c>
      <c r="M3" s="57">
        <f t="shared" ref="M3:M19" si="7">(J3-L3)/(K3-L3)</f>
        <v>0.5235836965648073</v>
      </c>
      <c r="N3" s="49">
        <f t="shared" ref="N3:N19" si="8">0.6*M3+0.4*I3</f>
        <v>0.37541979238287154</v>
      </c>
    </row>
    <row r="4" spans="1:14" x14ac:dyDescent="0.25">
      <c r="A4" s="12" t="s">
        <v>1</v>
      </c>
      <c r="B4" s="135">
        <v>14313.3</v>
      </c>
      <c r="C4" s="135">
        <v>21637.7</v>
      </c>
      <c r="D4" s="135">
        <v>25737.5</v>
      </c>
      <c r="E4" s="135">
        <v>30951</v>
      </c>
      <c r="F4" s="55">
        <f t="shared" si="0"/>
        <v>26108.733333333334</v>
      </c>
      <c r="G4" s="55">
        <f t="shared" si="1"/>
        <v>28358.766666666666</v>
      </c>
      <c r="H4" s="55">
        <f t="shared" si="2"/>
        <v>22766.866666666669</v>
      </c>
      <c r="I4" s="57">
        <f t="shared" si="3"/>
        <v>0.59762632855856979</v>
      </c>
      <c r="J4" s="56">
        <f t="shared" si="4"/>
        <v>1.2931382870502479</v>
      </c>
      <c r="K4" s="56">
        <f t="shared" si="5"/>
        <v>1.3329790105520098</v>
      </c>
      <c r="L4" s="56">
        <f t="shared" si="6"/>
        <v>1.1284206813365556</v>
      </c>
      <c r="M4" s="57">
        <f t="shared" si="7"/>
        <v>0.80523538858298427</v>
      </c>
      <c r="N4" s="49">
        <f t="shared" si="8"/>
        <v>0.72219176457321843</v>
      </c>
    </row>
    <row r="5" spans="1:14" x14ac:dyDescent="0.25">
      <c r="A5" s="12" t="s">
        <v>2</v>
      </c>
      <c r="B5" s="135">
        <v>13957.6</v>
      </c>
      <c r="C5" s="135">
        <v>22761</v>
      </c>
      <c r="D5" s="135">
        <v>23404.9</v>
      </c>
      <c r="E5" s="135">
        <v>25656.5</v>
      </c>
      <c r="F5" s="55">
        <f t="shared" si="0"/>
        <v>23940.799999999999</v>
      </c>
      <c r="G5" s="55">
        <f t="shared" si="1"/>
        <v>28358.766666666666</v>
      </c>
      <c r="H5" s="55">
        <f t="shared" si="2"/>
        <v>22766.866666666669</v>
      </c>
      <c r="I5" s="57">
        <f t="shared" si="3"/>
        <v>0.20993460779579948</v>
      </c>
      <c r="J5" s="56">
        <f t="shared" si="4"/>
        <v>1.2249796880538393</v>
      </c>
      <c r="K5" s="56">
        <f t="shared" si="5"/>
        <v>1.3329790105520098</v>
      </c>
      <c r="L5" s="56">
        <f t="shared" si="6"/>
        <v>1.1284206813365556</v>
      </c>
      <c r="M5" s="57">
        <f t="shared" si="7"/>
        <v>0.47203654374582521</v>
      </c>
      <c r="N5" s="49">
        <f t="shared" si="8"/>
        <v>0.36719576936581488</v>
      </c>
    </row>
    <row r="6" spans="1:14" x14ac:dyDescent="0.25">
      <c r="A6" s="12" t="s">
        <v>3</v>
      </c>
      <c r="B6" s="136">
        <v>18000</v>
      </c>
      <c r="C6" s="135">
        <v>23376</v>
      </c>
      <c r="D6" s="135">
        <v>23961</v>
      </c>
      <c r="E6" s="135">
        <v>25863.4</v>
      </c>
      <c r="F6" s="55">
        <f t="shared" si="0"/>
        <v>24400.133333333331</v>
      </c>
      <c r="G6" s="55">
        <f t="shared" si="1"/>
        <v>28358.766666666666</v>
      </c>
      <c r="H6" s="55">
        <f t="shared" si="2"/>
        <v>22766.866666666669</v>
      </c>
      <c r="I6" s="57">
        <f t="shared" si="3"/>
        <v>0.29207723075639108</v>
      </c>
      <c r="J6" s="56">
        <f t="shared" si="4"/>
        <v>1.1284206813365556</v>
      </c>
      <c r="K6" s="56">
        <f t="shared" si="5"/>
        <v>1.3329790105520098</v>
      </c>
      <c r="L6" s="56">
        <f t="shared" si="6"/>
        <v>1.1284206813365556</v>
      </c>
      <c r="M6" s="57">
        <f t="shared" si="7"/>
        <v>0</v>
      </c>
      <c r="N6" s="49">
        <f t="shared" si="8"/>
        <v>0.11683089230255644</v>
      </c>
    </row>
    <row r="7" spans="1:14" x14ac:dyDescent="0.25">
      <c r="A7" s="12" t="s">
        <v>17</v>
      </c>
      <c r="B7" s="135">
        <v>14710.8</v>
      </c>
      <c r="C7" s="135">
        <v>25179</v>
      </c>
      <c r="D7" s="135">
        <v>29216.6</v>
      </c>
      <c r="E7" s="135">
        <v>30680.7</v>
      </c>
      <c r="F7" s="55">
        <f t="shared" si="0"/>
        <v>28358.766666666666</v>
      </c>
      <c r="G7" s="55">
        <f t="shared" si="1"/>
        <v>28358.766666666666</v>
      </c>
      <c r="H7" s="55">
        <f t="shared" si="2"/>
        <v>22766.866666666669</v>
      </c>
      <c r="I7" s="57">
        <f t="shared" si="3"/>
        <v>1</v>
      </c>
      <c r="J7" s="56">
        <f t="shared" si="4"/>
        <v>1.277643405384334</v>
      </c>
      <c r="K7" s="56">
        <f t="shared" si="5"/>
        <v>1.3329790105520098</v>
      </c>
      <c r="L7" s="56">
        <f t="shared" si="6"/>
        <v>1.1284206813365556</v>
      </c>
      <c r="M7" s="57">
        <f t="shared" si="7"/>
        <v>0.72948740156460312</v>
      </c>
      <c r="N7" s="49">
        <f t="shared" si="8"/>
        <v>0.83769244093876183</v>
      </c>
    </row>
    <row r="8" spans="1:14" x14ac:dyDescent="0.25">
      <c r="A8" s="12" t="s">
        <v>4</v>
      </c>
      <c r="B8" s="135">
        <v>14100.6</v>
      </c>
      <c r="C8" s="135">
        <v>20274.8</v>
      </c>
      <c r="D8" s="135">
        <v>24120.9</v>
      </c>
      <c r="E8" s="135">
        <v>25595.200000000001</v>
      </c>
      <c r="F8" s="55">
        <f t="shared" si="0"/>
        <v>23330.3</v>
      </c>
      <c r="G8" s="55">
        <f t="shared" si="1"/>
        <v>28358.766666666666</v>
      </c>
      <c r="H8" s="55">
        <f t="shared" si="2"/>
        <v>22766.866666666669</v>
      </c>
      <c r="I8" s="57">
        <f t="shared" si="3"/>
        <v>0.10075883569687064</v>
      </c>
      <c r="J8" s="56">
        <f t="shared" si="4"/>
        <v>1.2198515382869894</v>
      </c>
      <c r="K8" s="56">
        <f t="shared" si="5"/>
        <v>1.3329790105520098</v>
      </c>
      <c r="L8" s="56">
        <f t="shared" si="6"/>
        <v>1.1284206813365556</v>
      </c>
      <c r="M8" s="57">
        <f t="shared" si="7"/>
        <v>0.44696716726764457</v>
      </c>
      <c r="N8" s="49">
        <f t="shared" si="8"/>
        <v>0.30848383463933499</v>
      </c>
    </row>
    <row r="9" spans="1:14" x14ac:dyDescent="0.25">
      <c r="A9" s="12" t="s">
        <v>5</v>
      </c>
      <c r="B9" s="135">
        <v>15800</v>
      </c>
      <c r="C9" s="135">
        <v>21413.5</v>
      </c>
      <c r="D9" s="135">
        <v>24446.6</v>
      </c>
      <c r="E9" s="135">
        <v>26400.7</v>
      </c>
      <c r="F9" s="55">
        <f t="shared" si="0"/>
        <v>24086.933333333334</v>
      </c>
      <c r="G9" s="55">
        <f t="shared" si="1"/>
        <v>28358.766666666666</v>
      </c>
      <c r="H9" s="55">
        <f t="shared" si="2"/>
        <v>22766.866666666669</v>
      </c>
      <c r="I9" s="57">
        <f t="shared" si="3"/>
        <v>0.23606764546337849</v>
      </c>
      <c r="J9" s="56">
        <f t="shared" si="4"/>
        <v>1.1866412787317391</v>
      </c>
      <c r="K9" s="56">
        <f t="shared" si="5"/>
        <v>1.3329790105520098</v>
      </c>
      <c r="L9" s="56">
        <f t="shared" si="6"/>
        <v>1.1284206813365556</v>
      </c>
      <c r="M9" s="57">
        <f t="shared" si="7"/>
        <v>0.2846161171655921</v>
      </c>
      <c r="N9" s="49">
        <f t="shared" si="8"/>
        <v>0.26519672848470666</v>
      </c>
    </row>
    <row r="10" spans="1:14" x14ac:dyDescent="0.25">
      <c r="A10" s="12" t="s">
        <v>6</v>
      </c>
      <c r="B10" s="135">
        <v>13745.7</v>
      </c>
      <c r="C10" s="135">
        <v>22199.200000000001</v>
      </c>
      <c r="D10" s="135">
        <v>25145</v>
      </c>
      <c r="E10" s="135">
        <v>25662</v>
      </c>
      <c r="F10" s="55">
        <f t="shared" si="0"/>
        <v>24335.399999999998</v>
      </c>
      <c r="G10" s="55">
        <f t="shared" si="1"/>
        <v>28358.766666666666</v>
      </c>
      <c r="H10" s="55">
        <f t="shared" si="2"/>
        <v>22766.866666666669</v>
      </c>
      <c r="I10" s="57">
        <f t="shared" si="3"/>
        <v>0.28050096270200287</v>
      </c>
      <c r="J10" s="56">
        <f t="shared" si="4"/>
        <v>1.2313302431894513</v>
      </c>
      <c r="K10" s="56">
        <f t="shared" si="5"/>
        <v>1.3329790105520098</v>
      </c>
      <c r="L10" s="56">
        <f t="shared" si="6"/>
        <v>1.1284206813365556</v>
      </c>
      <c r="M10" s="57">
        <f t="shared" si="7"/>
        <v>0.50308174811353967</v>
      </c>
      <c r="N10" s="49">
        <f t="shared" si="8"/>
        <v>0.41404943394892496</v>
      </c>
    </row>
    <row r="11" spans="1:14" x14ac:dyDescent="0.25">
      <c r="A11" s="12" t="s">
        <v>7</v>
      </c>
      <c r="B11" s="135">
        <v>12494.9</v>
      </c>
      <c r="C11" s="135">
        <v>20696.7</v>
      </c>
      <c r="D11" s="135">
        <v>23114.7</v>
      </c>
      <c r="E11" s="135">
        <v>24489.200000000001</v>
      </c>
      <c r="F11" s="55">
        <f t="shared" si="0"/>
        <v>22766.866666666669</v>
      </c>
      <c r="G11" s="55">
        <f t="shared" si="1"/>
        <v>28358.766666666666</v>
      </c>
      <c r="H11" s="55">
        <f t="shared" si="2"/>
        <v>22766.866666666669</v>
      </c>
      <c r="I11" s="57">
        <f t="shared" si="3"/>
        <v>0</v>
      </c>
      <c r="J11" s="56">
        <f t="shared" si="4"/>
        <v>1.2514512539035927</v>
      </c>
      <c r="K11" s="56">
        <f t="shared" si="5"/>
        <v>1.3329790105520098</v>
      </c>
      <c r="L11" s="56">
        <f t="shared" si="6"/>
        <v>1.1284206813365556</v>
      </c>
      <c r="M11" s="57">
        <f t="shared" si="7"/>
        <v>0.6014449425691839</v>
      </c>
      <c r="N11" s="49">
        <f t="shared" si="8"/>
        <v>0.36086696554151032</v>
      </c>
    </row>
    <row r="12" spans="1:14" x14ac:dyDescent="0.25">
      <c r="A12" s="12" t="s">
        <v>8</v>
      </c>
      <c r="B12" s="135">
        <v>14130.4</v>
      </c>
      <c r="C12" s="135">
        <v>20805</v>
      </c>
      <c r="D12" s="135">
        <v>24070.1</v>
      </c>
      <c r="E12" s="135">
        <v>26336.5</v>
      </c>
      <c r="F12" s="55">
        <f t="shared" si="0"/>
        <v>23737.200000000001</v>
      </c>
      <c r="G12" s="55">
        <f t="shared" si="1"/>
        <v>28358.766666666666</v>
      </c>
      <c r="H12" s="55">
        <f t="shared" si="2"/>
        <v>22766.866666666669</v>
      </c>
      <c r="I12" s="57">
        <f t="shared" si="3"/>
        <v>0.17352480075347065</v>
      </c>
      <c r="J12" s="56">
        <f t="shared" si="4"/>
        <v>1.230649938310743</v>
      </c>
      <c r="K12" s="56">
        <f t="shared" si="5"/>
        <v>1.3329790105520098</v>
      </c>
      <c r="L12" s="56">
        <f t="shared" si="6"/>
        <v>1.1284206813365556</v>
      </c>
      <c r="M12" s="57">
        <f t="shared" si="7"/>
        <v>0.4997560224815526</v>
      </c>
      <c r="N12" s="49">
        <f t="shared" si="8"/>
        <v>0.36926353379031979</v>
      </c>
    </row>
    <row r="13" spans="1:14" x14ac:dyDescent="0.25">
      <c r="A13" s="12" t="s">
        <v>9</v>
      </c>
      <c r="B13" s="135">
        <v>15245.2</v>
      </c>
      <c r="C13" s="135">
        <v>22199.1</v>
      </c>
      <c r="D13" s="135">
        <v>25178.6</v>
      </c>
      <c r="E13" s="135">
        <v>27335.599999999999</v>
      </c>
      <c r="F13" s="55">
        <f t="shared" si="0"/>
        <v>24904.433333333331</v>
      </c>
      <c r="G13" s="55">
        <f t="shared" si="1"/>
        <v>28358.766666666666</v>
      </c>
      <c r="H13" s="55">
        <f t="shared" si="2"/>
        <v>22766.866666666669</v>
      </c>
      <c r="I13" s="57">
        <f t="shared" si="3"/>
        <v>0.38226124692263147</v>
      </c>
      <c r="J13" s="56">
        <f t="shared" si="4"/>
        <v>1.2148756520045898</v>
      </c>
      <c r="K13" s="56">
        <f t="shared" si="5"/>
        <v>1.3329790105520098</v>
      </c>
      <c r="L13" s="56">
        <f t="shared" si="6"/>
        <v>1.1284206813365556</v>
      </c>
      <c r="M13" s="57">
        <f t="shared" si="7"/>
        <v>0.42264214319512827</v>
      </c>
      <c r="N13" s="49">
        <f t="shared" si="8"/>
        <v>0.40648978468612956</v>
      </c>
    </row>
    <row r="14" spans="1:14" x14ac:dyDescent="0.25">
      <c r="A14" s="12" t="s">
        <v>10</v>
      </c>
      <c r="B14" s="135">
        <v>14406.1</v>
      </c>
      <c r="C14" s="135">
        <v>21310.7</v>
      </c>
      <c r="D14" s="135">
        <v>23861.8</v>
      </c>
      <c r="E14" s="135">
        <v>25761.4</v>
      </c>
      <c r="F14" s="55">
        <f t="shared" si="0"/>
        <v>23644.633333333331</v>
      </c>
      <c r="G14" s="55">
        <f t="shared" si="1"/>
        <v>28358.766666666666</v>
      </c>
      <c r="H14" s="55">
        <f t="shared" si="2"/>
        <v>22766.866666666669</v>
      </c>
      <c r="I14" s="57">
        <f t="shared" si="3"/>
        <v>0.15697109509588211</v>
      </c>
      <c r="J14" s="56">
        <f t="shared" si="4"/>
        <v>1.2137828921482434</v>
      </c>
      <c r="K14" s="56">
        <f t="shared" si="5"/>
        <v>1.3329790105520098</v>
      </c>
      <c r="L14" s="56">
        <f t="shared" si="6"/>
        <v>1.1284206813365556</v>
      </c>
      <c r="M14" s="57">
        <f t="shared" si="7"/>
        <v>0.41730009791866624</v>
      </c>
      <c r="N14" s="49">
        <f t="shared" si="8"/>
        <v>0.31316849678955261</v>
      </c>
    </row>
    <row r="15" spans="1:14" x14ac:dyDescent="0.25">
      <c r="A15" s="12" t="s">
        <v>11</v>
      </c>
      <c r="B15" s="135">
        <v>12260.6</v>
      </c>
      <c r="C15" s="135">
        <v>20487</v>
      </c>
      <c r="D15" s="135">
        <v>25321.4</v>
      </c>
      <c r="E15" s="135">
        <v>29039</v>
      </c>
      <c r="F15" s="55">
        <f t="shared" si="0"/>
        <v>24949.133333333331</v>
      </c>
      <c r="G15" s="55">
        <f t="shared" si="1"/>
        <v>28358.766666666666</v>
      </c>
      <c r="H15" s="55">
        <f t="shared" si="2"/>
        <v>22766.866666666669</v>
      </c>
      <c r="I15" s="57">
        <f t="shared" si="3"/>
        <v>0.39025495210333938</v>
      </c>
      <c r="J15" s="56">
        <f t="shared" si="4"/>
        <v>1.3329790105520098</v>
      </c>
      <c r="K15" s="56">
        <f t="shared" si="5"/>
        <v>1.3329790105520098</v>
      </c>
      <c r="L15" s="56">
        <f t="shared" si="6"/>
        <v>1.1284206813365556</v>
      </c>
      <c r="M15" s="57">
        <f t="shared" si="7"/>
        <v>1</v>
      </c>
      <c r="N15" s="49">
        <f t="shared" si="8"/>
        <v>0.75610198084133573</v>
      </c>
    </row>
    <row r="16" spans="1:14" x14ac:dyDescent="0.25">
      <c r="A16" s="12" t="s">
        <v>12</v>
      </c>
      <c r="B16" s="135">
        <v>15554.9</v>
      </c>
      <c r="C16" s="135">
        <v>21658.9</v>
      </c>
      <c r="D16" s="135">
        <v>24069.200000000001</v>
      </c>
      <c r="E16" s="135">
        <v>26068.7</v>
      </c>
      <c r="F16" s="55">
        <f t="shared" si="0"/>
        <v>23932.266666666666</v>
      </c>
      <c r="G16" s="55">
        <f t="shared" si="1"/>
        <v>28358.766666666666</v>
      </c>
      <c r="H16" s="55">
        <f t="shared" si="2"/>
        <v>22766.866666666669</v>
      </c>
      <c r="I16" s="57">
        <f t="shared" si="3"/>
        <v>0.20840859099769279</v>
      </c>
      <c r="J16" s="56">
        <f t="shared" si="4"/>
        <v>1.1878202282594414</v>
      </c>
      <c r="K16" s="56">
        <f t="shared" si="5"/>
        <v>1.3329790105520098</v>
      </c>
      <c r="L16" s="56">
        <f t="shared" si="6"/>
        <v>1.1284206813365556</v>
      </c>
      <c r="M16" s="57">
        <f t="shared" si="7"/>
        <v>0.29037950764802323</v>
      </c>
      <c r="N16" s="49">
        <f t="shared" si="8"/>
        <v>0.25759114098789104</v>
      </c>
    </row>
    <row r="17" spans="1:14" x14ac:dyDescent="0.25">
      <c r="A17" s="12" t="s">
        <v>13</v>
      </c>
      <c r="B17" s="135">
        <v>18190.5</v>
      </c>
      <c r="C17" s="135">
        <v>22429.4</v>
      </c>
      <c r="D17" s="135">
        <v>23673</v>
      </c>
      <c r="E17" s="135">
        <v>27604.2</v>
      </c>
      <c r="F17" s="55">
        <f t="shared" si="0"/>
        <v>24568.866666666669</v>
      </c>
      <c r="G17" s="55">
        <f t="shared" si="1"/>
        <v>28358.766666666666</v>
      </c>
      <c r="H17" s="55">
        <f t="shared" si="2"/>
        <v>22766.866666666669</v>
      </c>
      <c r="I17" s="57">
        <f t="shared" si="3"/>
        <v>0.32225182853770645</v>
      </c>
      <c r="J17" s="56">
        <f t="shared" si="4"/>
        <v>1.1491503215052656</v>
      </c>
      <c r="K17" s="56">
        <f t="shared" si="5"/>
        <v>1.3329790105520098</v>
      </c>
      <c r="L17" s="56">
        <f t="shared" si="6"/>
        <v>1.1284206813365556</v>
      </c>
      <c r="M17" s="57">
        <f t="shared" si="7"/>
        <v>0.10133852895755822</v>
      </c>
      <c r="N17" s="49">
        <f t="shared" si="8"/>
        <v>0.18970384878961755</v>
      </c>
    </row>
    <row r="18" spans="1:14" x14ac:dyDescent="0.25">
      <c r="A18" s="12" t="s">
        <v>14</v>
      </c>
      <c r="B18" s="135">
        <v>17246.2</v>
      </c>
      <c r="C18" s="135">
        <v>22755.4</v>
      </c>
      <c r="D18" s="135">
        <v>24888.400000000001</v>
      </c>
      <c r="E18" s="135">
        <v>25816</v>
      </c>
      <c r="F18" s="55">
        <f t="shared" si="0"/>
        <v>24486.600000000002</v>
      </c>
      <c r="G18" s="55">
        <f t="shared" si="1"/>
        <v>28358.766666666666</v>
      </c>
      <c r="H18" s="55">
        <f t="shared" si="2"/>
        <v>22766.866666666669</v>
      </c>
      <c r="I18" s="57">
        <f t="shared" si="3"/>
        <v>0.30754007284345825</v>
      </c>
      <c r="J18" s="56">
        <f t="shared" si="4"/>
        <v>1.1439275285692909</v>
      </c>
      <c r="K18" s="56">
        <f t="shared" si="5"/>
        <v>1.3329790105520098</v>
      </c>
      <c r="L18" s="56">
        <f t="shared" si="6"/>
        <v>1.1284206813365556</v>
      </c>
      <c r="M18" s="57">
        <f t="shared" si="7"/>
        <v>7.5806481663244774E-2</v>
      </c>
      <c r="N18" s="49">
        <f t="shared" si="8"/>
        <v>0.16849991813533016</v>
      </c>
    </row>
    <row r="19" spans="1:14" ht="18" customHeight="1" x14ac:dyDescent="0.25">
      <c r="A19" s="12" t="s">
        <v>15</v>
      </c>
      <c r="B19" s="135">
        <v>16024.5</v>
      </c>
      <c r="C19" s="135">
        <v>22486</v>
      </c>
      <c r="D19" s="135">
        <v>23858</v>
      </c>
      <c r="E19" s="135">
        <v>25662</v>
      </c>
      <c r="F19" s="55">
        <f t="shared" si="0"/>
        <v>24002</v>
      </c>
      <c r="G19" s="55">
        <f t="shared" si="1"/>
        <v>28358.766666666666</v>
      </c>
      <c r="H19" s="55">
        <f t="shared" si="2"/>
        <v>22766.866666666669</v>
      </c>
      <c r="I19" s="57">
        <f t="shared" si="3"/>
        <v>0.22087900951972173</v>
      </c>
      <c r="J19" s="56">
        <f t="shared" si="4"/>
        <v>1.1699536887956223</v>
      </c>
      <c r="K19" s="56">
        <f t="shared" si="5"/>
        <v>1.3329790105520098</v>
      </c>
      <c r="L19" s="56">
        <f t="shared" si="6"/>
        <v>1.1284206813365556</v>
      </c>
      <c r="M19" s="57">
        <f t="shared" si="7"/>
        <v>0.20303747893502519</v>
      </c>
      <c r="N19" s="49">
        <f t="shared" si="8"/>
        <v>0.21017409116890381</v>
      </c>
    </row>
  </sheetData>
  <autoFilter ref="A2:E19" xr:uid="{00000000-0009-0000-0000-00000B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N19"/>
  <sheetViews>
    <sheetView zoomScale="70" zoomScaleNormal="70" workbookViewId="0">
      <selection activeCell="H2" sqref="H2"/>
    </sheetView>
  </sheetViews>
  <sheetFormatPr defaultRowHeight="15" x14ac:dyDescent="0.25"/>
  <cols>
    <col min="1" max="1" width="28.140625" customWidth="1"/>
    <col min="2" max="2" width="14" customWidth="1"/>
    <col min="3" max="3" width="11.85546875" customWidth="1"/>
    <col min="4" max="4" width="10.7109375" customWidth="1"/>
    <col min="5" max="5" width="11" customWidth="1"/>
    <col min="6" max="7" width="10.5703125" bestFit="1" customWidth="1"/>
    <col min="8" max="8" width="9.5703125" bestFit="1" customWidth="1"/>
  </cols>
  <sheetData>
    <row r="1" spans="1:14" ht="46.5" customHeight="1" x14ac:dyDescent="0.25">
      <c r="A1" s="306" t="s">
        <v>49</v>
      </c>
      <c r="B1" s="307"/>
      <c r="C1" s="307"/>
      <c r="D1" s="307"/>
      <c r="E1" s="307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0</v>
      </c>
      <c r="C3" s="135">
        <v>0</v>
      </c>
      <c r="D3" s="135">
        <v>0</v>
      </c>
      <c r="E3" s="135">
        <v>0</v>
      </c>
      <c r="F3" s="135">
        <v>0</v>
      </c>
      <c r="G3" s="135">
        <v>0</v>
      </c>
      <c r="H3" s="135">
        <v>0</v>
      </c>
      <c r="I3" s="135">
        <v>0</v>
      </c>
      <c r="J3" s="135">
        <v>0</v>
      </c>
      <c r="K3" s="135">
        <v>0</v>
      </c>
      <c r="L3" s="135">
        <v>0</v>
      </c>
      <c r="M3" s="135">
        <v>0</v>
      </c>
      <c r="N3" s="135">
        <v>0</v>
      </c>
    </row>
    <row r="4" spans="1:14" x14ac:dyDescent="0.25">
      <c r="A4" s="12" t="s">
        <v>1</v>
      </c>
      <c r="B4" s="135">
        <v>0</v>
      </c>
      <c r="C4" s="135">
        <v>0</v>
      </c>
      <c r="D4" s="135">
        <v>0</v>
      </c>
      <c r="E4" s="135">
        <v>0</v>
      </c>
      <c r="F4" s="135">
        <v>0</v>
      </c>
      <c r="G4" s="135">
        <v>0</v>
      </c>
      <c r="H4" s="135">
        <v>0</v>
      </c>
      <c r="I4" s="135">
        <v>0</v>
      </c>
      <c r="J4" s="135">
        <v>0</v>
      </c>
      <c r="K4" s="135">
        <v>0</v>
      </c>
      <c r="L4" s="135">
        <v>0</v>
      </c>
      <c r="M4" s="135">
        <v>0</v>
      </c>
      <c r="N4" s="135">
        <v>0</v>
      </c>
    </row>
    <row r="5" spans="1:14" x14ac:dyDescent="0.25">
      <c r="A5" s="12" t="s">
        <v>2</v>
      </c>
      <c r="B5" s="135">
        <v>13957.6</v>
      </c>
      <c r="C5" s="135">
        <v>16000</v>
      </c>
      <c r="D5" s="135">
        <v>16000</v>
      </c>
      <c r="E5" s="135">
        <v>27923</v>
      </c>
      <c r="F5" s="55">
        <f>SUM(C5:E5)/3</f>
        <v>19974.333333333332</v>
      </c>
      <c r="G5" s="55">
        <f>MAX($F$5:$F$8,$F$10,$F$15,$F$18)</f>
        <v>25205.399999999998</v>
      </c>
      <c r="H5" s="55">
        <f>MIN($F$5:$F$8,$F$10,$F$15,$F$18)</f>
        <v>7118.666666666667</v>
      </c>
      <c r="I5" s="57">
        <f>(F5-H5)/(G5-H5)</f>
        <v>0.7107788028794586</v>
      </c>
      <c r="J5" s="56">
        <f>((E5/D5)*(D5/C5)*(C5/B5))^(1/3)</f>
        <v>1.2600383870327805</v>
      </c>
      <c r="K5" s="56">
        <f>MAX($J$5:$J$8,$J$10,$J$15,$J$18)</f>
        <v>1.2600383870327805</v>
      </c>
      <c r="L5" s="56">
        <f>MIN($J$5:$J$8,$J$10,$J$15,$J$18)</f>
        <v>0</v>
      </c>
      <c r="M5" s="57">
        <f>(J5-L5)/(K5-L5)</f>
        <v>1</v>
      </c>
      <c r="N5" s="49">
        <f>0.6*M5+0.4*I5</f>
        <v>0.88431152115178335</v>
      </c>
    </row>
    <row r="6" spans="1:14" x14ac:dyDescent="0.25">
      <c r="A6" s="12" t="s">
        <v>3</v>
      </c>
      <c r="B6" s="135">
        <v>9365</v>
      </c>
      <c r="C6" s="135">
        <v>9856</v>
      </c>
      <c r="D6" s="135">
        <v>11500</v>
      </c>
      <c r="E6" s="135">
        <v>0</v>
      </c>
      <c r="F6" s="55">
        <f>SUM(C6:E6)/3</f>
        <v>7118.666666666667</v>
      </c>
      <c r="G6" s="55">
        <f>MAX($F$5:$F$8,$F$10,$F$15,$F$18)</f>
        <v>25205.399999999998</v>
      </c>
      <c r="H6" s="55">
        <f>MIN($F$5:$F$8,$F$10,$F$15,$F$18)</f>
        <v>7118.666666666667</v>
      </c>
      <c r="I6" s="57">
        <f>(F6-H6)/(G6-H6)</f>
        <v>0</v>
      </c>
      <c r="J6" s="56">
        <f>((E6/D6)*(D6/C6)*(C6/B6))^(1/3)</f>
        <v>0</v>
      </c>
      <c r="K6" s="56">
        <f>MAX($J$5:$J$8,$J$10,$J$15,$J$18)</f>
        <v>1.2600383870327805</v>
      </c>
      <c r="L6" s="56">
        <f>MIN($J$5:$J$8,$J$10,$J$15,$J$18)</f>
        <v>0</v>
      </c>
      <c r="M6" s="57">
        <f>(J6-L6)/(K6-L6)</f>
        <v>0</v>
      </c>
      <c r="N6" s="49">
        <f>0.6*M6+0.4*I6</f>
        <v>0</v>
      </c>
    </row>
    <row r="7" spans="1:14" x14ac:dyDescent="0.25">
      <c r="A7" s="12" t="s">
        <v>17</v>
      </c>
      <c r="B7" s="135">
        <v>30665.8</v>
      </c>
      <c r="C7" s="135">
        <v>29900</v>
      </c>
      <c r="D7" s="135">
        <v>42045.8</v>
      </c>
      <c r="E7" s="135">
        <v>0</v>
      </c>
      <c r="F7" s="55">
        <f>SUM(C7:E7)/3</f>
        <v>23981.933333333334</v>
      </c>
      <c r="G7" s="55">
        <f>MAX($F$5:$F$8,$F$10,$F$15,$F$18)</f>
        <v>25205.399999999998</v>
      </c>
      <c r="H7" s="55">
        <f>MIN($F$5:$F$8,$F$10,$F$15,$F$18)</f>
        <v>7118.666666666667</v>
      </c>
      <c r="I7" s="57">
        <f>(F7-H7)/(G7-H7)</f>
        <v>0.93235557554155735</v>
      </c>
      <c r="J7" s="56">
        <f>((E7/D7)*(D7/C7)*(C7/B7))^(1/3)</f>
        <v>0</v>
      </c>
      <c r="K7" s="56">
        <f>MAX($J$5:$J$8,$J$10,$J$15,$J$18)</f>
        <v>1.2600383870327805</v>
      </c>
      <c r="L7" s="56">
        <f>MIN($J$5:$J$8,$J$10,$J$15,$J$18)</f>
        <v>0</v>
      </c>
      <c r="M7" s="57">
        <f>(J7-L7)/(K7-L7)</f>
        <v>0</v>
      </c>
      <c r="N7" s="49">
        <f>0.6*M7+0.4*I7</f>
        <v>0.37294223021662298</v>
      </c>
    </row>
    <row r="8" spans="1:14" x14ac:dyDescent="0.25">
      <c r="A8" s="12" t="s">
        <v>4</v>
      </c>
      <c r="B8" s="135">
        <v>13559.5</v>
      </c>
      <c r="C8" s="135">
        <v>15190.5</v>
      </c>
      <c r="D8" s="135">
        <v>16002.4</v>
      </c>
      <c r="E8" s="135">
        <v>13534.4</v>
      </c>
      <c r="F8" s="55">
        <f>SUM(C8:E8)/3</f>
        <v>14909.1</v>
      </c>
      <c r="G8" s="55">
        <f>MAX($F$5:$F$8,$F$10,$F$15,$F$18)</f>
        <v>25205.399999999998</v>
      </c>
      <c r="H8" s="55">
        <f>MIN($F$5:$F$8,$F$10,$F$15,$F$18)</f>
        <v>7118.666666666667</v>
      </c>
      <c r="I8" s="57">
        <f>(F8-H8)/(G8-H8)</f>
        <v>0.43072638877114355</v>
      </c>
      <c r="J8" s="56">
        <f>((E8/D8)*(D8/C8)*(C8/B8))^(1/3)</f>
        <v>0.99938258530945179</v>
      </c>
      <c r="K8" s="56">
        <f>MAX($J$5:$J$8,$J$10,$J$15,$J$18)</f>
        <v>1.2600383870327805</v>
      </c>
      <c r="L8" s="56">
        <f>MIN($J$5:$J$8,$J$10,$J$15,$J$18)</f>
        <v>0</v>
      </c>
      <c r="M8" s="57">
        <f>(J8-L8)/(K8-L8)</f>
        <v>0.79313661837149441</v>
      </c>
      <c r="N8" s="49">
        <f>0.6*M8+0.4*I8</f>
        <v>0.64817252653135404</v>
      </c>
    </row>
    <row r="9" spans="1:14" x14ac:dyDescent="0.25">
      <c r="A9" s="12" t="s">
        <v>5</v>
      </c>
      <c r="B9" s="135">
        <v>0</v>
      </c>
      <c r="C9" s="135">
        <v>0</v>
      </c>
      <c r="D9" s="135">
        <v>0</v>
      </c>
      <c r="E9" s="135">
        <v>0</v>
      </c>
      <c r="F9" s="135">
        <v>0</v>
      </c>
      <c r="G9" s="135">
        <v>0</v>
      </c>
      <c r="H9" s="135">
        <v>0</v>
      </c>
      <c r="I9" s="135">
        <v>0</v>
      </c>
      <c r="J9" s="135">
        <v>0</v>
      </c>
      <c r="K9" s="135">
        <v>0</v>
      </c>
      <c r="L9" s="135">
        <v>0</v>
      </c>
      <c r="M9" s="135">
        <v>0</v>
      </c>
      <c r="N9" s="135">
        <v>0</v>
      </c>
    </row>
    <row r="10" spans="1:14" x14ac:dyDescent="0.25">
      <c r="A10" s="12" t="s">
        <v>6</v>
      </c>
      <c r="B10" s="135">
        <v>22986.2</v>
      </c>
      <c r="C10" s="135">
        <v>23976</v>
      </c>
      <c r="D10" s="135">
        <v>25438.5</v>
      </c>
      <c r="E10" s="135">
        <v>26201.7</v>
      </c>
      <c r="F10" s="55">
        <f>SUM(C10:E10)/3</f>
        <v>25205.399999999998</v>
      </c>
      <c r="G10" s="55">
        <f>MAX($F$5:$F$8,$F$10,$F$15,$F$18)</f>
        <v>25205.399999999998</v>
      </c>
      <c r="H10" s="55">
        <f>MIN($F$5:$F$8,$F$10,$F$15,$F$18)</f>
        <v>7118.666666666667</v>
      </c>
      <c r="I10" s="57">
        <f>(F10-H10)/(G10-H10)</f>
        <v>1</v>
      </c>
      <c r="J10" s="56">
        <f>((E10/D10)*(D10/C10)*(C10/B10))^(1/3)</f>
        <v>1.0446098009152804</v>
      </c>
      <c r="K10" s="56">
        <f>MAX($J$5:$J$8,$J$10,$J$15,$J$18)</f>
        <v>1.2600383870327805</v>
      </c>
      <c r="L10" s="56">
        <f>MIN($J$5:$J$8,$J$10,$J$15,$J$18)</f>
        <v>0</v>
      </c>
      <c r="M10" s="57">
        <f>(J10-L10)/(K10-L10)</f>
        <v>0.82903014040325773</v>
      </c>
      <c r="N10" s="49">
        <f>0.6*M10+0.4*I10</f>
        <v>0.89741808424195457</v>
      </c>
    </row>
    <row r="11" spans="1:14" x14ac:dyDescent="0.25">
      <c r="A11" s="12" t="s">
        <v>7</v>
      </c>
      <c r="B11" s="135">
        <v>0</v>
      </c>
      <c r="C11" s="135">
        <v>0</v>
      </c>
      <c r="D11" s="135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0</v>
      </c>
      <c r="L11" s="135">
        <v>0</v>
      </c>
      <c r="M11" s="135">
        <v>0</v>
      </c>
      <c r="N11" s="135">
        <v>0</v>
      </c>
    </row>
    <row r="12" spans="1:14" x14ac:dyDescent="0.25">
      <c r="A12" s="12" t="s">
        <v>8</v>
      </c>
      <c r="B12" s="135">
        <v>0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5">
        <v>0</v>
      </c>
      <c r="K12" s="135">
        <v>0</v>
      </c>
      <c r="L12" s="135">
        <v>0</v>
      </c>
      <c r="M12" s="135">
        <v>0</v>
      </c>
      <c r="N12" s="135">
        <v>0</v>
      </c>
    </row>
    <row r="13" spans="1:14" x14ac:dyDescent="0.25">
      <c r="A13" s="12" t="s">
        <v>9</v>
      </c>
      <c r="B13" s="135">
        <v>0</v>
      </c>
      <c r="C13" s="135">
        <v>0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5">
        <v>0</v>
      </c>
      <c r="K13" s="135">
        <v>0</v>
      </c>
      <c r="L13" s="135">
        <v>0</v>
      </c>
      <c r="M13" s="135">
        <v>0</v>
      </c>
      <c r="N13" s="135">
        <v>0</v>
      </c>
    </row>
    <row r="14" spans="1:14" x14ac:dyDescent="0.25">
      <c r="A14" s="12" t="s">
        <v>10</v>
      </c>
      <c r="B14" s="135">
        <v>0</v>
      </c>
      <c r="C14" s="135">
        <v>0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0</v>
      </c>
      <c r="N14" s="135">
        <v>0</v>
      </c>
    </row>
    <row r="15" spans="1:14" x14ac:dyDescent="0.25">
      <c r="A15" s="12" t="s">
        <v>11</v>
      </c>
      <c r="B15" s="135">
        <v>15500</v>
      </c>
      <c r="C15" s="135">
        <v>8400</v>
      </c>
      <c r="D15" s="135">
        <v>11500</v>
      </c>
      <c r="E15" s="135">
        <v>13000</v>
      </c>
      <c r="F15" s="55">
        <f>SUM(C15:E15)/3</f>
        <v>10966.666666666666</v>
      </c>
      <c r="G15" s="55">
        <f>MAX($F$5:$F$8,$F$10,$F$15,$F$18)</f>
        <v>25205.399999999998</v>
      </c>
      <c r="H15" s="55">
        <f>MIN($F$5:$F$8,$F$10,$F$15,$F$18)</f>
        <v>7118.666666666667</v>
      </c>
      <c r="I15" s="57">
        <f>(F15-H15)/(G15-H15)</f>
        <v>0.21275262531284439</v>
      </c>
      <c r="J15" s="56">
        <f>((E15/D15)*(D15/C15)*(C15/B15))^(1/3)</f>
        <v>0.94305542569384404</v>
      </c>
      <c r="K15" s="56">
        <f>MAX($J$5:$J$8,$J$10,$J$15,$J$18)</f>
        <v>1.2600383870327805</v>
      </c>
      <c r="L15" s="56">
        <f>MIN($J$5:$J$8,$J$10,$J$15,$J$18)</f>
        <v>0</v>
      </c>
      <c r="M15" s="57">
        <f>(J15-L15)/(K15-L15)</f>
        <v>0.74843388534742317</v>
      </c>
      <c r="N15" s="49">
        <f>0.6*M15+0.4*I15</f>
        <v>0.5341613813335917</v>
      </c>
    </row>
    <row r="16" spans="1:14" x14ac:dyDescent="0.25">
      <c r="A16" s="12" t="s">
        <v>12</v>
      </c>
      <c r="B16" s="135">
        <v>0</v>
      </c>
      <c r="C16" s="135">
        <v>0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</row>
    <row r="17" spans="1:14" x14ac:dyDescent="0.25">
      <c r="A17" s="12" t="s">
        <v>13</v>
      </c>
      <c r="B17" s="144">
        <v>0</v>
      </c>
      <c r="C17" s="141">
        <v>0</v>
      </c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0</v>
      </c>
      <c r="J17" s="141">
        <v>0</v>
      </c>
      <c r="K17" s="141">
        <v>0</v>
      </c>
      <c r="L17" s="141">
        <v>0</v>
      </c>
      <c r="M17" s="141">
        <v>0</v>
      </c>
      <c r="N17" s="141">
        <v>0</v>
      </c>
    </row>
    <row r="18" spans="1:14" x14ac:dyDescent="0.25">
      <c r="A18" s="12" t="s">
        <v>14</v>
      </c>
      <c r="B18" s="135">
        <v>8972.2000000000007</v>
      </c>
      <c r="C18" s="135">
        <v>11010.6</v>
      </c>
      <c r="D18" s="135">
        <v>13265.7</v>
      </c>
      <c r="E18" s="135">
        <v>13240.8</v>
      </c>
      <c r="F18" s="55">
        <f>SUM(C18:E18)/3</f>
        <v>12505.700000000003</v>
      </c>
      <c r="G18" s="55">
        <f>MAX($F$5:$F$8,$F$10,$F$15,$F$18)</f>
        <v>25205.399999999998</v>
      </c>
      <c r="H18" s="55">
        <f>MIN($F$5:$F$8,$F$10,$F$15,$F$18)</f>
        <v>7118.666666666667</v>
      </c>
      <c r="I18" s="57">
        <f>(F18-H18)/(G18-H18)</f>
        <v>0.29784446058068365</v>
      </c>
      <c r="J18" s="56">
        <f>((E18/D18)*(D18/C18)*(C18/B18))^(1/3)</f>
        <v>1.1385141342221405</v>
      </c>
      <c r="K18" s="56">
        <f>MAX($J$5:$J$8,$J$10,$J$15,$J$18)</f>
        <v>1.2600383870327805</v>
      </c>
      <c r="L18" s="56">
        <f>MIN($J$5:$J$8,$J$10,$J$15,$J$18)</f>
        <v>0</v>
      </c>
      <c r="M18" s="57">
        <f>(J18-L18)/(K18-L18)</f>
        <v>0.90355511858903514</v>
      </c>
      <c r="N18" s="49">
        <f>0.6*M18+0.4*I18</f>
        <v>0.66127085538569452</v>
      </c>
    </row>
    <row r="19" spans="1:14" x14ac:dyDescent="0.25">
      <c r="A19" s="12" t="s">
        <v>15</v>
      </c>
      <c r="B19" s="135">
        <v>0</v>
      </c>
      <c r="C19" s="135">
        <v>0</v>
      </c>
      <c r="D19" s="135">
        <v>0</v>
      </c>
      <c r="E19" s="135">
        <v>0</v>
      </c>
      <c r="F19" s="135">
        <v>0</v>
      </c>
      <c r="G19" s="135">
        <v>0</v>
      </c>
      <c r="H19" s="135">
        <v>0</v>
      </c>
      <c r="I19" s="135">
        <v>0</v>
      </c>
      <c r="J19" s="135">
        <v>0</v>
      </c>
      <c r="K19" s="135">
        <v>0</v>
      </c>
      <c r="L19" s="135">
        <v>0</v>
      </c>
      <c r="M19" s="135">
        <v>0</v>
      </c>
      <c r="N19" s="135">
        <v>0</v>
      </c>
    </row>
  </sheetData>
  <autoFilter ref="A2:E19" xr:uid="{00000000-0009-0000-0000-00000C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N19"/>
  <sheetViews>
    <sheetView zoomScale="85" zoomScaleNormal="85" workbookViewId="0">
      <selection activeCell="B24" sqref="B24"/>
    </sheetView>
  </sheetViews>
  <sheetFormatPr defaultRowHeight="15" x14ac:dyDescent="0.25"/>
  <cols>
    <col min="1" max="1" width="19.85546875" customWidth="1"/>
    <col min="2" max="3" width="7.28515625" customWidth="1"/>
    <col min="4" max="4" width="7" customWidth="1"/>
    <col min="5" max="5" width="6.85546875" customWidth="1"/>
  </cols>
  <sheetData>
    <row r="1" spans="1:14" ht="48.75" customHeight="1" x14ac:dyDescent="0.25">
      <c r="A1" s="292" t="s">
        <v>51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63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37.9</v>
      </c>
      <c r="C3" s="135">
        <v>39</v>
      </c>
      <c r="D3" s="135">
        <v>39.200000000000003</v>
      </c>
      <c r="E3" s="135">
        <v>40</v>
      </c>
      <c r="F3" s="55">
        <f t="shared" ref="F3:F16" si="0">SUM(C3:E3)/3</f>
        <v>39.4</v>
      </c>
      <c r="G3" s="55">
        <f t="shared" ref="G3:G16" si="1">MAX($F$3:$F$19)</f>
        <v>52.699999999999996</v>
      </c>
      <c r="H3" s="55">
        <f t="shared" ref="H3:H16" si="2">MIN($F$3:$F$19)</f>
        <v>15.866666666666667</v>
      </c>
      <c r="I3" s="57">
        <f t="shared" ref="I3:I16" si="3">(F3-H3)/(G3-H3)</f>
        <v>0.63891402714932133</v>
      </c>
      <c r="J3" s="56">
        <f t="shared" ref="J3:J16" si="4">((E3/D3)*(D3/C3)*(C3/B3))^(1/3)</f>
        <v>1.0181386568480624</v>
      </c>
      <c r="K3" s="56">
        <f t="shared" ref="K3:K16" si="5">MAX($J$3:$J$19)</f>
        <v>1.2966382569741719</v>
      </c>
      <c r="L3" s="56">
        <f t="shared" ref="L3:L16" si="6">MIN($J$3:$J$19)</f>
        <v>0.96718919336960019</v>
      </c>
      <c r="M3" s="57">
        <f t="shared" ref="M3:M16" si="7">(J3-L3)/(K3-L3)</f>
        <v>0.15465050324020763</v>
      </c>
      <c r="N3" s="49">
        <f t="shared" ref="N3:N16" si="8">0.6*M3+0.4*I3</f>
        <v>0.34835591280385314</v>
      </c>
    </row>
    <row r="4" spans="1:14" x14ac:dyDescent="0.25">
      <c r="A4" s="12" t="s">
        <v>1</v>
      </c>
      <c r="B4" s="135">
        <v>31.3</v>
      </c>
      <c r="C4" s="135">
        <v>31.3</v>
      </c>
      <c r="D4" s="135">
        <v>26.1</v>
      </c>
      <c r="E4" s="135">
        <v>35.799999999999997</v>
      </c>
      <c r="F4" s="55">
        <f t="shared" si="0"/>
        <v>31.066666666666666</v>
      </c>
      <c r="G4" s="55">
        <f t="shared" si="1"/>
        <v>52.699999999999996</v>
      </c>
      <c r="H4" s="55">
        <f t="shared" si="2"/>
        <v>15.866666666666667</v>
      </c>
      <c r="I4" s="57">
        <f t="shared" si="3"/>
        <v>0.41266968325791858</v>
      </c>
      <c r="J4" s="56">
        <f t="shared" si="4"/>
        <v>1.0457942019422135</v>
      </c>
      <c r="K4" s="56">
        <f t="shared" si="5"/>
        <v>1.2966382569741719</v>
      </c>
      <c r="L4" s="56">
        <f t="shared" si="6"/>
        <v>0.96718919336960019</v>
      </c>
      <c r="M4" s="57">
        <f t="shared" si="7"/>
        <v>0.23859533158959184</v>
      </c>
      <c r="N4" s="49">
        <f t="shared" si="8"/>
        <v>0.30822507225692253</v>
      </c>
    </row>
    <row r="5" spans="1:14" x14ac:dyDescent="0.25">
      <c r="A5" s="12" t="s">
        <v>2</v>
      </c>
      <c r="B5" s="135">
        <v>19.8</v>
      </c>
      <c r="C5" s="135">
        <v>23.3</v>
      </c>
      <c r="D5" s="135">
        <v>23.85</v>
      </c>
      <c r="E5" s="135">
        <v>31.79</v>
      </c>
      <c r="F5" s="55">
        <f t="shared" si="0"/>
        <v>26.313333333333333</v>
      </c>
      <c r="G5" s="55">
        <f t="shared" si="1"/>
        <v>52.699999999999996</v>
      </c>
      <c r="H5" s="55">
        <f t="shared" si="2"/>
        <v>15.866666666666667</v>
      </c>
      <c r="I5" s="57">
        <f t="shared" si="3"/>
        <v>0.28361990950226246</v>
      </c>
      <c r="J5" s="56">
        <f t="shared" si="4"/>
        <v>1.1709592434201774</v>
      </c>
      <c r="K5" s="56">
        <f t="shared" si="5"/>
        <v>1.2966382569741719</v>
      </c>
      <c r="L5" s="56">
        <f t="shared" si="6"/>
        <v>0.96718919336960019</v>
      </c>
      <c r="M5" s="57">
        <f t="shared" si="7"/>
        <v>0.61851761793184701</v>
      </c>
      <c r="N5" s="49">
        <f t="shared" si="8"/>
        <v>0.48455853456001319</v>
      </c>
    </row>
    <row r="6" spans="1:14" x14ac:dyDescent="0.25">
      <c r="A6" s="12" t="s">
        <v>3</v>
      </c>
      <c r="B6" s="135">
        <v>25</v>
      </c>
      <c r="C6" s="135">
        <v>32</v>
      </c>
      <c r="D6" s="135">
        <v>43.4</v>
      </c>
      <c r="E6" s="135">
        <v>54.5</v>
      </c>
      <c r="F6" s="55">
        <f t="shared" si="0"/>
        <v>43.300000000000004</v>
      </c>
      <c r="G6" s="55">
        <f t="shared" si="1"/>
        <v>52.699999999999996</v>
      </c>
      <c r="H6" s="55">
        <f t="shared" si="2"/>
        <v>15.866666666666667</v>
      </c>
      <c r="I6" s="57">
        <f t="shared" si="3"/>
        <v>0.74479638009049798</v>
      </c>
      <c r="J6" s="56">
        <f t="shared" si="4"/>
        <v>1.2966382569741719</v>
      </c>
      <c r="K6" s="56">
        <f t="shared" si="5"/>
        <v>1.2966382569741719</v>
      </c>
      <c r="L6" s="56">
        <f t="shared" si="6"/>
        <v>0.96718919336960019</v>
      </c>
      <c r="M6" s="57">
        <f t="shared" si="7"/>
        <v>1</v>
      </c>
      <c r="N6" s="49">
        <f t="shared" si="8"/>
        <v>0.89791855203619919</v>
      </c>
    </row>
    <row r="7" spans="1:14" x14ac:dyDescent="0.25">
      <c r="A7" s="12" t="s">
        <v>17</v>
      </c>
      <c r="B7" s="135">
        <v>47.1</v>
      </c>
      <c r="C7" s="135">
        <v>55.2</v>
      </c>
      <c r="D7" s="135">
        <v>55.9</v>
      </c>
      <c r="E7" s="135">
        <v>46.7</v>
      </c>
      <c r="F7" s="55">
        <f t="shared" si="0"/>
        <v>52.6</v>
      </c>
      <c r="G7" s="55">
        <f t="shared" si="1"/>
        <v>52.699999999999996</v>
      </c>
      <c r="H7" s="55">
        <f t="shared" si="2"/>
        <v>15.866666666666667</v>
      </c>
      <c r="I7" s="57">
        <f t="shared" si="3"/>
        <v>0.99728506787330329</v>
      </c>
      <c r="J7" s="56">
        <f t="shared" si="4"/>
        <v>0.99716109189335222</v>
      </c>
      <c r="K7" s="56">
        <f t="shared" si="5"/>
        <v>1.2966382569741719</v>
      </c>
      <c r="L7" s="56">
        <f t="shared" si="6"/>
        <v>0.96718919336960019</v>
      </c>
      <c r="M7" s="57">
        <f t="shared" si="7"/>
        <v>9.0975819435706304E-2</v>
      </c>
      <c r="N7" s="49">
        <f t="shared" si="8"/>
        <v>0.45349951881074513</v>
      </c>
    </row>
    <row r="8" spans="1:14" x14ac:dyDescent="0.25">
      <c r="A8" s="12" t="s">
        <v>4</v>
      </c>
      <c r="B8" s="135">
        <v>45.87</v>
      </c>
      <c r="C8" s="135">
        <v>47.43</v>
      </c>
      <c r="D8" s="135">
        <v>52.56</v>
      </c>
      <c r="E8" s="135">
        <v>52.11</v>
      </c>
      <c r="F8" s="55">
        <f t="shared" si="0"/>
        <v>50.70000000000001</v>
      </c>
      <c r="G8" s="55">
        <f t="shared" si="1"/>
        <v>52.699999999999996</v>
      </c>
      <c r="H8" s="55">
        <f t="shared" si="2"/>
        <v>15.866666666666667</v>
      </c>
      <c r="I8" s="57">
        <f t="shared" si="3"/>
        <v>0.94570135746606376</v>
      </c>
      <c r="J8" s="56">
        <f t="shared" si="4"/>
        <v>1.0434319026143775</v>
      </c>
      <c r="K8" s="56">
        <f t="shared" si="5"/>
        <v>1.2966382569741719</v>
      </c>
      <c r="L8" s="56">
        <f t="shared" si="6"/>
        <v>0.96718919336960019</v>
      </c>
      <c r="M8" s="57">
        <f t="shared" si="7"/>
        <v>0.23142487767483599</v>
      </c>
      <c r="N8" s="49">
        <f t="shared" si="8"/>
        <v>0.51713546959132717</v>
      </c>
    </row>
    <row r="9" spans="1:14" x14ac:dyDescent="0.25">
      <c r="A9" s="12" t="s">
        <v>5</v>
      </c>
      <c r="B9" s="135">
        <v>15.8</v>
      </c>
      <c r="C9" s="135">
        <v>15.8</v>
      </c>
      <c r="D9" s="135">
        <v>15.9</v>
      </c>
      <c r="E9" s="135">
        <v>15.9</v>
      </c>
      <c r="F9" s="55">
        <f t="shared" si="0"/>
        <v>15.866666666666667</v>
      </c>
      <c r="G9" s="55">
        <f t="shared" si="1"/>
        <v>52.699999999999996</v>
      </c>
      <c r="H9" s="55">
        <f t="shared" si="2"/>
        <v>15.866666666666667</v>
      </c>
      <c r="I9" s="57">
        <f t="shared" si="3"/>
        <v>0</v>
      </c>
      <c r="J9" s="56">
        <f t="shared" si="4"/>
        <v>1.0021052693719255</v>
      </c>
      <c r="K9" s="56">
        <f t="shared" si="5"/>
        <v>1.2966382569741719</v>
      </c>
      <c r="L9" s="56">
        <f t="shared" si="6"/>
        <v>0.96718919336960019</v>
      </c>
      <c r="M9" s="57">
        <f t="shared" si="7"/>
        <v>0.10598323036739311</v>
      </c>
      <c r="N9" s="49">
        <f t="shared" si="8"/>
        <v>6.3589938220435863E-2</v>
      </c>
    </row>
    <row r="10" spans="1:14" x14ac:dyDescent="0.25">
      <c r="A10" s="12" t="s">
        <v>6</v>
      </c>
      <c r="B10" s="135">
        <v>23.2</v>
      </c>
      <c r="C10" s="135">
        <v>25.7</v>
      </c>
      <c r="D10" s="135">
        <v>27.6</v>
      </c>
      <c r="E10" s="135">
        <v>27.4</v>
      </c>
      <c r="F10" s="55">
        <f t="shared" si="0"/>
        <v>26.899999999999995</v>
      </c>
      <c r="G10" s="55">
        <f t="shared" si="1"/>
        <v>52.699999999999996</v>
      </c>
      <c r="H10" s="55">
        <f t="shared" si="2"/>
        <v>15.866666666666667</v>
      </c>
      <c r="I10" s="57">
        <f t="shared" si="3"/>
        <v>0.29954751131221707</v>
      </c>
      <c r="J10" s="56">
        <f t="shared" si="4"/>
        <v>1.057030517460116</v>
      </c>
      <c r="K10" s="56">
        <f t="shared" si="5"/>
        <v>1.2966382569741719</v>
      </c>
      <c r="L10" s="56">
        <f t="shared" si="6"/>
        <v>0.96718919336960019</v>
      </c>
      <c r="M10" s="57">
        <f t="shared" si="7"/>
        <v>0.2727017133014219</v>
      </c>
      <c r="N10" s="49">
        <f t="shared" si="8"/>
        <v>0.28344003250573996</v>
      </c>
    </row>
    <row r="11" spans="1:14" x14ac:dyDescent="0.25">
      <c r="A11" s="12" t="s">
        <v>7</v>
      </c>
      <c r="B11" s="135">
        <v>30.16</v>
      </c>
      <c r="C11" s="135">
        <v>32.1</v>
      </c>
      <c r="D11" s="135">
        <v>33.700000000000003</v>
      </c>
      <c r="E11" s="135">
        <v>38.9</v>
      </c>
      <c r="F11" s="55">
        <f t="shared" si="0"/>
        <v>34.900000000000006</v>
      </c>
      <c r="G11" s="55">
        <f t="shared" si="1"/>
        <v>52.699999999999996</v>
      </c>
      <c r="H11" s="55">
        <f t="shared" si="2"/>
        <v>15.866666666666667</v>
      </c>
      <c r="I11" s="57">
        <f t="shared" si="3"/>
        <v>0.51674208144796396</v>
      </c>
      <c r="J11" s="56">
        <f t="shared" si="4"/>
        <v>1.0885275402718244</v>
      </c>
      <c r="K11" s="56">
        <f t="shared" si="5"/>
        <v>1.2966382569741719</v>
      </c>
      <c r="L11" s="56">
        <f t="shared" si="6"/>
        <v>0.96718919336960019</v>
      </c>
      <c r="M11" s="57">
        <f t="shared" si="7"/>
        <v>0.36830685015351317</v>
      </c>
      <c r="N11" s="49">
        <f t="shared" si="8"/>
        <v>0.42768094267129347</v>
      </c>
    </row>
    <row r="12" spans="1:14" x14ac:dyDescent="0.25">
      <c r="A12" s="12" t="s">
        <v>8</v>
      </c>
      <c r="B12" s="135">
        <v>43.2</v>
      </c>
      <c r="C12" s="135">
        <v>48.9</v>
      </c>
      <c r="D12" s="135">
        <v>52.8</v>
      </c>
      <c r="E12" s="135">
        <v>56.4</v>
      </c>
      <c r="F12" s="55">
        <f t="shared" si="0"/>
        <v>52.699999999999996</v>
      </c>
      <c r="G12" s="55">
        <f t="shared" si="1"/>
        <v>52.699999999999996</v>
      </c>
      <c r="H12" s="55">
        <f t="shared" si="2"/>
        <v>15.866666666666667</v>
      </c>
      <c r="I12" s="57">
        <f t="shared" si="3"/>
        <v>1</v>
      </c>
      <c r="J12" s="56">
        <f t="shared" si="4"/>
        <v>1.0929453643616187</v>
      </c>
      <c r="K12" s="56">
        <f t="shared" si="5"/>
        <v>1.2966382569741719</v>
      </c>
      <c r="L12" s="56">
        <f t="shared" si="6"/>
        <v>0.96718919336960019</v>
      </c>
      <c r="M12" s="57">
        <f t="shared" si="7"/>
        <v>0.38171658348666626</v>
      </c>
      <c r="N12" s="49">
        <f t="shared" si="8"/>
        <v>0.6290299500919998</v>
      </c>
    </row>
    <row r="13" spans="1:14" x14ac:dyDescent="0.25">
      <c r="A13" s="12" t="s">
        <v>9</v>
      </c>
      <c r="B13" s="141">
        <v>32.1</v>
      </c>
      <c r="C13" s="136">
        <v>38.4</v>
      </c>
      <c r="D13" s="136">
        <v>46.7</v>
      </c>
      <c r="E13" s="136">
        <v>48</v>
      </c>
      <c r="F13" s="55">
        <f t="shared" si="0"/>
        <v>44.366666666666667</v>
      </c>
      <c r="G13" s="55">
        <f t="shared" si="1"/>
        <v>52.699999999999996</v>
      </c>
      <c r="H13" s="55">
        <f t="shared" si="2"/>
        <v>15.866666666666667</v>
      </c>
      <c r="I13" s="57">
        <f t="shared" si="3"/>
        <v>0.77375565610859742</v>
      </c>
      <c r="J13" s="56">
        <f t="shared" si="4"/>
        <v>1.1435243100506223</v>
      </c>
      <c r="K13" s="56">
        <f t="shared" si="5"/>
        <v>1.2966382569741719</v>
      </c>
      <c r="L13" s="56">
        <f t="shared" si="6"/>
        <v>0.96718919336960019</v>
      </c>
      <c r="M13" s="57">
        <f t="shared" si="7"/>
        <v>0.53524242792406929</v>
      </c>
      <c r="N13" s="49">
        <f t="shared" si="8"/>
        <v>0.63064771919788054</v>
      </c>
    </row>
    <row r="14" spans="1:14" x14ac:dyDescent="0.25">
      <c r="A14" s="12" t="s">
        <v>10</v>
      </c>
      <c r="B14" s="135">
        <v>54.6</v>
      </c>
      <c r="C14" s="135">
        <v>48</v>
      </c>
      <c r="D14" s="135">
        <v>54</v>
      </c>
      <c r="E14" s="135">
        <v>49.4</v>
      </c>
      <c r="F14" s="55">
        <f t="shared" si="0"/>
        <v>50.466666666666669</v>
      </c>
      <c r="G14" s="55">
        <f t="shared" si="1"/>
        <v>52.699999999999996</v>
      </c>
      <c r="H14" s="55">
        <f t="shared" si="2"/>
        <v>15.866666666666667</v>
      </c>
      <c r="I14" s="57">
        <f t="shared" si="3"/>
        <v>0.93936651583710418</v>
      </c>
      <c r="J14" s="56">
        <f t="shared" si="4"/>
        <v>0.96718919336960019</v>
      </c>
      <c r="K14" s="56">
        <f t="shared" si="5"/>
        <v>1.2966382569741719</v>
      </c>
      <c r="L14" s="56">
        <f t="shared" si="6"/>
        <v>0.96718919336960019</v>
      </c>
      <c r="M14" s="57">
        <f t="shared" si="7"/>
        <v>0</v>
      </c>
      <c r="N14" s="49">
        <f t="shared" si="8"/>
        <v>0.37574660633484169</v>
      </c>
    </row>
    <row r="15" spans="1:14" x14ac:dyDescent="0.25">
      <c r="A15" s="12" t="s">
        <v>11</v>
      </c>
      <c r="B15" s="135">
        <v>22.5</v>
      </c>
      <c r="C15" s="135">
        <v>26.8</v>
      </c>
      <c r="D15" s="135">
        <v>27.1</v>
      </c>
      <c r="E15" s="135">
        <v>30.6</v>
      </c>
      <c r="F15" s="55">
        <f t="shared" si="0"/>
        <v>28.166666666666668</v>
      </c>
      <c r="G15" s="55">
        <f t="shared" si="1"/>
        <v>52.699999999999996</v>
      </c>
      <c r="H15" s="55">
        <f t="shared" si="2"/>
        <v>15.866666666666667</v>
      </c>
      <c r="I15" s="57">
        <f t="shared" si="3"/>
        <v>0.33393665158371044</v>
      </c>
      <c r="J15" s="56">
        <f t="shared" si="4"/>
        <v>1.107931651350893</v>
      </c>
      <c r="K15" s="56">
        <f t="shared" si="5"/>
        <v>1.2966382569741719</v>
      </c>
      <c r="L15" s="56">
        <f t="shared" si="6"/>
        <v>0.96718919336960019</v>
      </c>
      <c r="M15" s="57">
        <f t="shared" si="7"/>
        <v>0.42720551833233306</v>
      </c>
      <c r="N15" s="49">
        <f t="shared" si="8"/>
        <v>0.38989797163288398</v>
      </c>
    </row>
    <row r="16" spans="1:14" x14ac:dyDescent="0.25">
      <c r="A16" s="12" t="s">
        <v>12</v>
      </c>
      <c r="B16" s="135">
        <v>26.5</v>
      </c>
      <c r="C16" s="135">
        <v>32.9</v>
      </c>
      <c r="D16" s="135">
        <v>36.200000000000003</v>
      </c>
      <c r="E16" s="135">
        <v>47.2</v>
      </c>
      <c r="F16" s="55">
        <f t="shared" si="0"/>
        <v>38.766666666666666</v>
      </c>
      <c r="G16" s="55">
        <f t="shared" si="1"/>
        <v>52.699999999999996</v>
      </c>
      <c r="H16" s="55">
        <f t="shared" si="2"/>
        <v>15.866666666666667</v>
      </c>
      <c r="I16" s="57">
        <f t="shared" si="3"/>
        <v>0.62171945701357467</v>
      </c>
      <c r="J16" s="56">
        <f t="shared" si="4"/>
        <v>1.2121751453036638</v>
      </c>
      <c r="K16" s="56">
        <f t="shared" si="5"/>
        <v>1.2966382569741719</v>
      </c>
      <c r="L16" s="56">
        <f t="shared" si="6"/>
        <v>0.96718919336960019</v>
      </c>
      <c r="M16" s="57">
        <f t="shared" si="7"/>
        <v>0.74362315452841354</v>
      </c>
      <c r="N16" s="49">
        <f t="shared" si="8"/>
        <v>0.69486167552247802</v>
      </c>
    </row>
    <row r="17" spans="1:14" x14ac:dyDescent="0.25">
      <c r="A17" s="38" t="s">
        <v>13</v>
      </c>
      <c r="B17" s="150">
        <v>0</v>
      </c>
      <c r="C17" s="149">
        <v>0</v>
      </c>
      <c r="D17" s="149">
        <v>0</v>
      </c>
      <c r="E17" s="149">
        <v>0</v>
      </c>
      <c r="F17" s="149"/>
      <c r="G17" s="149"/>
      <c r="H17" s="149"/>
      <c r="I17" s="149"/>
      <c r="J17" s="149"/>
      <c r="K17" s="149"/>
      <c r="L17" s="149"/>
      <c r="M17" s="149"/>
      <c r="N17" s="149">
        <v>0</v>
      </c>
    </row>
    <row r="18" spans="1:14" x14ac:dyDescent="0.25">
      <c r="A18" s="12" t="s">
        <v>14</v>
      </c>
      <c r="B18" s="135">
        <v>19.3</v>
      </c>
      <c r="C18" s="135">
        <v>28.4</v>
      </c>
      <c r="D18" s="135">
        <v>27.8</v>
      </c>
      <c r="E18" s="135">
        <v>36.1</v>
      </c>
      <c r="F18" s="55">
        <f>SUM(C18:E18)/3</f>
        <v>30.766666666666669</v>
      </c>
      <c r="G18" s="55">
        <f>MAX($F$3:$F$19)</f>
        <v>52.699999999999996</v>
      </c>
      <c r="H18" s="55">
        <f>MIN($F$3:$F$19)</f>
        <v>15.866666666666667</v>
      </c>
      <c r="I18" s="57">
        <f>(F18-H18)/(G18-H18)</f>
        <v>0.40452488687782817</v>
      </c>
      <c r="J18" s="56">
        <f>((E18/D18)*(D18/C18)*(C18/B18))^(1/3)</f>
        <v>1.2321113671945145</v>
      </c>
      <c r="K18" s="56">
        <f>MAX($J$3:$J$19)</f>
        <v>1.2966382569741719</v>
      </c>
      <c r="L18" s="56">
        <f>MIN($J$3:$J$19)</f>
        <v>0.96718919336960019</v>
      </c>
      <c r="M18" s="57">
        <f>(J18-L18)/(K18-L18)</f>
        <v>0.80413697621825042</v>
      </c>
      <c r="N18" s="49">
        <f>0.6*M18+0.4*I18</f>
        <v>0.6442921404820815</v>
      </c>
    </row>
    <row r="19" spans="1:14" x14ac:dyDescent="0.25">
      <c r="A19" s="12" t="s">
        <v>15</v>
      </c>
      <c r="B19" s="135">
        <v>44.2</v>
      </c>
      <c r="C19" s="135">
        <v>47.6</v>
      </c>
      <c r="D19" s="135">
        <v>49.4</v>
      </c>
      <c r="E19" s="135">
        <v>55.4</v>
      </c>
      <c r="F19" s="55">
        <f>SUM(C19:E19)/3</f>
        <v>50.800000000000004</v>
      </c>
      <c r="G19" s="55">
        <f>MAX($F$3:$F$19)</f>
        <v>52.699999999999996</v>
      </c>
      <c r="H19" s="55">
        <f>MIN($F$3:$F$19)</f>
        <v>15.866666666666667</v>
      </c>
      <c r="I19" s="57">
        <f>(F19-H19)/(G19-H19)</f>
        <v>0.94841628959276036</v>
      </c>
      <c r="J19" s="56">
        <f>((E19/D19)*(D19/C19)*(C19/B19))^(1/3)</f>
        <v>1.0781913214461745</v>
      </c>
      <c r="K19" s="56">
        <f>MAX($J$3:$J$19)</f>
        <v>1.2966382569741719</v>
      </c>
      <c r="L19" s="56">
        <f>MIN($J$3:$J$19)</f>
        <v>0.96718919336960019</v>
      </c>
      <c r="M19" s="57">
        <f>(J19-L19)/(K19-L19)</f>
        <v>0.33693259547341425</v>
      </c>
      <c r="N19" s="49">
        <f>0.6*M19+0.4*I19</f>
        <v>0.58152607312115268</v>
      </c>
    </row>
  </sheetData>
  <autoFilter ref="A2:E19" xr:uid="{00000000-0009-0000-0000-00000E000000}">
    <sortState xmlns:xlrd2="http://schemas.microsoft.com/office/spreadsheetml/2017/richdata2" ref="A3:J19">
      <sortCondition ref="A2:A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</sheetPr>
  <dimension ref="A1:N20"/>
  <sheetViews>
    <sheetView zoomScale="90" zoomScaleNormal="90" workbookViewId="0">
      <selection activeCell="A15" sqref="A15"/>
    </sheetView>
  </sheetViews>
  <sheetFormatPr defaultRowHeight="15" x14ac:dyDescent="0.25"/>
  <cols>
    <col min="1" max="1" width="20.28515625" customWidth="1"/>
    <col min="2" max="2" width="7.42578125" customWidth="1"/>
    <col min="3" max="3" width="7.7109375" customWidth="1"/>
    <col min="4" max="4" width="6.85546875" customWidth="1"/>
    <col min="5" max="5" width="7.140625" customWidth="1"/>
    <col min="6" max="6" width="9" customWidth="1"/>
  </cols>
  <sheetData>
    <row r="1" spans="1:14" ht="81" customHeight="1" x14ac:dyDescent="0.25">
      <c r="A1" s="292" t="s">
        <v>19</v>
      </c>
      <c r="B1" s="293"/>
      <c r="C1" s="293"/>
      <c r="D1" s="293"/>
      <c r="E1" s="293"/>
      <c r="F1" s="303" t="s">
        <v>28</v>
      </c>
      <c r="G1" s="303"/>
      <c r="H1" s="303"/>
      <c r="I1" s="52" t="s">
        <v>29</v>
      </c>
      <c r="J1" s="300" t="s">
        <v>30</v>
      </c>
      <c r="K1" s="301"/>
      <c r="L1" s="302"/>
      <c r="M1" s="52" t="s">
        <v>31</v>
      </c>
      <c r="N1" s="50" t="s">
        <v>32</v>
      </c>
    </row>
    <row r="2" spans="1:14" ht="63" customHeight="1" x14ac:dyDescent="0.25">
      <c r="A2" s="2" t="s">
        <v>0</v>
      </c>
      <c r="B2" s="32">
        <v>2017</v>
      </c>
      <c r="C2" s="32">
        <v>2018</v>
      </c>
      <c r="D2" s="32">
        <v>2019</v>
      </c>
      <c r="E2" s="13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88">
        <v>7</v>
      </c>
      <c r="C3" s="88">
        <v>10</v>
      </c>
      <c r="D3" s="88">
        <v>3</v>
      </c>
      <c r="E3" s="93">
        <v>3</v>
      </c>
      <c r="F3" s="55">
        <f>SUM(C3:E3)/3</f>
        <v>5.333333333333333</v>
      </c>
      <c r="G3" s="55">
        <f>MAX($F$3:$F$19)</f>
        <v>14.833333333333334</v>
      </c>
      <c r="H3" s="56">
        <f>MIN($F$3:$F$19)</f>
        <v>0</v>
      </c>
      <c r="I3" s="57">
        <f>(G3-F3)/(G3-H3)</f>
        <v>0.6404494382022472</v>
      </c>
      <c r="J3" s="56">
        <f>((E3/D3)*(D3/C3)*(C3/B3))^(1/3)</f>
        <v>0.75394744112915379</v>
      </c>
      <c r="K3" s="56">
        <f t="shared" ref="K3:K16" si="0">MAX($J$3:$J$19)</f>
        <v>1.450217961685756</v>
      </c>
      <c r="L3" s="56">
        <f>MIN($J$3:$J$19)</f>
        <v>0</v>
      </c>
      <c r="M3" s="57">
        <f>(K3-J3)/(K3-L3)</f>
        <v>0.48011439587139471</v>
      </c>
      <c r="N3" s="49">
        <f t="shared" ref="N3:N19" si="1">0.6*M3+0.4*I3</f>
        <v>0.5442484128037357</v>
      </c>
    </row>
    <row r="4" spans="1:14" x14ac:dyDescent="0.25">
      <c r="A4" s="12" t="s">
        <v>1</v>
      </c>
      <c r="B4" s="88">
        <v>2.1</v>
      </c>
      <c r="C4" s="88">
        <v>3.3</v>
      </c>
      <c r="D4" s="88">
        <v>2.2999999999999998</v>
      </c>
      <c r="E4" s="93">
        <v>0.6</v>
      </c>
      <c r="F4" s="55">
        <f t="shared" ref="F4:F19" si="2">SUM(C4:E4)/3</f>
        <v>2.0666666666666664</v>
      </c>
      <c r="G4" s="55">
        <f t="shared" ref="G4:G19" si="3">MAX($F$3:$F$19)</f>
        <v>14.833333333333334</v>
      </c>
      <c r="H4" s="56">
        <f t="shared" ref="H4:H19" si="4">MIN($F$3:$F$19)</f>
        <v>0</v>
      </c>
      <c r="I4" s="57">
        <f>(G4-F4)/(G4-H4)</f>
        <v>0.86067415730337082</v>
      </c>
      <c r="J4" s="56">
        <f t="shared" ref="J4:J19" si="5">((E4/D4)*(D4/C4)*(C4/B4))^(1/3)</f>
        <v>0.6586337560083495</v>
      </c>
      <c r="K4" s="56">
        <f t="shared" si="0"/>
        <v>1.450217961685756</v>
      </c>
      <c r="L4" s="56">
        <f t="shared" ref="L4:L16" si="6">MIN($J$3:$J$19)</f>
        <v>0</v>
      </c>
      <c r="M4" s="57">
        <f t="shared" ref="M4:M19" si="7">(K4-J4)/(K4-L4)</f>
        <v>0.54583809233562153</v>
      </c>
      <c r="N4" s="49">
        <f t="shared" si="1"/>
        <v>0.67177251832272122</v>
      </c>
    </row>
    <row r="5" spans="1:14" x14ac:dyDescent="0.25">
      <c r="A5" s="12" t="s">
        <v>2</v>
      </c>
      <c r="B5" s="88">
        <v>0.2</v>
      </c>
      <c r="C5" s="88">
        <v>1.06</v>
      </c>
      <c r="D5" s="88">
        <v>1.17</v>
      </c>
      <c r="E5" s="93">
        <v>0.61</v>
      </c>
      <c r="F5" s="55">
        <f t="shared" si="2"/>
        <v>0.94666666666666666</v>
      </c>
      <c r="G5" s="55">
        <f t="shared" si="3"/>
        <v>14.833333333333334</v>
      </c>
      <c r="H5" s="56">
        <f t="shared" si="4"/>
        <v>0</v>
      </c>
      <c r="I5" s="57">
        <f t="shared" ref="I5:I19" si="8">(G5-F5)/(G5-H5)</f>
        <v>0.9361797752808988</v>
      </c>
      <c r="J5" s="56">
        <f t="shared" si="5"/>
        <v>1.450217961685756</v>
      </c>
      <c r="K5" s="56">
        <f t="shared" si="0"/>
        <v>1.450217961685756</v>
      </c>
      <c r="L5" s="56">
        <f t="shared" si="6"/>
        <v>0</v>
      </c>
      <c r="M5" s="57">
        <f t="shared" si="7"/>
        <v>0</v>
      </c>
      <c r="N5" s="49">
        <f t="shared" si="1"/>
        <v>0.37447191011235953</v>
      </c>
    </row>
    <row r="6" spans="1:14" x14ac:dyDescent="0.25">
      <c r="A6" s="12" t="s">
        <v>3</v>
      </c>
      <c r="B6" s="88">
        <v>7.5</v>
      </c>
      <c r="C6" s="88">
        <v>5.0999999999999996</v>
      </c>
      <c r="D6" s="88">
        <v>2.5</v>
      </c>
      <c r="E6" s="93">
        <v>0.9</v>
      </c>
      <c r="F6" s="55">
        <f t="shared" si="2"/>
        <v>2.8333333333333335</v>
      </c>
      <c r="G6" s="55">
        <f t="shared" si="3"/>
        <v>14.833333333333334</v>
      </c>
      <c r="H6" s="56">
        <f t="shared" si="4"/>
        <v>0</v>
      </c>
      <c r="I6" s="57">
        <f t="shared" si="8"/>
        <v>0.8089887640449438</v>
      </c>
      <c r="J6" s="56">
        <f t="shared" si="5"/>
        <v>0.49324241486609405</v>
      </c>
      <c r="K6" s="56">
        <f t="shared" si="0"/>
        <v>1.450217961685756</v>
      </c>
      <c r="L6" s="56">
        <f t="shared" si="6"/>
        <v>0</v>
      </c>
      <c r="M6" s="57">
        <f t="shared" si="7"/>
        <v>0.65988394303657538</v>
      </c>
      <c r="N6" s="49">
        <f t="shared" si="1"/>
        <v>0.71952587143992286</v>
      </c>
    </row>
    <row r="7" spans="1:14" x14ac:dyDescent="0.25">
      <c r="A7" s="12" t="s">
        <v>17</v>
      </c>
      <c r="B7" s="88">
        <v>10.6</v>
      </c>
      <c r="C7" s="88">
        <v>14.9</v>
      </c>
      <c r="D7" s="88">
        <v>12.4</v>
      </c>
      <c r="E7" s="93">
        <v>17.2</v>
      </c>
      <c r="F7" s="55">
        <f t="shared" si="2"/>
        <v>14.833333333333334</v>
      </c>
      <c r="G7" s="55">
        <f t="shared" si="3"/>
        <v>14.833333333333334</v>
      </c>
      <c r="H7" s="56">
        <f t="shared" si="4"/>
        <v>0</v>
      </c>
      <c r="I7" s="57">
        <f t="shared" si="8"/>
        <v>0</v>
      </c>
      <c r="J7" s="56">
        <f t="shared" si="5"/>
        <v>1.1750982889099768</v>
      </c>
      <c r="K7" s="56">
        <f t="shared" si="0"/>
        <v>1.450217961685756</v>
      </c>
      <c r="L7" s="56">
        <f t="shared" si="6"/>
        <v>0</v>
      </c>
      <c r="M7" s="57">
        <f t="shared" si="7"/>
        <v>0.18970918858016059</v>
      </c>
      <c r="N7" s="49">
        <f t="shared" si="1"/>
        <v>0.11382551314809634</v>
      </c>
    </row>
    <row r="8" spans="1:14" x14ac:dyDescent="0.25">
      <c r="A8" s="12" t="s">
        <v>4</v>
      </c>
      <c r="B8" s="88">
        <v>10.64</v>
      </c>
      <c r="C8" s="88">
        <v>11.21</v>
      </c>
      <c r="D8" s="88">
        <v>11.79</v>
      </c>
      <c r="E8" s="93">
        <v>7.93</v>
      </c>
      <c r="F8" s="55">
        <f t="shared" si="2"/>
        <v>10.31</v>
      </c>
      <c r="G8" s="55">
        <f t="shared" si="3"/>
        <v>14.833333333333334</v>
      </c>
      <c r="H8" s="56">
        <f t="shared" si="4"/>
        <v>0</v>
      </c>
      <c r="I8" s="57">
        <f>(G8-F8)/(G8-H8)</f>
        <v>0.30494382022471911</v>
      </c>
      <c r="J8" s="56">
        <f t="shared" si="5"/>
        <v>0.90665874147171788</v>
      </c>
      <c r="K8" s="56">
        <f t="shared" si="0"/>
        <v>1.450217961685756</v>
      </c>
      <c r="L8" s="56">
        <f t="shared" si="6"/>
        <v>0</v>
      </c>
      <c r="M8" s="57">
        <f t="shared" si="7"/>
        <v>0.37481208657917631</v>
      </c>
      <c r="N8" s="49">
        <f t="shared" si="1"/>
        <v>0.34686478003739341</v>
      </c>
    </row>
    <row r="9" spans="1:14" x14ac:dyDescent="0.25">
      <c r="A9" s="12" t="s">
        <v>5</v>
      </c>
      <c r="B9" s="88">
        <v>0.6</v>
      </c>
      <c r="C9" s="88">
        <v>0.3</v>
      </c>
      <c r="D9" s="88">
        <v>0</v>
      </c>
      <c r="E9" s="93">
        <v>1.1000000000000001</v>
      </c>
      <c r="F9" s="55">
        <f t="shared" si="2"/>
        <v>0.46666666666666673</v>
      </c>
      <c r="G9" s="55">
        <f t="shared" si="3"/>
        <v>14.833333333333334</v>
      </c>
      <c r="H9" s="56">
        <f t="shared" si="4"/>
        <v>0</v>
      </c>
      <c r="I9" s="57">
        <f t="shared" si="8"/>
        <v>0.96853932584269664</v>
      </c>
      <c r="J9" s="56">
        <f>((E9/C9)*(C9/B9))^(1/2)</f>
        <v>1.3540064007726602</v>
      </c>
      <c r="K9" s="56">
        <f t="shared" si="0"/>
        <v>1.450217961685756</v>
      </c>
      <c r="L9" s="56">
        <f t="shared" si="6"/>
        <v>0</v>
      </c>
      <c r="M9" s="57">
        <f t="shared" si="7"/>
        <v>6.6342828081689162E-2</v>
      </c>
      <c r="N9" s="49">
        <f t="shared" si="1"/>
        <v>0.42722142718609213</v>
      </c>
    </row>
    <row r="10" spans="1:14" x14ac:dyDescent="0.25">
      <c r="A10" s="12" t="s">
        <v>6</v>
      </c>
      <c r="B10" s="88">
        <v>8.6</v>
      </c>
      <c r="C10" s="88">
        <v>11.7</v>
      </c>
      <c r="D10" s="88">
        <v>5.52</v>
      </c>
      <c r="E10" s="93">
        <v>4</v>
      </c>
      <c r="F10" s="55">
        <f t="shared" si="2"/>
        <v>7.0733333333333333</v>
      </c>
      <c r="G10" s="55">
        <f t="shared" si="3"/>
        <v>14.833333333333334</v>
      </c>
      <c r="H10" s="56">
        <f t="shared" si="4"/>
        <v>0</v>
      </c>
      <c r="I10" s="57">
        <f t="shared" si="8"/>
        <v>0.52314606741573033</v>
      </c>
      <c r="J10" s="56">
        <f t="shared" si="5"/>
        <v>0.77479566118595</v>
      </c>
      <c r="K10" s="56">
        <f t="shared" si="0"/>
        <v>1.450217961685756</v>
      </c>
      <c r="L10" s="56">
        <f t="shared" si="6"/>
        <v>0</v>
      </c>
      <c r="M10" s="57">
        <f t="shared" si="7"/>
        <v>0.46573847403922963</v>
      </c>
      <c r="N10" s="49">
        <f t="shared" si="1"/>
        <v>0.48870151138982992</v>
      </c>
    </row>
    <row r="11" spans="1:14" x14ac:dyDescent="0.25">
      <c r="A11" s="12" t="s">
        <v>7</v>
      </c>
      <c r="B11" s="88">
        <v>0.6</v>
      </c>
      <c r="C11" s="88">
        <v>0.3</v>
      </c>
      <c r="D11" s="88">
        <v>3.4</v>
      </c>
      <c r="E11" s="93">
        <v>0.8</v>
      </c>
      <c r="F11" s="55">
        <f t="shared" si="2"/>
        <v>1.5</v>
      </c>
      <c r="G11" s="55">
        <f t="shared" si="3"/>
        <v>14.833333333333334</v>
      </c>
      <c r="H11" s="56">
        <f t="shared" si="4"/>
        <v>0</v>
      </c>
      <c r="I11" s="57">
        <f t="shared" si="8"/>
        <v>0.898876404494382</v>
      </c>
      <c r="J11" s="56">
        <f t="shared" si="5"/>
        <v>1.1006424162982089</v>
      </c>
      <c r="K11" s="56">
        <f t="shared" si="0"/>
        <v>1.450217961685756</v>
      </c>
      <c r="L11" s="56">
        <f t="shared" si="6"/>
        <v>0</v>
      </c>
      <c r="M11" s="57">
        <f t="shared" si="7"/>
        <v>0.2410503487221983</v>
      </c>
      <c r="N11" s="49">
        <f t="shared" si="1"/>
        <v>0.50418077103107173</v>
      </c>
    </row>
    <row r="12" spans="1:14" ht="15.75" x14ac:dyDescent="0.25">
      <c r="A12" s="12" t="s">
        <v>8</v>
      </c>
      <c r="B12" s="89">
        <v>1.8</v>
      </c>
      <c r="C12" s="89">
        <v>1.1000000000000001</v>
      </c>
      <c r="D12" s="89">
        <v>0.8</v>
      </c>
      <c r="E12" s="94">
        <v>1.1000000000000001</v>
      </c>
      <c r="F12" s="55">
        <f t="shared" si="2"/>
        <v>1</v>
      </c>
      <c r="G12" s="55">
        <f t="shared" si="3"/>
        <v>14.833333333333334</v>
      </c>
      <c r="H12" s="56">
        <f t="shared" si="4"/>
        <v>0</v>
      </c>
      <c r="I12" s="57">
        <f t="shared" si="8"/>
        <v>0.93258426966292141</v>
      </c>
      <c r="J12" s="56">
        <f t="shared" si="5"/>
        <v>0.84860722827658153</v>
      </c>
      <c r="K12" s="56">
        <f t="shared" si="0"/>
        <v>1.450217961685756</v>
      </c>
      <c r="L12" s="56">
        <f t="shared" si="6"/>
        <v>0</v>
      </c>
      <c r="M12" s="57">
        <f t="shared" si="7"/>
        <v>0.41484159574871959</v>
      </c>
      <c r="N12" s="49">
        <f t="shared" si="1"/>
        <v>0.62193866531440034</v>
      </c>
    </row>
    <row r="13" spans="1:14" x14ac:dyDescent="0.25">
      <c r="A13" s="12" t="s">
        <v>9</v>
      </c>
      <c r="B13" s="90">
        <v>0.02</v>
      </c>
      <c r="C13" s="91">
        <v>2E-3</v>
      </c>
      <c r="D13" s="91">
        <v>1E-3</v>
      </c>
      <c r="E13" s="95">
        <v>1E-3</v>
      </c>
      <c r="F13" s="55">
        <f t="shared" si="2"/>
        <v>1.3333333333333333E-3</v>
      </c>
      <c r="G13" s="55">
        <f t="shared" si="3"/>
        <v>14.833333333333334</v>
      </c>
      <c r="H13" s="56">
        <f t="shared" si="4"/>
        <v>0</v>
      </c>
      <c r="I13" s="57">
        <f t="shared" si="8"/>
        <v>0.99991011235955052</v>
      </c>
      <c r="J13" s="56">
        <f t="shared" si="5"/>
        <v>0.36840314986403871</v>
      </c>
      <c r="K13" s="56">
        <f t="shared" si="0"/>
        <v>1.450217961685756</v>
      </c>
      <c r="L13" s="56">
        <f t="shared" si="6"/>
        <v>0</v>
      </c>
      <c r="M13" s="57">
        <f t="shared" si="7"/>
        <v>0.74596704799063362</v>
      </c>
      <c r="N13" s="49">
        <f t="shared" si="1"/>
        <v>0.8475442737382004</v>
      </c>
    </row>
    <row r="14" spans="1:14" x14ac:dyDescent="0.25">
      <c r="A14" s="12" t="s">
        <v>10</v>
      </c>
      <c r="B14" s="88">
        <v>2.9</v>
      </c>
      <c r="C14" s="88">
        <v>5.3</v>
      </c>
      <c r="D14" s="88">
        <v>5.8</v>
      </c>
      <c r="E14" s="93">
        <v>2.6</v>
      </c>
      <c r="F14" s="55">
        <f t="shared" si="2"/>
        <v>4.5666666666666664</v>
      </c>
      <c r="G14" s="55">
        <f t="shared" si="3"/>
        <v>14.833333333333334</v>
      </c>
      <c r="H14" s="56">
        <f t="shared" si="4"/>
        <v>0</v>
      </c>
      <c r="I14" s="57">
        <f t="shared" si="8"/>
        <v>0.69213483146067423</v>
      </c>
      <c r="J14" s="56">
        <f t="shared" si="5"/>
        <v>0.96425474210200934</v>
      </c>
      <c r="K14" s="56">
        <f t="shared" si="0"/>
        <v>1.450217961685756</v>
      </c>
      <c r="L14" s="56">
        <f t="shared" si="6"/>
        <v>0</v>
      </c>
      <c r="M14" s="57">
        <f t="shared" si="7"/>
        <v>0.33509667679116001</v>
      </c>
      <c r="N14" s="49">
        <f t="shared" si="1"/>
        <v>0.47791193865896575</v>
      </c>
    </row>
    <row r="15" spans="1:14" x14ac:dyDescent="0.25">
      <c r="A15" s="12" t="s">
        <v>11</v>
      </c>
      <c r="B15" s="88">
        <v>5</v>
      </c>
      <c r="C15" s="88">
        <v>5</v>
      </c>
      <c r="D15" s="88">
        <v>4</v>
      </c>
      <c r="E15" s="93">
        <v>3.8</v>
      </c>
      <c r="F15" s="55">
        <f t="shared" si="2"/>
        <v>4.2666666666666666</v>
      </c>
      <c r="G15" s="55">
        <f t="shared" si="3"/>
        <v>14.833333333333334</v>
      </c>
      <c r="H15" s="56">
        <f t="shared" si="4"/>
        <v>0</v>
      </c>
      <c r="I15" s="57">
        <f t="shared" si="8"/>
        <v>0.71235955056179767</v>
      </c>
      <c r="J15" s="56">
        <f t="shared" si="5"/>
        <v>0.91258052707739334</v>
      </c>
      <c r="K15" s="56">
        <f t="shared" si="0"/>
        <v>1.450217961685756</v>
      </c>
      <c r="L15" s="56">
        <f t="shared" si="6"/>
        <v>0</v>
      </c>
      <c r="M15" s="57">
        <f t="shared" si="7"/>
        <v>0.37072871031289978</v>
      </c>
      <c r="N15" s="49">
        <f t="shared" si="1"/>
        <v>0.50738104641245896</v>
      </c>
    </row>
    <row r="16" spans="1:14" x14ac:dyDescent="0.25">
      <c r="A16" s="12" t="s">
        <v>12</v>
      </c>
      <c r="B16" s="88">
        <v>1.4</v>
      </c>
      <c r="C16" s="88">
        <v>1.2</v>
      </c>
      <c r="D16" s="88">
        <v>2.8</v>
      </c>
      <c r="E16" s="93">
        <v>1.8</v>
      </c>
      <c r="F16" s="55">
        <f t="shared" si="2"/>
        <v>1.9333333333333333</v>
      </c>
      <c r="G16" s="55">
        <f t="shared" si="3"/>
        <v>14.833333333333334</v>
      </c>
      <c r="H16" s="56">
        <f t="shared" si="4"/>
        <v>0</v>
      </c>
      <c r="I16" s="57">
        <f t="shared" si="8"/>
        <v>0.86966292134831458</v>
      </c>
      <c r="J16" s="56">
        <f t="shared" si="5"/>
        <v>1.0873803730028921</v>
      </c>
      <c r="K16" s="56">
        <f t="shared" si="0"/>
        <v>1.450217961685756</v>
      </c>
      <c r="L16" s="56">
        <f t="shared" si="6"/>
        <v>0</v>
      </c>
      <c r="M16" s="57">
        <f t="shared" si="7"/>
        <v>0.25019521083651164</v>
      </c>
      <c r="N16" s="49">
        <f t="shared" si="1"/>
        <v>0.49798229504123281</v>
      </c>
    </row>
    <row r="17" spans="1:14" x14ac:dyDescent="0.25">
      <c r="A17" s="38" t="s">
        <v>13</v>
      </c>
      <c r="B17" s="92">
        <v>0</v>
      </c>
      <c r="C17" s="92">
        <v>0</v>
      </c>
      <c r="D17" s="92">
        <v>0</v>
      </c>
      <c r="E17" s="93">
        <v>0</v>
      </c>
      <c r="F17" s="77"/>
      <c r="G17" s="77"/>
      <c r="H17" s="77"/>
      <c r="I17" s="77"/>
      <c r="J17" s="77"/>
      <c r="K17" s="77"/>
      <c r="L17" s="77"/>
      <c r="M17" s="77"/>
      <c r="N17" s="77"/>
    </row>
    <row r="18" spans="1:14" x14ac:dyDescent="0.25">
      <c r="A18" s="12" t="s">
        <v>14</v>
      </c>
      <c r="B18" s="88">
        <v>0</v>
      </c>
      <c r="C18" s="88">
        <v>0</v>
      </c>
      <c r="D18" s="88">
        <v>0</v>
      </c>
      <c r="E18" s="93">
        <v>0</v>
      </c>
      <c r="F18" s="55">
        <f t="shared" si="2"/>
        <v>0</v>
      </c>
      <c r="G18" s="55">
        <f t="shared" si="3"/>
        <v>14.833333333333334</v>
      </c>
      <c r="H18" s="56">
        <f t="shared" si="4"/>
        <v>0</v>
      </c>
      <c r="I18" s="57">
        <f t="shared" si="8"/>
        <v>1</v>
      </c>
      <c r="J18" s="56">
        <v>0</v>
      </c>
      <c r="K18" s="56">
        <f>MAX($J$3:$J$19)</f>
        <v>1.450217961685756</v>
      </c>
      <c r="L18" s="56">
        <f>MIN($J$3:$J$19)</f>
        <v>0</v>
      </c>
      <c r="M18" s="57">
        <f t="shared" si="7"/>
        <v>1</v>
      </c>
      <c r="N18" s="49">
        <f>0.6*M18+0.4*I18</f>
        <v>1</v>
      </c>
    </row>
    <row r="19" spans="1:14" ht="19.5" customHeight="1" x14ac:dyDescent="0.25">
      <c r="A19" s="12" t="s">
        <v>15</v>
      </c>
      <c r="B19" s="88">
        <v>1.4</v>
      </c>
      <c r="C19" s="88">
        <v>0.31</v>
      </c>
      <c r="D19" s="88">
        <v>0.04</v>
      </c>
      <c r="E19" s="93">
        <v>0</v>
      </c>
      <c r="F19" s="55">
        <f t="shared" si="2"/>
        <v>0.11666666666666665</v>
      </c>
      <c r="G19" s="55">
        <f t="shared" si="3"/>
        <v>14.833333333333334</v>
      </c>
      <c r="H19" s="56">
        <f t="shared" si="4"/>
        <v>0</v>
      </c>
      <c r="I19" s="57">
        <f t="shared" si="8"/>
        <v>0.99213483146067416</v>
      </c>
      <c r="J19" s="56">
        <f t="shared" si="5"/>
        <v>0</v>
      </c>
      <c r="K19" s="56">
        <f>MAX($J$3:$J$19)</f>
        <v>1.450217961685756</v>
      </c>
      <c r="L19" s="56">
        <f>MIN($J$3:$J$19)</f>
        <v>0</v>
      </c>
      <c r="M19" s="57">
        <f t="shared" si="7"/>
        <v>1</v>
      </c>
      <c r="N19" s="49">
        <f t="shared" si="1"/>
        <v>0.99685393258426969</v>
      </c>
    </row>
    <row r="20" spans="1:14" ht="20.25" customHeight="1" x14ac:dyDescent="0.25">
      <c r="A20" s="33"/>
      <c r="B20" s="58"/>
    </row>
  </sheetData>
  <autoFilter ref="A2:E18" xr:uid="{00000000-0009-0000-0000-00000F000000}"/>
  <sortState xmlns:xlrd2="http://schemas.microsoft.com/office/spreadsheetml/2017/richdata2" ref="A3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N19"/>
  <sheetViews>
    <sheetView zoomScale="85" zoomScaleNormal="85" workbookViewId="0">
      <selection activeCell="O18" sqref="O17:O18"/>
    </sheetView>
  </sheetViews>
  <sheetFormatPr defaultRowHeight="15" x14ac:dyDescent="0.25"/>
  <cols>
    <col min="1" max="1" width="20.85546875" customWidth="1"/>
    <col min="2" max="2" width="8" customWidth="1"/>
    <col min="3" max="3" width="6.85546875" customWidth="1"/>
    <col min="4" max="4" width="7.28515625" customWidth="1"/>
    <col min="5" max="5" width="7.85546875" customWidth="1"/>
    <col min="6" max="6" width="8.42578125" customWidth="1"/>
  </cols>
  <sheetData>
    <row r="1" spans="1:14" ht="105" customHeight="1" x14ac:dyDescent="0.25">
      <c r="A1" s="292" t="s">
        <v>52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10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12.5</v>
      </c>
      <c r="C3" s="135">
        <v>0</v>
      </c>
      <c r="D3" s="135">
        <v>22.2</v>
      </c>
      <c r="E3" s="135">
        <v>7</v>
      </c>
      <c r="F3" s="55">
        <f t="shared" ref="F3:F16" si="0">SUM(C3:E3)/3</f>
        <v>9.7333333333333325</v>
      </c>
      <c r="G3" s="55">
        <f t="shared" ref="G3:G16" si="1">MAX($F$3:$F$19)</f>
        <v>22.233333333333334</v>
      </c>
      <c r="H3" s="56">
        <f t="shared" ref="H3:H16" si="2">MIN($F$3:$F$19)</f>
        <v>0</v>
      </c>
      <c r="I3" s="57">
        <f t="shared" ref="I3:I16" si="3">(G3-F3)/(G3-H3)</f>
        <v>0.56221889055472274</v>
      </c>
      <c r="J3" s="56">
        <f>((E3/D3)*(D3/B3))^(1/3)</f>
        <v>0.82425705996171139</v>
      </c>
      <c r="K3" s="56">
        <f t="shared" ref="K3:K16" si="4">MAX($J$3:$J$19)</f>
        <v>2.1544346900318838</v>
      </c>
      <c r="L3" s="56">
        <f t="shared" ref="L3:L16" si="5">MIN($J$3:$J$19)</f>
        <v>0</v>
      </c>
      <c r="M3" s="57">
        <f t="shared" ref="M3:M16" si="6">(K3-J3)/(K3-L3)</f>
        <v>0.61741376344552223</v>
      </c>
      <c r="N3" s="49">
        <f t="shared" ref="N3:N16" si="7">0.6*M3+0.4*I3</f>
        <v>0.59533581428920246</v>
      </c>
    </row>
    <row r="4" spans="1:14" x14ac:dyDescent="0.25">
      <c r="A4" s="12" t="s">
        <v>1</v>
      </c>
      <c r="B4" s="135">
        <v>0</v>
      </c>
      <c r="C4" s="135">
        <v>0</v>
      </c>
      <c r="D4" s="135">
        <v>0</v>
      </c>
      <c r="E4" s="135">
        <v>10</v>
      </c>
      <c r="F4" s="55">
        <f t="shared" si="0"/>
        <v>3.3333333333333335</v>
      </c>
      <c r="G4" s="55">
        <f t="shared" si="1"/>
        <v>22.233333333333334</v>
      </c>
      <c r="H4" s="56">
        <f t="shared" si="2"/>
        <v>0</v>
      </c>
      <c r="I4" s="57">
        <f t="shared" si="3"/>
        <v>0.85007496251874071</v>
      </c>
      <c r="J4" s="56">
        <f>((E4))^(1/3)</f>
        <v>2.1544346900318838</v>
      </c>
      <c r="K4" s="56">
        <f t="shared" si="4"/>
        <v>2.1544346900318838</v>
      </c>
      <c r="L4" s="56">
        <f t="shared" si="5"/>
        <v>0</v>
      </c>
      <c r="M4" s="57">
        <f t="shared" si="6"/>
        <v>0</v>
      </c>
      <c r="N4" s="49">
        <f t="shared" si="7"/>
        <v>0.34002998500749632</v>
      </c>
    </row>
    <row r="5" spans="1:14" x14ac:dyDescent="0.25">
      <c r="A5" s="12" t="s">
        <v>2</v>
      </c>
      <c r="B5" s="135">
        <v>12.5</v>
      </c>
      <c r="C5" s="135">
        <v>0</v>
      </c>
      <c r="D5" s="135">
        <v>0.2</v>
      </c>
      <c r="E5" s="135">
        <v>7.7</v>
      </c>
      <c r="F5" s="55">
        <f t="shared" si="0"/>
        <v>2.6333333333333333</v>
      </c>
      <c r="G5" s="55">
        <f t="shared" si="1"/>
        <v>22.233333333333334</v>
      </c>
      <c r="H5" s="56">
        <f t="shared" si="2"/>
        <v>0</v>
      </c>
      <c r="I5" s="57">
        <f t="shared" si="3"/>
        <v>0.88155922038980516</v>
      </c>
      <c r="J5" s="56">
        <f>((E5/D5)*(D5/B5))^(1/3)</f>
        <v>0.8508641730230011</v>
      </c>
      <c r="K5" s="56">
        <f t="shared" si="4"/>
        <v>2.1544346900318838</v>
      </c>
      <c r="L5" s="56">
        <f t="shared" si="5"/>
        <v>0</v>
      </c>
      <c r="M5" s="57">
        <f t="shared" si="6"/>
        <v>0.60506383555752663</v>
      </c>
      <c r="N5" s="49">
        <f t="shared" si="7"/>
        <v>0.71566198949043813</v>
      </c>
    </row>
    <row r="6" spans="1:14" x14ac:dyDescent="0.25">
      <c r="A6" s="12" t="s">
        <v>3</v>
      </c>
      <c r="B6" s="135">
        <v>10.5</v>
      </c>
      <c r="C6" s="135">
        <v>7</v>
      </c>
      <c r="D6" s="135">
        <v>6.8</v>
      </c>
      <c r="E6" s="135">
        <v>3.4</v>
      </c>
      <c r="F6" s="55">
        <f t="shared" si="0"/>
        <v>5.7333333333333334</v>
      </c>
      <c r="G6" s="55">
        <f t="shared" si="1"/>
        <v>22.233333333333334</v>
      </c>
      <c r="H6" s="56">
        <f t="shared" si="2"/>
        <v>0</v>
      </c>
      <c r="I6" s="57">
        <f t="shared" si="3"/>
        <v>0.7421289355322338</v>
      </c>
      <c r="J6" s="56">
        <f>((E6/D6)*(D6/C6)*(C6/B6))^(1/3)</f>
        <v>0.6866939260566709</v>
      </c>
      <c r="K6" s="56">
        <f t="shared" si="4"/>
        <v>2.1544346900318838</v>
      </c>
      <c r="L6" s="56">
        <f t="shared" si="5"/>
        <v>0</v>
      </c>
      <c r="M6" s="57">
        <f t="shared" si="6"/>
        <v>0.68126491407056378</v>
      </c>
      <c r="N6" s="49">
        <f t="shared" si="7"/>
        <v>0.70561052265523183</v>
      </c>
    </row>
    <row r="7" spans="1:14" x14ac:dyDescent="0.25">
      <c r="A7" s="12" t="s">
        <v>17</v>
      </c>
      <c r="B7" s="135">
        <v>14.7</v>
      </c>
      <c r="C7" s="135">
        <v>8.9</v>
      </c>
      <c r="D7" s="135">
        <v>8.9</v>
      </c>
      <c r="E7" s="135">
        <v>8.0399999999999991</v>
      </c>
      <c r="F7" s="55">
        <f t="shared" si="0"/>
        <v>8.6133333333333333</v>
      </c>
      <c r="G7" s="55">
        <f t="shared" si="1"/>
        <v>22.233333333333334</v>
      </c>
      <c r="H7" s="56">
        <f t="shared" si="2"/>
        <v>0</v>
      </c>
      <c r="I7" s="57">
        <f t="shared" si="3"/>
        <v>0.61259370314842576</v>
      </c>
      <c r="J7" s="56">
        <f>((E7/D7)*(D7/C7)*(C7/B7))^(1/3)</f>
        <v>0.81779836509975445</v>
      </c>
      <c r="K7" s="56">
        <f t="shared" si="4"/>
        <v>2.1544346900318838</v>
      </c>
      <c r="L7" s="56">
        <f t="shared" si="5"/>
        <v>0</v>
      </c>
      <c r="M7" s="57">
        <f t="shared" si="6"/>
        <v>0.62041162404061934</v>
      </c>
      <c r="N7" s="49">
        <f t="shared" si="7"/>
        <v>0.61728445568374191</v>
      </c>
    </row>
    <row r="8" spans="1:14" x14ac:dyDescent="0.25">
      <c r="A8" s="12" t="s">
        <v>4</v>
      </c>
      <c r="B8" s="135">
        <v>4.4400000000000004</v>
      </c>
      <c r="C8" s="135">
        <v>4.4400000000000004</v>
      </c>
      <c r="D8" s="135">
        <v>2.2200000000000002</v>
      </c>
      <c r="E8" s="135">
        <v>0</v>
      </c>
      <c r="F8" s="55">
        <f t="shared" si="0"/>
        <v>2.2200000000000002</v>
      </c>
      <c r="G8" s="55">
        <f t="shared" si="1"/>
        <v>22.233333333333334</v>
      </c>
      <c r="H8" s="56">
        <f t="shared" si="2"/>
        <v>0</v>
      </c>
      <c r="I8" s="57">
        <f t="shared" si="3"/>
        <v>0.90014992503748137</v>
      </c>
      <c r="J8" s="56">
        <f>((D8/C8)*(C8/B8))^(1/3)</f>
        <v>0.79370052598409979</v>
      </c>
      <c r="K8" s="56">
        <f t="shared" si="4"/>
        <v>2.1544346900318838</v>
      </c>
      <c r="L8" s="56">
        <f t="shared" si="5"/>
        <v>0</v>
      </c>
      <c r="M8" s="57">
        <f t="shared" si="6"/>
        <v>0.63159685013596134</v>
      </c>
      <c r="N8" s="49">
        <f t="shared" si="7"/>
        <v>0.73901808009656933</v>
      </c>
    </row>
    <row r="9" spans="1:14" x14ac:dyDescent="0.25">
      <c r="A9" s="12" t="s">
        <v>5</v>
      </c>
      <c r="B9" s="151">
        <v>0</v>
      </c>
      <c r="C9" s="151">
        <v>0</v>
      </c>
      <c r="D9" s="151">
        <v>0</v>
      </c>
      <c r="E9" s="151">
        <v>0</v>
      </c>
      <c r="F9" s="55">
        <f t="shared" si="0"/>
        <v>0</v>
      </c>
      <c r="G9" s="55">
        <f t="shared" si="1"/>
        <v>22.233333333333334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4"/>
        <v>2.1544346900318838</v>
      </c>
      <c r="L9" s="56">
        <f t="shared" si="5"/>
        <v>0</v>
      </c>
      <c r="M9" s="57">
        <f t="shared" si="6"/>
        <v>1</v>
      </c>
      <c r="N9" s="49">
        <f t="shared" si="7"/>
        <v>1</v>
      </c>
    </row>
    <row r="10" spans="1:14" x14ac:dyDescent="0.25">
      <c r="A10" s="12" t="s">
        <v>6</v>
      </c>
      <c r="B10" s="135">
        <v>3.8</v>
      </c>
      <c r="C10" s="135">
        <v>3.8</v>
      </c>
      <c r="D10" s="135">
        <v>3.5</v>
      </c>
      <c r="E10" s="135">
        <v>3.5</v>
      </c>
      <c r="F10" s="55">
        <f t="shared" si="0"/>
        <v>3.6</v>
      </c>
      <c r="G10" s="55">
        <f t="shared" si="1"/>
        <v>22.233333333333334</v>
      </c>
      <c r="H10" s="56">
        <f t="shared" si="2"/>
        <v>0</v>
      </c>
      <c r="I10" s="57">
        <f t="shared" si="3"/>
        <v>0.83808095952023987</v>
      </c>
      <c r="J10" s="56">
        <f>((E10/D10)*(D10/C10)*(C10/B10))^(1/3)</f>
        <v>0.97295961879241388</v>
      </c>
      <c r="K10" s="56">
        <f t="shared" si="4"/>
        <v>2.1544346900318838</v>
      </c>
      <c r="L10" s="56">
        <f t="shared" si="5"/>
        <v>0</v>
      </c>
      <c r="M10" s="57">
        <f t="shared" si="6"/>
        <v>0.54839214978569861</v>
      </c>
      <c r="N10" s="49">
        <f t="shared" si="7"/>
        <v>0.66426767367951511</v>
      </c>
    </row>
    <row r="11" spans="1:14" x14ac:dyDescent="0.25">
      <c r="A11" s="12" t="s">
        <v>7</v>
      </c>
      <c r="B11" s="151">
        <v>0</v>
      </c>
      <c r="C11" s="151">
        <v>0</v>
      </c>
      <c r="D11" s="151">
        <v>0</v>
      </c>
      <c r="E11" s="151">
        <v>0</v>
      </c>
      <c r="F11" s="55">
        <f t="shared" si="0"/>
        <v>0</v>
      </c>
      <c r="G11" s="55">
        <f t="shared" si="1"/>
        <v>22.233333333333334</v>
      </c>
      <c r="H11" s="56">
        <f t="shared" si="2"/>
        <v>0</v>
      </c>
      <c r="I11" s="57">
        <f t="shared" si="3"/>
        <v>1</v>
      </c>
      <c r="J11" s="56">
        <v>0</v>
      </c>
      <c r="K11" s="56">
        <f t="shared" si="4"/>
        <v>2.1544346900318838</v>
      </c>
      <c r="L11" s="56">
        <f t="shared" si="5"/>
        <v>0</v>
      </c>
      <c r="M11" s="57">
        <f t="shared" si="6"/>
        <v>1</v>
      </c>
      <c r="N11" s="49">
        <f t="shared" si="7"/>
        <v>1</v>
      </c>
    </row>
    <row r="12" spans="1:14" x14ac:dyDescent="0.25">
      <c r="A12" s="12" t="s">
        <v>8</v>
      </c>
      <c r="B12" s="135">
        <v>28.6</v>
      </c>
      <c r="C12" s="135">
        <v>0</v>
      </c>
      <c r="D12" s="135">
        <v>26.7</v>
      </c>
      <c r="E12" s="135">
        <v>40</v>
      </c>
      <c r="F12" s="55">
        <f t="shared" si="0"/>
        <v>22.233333333333334</v>
      </c>
      <c r="G12" s="55">
        <f t="shared" si="1"/>
        <v>22.233333333333334</v>
      </c>
      <c r="H12" s="56">
        <f t="shared" si="2"/>
        <v>0</v>
      </c>
      <c r="I12" s="57">
        <f t="shared" si="3"/>
        <v>0</v>
      </c>
      <c r="J12" s="56">
        <f>((E12/D12)*(D12/B12))^(1/3)</f>
        <v>1.1183162941717197</v>
      </c>
      <c r="K12" s="56">
        <f t="shared" si="4"/>
        <v>2.1544346900318838</v>
      </c>
      <c r="L12" s="56">
        <f t="shared" si="5"/>
        <v>0</v>
      </c>
      <c r="M12" s="57">
        <f t="shared" si="6"/>
        <v>0.48092355765253225</v>
      </c>
      <c r="N12" s="49">
        <f t="shared" si="7"/>
        <v>0.28855413459151935</v>
      </c>
    </row>
    <row r="13" spans="1:14" x14ac:dyDescent="0.25">
      <c r="A13" s="12" t="s">
        <v>9</v>
      </c>
      <c r="B13" s="141">
        <v>3.3</v>
      </c>
      <c r="C13" s="136">
        <v>3.3</v>
      </c>
      <c r="D13" s="135">
        <v>3.3</v>
      </c>
      <c r="E13" s="135">
        <v>0</v>
      </c>
      <c r="F13" s="55">
        <f t="shared" si="0"/>
        <v>2.1999999999999997</v>
      </c>
      <c r="G13" s="55">
        <f t="shared" si="1"/>
        <v>22.233333333333334</v>
      </c>
      <c r="H13" s="56">
        <f t="shared" si="2"/>
        <v>0</v>
      </c>
      <c r="I13" s="57">
        <f t="shared" si="3"/>
        <v>0.90104947526236889</v>
      </c>
      <c r="J13" s="56">
        <f>((D13/C13)*(C13/B13))^(1/3)</f>
        <v>1</v>
      </c>
      <c r="K13" s="56">
        <f t="shared" si="4"/>
        <v>2.1544346900318838</v>
      </c>
      <c r="L13" s="56">
        <f t="shared" si="5"/>
        <v>0</v>
      </c>
      <c r="M13" s="57">
        <f t="shared" si="6"/>
        <v>0.53584111663872214</v>
      </c>
      <c r="N13" s="49">
        <f t="shared" si="7"/>
        <v>0.68192446008818086</v>
      </c>
    </row>
    <row r="14" spans="1:14" x14ac:dyDescent="0.25">
      <c r="A14" s="12" t="s">
        <v>10</v>
      </c>
      <c r="B14" s="151">
        <v>0</v>
      </c>
      <c r="C14" s="151">
        <v>0</v>
      </c>
      <c r="D14" s="151">
        <v>0</v>
      </c>
      <c r="E14" s="151">
        <v>0</v>
      </c>
      <c r="F14" s="55">
        <f t="shared" si="0"/>
        <v>0</v>
      </c>
      <c r="G14" s="55">
        <f t="shared" si="1"/>
        <v>22.233333333333334</v>
      </c>
      <c r="H14" s="56">
        <f t="shared" si="2"/>
        <v>0</v>
      </c>
      <c r="I14" s="57">
        <f t="shared" si="3"/>
        <v>1</v>
      </c>
      <c r="J14" s="56">
        <v>0</v>
      </c>
      <c r="K14" s="56">
        <f t="shared" si="4"/>
        <v>2.1544346900318838</v>
      </c>
      <c r="L14" s="56">
        <f t="shared" si="5"/>
        <v>0</v>
      </c>
      <c r="M14" s="57">
        <f t="shared" si="6"/>
        <v>1</v>
      </c>
      <c r="N14" s="49">
        <f t="shared" si="7"/>
        <v>1</v>
      </c>
    </row>
    <row r="15" spans="1:14" x14ac:dyDescent="0.25">
      <c r="A15" s="12" t="s">
        <v>11</v>
      </c>
      <c r="B15" s="135">
        <v>9.4</v>
      </c>
      <c r="C15" s="135">
        <v>8</v>
      </c>
      <c r="D15" s="135">
        <v>5</v>
      </c>
      <c r="E15" s="135">
        <v>5.4</v>
      </c>
      <c r="F15" s="55">
        <f t="shared" si="0"/>
        <v>6.1333333333333329</v>
      </c>
      <c r="G15" s="55">
        <f t="shared" si="1"/>
        <v>22.233333333333334</v>
      </c>
      <c r="H15" s="56">
        <f t="shared" si="2"/>
        <v>0</v>
      </c>
      <c r="I15" s="57">
        <f t="shared" si="3"/>
        <v>0.72413793103448276</v>
      </c>
      <c r="J15" s="56">
        <f>((E15/D15)*(D15/C15)*(C15/B15))^(1/3)</f>
        <v>0.8312952559588862</v>
      </c>
      <c r="K15" s="56">
        <f t="shared" si="4"/>
        <v>2.1544346900318838</v>
      </c>
      <c r="L15" s="56">
        <f t="shared" si="5"/>
        <v>0</v>
      </c>
      <c r="M15" s="57">
        <f t="shared" si="6"/>
        <v>0.61414692225059575</v>
      </c>
      <c r="N15" s="49">
        <f t="shared" si="7"/>
        <v>0.65814332576415058</v>
      </c>
    </row>
    <row r="16" spans="1:14" x14ac:dyDescent="0.25">
      <c r="A16" s="12" t="s">
        <v>12</v>
      </c>
      <c r="B16" s="151">
        <v>0</v>
      </c>
      <c r="C16" s="151">
        <v>0</v>
      </c>
      <c r="D16" s="151">
        <v>0</v>
      </c>
      <c r="E16" s="151">
        <v>0</v>
      </c>
      <c r="F16" s="55">
        <f t="shared" si="0"/>
        <v>0</v>
      </c>
      <c r="G16" s="55">
        <f t="shared" si="1"/>
        <v>22.233333333333334</v>
      </c>
      <c r="H16" s="56">
        <f t="shared" si="2"/>
        <v>0</v>
      </c>
      <c r="I16" s="57">
        <f t="shared" si="3"/>
        <v>1</v>
      </c>
      <c r="J16" s="56">
        <v>0</v>
      </c>
      <c r="K16" s="56">
        <f t="shared" si="4"/>
        <v>2.1544346900318838</v>
      </c>
      <c r="L16" s="56">
        <f t="shared" si="5"/>
        <v>0</v>
      </c>
      <c r="M16" s="57">
        <f t="shared" si="6"/>
        <v>1</v>
      </c>
      <c r="N16" s="49">
        <f t="shared" si="7"/>
        <v>1</v>
      </c>
    </row>
    <row r="17" spans="1:14" x14ac:dyDescent="0.25">
      <c r="A17" s="38" t="s">
        <v>13</v>
      </c>
      <c r="B17" s="150">
        <v>0</v>
      </c>
      <c r="C17" s="150">
        <v>0</v>
      </c>
      <c r="D17" s="150">
        <v>0</v>
      </c>
      <c r="E17" s="150">
        <v>0</v>
      </c>
      <c r="F17" s="77"/>
      <c r="G17" s="77"/>
      <c r="H17" s="77"/>
      <c r="I17" s="77"/>
      <c r="J17" s="77"/>
      <c r="K17" s="77"/>
      <c r="L17" s="77"/>
      <c r="M17" s="77"/>
      <c r="N17" s="77"/>
    </row>
    <row r="18" spans="1:14" x14ac:dyDescent="0.25">
      <c r="A18" s="12" t="s">
        <v>14</v>
      </c>
      <c r="B18" s="151">
        <v>0</v>
      </c>
      <c r="C18" s="151">
        <v>0</v>
      </c>
      <c r="D18" s="151">
        <v>0</v>
      </c>
      <c r="E18" s="151">
        <v>0</v>
      </c>
      <c r="F18" s="55">
        <f>SUM(C18:E18)/3</f>
        <v>0</v>
      </c>
      <c r="G18" s="55">
        <f>MAX($F$3:$F$19)</f>
        <v>22.233333333333334</v>
      </c>
      <c r="H18" s="56">
        <f>MIN($F$3:$F$19)</f>
        <v>0</v>
      </c>
      <c r="I18" s="57">
        <f>(G18-F18)/(G18-H18)</f>
        <v>1</v>
      </c>
      <c r="J18" s="56">
        <v>0</v>
      </c>
      <c r="K18" s="56">
        <f>MAX($J$3:$J$19)</f>
        <v>2.1544346900318838</v>
      </c>
      <c r="L18" s="56">
        <f>MIN($J$3:$J$19)</f>
        <v>0</v>
      </c>
      <c r="M18" s="57">
        <f>(K18-J18)/(K18-L18)</f>
        <v>1</v>
      </c>
      <c r="N18" s="49">
        <f>0.6*M18+0.4*I18</f>
        <v>1</v>
      </c>
    </row>
    <row r="19" spans="1:14" ht="18" customHeight="1" x14ac:dyDescent="0.25">
      <c r="A19" s="12" t="s">
        <v>15</v>
      </c>
      <c r="B19" s="135">
        <v>18.2</v>
      </c>
      <c r="C19" s="135">
        <v>4.3</v>
      </c>
      <c r="D19" s="135">
        <v>16.7</v>
      </c>
      <c r="E19" s="135">
        <v>16.7</v>
      </c>
      <c r="F19" s="55">
        <f>SUM(C19:E19)/3</f>
        <v>12.566666666666668</v>
      </c>
      <c r="G19" s="55">
        <f>MAX($F$3:$F$19)</f>
        <v>22.233333333333334</v>
      </c>
      <c r="H19" s="56">
        <f>MIN($F$3:$F$19)</f>
        <v>0</v>
      </c>
      <c r="I19" s="57">
        <f>(G19-F19)/(G19-H19)</f>
        <v>0.43478260869565211</v>
      </c>
      <c r="J19" s="56">
        <f>((E19/D19)*(D19/C19)*(C19/B19))^(1/3)</f>
        <v>0.97173615366184773</v>
      </c>
      <c r="K19" s="56">
        <f>MAX($J$3:$J$19)</f>
        <v>2.1544346900318838</v>
      </c>
      <c r="L19" s="56">
        <f>MIN($J$3:$J$19)</f>
        <v>0</v>
      </c>
      <c r="M19" s="57">
        <f>(K19-J19)/(K19-L19)</f>
        <v>0.54896003199453369</v>
      </c>
      <c r="N19" s="49">
        <f>0.6*M19+0.4*I19</f>
        <v>0.50328906267498108</v>
      </c>
    </row>
  </sheetData>
  <autoFilter ref="A2:E18" xr:uid="{00000000-0009-0000-0000-000010000000}">
    <sortState xmlns:xlrd2="http://schemas.microsoft.com/office/spreadsheetml/2017/richdata2" ref="A3:J21">
      <sortCondition ref="E2:E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9"/>
  <sheetViews>
    <sheetView zoomScale="85" zoomScaleNormal="85" workbookViewId="0">
      <selection activeCell="E26" sqref="E26"/>
    </sheetView>
  </sheetViews>
  <sheetFormatPr defaultRowHeight="15" x14ac:dyDescent="0.25"/>
  <cols>
    <col min="1" max="1" width="21.7109375" customWidth="1"/>
    <col min="2" max="3" width="8.7109375" customWidth="1"/>
    <col min="4" max="4" width="8.42578125" customWidth="1"/>
    <col min="5" max="5" width="7.7109375" customWidth="1"/>
    <col min="6" max="6" width="11.140625" customWidth="1"/>
  </cols>
  <sheetData>
    <row r="1" spans="1:14" ht="81.75" customHeight="1" x14ac:dyDescent="0.25">
      <c r="A1" s="308" t="s">
        <v>53</v>
      </c>
      <c r="B1" s="308"/>
      <c r="C1" s="308"/>
      <c r="D1" s="308"/>
      <c r="E1" s="308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9.2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9">
        <v>8</v>
      </c>
      <c r="C3" s="139">
        <v>5</v>
      </c>
      <c r="D3" s="139">
        <v>11</v>
      </c>
      <c r="E3" s="139">
        <v>0</v>
      </c>
      <c r="F3" s="55">
        <f t="shared" ref="F3:F19" si="0">SUM(C3:E3)/3</f>
        <v>5.333333333333333</v>
      </c>
      <c r="G3" s="55">
        <f t="shared" ref="G3:G19" si="1">MAX($F$3:$F$19)</f>
        <v>6</v>
      </c>
      <c r="H3" s="56">
        <f t="shared" ref="H3:H19" si="2">MIN($F$3:$F$19)</f>
        <v>0</v>
      </c>
      <c r="I3" s="57">
        <f t="shared" ref="I3:I19" si="3">(G3-F3)/(G3-H3)</f>
        <v>0.11111111111111116</v>
      </c>
      <c r="J3" s="56">
        <v>0</v>
      </c>
      <c r="K3" s="56">
        <f t="shared" ref="K3:K19" si="4">MAX($J$3:$J$19)</f>
        <v>0.23305457683800562</v>
      </c>
      <c r="L3" s="56">
        <f t="shared" ref="L3:L19" si="5">MIN($J$3:$J$19)</f>
        <v>0</v>
      </c>
      <c r="M3" s="57">
        <f t="shared" ref="M3:M19" si="6">(K3-J3)/(K3-L3)</f>
        <v>1</v>
      </c>
      <c r="N3" s="49">
        <f t="shared" ref="N3:N19" si="7">0.6*M3+0.4*I3</f>
        <v>0.64444444444444449</v>
      </c>
    </row>
    <row r="4" spans="1:14" x14ac:dyDescent="0.25">
      <c r="A4" s="12" t="s">
        <v>1</v>
      </c>
      <c r="B4" s="139">
        <v>11</v>
      </c>
      <c r="C4" s="139">
        <v>7</v>
      </c>
      <c r="D4" s="139">
        <v>5</v>
      </c>
      <c r="E4" s="139">
        <v>0</v>
      </c>
      <c r="F4" s="55">
        <f t="shared" si="0"/>
        <v>4</v>
      </c>
      <c r="G4" s="55">
        <f t="shared" si="1"/>
        <v>6</v>
      </c>
      <c r="H4" s="56">
        <f t="shared" si="2"/>
        <v>0</v>
      </c>
      <c r="I4" s="57">
        <f t="shared" si="3"/>
        <v>0.33333333333333331</v>
      </c>
      <c r="J4" s="56">
        <f>((E4/D4)*(D4/C4)*(C4/B4))^(1/3)</f>
        <v>0</v>
      </c>
      <c r="K4" s="56">
        <f t="shared" si="4"/>
        <v>0.23305457683800562</v>
      </c>
      <c r="L4" s="56">
        <f t="shared" si="5"/>
        <v>0</v>
      </c>
      <c r="M4" s="57">
        <f t="shared" si="6"/>
        <v>1</v>
      </c>
      <c r="N4" s="49">
        <f t="shared" si="7"/>
        <v>0.73333333333333328</v>
      </c>
    </row>
    <row r="5" spans="1:14" x14ac:dyDescent="0.25">
      <c r="A5" s="12" t="s">
        <v>2</v>
      </c>
      <c r="B5" s="139">
        <v>16.899999999999999</v>
      </c>
      <c r="C5" s="139">
        <v>9.9</v>
      </c>
      <c r="D5" s="139">
        <v>8.1</v>
      </c>
      <c r="E5" s="139">
        <v>0</v>
      </c>
      <c r="F5" s="55">
        <f t="shared" si="0"/>
        <v>6</v>
      </c>
      <c r="G5" s="55">
        <f t="shared" si="1"/>
        <v>6</v>
      </c>
      <c r="H5" s="56">
        <f t="shared" si="2"/>
        <v>0</v>
      </c>
      <c r="I5" s="57">
        <f t="shared" si="3"/>
        <v>0</v>
      </c>
      <c r="J5" s="56">
        <f>((E5/D5)*(D5/C5)*(C5/B5))^(1/3)</f>
        <v>0</v>
      </c>
      <c r="K5" s="56">
        <f t="shared" si="4"/>
        <v>0.23305457683800562</v>
      </c>
      <c r="L5" s="56">
        <f t="shared" si="5"/>
        <v>0</v>
      </c>
      <c r="M5" s="57">
        <f t="shared" si="6"/>
        <v>1</v>
      </c>
      <c r="N5" s="49">
        <f t="shared" si="7"/>
        <v>0.6</v>
      </c>
    </row>
    <row r="6" spans="1:14" ht="14.25" customHeight="1" x14ac:dyDescent="0.25">
      <c r="A6" s="12" t="s">
        <v>3</v>
      </c>
      <c r="B6" s="139">
        <v>2.6</v>
      </c>
      <c r="C6" s="139">
        <v>1.3</v>
      </c>
      <c r="D6" s="139">
        <v>1.2</v>
      </c>
      <c r="E6" s="139">
        <v>0</v>
      </c>
      <c r="F6" s="55">
        <f t="shared" si="0"/>
        <v>0.83333333333333337</v>
      </c>
      <c r="G6" s="55">
        <f t="shared" si="1"/>
        <v>6</v>
      </c>
      <c r="H6" s="56">
        <f t="shared" si="2"/>
        <v>0</v>
      </c>
      <c r="I6" s="57">
        <f t="shared" si="3"/>
        <v>0.86111111111111116</v>
      </c>
      <c r="J6" s="56">
        <f>((E6/D6)*(D6/C6)*(C6/B6))^(1/3)</f>
        <v>0</v>
      </c>
      <c r="K6" s="56">
        <f t="shared" si="4"/>
        <v>0.23305457683800562</v>
      </c>
      <c r="L6" s="56">
        <f t="shared" si="5"/>
        <v>0</v>
      </c>
      <c r="M6" s="57">
        <f t="shared" si="6"/>
        <v>1</v>
      </c>
      <c r="N6" s="49">
        <f t="shared" si="7"/>
        <v>0.94444444444444442</v>
      </c>
    </row>
    <row r="7" spans="1:14" x14ac:dyDescent="0.25">
      <c r="A7" s="12" t="s">
        <v>17</v>
      </c>
      <c r="B7" s="139">
        <v>5</v>
      </c>
      <c r="C7" s="139">
        <v>2.5</v>
      </c>
      <c r="D7" s="139">
        <v>0.3</v>
      </c>
      <c r="E7" s="139">
        <v>0</v>
      </c>
      <c r="F7" s="55">
        <f t="shared" si="0"/>
        <v>0.93333333333333324</v>
      </c>
      <c r="G7" s="55">
        <f t="shared" si="1"/>
        <v>6</v>
      </c>
      <c r="H7" s="56">
        <f t="shared" si="2"/>
        <v>0</v>
      </c>
      <c r="I7" s="57">
        <f t="shared" si="3"/>
        <v>0.84444444444444444</v>
      </c>
      <c r="J7" s="56">
        <f>((E7/D7)*(D7/C7)*(C7/B7))^(1/3)</f>
        <v>0</v>
      </c>
      <c r="K7" s="56">
        <f t="shared" si="4"/>
        <v>0.23305457683800562</v>
      </c>
      <c r="L7" s="56">
        <f t="shared" si="5"/>
        <v>0</v>
      </c>
      <c r="M7" s="57">
        <f t="shared" si="6"/>
        <v>1</v>
      </c>
      <c r="N7" s="49">
        <f t="shared" si="7"/>
        <v>0.93777777777777782</v>
      </c>
    </row>
    <row r="8" spans="1:14" x14ac:dyDescent="0.25">
      <c r="A8" s="12" t="s">
        <v>4</v>
      </c>
      <c r="B8" s="139">
        <v>7.9</v>
      </c>
      <c r="C8" s="139">
        <v>5.6</v>
      </c>
      <c r="D8" s="139">
        <v>5</v>
      </c>
      <c r="E8" s="139">
        <v>0.1</v>
      </c>
      <c r="F8" s="55">
        <f t="shared" si="0"/>
        <v>3.5666666666666664</v>
      </c>
      <c r="G8" s="55">
        <f t="shared" si="1"/>
        <v>6</v>
      </c>
      <c r="H8" s="56">
        <f t="shared" si="2"/>
        <v>0</v>
      </c>
      <c r="I8" s="57">
        <f t="shared" si="3"/>
        <v>0.40555555555555561</v>
      </c>
      <c r="J8" s="56">
        <f>((E8/D8)*(D8/C8)*(C8/B8))^(1/3)</f>
        <v>0.23305457683800562</v>
      </c>
      <c r="K8" s="56">
        <f t="shared" si="4"/>
        <v>0.23305457683800562</v>
      </c>
      <c r="L8" s="56">
        <f t="shared" si="5"/>
        <v>0</v>
      </c>
      <c r="M8" s="57">
        <f t="shared" si="6"/>
        <v>0</v>
      </c>
      <c r="N8" s="49">
        <f t="shared" si="7"/>
        <v>0.16222222222222227</v>
      </c>
    </row>
    <row r="9" spans="1:14" x14ac:dyDescent="0.25">
      <c r="A9" s="12" t="s">
        <v>5</v>
      </c>
      <c r="B9" s="139">
        <v>0</v>
      </c>
      <c r="C9" s="139">
        <v>0</v>
      </c>
      <c r="D9" s="139">
        <v>0</v>
      </c>
      <c r="E9" s="139">
        <v>0</v>
      </c>
      <c r="F9" s="55">
        <f t="shared" si="0"/>
        <v>0</v>
      </c>
      <c r="G9" s="55">
        <f t="shared" si="1"/>
        <v>6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4"/>
        <v>0.23305457683800562</v>
      </c>
      <c r="L9" s="56">
        <f t="shared" si="5"/>
        <v>0</v>
      </c>
      <c r="M9" s="57">
        <f t="shared" si="6"/>
        <v>1</v>
      </c>
      <c r="N9" s="49">
        <f t="shared" si="7"/>
        <v>1</v>
      </c>
    </row>
    <row r="10" spans="1:14" x14ac:dyDescent="0.25">
      <c r="A10" s="12" t="s">
        <v>6</v>
      </c>
      <c r="B10" s="139">
        <v>12.8</v>
      </c>
      <c r="C10" s="139">
        <v>3</v>
      </c>
      <c r="D10" s="139">
        <v>2.8</v>
      </c>
      <c r="E10" s="139">
        <v>0</v>
      </c>
      <c r="F10" s="55">
        <f t="shared" si="0"/>
        <v>1.9333333333333333</v>
      </c>
      <c r="G10" s="55">
        <f t="shared" si="1"/>
        <v>6</v>
      </c>
      <c r="H10" s="56">
        <f t="shared" si="2"/>
        <v>0</v>
      </c>
      <c r="I10" s="57">
        <f t="shared" si="3"/>
        <v>0.6777777777777777</v>
      </c>
      <c r="J10" s="56">
        <f>((E10/D10)*(D10/C10)*(C10/B10))^(1/3)</f>
        <v>0</v>
      </c>
      <c r="K10" s="56">
        <f t="shared" si="4"/>
        <v>0.23305457683800562</v>
      </c>
      <c r="L10" s="56">
        <f t="shared" si="5"/>
        <v>0</v>
      </c>
      <c r="M10" s="57">
        <f t="shared" si="6"/>
        <v>1</v>
      </c>
      <c r="N10" s="49">
        <f t="shared" si="7"/>
        <v>0.87111111111111106</v>
      </c>
    </row>
    <row r="11" spans="1:14" x14ac:dyDescent="0.25">
      <c r="A11" s="12" t="s">
        <v>7</v>
      </c>
      <c r="B11" s="139">
        <v>11.5</v>
      </c>
      <c r="C11" s="139">
        <v>4.2</v>
      </c>
      <c r="D11" s="139">
        <v>3</v>
      </c>
      <c r="E11" s="139">
        <v>0</v>
      </c>
      <c r="F11" s="55">
        <f t="shared" si="0"/>
        <v>2.4</v>
      </c>
      <c r="G11" s="55">
        <f t="shared" si="1"/>
        <v>6</v>
      </c>
      <c r="H11" s="56">
        <f t="shared" si="2"/>
        <v>0</v>
      </c>
      <c r="I11" s="57">
        <f t="shared" si="3"/>
        <v>0.6</v>
      </c>
      <c r="J11" s="56">
        <f>((E11/D11)*(D11/C11)*(C11/B11))^(1/3)</f>
        <v>0</v>
      </c>
      <c r="K11" s="56">
        <f t="shared" si="4"/>
        <v>0.23305457683800562</v>
      </c>
      <c r="L11" s="56">
        <f t="shared" si="5"/>
        <v>0</v>
      </c>
      <c r="M11" s="57">
        <f t="shared" si="6"/>
        <v>1</v>
      </c>
      <c r="N11" s="49">
        <f t="shared" si="7"/>
        <v>0.84</v>
      </c>
    </row>
    <row r="12" spans="1:14" x14ac:dyDescent="0.25">
      <c r="A12" s="12" t="s">
        <v>8</v>
      </c>
      <c r="B12" s="139">
        <v>13</v>
      </c>
      <c r="C12" s="139">
        <v>1</v>
      </c>
      <c r="D12" s="139">
        <v>2</v>
      </c>
      <c r="E12" s="139">
        <v>0</v>
      </c>
      <c r="F12" s="55">
        <f t="shared" si="0"/>
        <v>1</v>
      </c>
      <c r="G12" s="55">
        <f t="shared" si="1"/>
        <v>6</v>
      </c>
      <c r="H12" s="56">
        <f t="shared" si="2"/>
        <v>0</v>
      </c>
      <c r="I12" s="57">
        <f t="shared" si="3"/>
        <v>0.83333333333333337</v>
      </c>
      <c r="J12" s="56">
        <f>((E12/D12)*(D12/C12)*(C12/B12))^(1/3)</f>
        <v>0</v>
      </c>
      <c r="K12" s="56">
        <f t="shared" si="4"/>
        <v>0.23305457683800562</v>
      </c>
      <c r="L12" s="56">
        <f t="shared" si="5"/>
        <v>0</v>
      </c>
      <c r="M12" s="57">
        <f t="shared" si="6"/>
        <v>1</v>
      </c>
      <c r="N12" s="49">
        <f t="shared" si="7"/>
        <v>0.93333333333333335</v>
      </c>
    </row>
    <row r="13" spans="1:14" x14ac:dyDescent="0.25">
      <c r="A13" s="12" t="s">
        <v>9</v>
      </c>
      <c r="B13" s="152">
        <v>8.6999999999999993</v>
      </c>
      <c r="C13" s="152">
        <v>1</v>
      </c>
      <c r="D13" s="152">
        <v>2.2000000000000002</v>
      </c>
      <c r="E13" s="152">
        <v>0</v>
      </c>
      <c r="F13" s="55">
        <f t="shared" si="0"/>
        <v>1.0666666666666667</v>
      </c>
      <c r="G13" s="55">
        <f t="shared" si="1"/>
        <v>6</v>
      </c>
      <c r="H13" s="56">
        <f t="shared" si="2"/>
        <v>0</v>
      </c>
      <c r="I13" s="57">
        <f t="shared" si="3"/>
        <v>0.8222222222222223</v>
      </c>
      <c r="J13" s="56">
        <f>((E13/D13)*(D13/C13)*(C13/B13))^(1/3)</f>
        <v>0</v>
      </c>
      <c r="K13" s="56">
        <f t="shared" si="4"/>
        <v>0.23305457683800562</v>
      </c>
      <c r="L13" s="56">
        <f t="shared" si="5"/>
        <v>0</v>
      </c>
      <c r="M13" s="57">
        <f t="shared" si="6"/>
        <v>1</v>
      </c>
      <c r="N13" s="49">
        <f t="shared" si="7"/>
        <v>0.92888888888888888</v>
      </c>
    </row>
    <row r="14" spans="1:14" x14ac:dyDescent="0.25">
      <c r="A14" s="12" t="s">
        <v>10</v>
      </c>
      <c r="B14" s="139">
        <v>13.4</v>
      </c>
      <c r="C14" s="139">
        <v>0.9</v>
      </c>
      <c r="D14" s="139">
        <v>0</v>
      </c>
      <c r="E14" s="139">
        <v>0</v>
      </c>
      <c r="F14" s="55">
        <f t="shared" si="0"/>
        <v>0.3</v>
      </c>
      <c r="G14" s="55">
        <f t="shared" si="1"/>
        <v>6</v>
      </c>
      <c r="H14" s="56">
        <f t="shared" si="2"/>
        <v>0</v>
      </c>
      <c r="I14" s="57">
        <f t="shared" si="3"/>
        <v>0.95000000000000007</v>
      </c>
      <c r="J14" s="56">
        <v>0</v>
      </c>
      <c r="K14" s="56">
        <f t="shared" si="4"/>
        <v>0.23305457683800562</v>
      </c>
      <c r="L14" s="56">
        <f t="shared" si="5"/>
        <v>0</v>
      </c>
      <c r="M14" s="57">
        <f t="shared" si="6"/>
        <v>1</v>
      </c>
      <c r="N14" s="49">
        <f t="shared" si="7"/>
        <v>0.98</v>
      </c>
    </row>
    <row r="15" spans="1:14" x14ac:dyDescent="0.25">
      <c r="A15" s="12" t="s">
        <v>11</v>
      </c>
      <c r="B15" s="139">
        <v>9</v>
      </c>
      <c r="C15" s="139">
        <v>4</v>
      </c>
      <c r="D15" s="139">
        <v>2</v>
      </c>
      <c r="E15" s="139">
        <v>0</v>
      </c>
      <c r="F15" s="55">
        <f t="shared" si="0"/>
        <v>2</v>
      </c>
      <c r="G15" s="55">
        <f t="shared" si="1"/>
        <v>6</v>
      </c>
      <c r="H15" s="56">
        <f t="shared" si="2"/>
        <v>0</v>
      </c>
      <c r="I15" s="57">
        <f t="shared" si="3"/>
        <v>0.66666666666666663</v>
      </c>
      <c r="J15" s="56">
        <f>((E15/D15)*(D15/C15)*(C15/B15))^(1/3)</f>
        <v>0</v>
      </c>
      <c r="K15" s="56">
        <f t="shared" si="4"/>
        <v>0.23305457683800562</v>
      </c>
      <c r="L15" s="56">
        <f t="shared" si="5"/>
        <v>0</v>
      </c>
      <c r="M15" s="57">
        <f t="shared" si="6"/>
        <v>1</v>
      </c>
      <c r="N15" s="49">
        <f t="shared" si="7"/>
        <v>0.8666666666666667</v>
      </c>
    </row>
    <row r="16" spans="1:14" x14ac:dyDescent="0.25">
      <c r="A16" s="12" t="s">
        <v>12</v>
      </c>
      <c r="B16" s="139">
        <v>13</v>
      </c>
      <c r="C16" s="139">
        <v>7</v>
      </c>
      <c r="D16" s="139">
        <v>2</v>
      </c>
      <c r="E16" s="139">
        <v>0</v>
      </c>
      <c r="F16" s="55">
        <f t="shared" si="0"/>
        <v>3</v>
      </c>
      <c r="G16" s="55">
        <f t="shared" si="1"/>
        <v>6</v>
      </c>
      <c r="H16" s="56">
        <f t="shared" si="2"/>
        <v>0</v>
      </c>
      <c r="I16" s="57">
        <f t="shared" si="3"/>
        <v>0.5</v>
      </c>
      <c r="J16" s="56">
        <f>((E16/D16)*(D16/C16)*(C16/B16))^(1/3)</f>
        <v>0</v>
      </c>
      <c r="K16" s="56">
        <f t="shared" si="4"/>
        <v>0.23305457683800562</v>
      </c>
      <c r="L16" s="56">
        <f t="shared" si="5"/>
        <v>0</v>
      </c>
      <c r="M16" s="57">
        <f t="shared" si="6"/>
        <v>1</v>
      </c>
      <c r="N16" s="49">
        <f t="shared" si="7"/>
        <v>0.8</v>
      </c>
    </row>
    <row r="17" spans="1:14" x14ac:dyDescent="0.25">
      <c r="A17" s="12" t="s">
        <v>13</v>
      </c>
      <c r="B17" s="139">
        <v>0</v>
      </c>
      <c r="C17" s="139">
        <v>0</v>
      </c>
      <c r="D17" s="139">
        <v>0</v>
      </c>
      <c r="E17" s="139">
        <v>0</v>
      </c>
      <c r="F17" s="55">
        <f t="shared" si="0"/>
        <v>0</v>
      </c>
      <c r="G17" s="55">
        <f t="shared" si="1"/>
        <v>6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4"/>
        <v>0.23305457683800562</v>
      </c>
      <c r="L17" s="56">
        <f t="shared" si="5"/>
        <v>0</v>
      </c>
      <c r="M17" s="57">
        <f t="shared" si="6"/>
        <v>1</v>
      </c>
      <c r="N17" s="49">
        <f t="shared" si="7"/>
        <v>1</v>
      </c>
    </row>
    <row r="18" spans="1:14" ht="14.25" customHeight="1" x14ac:dyDescent="0.25">
      <c r="A18" s="12" t="s">
        <v>14</v>
      </c>
      <c r="B18" s="139">
        <v>4.0999999999999996</v>
      </c>
      <c r="C18" s="139">
        <v>1.4</v>
      </c>
      <c r="D18" s="139">
        <v>1</v>
      </c>
      <c r="E18" s="139">
        <v>0</v>
      </c>
      <c r="F18" s="55">
        <f t="shared" si="0"/>
        <v>0.79999999999999993</v>
      </c>
      <c r="G18" s="55">
        <f t="shared" si="1"/>
        <v>6</v>
      </c>
      <c r="H18" s="56">
        <f t="shared" si="2"/>
        <v>0</v>
      </c>
      <c r="I18" s="57">
        <f t="shared" si="3"/>
        <v>0.8666666666666667</v>
      </c>
      <c r="J18" s="56">
        <f>((E18/D18)*(D18/C18)*(C18/B18))^(1/3)</f>
        <v>0</v>
      </c>
      <c r="K18" s="56">
        <f t="shared" si="4"/>
        <v>0.23305457683800562</v>
      </c>
      <c r="L18" s="56">
        <f t="shared" si="5"/>
        <v>0</v>
      </c>
      <c r="M18" s="57">
        <f t="shared" si="6"/>
        <v>1</v>
      </c>
      <c r="N18" s="49">
        <f t="shared" si="7"/>
        <v>0.94666666666666666</v>
      </c>
    </row>
    <row r="19" spans="1:14" ht="15.75" customHeight="1" x14ac:dyDescent="0.25">
      <c r="A19" s="12" t="s">
        <v>15</v>
      </c>
      <c r="B19" s="139">
        <v>5</v>
      </c>
      <c r="C19" s="139">
        <v>3</v>
      </c>
      <c r="D19" s="139">
        <v>2</v>
      </c>
      <c r="E19" s="139">
        <v>0</v>
      </c>
      <c r="F19" s="55">
        <f t="shared" si="0"/>
        <v>1.6666666666666667</v>
      </c>
      <c r="G19" s="55">
        <f t="shared" si="1"/>
        <v>6</v>
      </c>
      <c r="H19" s="56">
        <f t="shared" si="2"/>
        <v>0</v>
      </c>
      <c r="I19" s="57">
        <f t="shared" si="3"/>
        <v>0.72222222222222221</v>
      </c>
      <c r="J19" s="56">
        <f>((E19/D19)*(D19/C19)*(C19/B19))^(1/3)</f>
        <v>0</v>
      </c>
      <c r="K19" s="56">
        <f t="shared" si="4"/>
        <v>0.23305457683800562</v>
      </c>
      <c r="L19" s="56">
        <f t="shared" si="5"/>
        <v>0</v>
      </c>
      <c r="M19" s="57">
        <f t="shared" si="6"/>
        <v>1</v>
      </c>
      <c r="N19" s="49">
        <f t="shared" si="7"/>
        <v>0.88888888888888884</v>
      </c>
    </row>
  </sheetData>
  <autoFilter ref="A2:E18" xr:uid="{00000000-0009-0000-0000-000011000000}">
    <sortState xmlns:xlrd2="http://schemas.microsoft.com/office/spreadsheetml/2017/richdata2" ref="A3:J20">
      <sortCondition ref="E3:E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N19"/>
  <sheetViews>
    <sheetView zoomScale="85" zoomScaleNormal="85" workbookViewId="0">
      <selection activeCell="A24" sqref="A24"/>
    </sheetView>
  </sheetViews>
  <sheetFormatPr defaultRowHeight="15" x14ac:dyDescent="0.25"/>
  <cols>
    <col min="1" max="1" width="25.28515625" customWidth="1"/>
    <col min="2" max="2" width="12.7109375" customWidth="1"/>
    <col min="3" max="4" width="9.5703125" bestFit="1" customWidth="1"/>
    <col min="5" max="5" width="10.5703125" bestFit="1" customWidth="1"/>
    <col min="6" max="6" width="13.28515625" customWidth="1"/>
  </cols>
  <sheetData>
    <row r="1" spans="1:14" ht="48" customHeight="1" x14ac:dyDescent="0.25">
      <c r="A1" s="309" t="s">
        <v>54</v>
      </c>
      <c r="B1" s="310"/>
      <c r="C1" s="310"/>
      <c r="D1" s="310"/>
      <c r="E1" s="310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3.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87.5</v>
      </c>
      <c r="C3" s="93">
        <v>88</v>
      </c>
      <c r="D3" s="93">
        <v>88</v>
      </c>
      <c r="E3" s="135">
        <v>89</v>
      </c>
      <c r="F3" s="55">
        <f>SUM(C3:E3)/3</f>
        <v>88.333333333333329</v>
      </c>
      <c r="G3" s="55">
        <f>MAX($F$3:$F$19)</f>
        <v>96.666666666666671</v>
      </c>
      <c r="H3" s="55">
        <f>MIN($F$3:$F$19)</f>
        <v>16.483333333333334</v>
      </c>
      <c r="I3" s="57">
        <f>(F3-H3)/(G3-H3)</f>
        <v>0.89607150280606929</v>
      </c>
      <c r="J3" s="56">
        <f>((E3/D3)*(D3/C3)*(C3/B3))^(1/3)</f>
        <v>1.0056819401246142</v>
      </c>
      <c r="K3" s="56">
        <f t="shared" ref="K3:K19" si="0">MAX($J$3:$J$19)</f>
        <v>1.5326188647871062</v>
      </c>
      <c r="L3" s="56">
        <f t="shared" ref="L3:L19" si="1">MIN($J$3:$J$19)</f>
        <v>0.56766545844633876</v>
      </c>
      <c r="M3" s="57">
        <f t="shared" ref="M3:M19" si="2">(J3-L3)/(K3-L3)</f>
        <v>0.45392500694856619</v>
      </c>
      <c r="N3" s="49">
        <f>0.6*M3+0.4*I3</f>
        <v>0.63078360529156741</v>
      </c>
    </row>
    <row r="4" spans="1:14" x14ac:dyDescent="0.25">
      <c r="A4" s="12" t="s">
        <v>1</v>
      </c>
      <c r="B4" s="135">
        <v>82</v>
      </c>
      <c r="C4" s="93">
        <v>84</v>
      </c>
      <c r="D4" s="93">
        <v>86</v>
      </c>
      <c r="E4" s="135">
        <v>15</v>
      </c>
      <c r="F4" s="55">
        <f t="shared" ref="F4:F19" si="3">SUM(C4:E4)/3</f>
        <v>61.666666666666664</v>
      </c>
      <c r="G4" s="55">
        <f t="shared" ref="G4:G19" si="4">MAX($F$3:$F$19)</f>
        <v>96.666666666666671</v>
      </c>
      <c r="H4" s="55">
        <f t="shared" ref="H4:H19" si="5">MIN($F$3:$F$19)</f>
        <v>16.483333333333334</v>
      </c>
      <c r="I4" s="57">
        <f t="shared" ref="I4:I19" si="6">(F4-H4)/(G4-H4)</f>
        <v>0.56350031178549154</v>
      </c>
      <c r="J4" s="56">
        <f t="shared" ref="J4:J19" si="7">((E4/D4)*(D4/C4)*(C4/B4))^(1/3)</f>
        <v>0.56766545844633876</v>
      </c>
      <c r="K4" s="56">
        <f t="shared" si="0"/>
        <v>1.5326188647871062</v>
      </c>
      <c r="L4" s="56">
        <f t="shared" si="1"/>
        <v>0.56766545844633876</v>
      </c>
      <c r="M4" s="57">
        <f t="shared" si="2"/>
        <v>0</v>
      </c>
      <c r="N4" s="49">
        <f>0.6*M4+0.4*I4</f>
        <v>0.22540012471419663</v>
      </c>
    </row>
    <row r="5" spans="1:14" x14ac:dyDescent="0.25">
      <c r="A5" s="12" t="s">
        <v>2</v>
      </c>
      <c r="B5" s="135">
        <v>69</v>
      </c>
      <c r="C5" s="93">
        <v>69</v>
      </c>
      <c r="D5" s="93">
        <v>70</v>
      </c>
      <c r="E5" s="135">
        <v>85</v>
      </c>
      <c r="F5" s="55">
        <f t="shared" si="3"/>
        <v>74.666666666666671</v>
      </c>
      <c r="G5" s="55">
        <f t="shared" si="4"/>
        <v>96.666666666666671</v>
      </c>
      <c r="H5" s="55">
        <f t="shared" si="5"/>
        <v>16.483333333333334</v>
      </c>
      <c r="I5" s="57">
        <f t="shared" si="6"/>
        <v>0.72562876740802329</v>
      </c>
      <c r="J5" s="56">
        <f t="shared" si="7"/>
        <v>1.07198805225039</v>
      </c>
      <c r="K5" s="56">
        <f t="shared" si="0"/>
        <v>1.5326188647871062</v>
      </c>
      <c r="L5" s="56">
        <f t="shared" si="1"/>
        <v>0.56766545844633876</v>
      </c>
      <c r="M5" s="57">
        <f t="shared" si="2"/>
        <v>0.52263932174353378</v>
      </c>
      <c r="N5" s="49">
        <f>0.6*M5+0.4*I5</f>
        <v>0.60383510000932961</v>
      </c>
    </row>
    <row r="6" spans="1:14" x14ac:dyDescent="0.25">
      <c r="A6" s="12" t="s">
        <v>3</v>
      </c>
      <c r="B6" s="135">
        <v>79</v>
      </c>
      <c r="C6" s="93">
        <v>81</v>
      </c>
      <c r="D6" s="93">
        <v>83.3</v>
      </c>
      <c r="E6" s="135">
        <v>84</v>
      </c>
      <c r="F6" s="55">
        <f t="shared" si="3"/>
        <v>82.766666666666666</v>
      </c>
      <c r="G6" s="55">
        <f t="shared" si="4"/>
        <v>96.666666666666671</v>
      </c>
      <c r="H6" s="55">
        <f t="shared" si="5"/>
        <v>16.483333333333334</v>
      </c>
      <c r="I6" s="57">
        <f t="shared" si="6"/>
        <v>0.82664726668052368</v>
      </c>
      <c r="J6" s="56">
        <f t="shared" si="7"/>
        <v>1.0206669799005184</v>
      </c>
      <c r="K6" s="56">
        <f t="shared" si="0"/>
        <v>1.5326188647871062</v>
      </c>
      <c r="L6" s="56">
        <f t="shared" si="1"/>
        <v>0.56766545844633876</v>
      </c>
      <c r="M6" s="57">
        <f t="shared" si="2"/>
        <v>0.46945429538615968</v>
      </c>
      <c r="N6" s="49">
        <f t="shared" ref="N6:N18" si="8">0.6*M6+0.4*I6</f>
        <v>0.61233148390390535</v>
      </c>
    </row>
    <row r="7" spans="1:14" x14ac:dyDescent="0.25">
      <c r="A7" s="12" t="s">
        <v>17</v>
      </c>
      <c r="B7" s="135">
        <v>97</v>
      </c>
      <c r="C7" s="93">
        <v>97</v>
      </c>
      <c r="D7" s="93">
        <v>83</v>
      </c>
      <c r="E7" s="135">
        <v>90</v>
      </c>
      <c r="F7" s="55">
        <f t="shared" si="3"/>
        <v>90</v>
      </c>
      <c r="G7" s="55">
        <f t="shared" si="4"/>
        <v>96.666666666666671</v>
      </c>
      <c r="H7" s="55">
        <f t="shared" si="5"/>
        <v>16.483333333333334</v>
      </c>
      <c r="I7" s="57">
        <f t="shared" si="6"/>
        <v>0.91685720224485545</v>
      </c>
      <c r="J7" s="56">
        <f t="shared" si="7"/>
        <v>0.97534199759509177</v>
      </c>
      <c r="K7" s="56">
        <f t="shared" si="0"/>
        <v>1.5326188647871062</v>
      </c>
      <c r="L7" s="56">
        <f t="shared" si="1"/>
        <v>0.56766545844633876</v>
      </c>
      <c r="M7" s="57">
        <f t="shared" si="2"/>
        <v>0.42248313386935132</v>
      </c>
      <c r="N7" s="49">
        <f t="shared" si="8"/>
        <v>0.62023276121955306</v>
      </c>
    </row>
    <row r="8" spans="1:14" x14ac:dyDescent="0.25">
      <c r="A8" s="12" t="s">
        <v>4</v>
      </c>
      <c r="B8" s="135">
        <v>60</v>
      </c>
      <c r="C8" s="93">
        <v>65.5</v>
      </c>
      <c r="D8" s="93">
        <v>71</v>
      </c>
      <c r="E8" s="135">
        <v>85</v>
      </c>
      <c r="F8" s="55">
        <f t="shared" si="3"/>
        <v>73.833333333333329</v>
      </c>
      <c r="G8" s="55">
        <f t="shared" si="4"/>
        <v>96.666666666666671</v>
      </c>
      <c r="H8" s="55">
        <f t="shared" si="5"/>
        <v>16.483333333333334</v>
      </c>
      <c r="I8" s="57">
        <f t="shared" si="6"/>
        <v>0.71523591768863015</v>
      </c>
      <c r="J8" s="56">
        <f t="shared" si="7"/>
        <v>1.1231106834675555</v>
      </c>
      <c r="K8" s="56">
        <f t="shared" si="0"/>
        <v>1.5326188647871062</v>
      </c>
      <c r="L8" s="56">
        <f t="shared" si="1"/>
        <v>0.56766545844633876</v>
      </c>
      <c r="M8" s="57">
        <f t="shared" si="2"/>
        <v>0.57561869969197732</v>
      </c>
      <c r="N8" s="49">
        <f>0.6*M8+0.4*I8</f>
        <v>0.63146558689063848</v>
      </c>
    </row>
    <row r="9" spans="1:14" x14ac:dyDescent="0.25">
      <c r="A9" s="12" t="s">
        <v>5</v>
      </c>
      <c r="B9" s="135">
        <v>68</v>
      </c>
      <c r="C9" s="93">
        <v>68</v>
      </c>
      <c r="D9" s="93">
        <v>86</v>
      </c>
      <c r="E9" s="135">
        <v>87.5</v>
      </c>
      <c r="F9" s="55">
        <f t="shared" si="3"/>
        <v>80.5</v>
      </c>
      <c r="G9" s="55">
        <f t="shared" si="4"/>
        <v>96.666666666666671</v>
      </c>
      <c r="H9" s="55">
        <f t="shared" si="5"/>
        <v>16.483333333333334</v>
      </c>
      <c r="I9" s="57">
        <f t="shared" si="6"/>
        <v>0.79837871544377459</v>
      </c>
      <c r="J9" s="56">
        <f t="shared" si="7"/>
        <v>1.0876764199472782</v>
      </c>
      <c r="K9" s="56">
        <f t="shared" si="0"/>
        <v>1.5326188647871062</v>
      </c>
      <c r="L9" s="56">
        <f t="shared" si="1"/>
        <v>0.56766545844633876</v>
      </c>
      <c r="M9" s="57">
        <f t="shared" si="2"/>
        <v>0.53889748259751802</v>
      </c>
      <c r="N9" s="49">
        <f t="shared" si="8"/>
        <v>0.64268997573602071</v>
      </c>
    </row>
    <row r="10" spans="1:14" x14ac:dyDescent="0.25">
      <c r="A10" s="12" t="s">
        <v>6</v>
      </c>
      <c r="B10" s="135">
        <v>6</v>
      </c>
      <c r="C10" s="93">
        <v>6.25</v>
      </c>
      <c r="D10" s="93">
        <v>21.6</v>
      </c>
      <c r="E10" s="135">
        <v>21.6</v>
      </c>
      <c r="F10" s="55">
        <f t="shared" si="3"/>
        <v>16.483333333333334</v>
      </c>
      <c r="G10" s="55">
        <f t="shared" si="4"/>
        <v>96.666666666666671</v>
      </c>
      <c r="H10" s="55">
        <f t="shared" si="5"/>
        <v>16.483333333333334</v>
      </c>
      <c r="I10" s="57">
        <f t="shared" si="6"/>
        <v>0</v>
      </c>
      <c r="J10" s="56">
        <f t="shared" si="7"/>
        <v>1.5326188647871062</v>
      </c>
      <c r="K10" s="56">
        <f t="shared" si="0"/>
        <v>1.5326188647871062</v>
      </c>
      <c r="L10" s="56">
        <f t="shared" si="1"/>
        <v>0.56766545844633876</v>
      </c>
      <c r="M10" s="57">
        <f t="shared" si="2"/>
        <v>1</v>
      </c>
      <c r="N10" s="49">
        <f t="shared" si="8"/>
        <v>0.6</v>
      </c>
    </row>
    <row r="11" spans="1:14" x14ac:dyDescent="0.25">
      <c r="A11" s="12" t="s">
        <v>7</v>
      </c>
      <c r="B11" s="135">
        <v>80.3</v>
      </c>
      <c r="C11" s="93">
        <v>80.3</v>
      </c>
      <c r="D11" s="93">
        <v>81.33</v>
      </c>
      <c r="E11" s="135">
        <v>81.33</v>
      </c>
      <c r="F11" s="55">
        <f t="shared" si="3"/>
        <v>80.986666666666665</v>
      </c>
      <c r="G11" s="55">
        <f t="shared" si="4"/>
        <v>96.666666666666671</v>
      </c>
      <c r="H11" s="55">
        <f t="shared" si="5"/>
        <v>16.483333333333334</v>
      </c>
      <c r="I11" s="57">
        <f t="shared" si="6"/>
        <v>0.80444813967990014</v>
      </c>
      <c r="J11" s="56">
        <f t="shared" si="7"/>
        <v>1.0042574811729104</v>
      </c>
      <c r="K11" s="56">
        <f t="shared" si="0"/>
        <v>1.5326188647871062</v>
      </c>
      <c r="L11" s="56">
        <f t="shared" si="1"/>
        <v>0.56766545844633876</v>
      </c>
      <c r="M11" s="57">
        <f t="shared" si="2"/>
        <v>0.45244881240658763</v>
      </c>
      <c r="N11" s="49">
        <f t="shared" si="8"/>
        <v>0.5932485433159127</v>
      </c>
    </row>
    <row r="12" spans="1:14" x14ac:dyDescent="0.25">
      <c r="A12" s="12" t="s">
        <v>8</v>
      </c>
      <c r="B12" s="135">
        <v>74</v>
      </c>
      <c r="C12" s="93">
        <v>78</v>
      </c>
      <c r="D12" s="93">
        <v>84</v>
      </c>
      <c r="E12" s="135">
        <v>84</v>
      </c>
      <c r="F12" s="55">
        <f t="shared" si="3"/>
        <v>82</v>
      </c>
      <c r="G12" s="55">
        <f t="shared" si="4"/>
        <v>96.666666666666671</v>
      </c>
      <c r="H12" s="55">
        <f t="shared" si="5"/>
        <v>16.483333333333334</v>
      </c>
      <c r="I12" s="57">
        <f t="shared" si="6"/>
        <v>0.81708584493868208</v>
      </c>
      <c r="J12" s="56">
        <f t="shared" si="7"/>
        <v>1.0431558280459219</v>
      </c>
      <c r="K12" s="56">
        <f t="shared" si="0"/>
        <v>1.5326188647871062</v>
      </c>
      <c r="L12" s="56">
        <f t="shared" si="1"/>
        <v>0.56766545844633876</v>
      </c>
      <c r="M12" s="57">
        <f t="shared" si="2"/>
        <v>0.49275992651573336</v>
      </c>
      <c r="N12" s="49">
        <f t="shared" si="8"/>
        <v>0.62249029388491284</v>
      </c>
    </row>
    <row r="13" spans="1:14" x14ac:dyDescent="0.25">
      <c r="A13" s="12" t="s">
        <v>9</v>
      </c>
      <c r="B13" s="136">
        <v>44.8</v>
      </c>
      <c r="C13" s="153">
        <v>46.1</v>
      </c>
      <c r="D13" s="153">
        <v>48.4</v>
      </c>
      <c r="E13" s="136">
        <v>55</v>
      </c>
      <c r="F13" s="55">
        <f t="shared" si="3"/>
        <v>49.833333333333336</v>
      </c>
      <c r="G13" s="55">
        <f t="shared" si="4"/>
        <v>96.666666666666671</v>
      </c>
      <c r="H13" s="55">
        <f t="shared" si="5"/>
        <v>16.483333333333334</v>
      </c>
      <c r="I13" s="57">
        <f t="shared" si="6"/>
        <v>0.41592184577011015</v>
      </c>
      <c r="J13" s="56">
        <f t="shared" si="7"/>
        <v>1.0707667870900783</v>
      </c>
      <c r="K13" s="56">
        <f t="shared" si="0"/>
        <v>1.5326188647871062</v>
      </c>
      <c r="L13" s="56">
        <f t="shared" si="1"/>
        <v>0.56766545844633876</v>
      </c>
      <c r="M13" s="57">
        <f t="shared" si="2"/>
        <v>0.52137370088320345</v>
      </c>
      <c r="N13" s="49">
        <f t="shared" si="8"/>
        <v>0.47919295883796609</v>
      </c>
    </row>
    <row r="14" spans="1:14" x14ac:dyDescent="0.25">
      <c r="A14" s="12" t="s">
        <v>10</v>
      </c>
      <c r="B14" s="135">
        <v>77.5</v>
      </c>
      <c r="C14" s="93">
        <v>77.5</v>
      </c>
      <c r="D14" s="93">
        <v>77.5</v>
      </c>
      <c r="E14" s="135">
        <v>77.8</v>
      </c>
      <c r="F14" s="55">
        <f t="shared" si="3"/>
        <v>77.600000000000009</v>
      </c>
      <c r="G14" s="55">
        <f t="shared" si="4"/>
        <v>96.666666666666671</v>
      </c>
      <c r="H14" s="55">
        <f t="shared" si="5"/>
        <v>16.483333333333334</v>
      </c>
      <c r="I14" s="57">
        <f t="shared" si="6"/>
        <v>0.76221159842028685</v>
      </c>
      <c r="J14" s="56">
        <f t="shared" si="7"/>
        <v>1.0012886612195688</v>
      </c>
      <c r="K14" s="56">
        <f t="shared" si="0"/>
        <v>1.5326188647871062</v>
      </c>
      <c r="L14" s="56">
        <f t="shared" si="1"/>
        <v>0.56766545844633876</v>
      </c>
      <c r="M14" s="57">
        <f t="shared" si="2"/>
        <v>0.44937216649411843</v>
      </c>
      <c r="N14" s="49">
        <f t="shared" si="8"/>
        <v>0.57450793926458577</v>
      </c>
    </row>
    <row r="15" spans="1:14" x14ac:dyDescent="0.25">
      <c r="A15" s="12" t="s">
        <v>11</v>
      </c>
      <c r="B15" s="135">
        <v>95</v>
      </c>
      <c r="C15" s="93">
        <v>95</v>
      </c>
      <c r="D15" s="93">
        <v>97</v>
      </c>
      <c r="E15" s="135">
        <v>98</v>
      </c>
      <c r="F15" s="55">
        <f t="shared" si="3"/>
        <v>96.666666666666671</v>
      </c>
      <c r="G15" s="55">
        <f t="shared" si="4"/>
        <v>96.666666666666671</v>
      </c>
      <c r="H15" s="55">
        <f t="shared" si="5"/>
        <v>16.483333333333334</v>
      </c>
      <c r="I15" s="57">
        <f t="shared" si="6"/>
        <v>1</v>
      </c>
      <c r="J15" s="56">
        <f t="shared" si="7"/>
        <v>1.0104174163837816</v>
      </c>
      <c r="K15" s="56">
        <f t="shared" si="0"/>
        <v>1.5326188647871062</v>
      </c>
      <c r="L15" s="56">
        <f t="shared" si="1"/>
        <v>0.56766545844633876</v>
      </c>
      <c r="M15" s="57">
        <f t="shared" si="2"/>
        <v>0.45883247318273901</v>
      </c>
      <c r="N15" s="49">
        <f t="shared" si="8"/>
        <v>0.67529948390964334</v>
      </c>
    </row>
    <row r="16" spans="1:14" x14ac:dyDescent="0.25">
      <c r="A16" s="12" t="s">
        <v>12</v>
      </c>
      <c r="B16" s="135">
        <v>83</v>
      </c>
      <c r="C16" s="93">
        <v>83.8</v>
      </c>
      <c r="D16" s="93">
        <v>84</v>
      </c>
      <c r="E16" s="135">
        <v>84</v>
      </c>
      <c r="F16" s="55">
        <f t="shared" si="3"/>
        <v>83.933333333333337</v>
      </c>
      <c r="G16" s="55">
        <f t="shared" si="4"/>
        <v>96.666666666666671</v>
      </c>
      <c r="H16" s="55">
        <f t="shared" si="5"/>
        <v>16.483333333333334</v>
      </c>
      <c r="I16" s="57">
        <f t="shared" si="6"/>
        <v>0.84119725628767406</v>
      </c>
      <c r="J16" s="56">
        <f t="shared" si="7"/>
        <v>1.0040000425823528</v>
      </c>
      <c r="K16" s="56">
        <f t="shared" si="0"/>
        <v>1.5326188647871062</v>
      </c>
      <c r="L16" s="56">
        <f t="shared" si="1"/>
        <v>0.56766545844633876</v>
      </c>
      <c r="M16" s="57">
        <f t="shared" si="2"/>
        <v>0.45218202378356609</v>
      </c>
      <c r="N16" s="49">
        <f t="shared" si="8"/>
        <v>0.60778811678520928</v>
      </c>
    </row>
    <row r="17" spans="1:14" x14ac:dyDescent="0.25">
      <c r="A17" s="12" t="s">
        <v>13</v>
      </c>
      <c r="B17" s="135">
        <v>70</v>
      </c>
      <c r="C17" s="93">
        <v>80</v>
      </c>
      <c r="D17" s="93">
        <v>80</v>
      </c>
      <c r="E17" s="135">
        <v>85</v>
      </c>
      <c r="F17" s="55">
        <f t="shared" si="3"/>
        <v>81.666666666666671</v>
      </c>
      <c r="G17" s="55">
        <f t="shared" si="4"/>
        <v>96.666666666666671</v>
      </c>
      <c r="H17" s="55">
        <f t="shared" si="5"/>
        <v>16.483333333333334</v>
      </c>
      <c r="I17" s="57">
        <f t="shared" si="6"/>
        <v>0.81292870505092496</v>
      </c>
      <c r="J17" s="56">
        <f t="shared" si="7"/>
        <v>1.0668588443421818</v>
      </c>
      <c r="K17" s="56">
        <f t="shared" si="0"/>
        <v>1.5326188647871062</v>
      </c>
      <c r="L17" s="56">
        <f t="shared" si="1"/>
        <v>0.56766545844633876</v>
      </c>
      <c r="M17" s="57">
        <f t="shared" si="2"/>
        <v>0.51732382373657937</v>
      </c>
      <c r="N17" s="49">
        <f t="shared" si="8"/>
        <v>0.63556577626231758</v>
      </c>
    </row>
    <row r="18" spans="1:14" x14ac:dyDescent="0.25">
      <c r="A18" s="12" t="s">
        <v>14</v>
      </c>
      <c r="B18" s="135">
        <v>70</v>
      </c>
      <c r="C18" s="93">
        <v>71.400000000000006</v>
      </c>
      <c r="D18" s="93">
        <v>72</v>
      </c>
      <c r="E18" s="135">
        <v>56.2</v>
      </c>
      <c r="F18" s="55">
        <f t="shared" si="3"/>
        <v>66.533333333333346</v>
      </c>
      <c r="G18" s="55">
        <f t="shared" si="4"/>
        <v>96.666666666666671</v>
      </c>
      <c r="H18" s="55">
        <f t="shared" si="5"/>
        <v>16.483333333333334</v>
      </c>
      <c r="I18" s="57">
        <f t="shared" si="6"/>
        <v>0.62419455414674718</v>
      </c>
      <c r="J18" s="56">
        <f t="shared" si="7"/>
        <v>0.92942159388214551</v>
      </c>
      <c r="K18" s="56">
        <f t="shared" si="0"/>
        <v>1.5326188647871062</v>
      </c>
      <c r="L18" s="56">
        <f t="shared" si="1"/>
        <v>0.56766545844633876</v>
      </c>
      <c r="M18" s="57">
        <f t="shared" si="2"/>
        <v>0.37489492555670068</v>
      </c>
      <c r="N18" s="49">
        <f t="shared" si="8"/>
        <v>0.47461477699271926</v>
      </c>
    </row>
    <row r="19" spans="1:14" ht="18.75" customHeight="1" x14ac:dyDescent="0.25">
      <c r="A19" s="12" t="s">
        <v>15</v>
      </c>
      <c r="B19" s="135">
        <v>89</v>
      </c>
      <c r="C19" s="93">
        <v>93</v>
      </c>
      <c r="D19" s="93">
        <v>95</v>
      </c>
      <c r="E19" s="135">
        <v>95</v>
      </c>
      <c r="F19" s="55">
        <f t="shared" si="3"/>
        <v>94.333333333333329</v>
      </c>
      <c r="G19" s="55">
        <f t="shared" si="4"/>
        <v>96.666666666666671</v>
      </c>
      <c r="H19" s="55">
        <f t="shared" si="5"/>
        <v>16.483333333333334</v>
      </c>
      <c r="I19" s="57">
        <f t="shared" si="6"/>
        <v>0.97090002078569937</v>
      </c>
      <c r="J19" s="56">
        <f t="shared" si="7"/>
        <v>1.0219850266254848</v>
      </c>
      <c r="K19" s="56">
        <f t="shared" si="0"/>
        <v>1.5326188647871062</v>
      </c>
      <c r="L19" s="56">
        <f t="shared" si="1"/>
        <v>0.56766545844633876</v>
      </c>
      <c r="M19" s="57">
        <f t="shared" si="2"/>
        <v>0.47082021286601472</v>
      </c>
      <c r="N19" s="49">
        <f>0.6*M19+0.4*I19</f>
        <v>0.6708521360338886</v>
      </c>
    </row>
  </sheetData>
  <autoFilter ref="A2:E18" xr:uid="{00000000-0009-0000-0000-000012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N19"/>
  <sheetViews>
    <sheetView zoomScale="70" zoomScaleNormal="70" workbookViewId="0">
      <selection activeCell="C26" sqref="C26"/>
    </sheetView>
  </sheetViews>
  <sheetFormatPr defaultRowHeight="15" x14ac:dyDescent="0.25"/>
  <cols>
    <col min="1" max="1" width="28.140625" customWidth="1"/>
    <col min="2" max="2" width="13.85546875" customWidth="1"/>
    <col min="3" max="3" width="10.7109375" bestFit="1" customWidth="1"/>
    <col min="4" max="5" width="10.140625" bestFit="1" customWidth="1"/>
    <col min="6" max="6" width="10.85546875" customWidth="1"/>
  </cols>
  <sheetData>
    <row r="1" spans="1:14" ht="60" customHeight="1" x14ac:dyDescent="0.25">
      <c r="A1" s="292" t="s">
        <v>55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8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9">
        <v>0</v>
      </c>
      <c r="C3" s="139">
        <v>0</v>
      </c>
      <c r="D3" s="139">
        <v>0</v>
      </c>
      <c r="E3" s="139">
        <v>0</v>
      </c>
      <c r="F3" s="55">
        <f t="shared" ref="F3:F19" si="0">SUM(C3:E3)/3</f>
        <v>0</v>
      </c>
      <c r="G3" s="55">
        <f t="shared" ref="G3:G19" si="1">MAX($F$3:$F$19)</f>
        <v>45.733333333333327</v>
      </c>
      <c r="H3" s="56">
        <f t="shared" ref="H3:H19" si="2">MIN($F$3:$F$19)</f>
        <v>0</v>
      </c>
      <c r="I3" s="57">
        <f t="shared" ref="I3:I19" si="3">(G3-F3)/(G3-H3)</f>
        <v>1</v>
      </c>
      <c r="J3" s="56">
        <v>0</v>
      </c>
      <c r="K3" s="56">
        <f t="shared" ref="K3:K19" si="4">MAX($J$3:$J$19)</f>
        <v>1.2110097893022209</v>
      </c>
      <c r="L3" s="56">
        <f t="shared" ref="L3:L19" si="5">MIN($J$3:$J$19)</f>
        <v>0</v>
      </c>
      <c r="M3" s="57">
        <f t="shared" ref="M3:M19" si="6">(K3-J3)/(K3-L3)</f>
        <v>1</v>
      </c>
      <c r="N3" s="49">
        <f t="shared" ref="N3:N19" si="7">0.6*M3+0.4*I3</f>
        <v>1</v>
      </c>
    </row>
    <row r="4" spans="1:14" x14ac:dyDescent="0.25">
      <c r="A4" s="12" t="s">
        <v>1</v>
      </c>
      <c r="B4" s="139">
        <v>24</v>
      </c>
      <c r="C4" s="139">
        <v>21</v>
      </c>
      <c r="D4" s="139">
        <v>12</v>
      </c>
      <c r="E4" s="139">
        <v>38</v>
      </c>
      <c r="F4" s="55">
        <f t="shared" si="0"/>
        <v>23.666666666666668</v>
      </c>
      <c r="G4" s="55">
        <f t="shared" si="1"/>
        <v>45.733333333333327</v>
      </c>
      <c r="H4" s="56">
        <f t="shared" si="2"/>
        <v>0</v>
      </c>
      <c r="I4" s="57">
        <f t="shared" si="3"/>
        <v>0.48250728862973752</v>
      </c>
      <c r="J4" s="56">
        <f t="shared" ref="J4:J18" si="8">((E4/D4)*(D4/C4)*(C4/B4))^(1/3)</f>
        <v>1.1655317761968114</v>
      </c>
      <c r="K4" s="56">
        <f t="shared" si="4"/>
        <v>1.2110097893022209</v>
      </c>
      <c r="L4" s="56">
        <f t="shared" si="5"/>
        <v>0</v>
      </c>
      <c r="M4" s="57">
        <f t="shared" si="6"/>
        <v>3.7553794781141951E-2</v>
      </c>
      <c r="N4" s="49">
        <f t="shared" si="7"/>
        <v>0.21553519232058019</v>
      </c>
    </row>
    <row r="5" spans="1:14" x14ac:dyDescent="0.25">
      <c r="A5" s="12" t="s">
        <v>2</v>
      </c>
      <c r="B5" s="139">
        <v>10</v>
      </c>
      <c r="C5" s="139">
        <v>10.7</v>
      </c>
      <c r="D5" s="139">
        <v>0</v>
      </c>
      <c r="E5" s="139">
        <v>14.3</v>
      </c>
      <c r="F5" s="55">
        <f t="shared" si="0"/>
        <v>8.3333333333333339</v>
      </c>
      <c r="G5" s="55">
        <f t="shared" si="1"/>
        <v>45.733333333333327</v>
      </c>
      <c r="H5" s="56">
        <f t="shared" si="2"/>
        <v>0</v>
      </c>
      <c r="I5" s="57">
        <f t="shared" si="3"/>
        <v>0.81778425655976672</v>
      </c>
      <c r="J5" s="56">
        <f>((E5/C5)*(C5/B5))^(1/3)</f>
        <v>1.1266231713345758</v>
      </c>
      <c r="K5" s="56">
        <f t="shared" si="4"/>
        <v>1.2110097893022209</v>
      </c>
      <c r="L5" s="56">
        <f t="shared" si="5"/>
        <v>0</v>
      </c>
      <c r="M5" s="57">
        <f t="shared" si="6"/>
        <v>6.9682853692098035E-2</v>
      </c>
      <c r="N5" s="49">
        <f t="shared" si="7"/>
        <v>0.36892341483916552</v>
      </c>
    </row>
    <row r="6" spans="1:14" x14ac:dyDescent="0.25">
      <c r="A6" s="12" t="s">
        <v>3</v>
      </c>
      <c r="B6" s="139">
        <v>31</v>
      </c>
      <c r="C6" s="139">
        <v>30</v>
      </c>
      <c r="D6" s="139">
        <v>29</v>
      </c>
      <c r="E6" s="139">
        <v>17</v>
      </c>
      <c r="F6" s="55">
        <f t="shared" si="0"/>
        <v>25.333333333333332</v>
      </c>
      <c r="G6" s="55">
        <f t="shared" si="1"/>
        <v>45.733333333333327</v>
      </c>
      <c r="H6" s="56">
        <f t="shared" si="2"/>
        <v>0</v>
      </c>
      <c r="I6" s="57">
        <f t="shared" si="3"/>
        <v>0.44606413994169092</v>
      </c>
      <c r="J6" s="56">
        <f t="shared" si="8"/>
        <v>0.81851958587089191</v>
      </c>
      <c r="K6" s="56">
        <f t="shared" si="4"/>
        <v>1.2110097893022209</v>
      </c>
      <c r="L6" s="56">
        <f t="shared" si="5"/>
        <v>0</v>
      </c>
      <c r="M6" s="57">
        <f t="shared" si="6"/>
        <v>0.32410159430460123</v>
      </c>
      <c r="N6" s="49">
        <f t="shared" si="7"/>
        <v>0.37288661255943711</v>
      </c>
    </row>
    <row r="7" spans="1:14" x14ac:dyDescent="0.25">
      <c r="A7" s="12" t="s">
        <v>17</v>
      </c>
      <c r="B7" s="139">
        <v>3</v>
      </c>
      <c r="C7" s="139">
        <v>3</v>
      </c>
      <c r="D7" s="139">
        <v>1.8</v>
      </c>
      <c r="E7" s="139">
        <v>1.6</v>
      </c>
      <c r="F7" s="55">
        <f t="shared" si="0"/>
        <v>2.1333333333333333</v>
      </c>
      <c r="G7" s="55">
        <f t="shared" si="1"/>
        <v>45.733333333333327</v>
      </c>
      <c r="H7" s="56">
        <f t="shared" si="2"/>
        <v>0</v>
      </c>
      <c r="I7" s="57">
        <f t="shared" si="3"/>
        <v>0.95335276967930027</v>
      </c>
      <c r="J7" s="56">
        <f t="shared" si="8"/>
        <v>0.81096026607645333</v>
      </c>
      <c r="K7" s="56">
        <f t="shared" si="4"/>
        <v>1.2110097893022209</v>
      </c>
      <c r="L7" s="56">
        <f t="shared" si="5"/>
        <v>0</v>
      </c>
      <c r="M7" s="57">
        <f t="shared" si="6"/>
        <v>0.33034375672245769</v>
      </c>
      <c r="N7" s="49">
        <f t="shared" si="7"/>
        <v>0.57954736190519474</v>
      </c>
    </row>
    <row r="8" spans="1:14" x14ac:dyDescent="0.25">
      <c r="A8" s="12" t="s">
        <v>4</v>
      </c>
      <c r="B8" s="139">
        <v>25.5</v>
      </c>
      <c r="C8" s="139">
        <v>23.8</v>
      </c>
      <c r="D8" s="139">
        <v>40</v>
      </c>
      <c r="E8" s="139">
        <v>31.7</v>
      </c>
      <c r="F8" s="55">
        <f t="shared" si="0"/>
        <v>31.833333333333332</v>
      </c>
      <c r="G8" s="55">
        <f t="shared" si="1"/>
        <v>45.733333333333327</v>
      </c>
      <c r="H8" s="56">
        <f t="shared" si="2"/>
        <v>0</v>
      </c>
      <c r="I8" s="57">
        <f t="shared" si="3"/>
        <v>0.30393586005830897</v>
      </c>
      <c r="J8" s="56">
        <f t="shared" si="8"/>
        <v>1.0752423480728694</v>
      </c>
      <c r="K8" s="56">
        <f t="shared" si="4"/>
        <v>1.2110097893022209</v>
      </c>
      <c r="L8" s="56">
        <f t="shared" si="5"/>
        <v>0</v>
      </c>
      <c r="M8" s="57">
        <f t="shared" si="6"/>
        <v>0.11211093620273717</v>
      </c>
      <c r="N8" s="49">
        <f t="shared" si="7"/>
        <v>0.1888409057449659</v>
      </c>
    </row>
    <row r="9" spans="1:14" x14ac:dyDescent="0.25">
      <c r="A9" s="12" t="s">
        <v>5</v>
      </c>
      <c r="B9" s="139">
        <v>14.3</v>
      </c>
      <c r="C9" s="139">
        <v>14.3</v>
      </c>
      <c r="D9" s="139">
        <v>12.5</v>
      </c>
      <c r="E9" s="139">
        <v>0</v>
      </c>
      <c r="F9" s="55">
        <f t="shared" si="0"/>
        <v>8.9333333333333336</v>
      </c>
      <c r="G9" s="55">
        <f t="shared" si="1"/>
        <v>45.733333333333327</v>
      </c>
      <c r="H9" s="56">
        <f t="shared" si="2"/>
        <v>0</v>
      </c>
      <c r="I9" s="57">
        <f t="shared" si="3"/>
        <v>0.80466472303207004</v>
      </c>
      <c r="J9" s="56">
        <f t="shared" si="8"/>
        <v>0</v>
      </c>
      <c r="K9" s="56">
        <f t="shared" si="4"/>
        <v>1.2110097893022209</v>
      </c>
      <c r="L9" s="56">
        <f t="shared" si="5"/>
        <v>0</v>
      </c>
      <c r="M9" s="57">
        <f t="shared" si="6"/>
        <v>1</v>
      </c>
      <c r="N9" s="49">
        <f t="shared" si="7"/>
        <v>0.92186588921282797</v>
      </c>
    </row>
    <row r="10" spans="1:14" x14ac:dyDescent="0.25">
      <c r="A10" s="12" t="s">
        <v>6</v>
      </c>
      <c r="B10" s="139">
        <v>65</v>
      </c>
      <c r="C10" s="139">
        <v>25</v>
      </c>
      <c r="D10" s="139">
        <v>10.8</v>
      </c>
      <c r="E10" s="139">
        <v>19</v>
      </c>
      <c r="F10" s="55">
        <f t="shared" si="0"/>
        <v>18.266666666666666</v>
      </c>
      <c r="G10" s="55">
        <f t="shared" si="1"/>
        <v>45.733333333333327</v>
      </c>
      <c r="H10" s="56">
        <f t="shared" si="2"/>
        <v>0</v>
      </c>
      <c r="I10" s="57">
        <f t="shared" si="3"/>
        <v>0.6005830903790087</v>
      </c>
      <c r="J10" s="56">
        <f t="shared" si="8"/>
        <v>0.66366168919173762</v>
      </c>
      <c r="K10" s="56">
        <f t="shared" si="4"/>
        <v>1.2110097893022209</v>
      </c>
      <c r="L10" s="56">
        <f t="shared" si="5"/>
        <v>0</v>
      </c>
      <c r="M10" s="57">
        <f t="shared" si="6"/>
        <v>0.45197661071415707</v>
      </c>
      <c r="N10" s="49">
        <f t="shared" si="7"/>
        <v>0.51141920258009776</v>
      </c>
    </row>
    <row r="11" spans="1:14" x14ac:dyDescent="0.25">
      <c r="A11" s="12" t="s">
        <v>7</v>
      </c>
      <c r="B11" s="139">
        <v>30</v>
      </c>
      <c r="C11" s="139">
        <v>30</v>
      </c>
      <c r="D11" s="139">
        <v>25</v>
      </c>
      <c r="E11" s="139">
        <v>0</v>
      </c>
      <c r="F11" s="55">
        <f t="shared" si="0"/>
        <v>18.333333333333332</v>
      </c>
      <c r="G11" s="55">
        <f t="shared" si="1"/>
        <v>45.733333333333327</v>
      </c>
      <c r="H11" s="56">
        <f t="shared" si="2"/>
        <v>0</v>
      </c>
      <c r="I11" s="57">
        <f t="shared" si="3"/>
        <v>0.5991253644314869</v>
      </c>
      <c r="J11" s="56">
        <f t="shared" si="8"/>
        <v>0</v>
      </c>
      <c r="K11" s="56">
        <f t="shared" si="4"/>
        <v>1.2110097893022209</v>
      </c>
      <c r="L11" s="56">
        <f t="shared" si="5"/>
        <v>0</v>
      </c>
      <c r="M11" s="57">
        <f t="shared" si="6"/>
        <v>1</v>
      </c>
      <c r="N11" s="49">
        <f t="shared" si="7"/>
        <v>0.83965014577259478</v>
      </c>
    </row>
    <row r="12" spans="1:14" x14ac:dyDescent="0.25">
      <c r="A12" s="12" t="s">
        <v>8</v>
      </c>
      <c r="B12" s="139">
        <v>26</v>
      </c>
      <c r="C12" s="139">
        <v>22</v>
      </c>
      <c r="D12" s="139">
        <v>22</v>
      </c>
      <c r="E12" s="139">
        <v>22</v>
      </c>
      <c r="F12" s="55">
        <f t="shared" si="0"/>
        <v>22</v>
      </c>
      <c r="G12" s="55">
        <f t="shared" si="1"/>
        <v>45.733333333333327</v>
      </c>
      <c r="H12" s="56">
        <f t="shared" si="2"/>
        <v>0</v>
      </c>
      <c r="I12" s="57">
        <f t="shared" si="3"/>
        <v>0.51895043731778423</v>
      </c>
      <c r="J12" s="56">
        <f t="shared" si="8"/>
        <v>0.94583731622022216</v>
      </c>
      <c r="K12" s="56">
        <f t="shared" si="4"/>
        <v>1.2110097893022209</v>
      </c>
      <c r="L12" s="56">
        <f t="shared" si="5"/>
        <v>0</v>
      </c>
      <c r="M12" s="57">
        <f t="shared" si="6"/>
        <v>0.21896806733064486</v>
      </c>
      <c r="N12" s="49">
        <f t="shared" si="7"/>
        <v>0.3389610153255006</v>
      </c>
    </row>
    <row r="13" spans="1:14" x14ac:dyDescent="0.25">
      <c r="A13" s="12" t="s">
        <v>9</v>
      </c>
      <c r="B13" s="152">
        <v>55.7</v>
      </c>
      <c r="C13" s="152">
        <v>53.8</v>
      </c>
      <c r="D13" s="152">
        <v>38.4</v>
      </c>
      <c r="E13" s="152">
        <v>45</v>
      </c>
      <c r="F13" s="55">
        <f t="shared" si="0"/>
        <v>45.733333333333327</v>
      </c>
      <c r="G13" s="55">
        <f t="shared" si="1"/>
        <v>45.733333333333327</v>
      </c>
      <c r="H13" s="56">
        <f t="shared" si="2"/>
        <v>0</v>
      </c>
      <c r="I13" s="57">
        <f t="shared" si="3"/>
        <v>0</v>
      </c>
      <c r="J13" s="56">
        <f t="shared" si="8"/>
        <v>0.9313632688350767</v>
      </c>
      <c r="K13" s="56">
        <f t="shared" si="4"/>
        <v>1.2110097893022209</v>
      </c>
      <c r="L13" s="56">
        <f t="shared" si="5"/>
        <v>0</v>
      </c>
      <c r="M13" s="57">
        <f t="shared" si="6"/>
        <v>0.23092011554115963</v>
      </c>
      <c r="N13" s="49">
        <f t="shared" si="7"/>
        <v>0.13855206932469577</v>
      </c>
    </row>
    <row r="14" spans="1:14" x14ac:dyDescent="0.25">
      <c r="A14" s="12" t="s">
        <v>10</v>
      </c>
      <c r="B14" s="139">
        <v>12.5</v>
      </c>
      <c r="C14" s="139">
        <v>12.5</v>
      </c>
      <c r="D14" s="139">
        <v>12.5</v>
      </c>
      <c r="E14" s="139">
        <v>22.2</v>
      </c>
      <c r="F14" s="55">
        <f t="shared" si="0"/>
        <v>15.733333333333334</v>
      </c>
      <c r="G14" s="55">
        <f t="shared" si="1"/>
        <v>45.733333333333327</v>
      </c>
      <c r="H14" s="56">
        <f t="shared" si="2"/>
        <v>0</v>
      </c>
      <c r="I14" s="57">
        <f t="shared" si="3"/>
        <v>0.65597667638483959</v>
      </c>
      <c r="J14" s="56">
        <f t="shared" si="8"/>
        <v>1.2110097893022209</v>
      </c>
      <c r="K14" s="56">
        <f t="shared" si="4"/>
        <v>1.2110097893022209</v>
      </c>
      <c r="L14" s="56">
        <f t="shared" si="5"/>
        <v>0</v>
      </c>
      <c r="M14" s="57">
        <f t="shared" si="6"/>
        <v>0</v>
      </c>
      <c r="N14" s="49">
        <f t="shared" si="7"/>
        <v>0.26239067055393583</v>
      </c>
    </row>
    <row r="15" spans="1:14" x14ac:dyDescent="0.25">
      <c r="A15" s="12" t="s">
        <v>11</v>
      </c>
      <c r="B15" s="139">
        <v>37</v>
      </c>
      <c r="C15" s="139">
        <v>0</v>
      </c>
      <c r="D15" s="139">
        <v>0</v>
      </c>
      <c r="E15" s="139">
        <v>28.2</v>
      </c>
      <c r="F15" s="55">
        <f t="shared" si="0"/>
        <v>9.4</v>
      </c>
      <c r="G15" s="55">
        <f t="shared" si="1"/>
        <v>45.733333333333327</v>
      </c>
      <c r="H15" s="56">
        <f t="shared" si="2"/>
        <v>0</v>
      </c>
      <c r="I15" s="57">
        <f t="shared" si="3"/>
        <v>0.79446064139941697</v>
      </c>
      <c r="J15" s="56">
        <f>((E15/B15))^(1/3)</f>
        <v>0.91344512307256953</v>
      </c>
      <c r="K15" s="56">
        <f t="shared" si="4"/>
        <v>1.2110097893022209</v>
      </c>
      <c r="L15" s="56">
        <f t="shared" si="5"/>
        <v>0</v>
      </c>
      <c r="M15" s="57">
        <f t="shared" si="6"/>
        <v>0.24571615263416408</v>
      </c>
      <c r="N15" s="49">
        <f t="shared" si="7"/>
        <v>0.46521394814026529</v>
      </c>
    </row>
    <row r="16" spans="1:14" x14ac:dyDescent="0.25">
      <c r="A16" s="12" t="s">
        <v>12</v>
      </c>
      <c r="B16" s="139">
        <v>0</v>
      </c>
      <c r="C16" s="139">
        <v>19.399999999999999</v>
      </c>
      <c r="D16" s="139">
        <v>21.2</v>
      </c>
      <c r="E16" s="139">
        <v>21.2</v>
      </c>
      <c r="F16" s="55">
        <f t="shared" si="0"/>
        <v>20.599999999999998</v>
      </c>
      <c r="G16" s="55">
        <f t="shared" si="1"/>
        <v>45.733333333333327</v>
      </c>
      <c r="H16" s="56">
        <f t="shared" si="2"/>
        <v>0</v>
      </c>
      <c r="I16" s="57">
        <f t="shared" si="3"/>
        <v>0.54956268221574345</v>
      </c>
      <c r="J16" s="56">
        <f>((E16/D16)*(D16/C16))^(1/3)</f>
        <v>1.0300177535365265</v>
      </c>
      <c r="K16" s="56">
        <f t="shared" si="4"/>
        <v>1.2110097893022209</v>
      </c>
      <c r="L16" s="56">
        <f t="shared" si="5"/>
        <v>0</v>
      </c>
      <c r="M16" s="57">
        <f t="shared" si="6"/>
        <v>0.14945546878690497</v>
      </c>
      <c r="N16" s="49">
        <f t="shared" si="7"/>
        <v>0.30949835415844035</v>
      </c>
    </row>
    <row r="17" spans="1:14" x14ac:dyDescent="0.25">
      <c r="A17" s="12" t="s">
        <v>13</v>
      </c>
      <c r="B17" s="139">
        <v>50</v>
      </c>
      <c r="C17" s="139">
        <v>25</v>
      </c>
      <c r="D17" s="139">
        <v>25</v>
      </c>
      <c r="E17" s="139">
        <v>25</v>
      </c>
      <c r="F17" s="55">
        <f t="shared" si="0"/>
        <v>25</v>
      </c>
      <c r="G17" s="55">
        <f t="shared" si="1"/>
        <v>45.733333333333327</v>
      </c>
      <c r="H17" s="56">
        <f t="shared" si="2"/>
        <v>0</v>
      </c>
      <c r="I17" s="57">
        <f t="shared" si="3"/>
        <v>0.45335276967930022</v>
      </c>
      <c r="J17" s="56">
        <f t="shared" si="8"/>
        <v>0.79370052598409979</v>
      </c>
      <c r="K17" s="56">
        <f t="shared" si="4"/>
        <v>1.2110097893022209</v>
      </c>
      <c r="L17" s="56">
        <f t="shared" si="5"/>
        <v>0</v>
      </c>
      <c r="M17" s="57">
        <f t="shared" si="6"/>
        <v>0.34459611062151124</v>
      </c>
      <c r="N17" s="49">
        <f t="shared" si="7"/>
        <v>0.3880987742446268</v>
      </c>
    </row>
    <row r="18" spans="1:14" x14ac:dyDescent="0.25">
      <c r="A18" s="12" t="s">
        <v>14</v>
      </c>
      <c r="B18" s="139">
        <v>28.5</v>
      </c>
      <c r="C18" s="139">
        <v>28.5</v>
      </c>
      <c r="D18" s="139">
        <v>28.5</v>
      </c>
      <c r="E18" s="139">
        <v>10.5</v>
      </c>
      <c r="F18" s="55">
        <f t="shared" si="0"/>
        <v>22.5</v>
      </c>
      <c r="G18" s="55">
        <f t="shared" si="1"/>
        <v>45.733333333333327</v>
      </c>
      <c r="H18" s="56">
        <f t="shared" si="2"/>
        <v>0</v>
      </c>
      <c r="I18" s="57">
        <f t="shared" si="3"/>
        <v>0.5080174927113702</v>
      </c>
      <c r="J18" s="56">
        <f t="shared" si="8"/>
        <v>0.71688277650727905</v>
      </c>
      <c r="K18" s="56">
        <f t="shared" si="4"/>
        <v>1.2110097893022209</v>
      </c>
      <c r="L18" s="56">
        <f t="shared" si="5"/>
        <v>0</v>
      </c>
      <c r="M18" s="57">
        <f t="shared" si="6"/>
        <v>0.40802891699137783</v>
      </c>
      <c r="N18" s="49">
        <f t="shared" si="7"/>
        <v>0.44802434727937479</v>
      </c>
    </row>
    <row r="19" spans="1:14" ht="15.75" customHeight="1" x14ac:dyDescent="0.25">
      <c r="A19" s="155" t="s">
        <v>15</v>
      </c>
      <c r="B19" s="154">
        <v>4.3</v>
      </c>
      <c r="C19" s="154">
        <v>4.3</v>
      </c>
      <c r="D19" s="154">
        <v>4.3</v>
      </c>
      <c r="E19" s="154">
        <v>4</v>
      </c>
      <c r="F19" s="55">
        <f t="shared" si="0"/>
        <v>4.2</v>
      </c>
      <c r="G19" s="55">
        <f t="shared" si="1"/>
        <v>45.733333333333327</v>
      </c>
      <c r="H19" s="56">
        <f t="shared" si="2"/>
        <v>0</v>
      </c>
      <c r="I19" s="57">
        <f t="shared" si="3"/>
        <v>0.90816326530612235</v>
      </c>
      <c r="J19" s="56">
        <f>((E19/D19)*(D19/C19)*(C19/B19))^(1/3)</f>
        <v>0.97618136289539448</v>
      </c>
      <c r="K19" s="56">
        <f t="shared" si="4"/>
        <v>1.2110097893022209</v>
      </c>
      <c r="L19" s="56">
        <f t="shared" si="5"/>
        <v>0</v>
      </c>
      <c r="M19" s="57">
        <f t="shared" si="6"/>
        <v>0.19391125363415407</v>
      </c>
      <c r="N19" s="49">
        <f t="shared" si="7"/>
        <v>0.4796120583029414</v>
      </c>
    </row>
  </sheetData>
  <autoFilter ref="A2:E18" xr:uid="{00000000-0009-0000-0000-000013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N19"/>
  <sheetViews>
    <sheetView view="pageBreakPreview" zoomScale="85" zoomScaleNormal="100" zoomScaleSheetLayoutView="85" zoomScalePageLayoutView="110" workbookViewId="0">
      <selection activeCell="S11" sqref="S11"/>
    </sheetView>
  </sheetViews>
  <sheetFormatPr defaultRowHeight="15" x14ac:dyDescent="0.25"/>
  <cols>
    <col min="1" max="1" width="20.7109375" customWidth="1"/>
    <col min="2" max="2" width="9.5703125" bestFit="1" customWidth="1"/>
    <col min="3" max="3" width="9.5703125" customWidth="1"/>
    <col min="4" max="4" width="9.7109375" customWidth="1"/>
    <col min="5" max="5" width="9.5703125" bestFit="1" customWidth="1"/>
    <col min="6" max="6" width="8.7109375" customWidth="1"/>
    <col min="7" max="7" width="8.42578125" customWidth="1"/>
    <col min="8" max="8" width="8.140625" customWidth="1"/>
    <col min="9" max="9" width="8.5703125" customWidth="1"/>
    <col min="10" max="10" width="8.42578125" customWidth="1"/>
    <col min="11" max="11" width="8.140625" customWidth="1"/>
    <col min="12" max="12" width="7.28515625" customWidth="1"/>
    <col min="13" max="13" width="8.5703125" customWidth="1"/>
  </cols>
  <sheetData>
    <row r="1" spans="1:14" ht="90.75" customHeight="1" x14ac:dyDescent="0.25">
      <c r="A1" s="287" t="s">
        <v>41</v>
      </c>
      <c r="B1" s="287"/>
      <c r="C1" s="287"/>
      <c r="D1" s="287"/>
      <c r="E1" s="287"/>
      <c r="F1" s="288" t="s">
        <v>28</v>
      </c>
      <c r="G1" s="288"/>
      <c r="H1" s="288"/>
      <c r="I1" s="108" t="s">
        <v>29</v>
      </c>
      <c r="J1" s="289" t="s">
        <v>30</v>
      </c>
      <c r="K1" s="290"/>
      <c r="L1" s="291"/>
      <c r="M1" s="108" t="s">
        <v>31</v>
      </c>
      <c r="N1" s="50" t="s">
        <v>32</v>
      </c>
    </row>
    <row r="2" spans="1:14" s="117" customFormat="1" ht="60" x14ac:dyDescent="0.25">
      <c r="A2" s="4" t="s">
        <v>0</v>
      </c>
      <c r="B2" s="4">
        <v>2017</v>
      </c>
      <c r="C2" s="4">
        <v>2018</v>
      </c>
      <c r="D2" s="4">
        <v>2019</v>
      </c>
      <c r="E2" s="4">
        <v>2020</v>
      </c>
      <c r="F2" s="68" t="s">
        <v>27</v>
      </c>
      <c r="G2" s="69" t="s">
        <v>24</v>
      </c>
      <c r="H2" s="69" t="s">
        <v>23</v>
      </c>
      <c r="I2" s="69" t="s">
        <v>26</v>
      </c>
      <c r="J2" s="69" t="s">
        <v>25</v>
      </c>
      <c r="K2" s="69" t="s">
        <v>24</v>
      </c>
      <c r="L2" s="69" t="s">
        <v>23</v>
      </c>
      <c r="M2" s="69" t="s">
        <v>33</v>
      </c>
      <c r="N2" s="51" t="s">
        <v>34</v>
      </c>
    </row>
    <row r="3" spans="1:14" x14ac:dyDescent="0.25">
      <c r="A3" s="113" t="s">
        <v>16</v>
      </c>
      <c r="B3" s="112">
        <v>3.2</v>
      </c>
      <c r="C3" s="112">
        <v>3.2</v>
      </c>
      <c r="D3" s="112">
        <v>3.2</v>
      </c>
      <c r="E3" s="111">
        <v>3.2</v>
      </c>
      <c r="F3" s="70">
        <f t="shared" ref="F3:F19" si="0">SUM(C3:E3)/3</f>
        <v>3.2000000000000006</v>
      </c>
      <c r="G3" s="71">
        <f t="shared" ref="G3:G19" si="1">MAX($F$3:$F$19)</f>
        <v>17.3</v>
      </c>
      <c r="H3" s="71">
        <f t="shared" ref="H3:H19" si="2">MIN($F$3:$F$19)</f>
        <v>0.20000000000000004</v>
      </c>
      <c r="I3" s="72">
        <f t="shared" ref="I3:I19" si="3">(F3-H3)/(G3-H3)</f>
        <v>0.17543859649122809</v>
      </c>
      <c r="J3" s="72">
        <f t="shared" ref="J3:J19" si="4">((E3/D3)*(D3/C3)*(C3/B3))^(1/3)</f>
        <v>1</v>
      </c>
      <c r="K3" s="71">
        <f t="shared" ref="K3:K19" si="5">MAX($J$3:$J$19)</f>
        <v>1</v>
      </c>
      <c r="L3" s="71">
        <f t="shared" ref="L3:L19" si="6">MIN($J$3:$J$19)</f>
        <v>0.99406514212753661</v>
      </c>
      <c r="M3" s="72">
        <f t="shared" ref="M3:M19" si="7">(J3-L3)/(K3-L3)</f>
        <v>1</v>
      </c>
      <c r="N3" s="49">
        <f t="shared" ref="N3:N19" si="8">0.6*M3+0.4*I3</f>
        <v>0.6701754385964912</v>
      </c>
    </row>
    <row r="4" spans="1:14" x14ac:dyDescent="0.25">
      <c r="A4" s="113" t="s">
        <v>1</v>
      </c>
      <c r="B4" s="112">
        <v>14.1</v>
      </c>
      <c r="C4" s="112">
        <v>14.1</v>
      </c>
      <c r="D4" s="112">
        <v>14.1</v>
      </c>
      <c r="E4" s="111">
        <v>14.1</v>
      </c>
      <c r="F4" s="70">
        <f t="shared" si="0"/>
        <v>14.1</v>
      </c>
      <c r="G4" s="71">
        <f t="shared" si="1"/>
        <v>17.3</v>
      </c>
      <c r="H4" s="71">
        <f t="shared" si="2"/>
        <v>0.20000000000000004</v>
      </c>
      <c r="I4" s="72">
        <f t="shared" si="3"/>
        <v>0.81286549707602329</v>
      </c>
      <c r="J4" s="72">
        <f t="shared" si="4"/>
        <v>1</v>
      </c>
      <c r="K4" s="71">
        <f t="shared" si="5"/>
        <v>1</v>
      </c>
      <c r="L4" s="71">
        <f t="shared" si="6"/>
        <v>0.99406514212753661</v>
      </c>
      <c r="M4" s="72">
        <f t="shared" si="7"/>
        <v>1</v>
      </c>
      <c r="N4" s="49">
        <f t="shared" si="8"/>
        <v>0.92514619883040927</v>
      </c>
    </row>
    <row r="5" spans="1:14" x14ac:dyDescent="0.25">
      <c r="A5" s="113" t="s">
        <v>2</v>
      </c>
      <c r="B5" s="112">
        <v>0.5</v>
      </c>
      <c r="C5" s="112">
        <v>0.5</v>
      </c>
      <c r="D5" s="112">
        <v>0.5</v>
      </c>
      <c r="E5" s="111">
        <v>0.5</v>
      </c>
      <c r="F5" s="70">
        <f t="shared" si="0"/>
        <v>0.5</v>
      </c>
      <c r="G5" s="71">
        <f t="shared" si="1"/>
        <v>17.3</v>
      </c>
      <c r="H5" s="71">
        <f t="shared" si="2"/>
        <v>0.20000000000000004</v>
      </c>
      <c r="I5" s="72">
        <f t="shared" si="3"/>
        <v>1.7543859649122803E-2</v>
      </c>
      <c r="J5" s="72">
        <f t="shared" si="4"/>
        <v>1</v>
      </c>
      <c r="K5" s="71">
        <f t="shared" si="5"/>
        <v>1</v>
      </c>
      <c r="L5" s="71">
        <f t="shared" si="6"/>
        <v>0.99406514212753661</v>
      </c>
      <c r="M5" s="72">
        <f t="shared" si="7"/>
        <v>1</v>
      </c>
      <c r="N5" s="49">
        <f t="shared" si="8"/>
        <v>0.60701754385964912</v>
      </c>
    </row>
    <row r="6" spans="1:14" x14ac:dyDescent="0.25">
      <c r="A6" s="113" t="s">
        <v>3</v>
      </c>
      <c r="B6" s="112">
        <v>9.6999999999999993</v>
      </c>
      <c r="C6" s="112">
        <v>9.6999999999999993</v>
      </c>
      <c r="D6" s="112">
        <v>9.6999999999999993</v>
      </c>
      <c r="E6" s="111">
        <v>9.6999999999999993</v>
      </c>
      <c r="F6" s="70">
        <f t="shared" si="0"/>
        <v>9.6999999999999993</v>
      </c>
      <c r="G6" s="71">
        <f t="shared" si="1"/>
        <v>17.3</v>
      </c>
      <c r="H6" s="71">
        <f t="shared" si="2"/>
        <v>0.20000000000000004</v>
      </c>
      <c r="I6" s="72">
        <f t="shared" si="3"/>
        <v>0.55555555555555547</v>
      </c>
      <c r="J6" s="72">
        <f t="shared" si="4"/>
        <v>1</v>
      </c>
      <c r="K6" s="71">
        <f t="shared" si="5"/>
        <v>1</v>
      </c>
      <c r="L6" s="71">
        <f t="shared" si="6"/>
        <v>0.99406514212753661</v>
      </c>
      <c r="M6" s="72">
        <f t="shared" si="7"/>
        <v>1</v>
      </c>
      <c r="N6" s="49">
        <f t="shared" si="8"/>
        <v>0.82222222222222219</v>
      </c>
    </row>
    <row r="7" spans="1:14" x14ac:dyDescent="0.25">
      <c r="A7" s="113" t="s">
        <v>17</v>
      </c>
      <c r="B7" s="112">
        <v>17.3</v>
      </c>
      <c r="C7" s="112">
        <v>17.3</v>
      </c>
      <c r="D7" s="112">
        <v>17.3</v>
      </c>
      <c r="E7" s="111">
        <v>17.3</v>
      </c>
      <c r="F7" s="70">
        <f t="shared" si="0"/>
        <v>17.3</v>
      </c>
      <c r="G7" s="71">
        <f t="shared" si="1"/>
        <v>17.3</v>
      </c>
      <c r="H7" s="71">
        <f t="shared" si="2"/>
        <v>0.20000000000000004</v>
      </c>
      <c r="I7" s="72">
        <f t="shared" si="3"/>
        <v>1</v>
      </c>
      <c r="J7" s="72">
        <f t="shared" si="4"/>
        <v>1</v>
      </c>
      <c r="K7" s="71">
        <f t="shared" si="5"/>
        <v>1</v>
      </c>
      <c r="L7" s="71">
        <f t="shared" si="6"/>
        <v>0.99406514212753661</v>
      </c>
      <c r="M7" s="72">
        <f t="shared" si="7"/>
        <v>1</v>
      </c>
      <c r="N7" s="49">
        <f t="shared" si="8"/>
        <v>1</v>
      </c>
    </row>
    <row r="8" spans="1:14" x14ac:dyDescent="0.25">
      <c r="A8" s="113" t="s">
        <v>4</v>
      </c>
      <c r="B8" s="112">
        <v>15.1</v>
      </c>
      <c r="C8" s="112">
        <v>15.1</v>
      </c>
      <c r="D8" s="112">
        <v>15.1</v>
      </c>
      <c r="E8" s="111">
        <v>15.1</v>
      </c>
      <c r="F8" s="70">
        <f t="shared" si="0"/>
        <v>15.1</v>
      </c>
      <c r="G8" s="71">
        <f t="shared" si="1"/>
        <v>17.3</v>
      </c>
      <c r="H8" s="71">
        <f t="shared" si="2"/>
        <v>0.20000000000000004</v>
      </c>
      <c r="I8" s="72">
        <f t="shared" si="3"/>
        <v>0.87134502923976598</v>
      </c>
      <c r="J8" s="72">
        <f t="shared" si="4"/>
        <v>1</v>
      </c>
      <c r="K8" s="71">
        <f t="shared" si="5"/>
        <v>1</v>
      </c>
      <c r="L8" s="71">
        <f t="shared" si="6"/>
        <v>0.99406514212753661</v>
      </c>
      <c r="M8" s="72">
        <f t="shared" si="7"/>
        <v>1</v>
      </c>
      <c r="N8" s="49">
        <f t="shared" si="8"/>
        <v>0.94853801169590635</v>
      </c>
    </row>
    <row r="9" spans="1:14" x14ac:dyDescent="0.25">
      <c r="A9" s="113" t="s">
        <v>5</v>
      </c>
      <c r="B9" s="112">
        <v>0.6</v>
      </c>
      <c r="C9" s="112">
        <v>0.6</v>
      </c>
      <c r="D9" s="112">
        <v>0.6</v>
      </c>
      <c r="E9" s="111">
        <v>0.6</v>
      </c>
      <c r="F9" s="70">
        <f t="shared" si="0"/>
        <v>0.6</v>
      </c>
      <c r="G9" s="71">
        <f t="shared" si="1"/>
        <v>17.3</v>
      </c>
      <c r="H9" s="71">
        <f t="shared" si="2"/>
        <v>0.20000000000000004</v>
      </c>
      <c r="I9" s="72">
        <f t="shared" si="3"/>
        <v>2.3391812865497068E-2</v>
      </c>
      <c r="J9" s="72">
        <f t="shared" si="4"/>
        <v>1</v>
      </c>
      <c r="K9" s="71">
        <f t="shared" si="5"/>
        <v>1</v>
      </c>
      <c r="L9" s="71">
        <f t="shared" si="6"/>
        <v>0.99406514212753661</v>
      </c>
      <c r="M9" s="72">
        <f t="shared" si="7"/>
        <v>1</v>
      </c>
      <c r="N9" s="49">
        <f t="shared" si="8"/>
        <v>0.60935672514619876</v>
      </c>
    </row>
    <row r="10" spans="1:14" x14ac:dyDescent="0.25">
      <c r="A10" s="113" t="s">
        <v>6</v>
      </c>
      <c r="B10" s="112">
        <v>11.3</v>
      </c>
      <c r="C10" s="112">
        <v>11.3</v>
      </c>
      <c r="D10" s="112">
        <v>11.1</v>
      </c>
      <c r="E10" s="111">
        <v>11.1</v>
      </c>
      <c r="F10" s="70">
        <f t="shared" si="0"/>
        <v>11.166666666666666</v>
      </c>
      <c r="G10" s="71">
        <f t="shared" si="1"/>
        <v>17.3</v>
      </c>
      <c r="H10" s="71">
        <f t="shared" si="2"/>
        <v>0.20000000000000004</v>
      </c>
      <c r="I10" s="72">
        <f t="shared" si="3"/>
        <v>0.64132553606237808</v>
      </c>
      <c r="J10" s="72">
        <f t="shared" si="4"/>
        <v>0.99406514212753661</v>
      </c>
      <c r="K10" s="71">
        <f t="shared" si="5"/>
        <v>1</v>
      </c>
      <c r="L10" s="71">
        <f t="shared" si="6"/>
        <v>0.99406514212753661</v>
      </c>
      <c r="M10" s="72">
        <f t="shared" si="7"/>
        <v>0</v>
      </c>
      <c r="N10" s="49">
        <f t="shared" si="8"/>
        <v>0.25653021442495122</v>
      </c>
    </row>
    <row r="11" spans="1:14" x14ac:dyDescent="0.25">
      <c r="A11" s="113" t="s">
        <v>7</v>
      </c>
      <c r="B11" s="111">
        <v>8.8000000000000007</v>
      </c>
      <c r="C11" s="111">
        <v>8.8000000000000007</v>
      </c>
      <c r="D11" s="111">
        <v>8.8000000000000007</v>
      </c>
      <c r="E11" s="111">
        <v>8.8000000000000007</v>
      </c>
      <c r="F11" s="70">
        <f t="shared" si="0"/>
        <v>8.8000000000000007</v>
      </c>
      <c r="G11" s="71">
        <f t="shared" si="1"/>
        <v>17.3</v>
      </c>
      <c r="H11" s="71">
        <f t="shared" si="2"/>
        <v>0.20000000000000004</v>
      </c>
      <c r="I11" s="72">
        <f t="shared" si="3"/>
        <v>0.50292397660818722</v>
      </c>
      <c r="J11" s="72">
        <f t="shared" si="4"/>
        <v>1</v>
      </c>
      <c r="K11" s="71">
        <f t="shared" si="5"/>
        <v>1</v>
      </c>
      <c r="L11" s="71">
        <f t="shared" si="6"/>
        <v>0.99406514212753661</v>
      </c>
      <c r="M11" s="72">
        <f t="shared" si="7"/>
        <v>1</v>
      </c>
      <c r="N11" s="49">
        <f t="shared" si="8"/>
        <v>0.80116959064327486</v>
      </c>
    </row>
    <row r="12" spans="1:14" x14ac:dyDescent="0.25">
      <c r="A12" s="113" t="s">
        <v>8</v>
      </c>
      <c r="B12" s="11">
        <v>5</v>
      </c>
      <c r="C12" s="11">
        <v>5</v>
      </c>
      <c r="D12" s="11">
        <v>5</v>
      </c>
      <c r="E12" s="114">
        <v>5</v>
      </c>
      <c r="F12" s="70">
        <f t="shared" si="0"/>
        <v>5</v>
      </c>
      <c r="G12" s="71">
        <f t="shared" si="1"/>
        <v>17.3</v>
      </c>
      <c r="H12" s="71">
        <f t="shared" si="2"/>
        <v>0.20000000000000004</v>
      </c>
      <c r="I12" s="72">
        <f t="shared" si="3"/>
        <v>0.2807017543859649</v>
      </c>
      <c r="J12" s="72">
        <f t="shared" si="4"/>
        <v>1</v>
      </c>
      <c r="K12" s="71">
        <f t="shared" si="5"/>
        <v>1</v>
      </c>
      <c r="L12" s="71">
        <f t="shared" si="6"/>
        <v>0.99406514212753661</v>
      </c>
      <c r="M12" s="72">
        <f t="shared" si="7"/>
        <v>1</v>
      </c>
      <c r="N12" s="49">
        <f t="shared" si="8"/>
        <v>0.71228070175438596</v>
      </c>
    </row>
    <row r="13" spans="1:14" ht="15.75" x14ac:dyDescent="0.25">
      <c r="A13" s="113" t="s">
        <v>9</v>
      </c>
      <c r="B13" s="116">
        <v>1.3</v>
      </c>
      <c r="C13" s="116">
        <v>1.3</v>
      </c>
      <c r="D13" s="116">
        <v>1.3</v>
      </c>
      <c r="E13" s="115">
        <v>1.3</v>
      </c>
      <c r="F13" s="70">
        <f t="shared" si="0"/>
        <v>1.3</v>
      </c>
      <c r="G13" s="71">
        <f t="shared" si="1"/>
        <v>17.3</v>
      </c>
      <c r="H13" s="71">
        <f t="shared" si="2"/>
        <v>0.20000000000000004</v>
      </c>
      <c r="I13" s="72">
        <f t="shared" si="3"/>
        <v>6.4327485380116955E-2</v>
      </c>
      <c r="J13" s="72">
        <f t="shared" si="4"/>
        <v>1</v>
      </c>
      <c r="K13" s="71">
        <f t="shared" si="5"/>
        <v>1</v>
      </c>
      <c r="L13" s="71">
        <f t="shared" si="6"/>
        <v>0.99406514212753661</v>
      </c>
      <c r="M13" s="72">
        <f t="shared" si="7"/>
        <v>1</v>
      </c>
      <c r="N13" s="49">
        <f t="shared" si="8"/>
        <v>0.6257309941520468</v>
      </c>
    </row>
    <row r="14" spans="1:14" x14ac:dyDescent="0.25">
      <c r="A14" s="113" t="s">
        <v>10</v>
      </c>
      <c r="B14" s="112">
        <v>2.9</v>
      </c>
      <c r="C14" s="112">
        <v>2.9</v>
      </c>
      <c r="D14" s="112">
        <v>2.9</v>
      </c>
      <c r="E14" s="111">
        <v>2.9</v>
      </c>
      <c r="F14" s="70">
        <f t="shared" si="0"/>
        <v>2.9</v>
      </c>
      <c r="G14" s="71">
        <f t="shared" si="1"/>
        <v>17.3</v>
      </c>
      <c r="H14" s="71">
        <f t="shared" si="2"/>
        <v>0.20000000000000004</v>
      </c>
      <c r="I14" s="72">
        <f t="shared" si="3"/>
        <v>0.15789473684210523</v>
      </c>
      <c r="J14" s="72">
        <f t="shared" si="4"/>
        <v>1</v>
      </c>
      <c r="K14" s="71">
        <f t="shared" si="5"/>
        <v>1</v>
      </c>
      <c r="L14" s="71">
        <f t="shared" si="6"/>
        <v>0.99406514212753661</v>
      </c>
      <c r="M14" s="72">
        <f t="shared" si="7"/>
        <v>1</v>
      </c>
      <c r="N14" s="49">
        <f t="shared" si="8"/>
        <v>0.66315789473684206</v>
      </c>
    </row>
    <row r="15" spans="1:14" x14ac:dyDescent="0.25">
      <c r="A15" s="113" t="s">
        <v>11</v>
      </c>
      <c r="B15" s="11">
        <v>15</v>
      </c>
      <c r="C15" s="11">
        <v>15</v>
      </c>
      <c r="D15" s="11">
        <v>15</v>
      </c>
      <c r="E15" s="114">
        <v>15</v>
      </c>
      <c r="F15" s="70">
        <f t="shared" si="0"/>
        <v>15</v>
      </c>
      <c r="G15" s="71">
        <f t="shared" si="1"/>
        <v>17.3</v>
      </c>
      <c r="H15" s="71">
        <f t="shared" si="2"/>
        <v>0.20000000000000004</v>
      </c>
      <c r="I15" s="72">
        <f t="shared" si="3"/>
        <v>0.86549707602339176</v>
      </c>
      <c r="J15" s="72">
        <f t="shared" si="4"/>
        <v>1</v>
      </c>
      <c r="K15" s="71">
        <f t="shared" si="5"/>
        <v>1</v>
      </c>
      <c r="L15" s="71">
        <f t="shared" si="6"/>
        <v>0.99406514212753661</v>
      </c>
      <c r="M15" s="72">
        <f t="shared" si="7"/>
        <v>1</v>
      </c>
      <c r="N15" s="49">
        <f t="shared" si="8"/>
        <v>0.94619883040935671</v>
      </c>
    </row>
    <row r="16" spans="1:14" x14ac:dyDescent="0.25">
      <c r="A16" s="113" t="s">
        <v>12</v>
      </c>
      <c r="B16" s="11">
        <v>8</v>
      </c>
      <c r="C16" s="11">
        <v>8</v>
      </c>
      <c r="D16" s="11">
        <v>8</v>
      </c>
      <c r="E16" s="114">
        <v>8</v>
      </c>
      <c r="F16" s="70">
        <f t="shared" si="0"/>
        <v>8</v>
      </c>
      <c r="G16" s="71">
        <f t="shared" si="1"/>
        <v>17.3</v>
      </c>
      <c r="H16" s="71">
        <f t="shared" si="2"/>
        <v>0.20000000000000004</v>
      </c>
      <c r="I16" s="72">
        <f t="shared" si="3"/>
        <v>0.45614035087719296</v>
      </c>
      <c r="J16" s="72">
        <f t="shared" si="4"/>
        <v>1</v>
      </c>
      <c r="K16" s="71">
        <f t="shared" si="5"/>
        <v>1</v>
      </c>
      <c r="L16" s="71">
        <f t="shared" si="6"/>
        <v>0.99406514212753661</v>
      </c>
      <c r="M16" s="72">
        <f t="shared" si="7"/>
        <v>1</v>
      </c>
      <c r="N16" s="49">
        <f t="shared" si="8"/>
        <v>0.78245614035087718</v>
      </c>
    </row>
    <row r="17" spans="1:14" x14ac:dyDescent="0.25">
      <c r="A17" s="113" t="s">
        <v>13</v>
      </c>
      <c r="B17" s="112">
        <v>0.2</v>
      </c>
      <c r="C17" s="112">
        <v>0.2</v>
      </c>
      <c r="D17" s="112">
        <v>0.2</v>
      </c>
      <c r="E17" s="111">
        <v>0.2</v>
      </c>
      <c r="F17" s="70">
        <f t="shared" si="0"/>
        <v>0.20000000000000004</v>
      </c>
      <c r="G17" s="71">
        <f t="shared" si="1"/>
        <v>17.3</v>
      </c>
      <c r="H17" s="71">
        <f t="shared" si="2"/>
        <v>0.20000000000000004</v>
      </c>
      <c r="I17" s="72">
        <f t="shared" si="3"/>
        <v>0</v>
      </c>
      <c r="J17" s="72">
        <f t="shared" si="4"/>
        <v>1</v>
      </c>
      <c r="K17" s="71">
        <f t="shared" si="5"/>
        <v>1</v>
      </c>
      <c r="L17" s="71">
        <f t="shared" si="6"/>
        <v>0.99406514212753661</v>
      </c>
      <c r="M17" s="72">
        <f t="shared" si="7"/>
        <v>1</v>
      </c>
      <c r="N17" s="49">
        <f t="shared" si="8"/>
        <v>0.6</v>
      </c>
    </row>
    <row r="18" spans="1:14" x14ac:dyDescent="0.25">
      <c r="A18" s="113" t="s">
        <v>14</v>
      </c>
      <c r="B18" s="112">
        <v>1.2</v>
      </c>
      <c r="C18" s="112">
        <v>1.2</v>
      </c>
      <c r="D18" s="112">
        <v>1.2</v>
      </c>
      <c r="E18" s="111">
        <v>1.2</v>
      </c>
      <c r="F18" s="70">
        <f t="shared" si="0"/>
        <v>1.2</v>
      </c>
      <c r="G18" s="71">
        <f t="shared" si="1"/>
        <v>17.3</v>
      </c>
      <c r="H18" s="71">
        <f t="shared" si="2"/>
        <v>0.20000000000000004</v>
      </c>
      <c r="I18" s="72">
        <f t="shared" si="3"/>
        <v>5.847953216374268E-2</v>
      </c>
      <c r="J18" s="72">
        <f t="shared" si="4"/>
        <v>1</v>
      </c>
      <c r="K18" s="71">
        <f t="shared" si="5"/>
        <v>1</v>
      </c>
      <c r="L18" s="71">
        <f t="shared" si="6"/>
        <v>0.99406514212753661</v>
      </c>
      <c r="M18" s="72">
        <f t="shared" si="7"/>
        <v>1</v>
      </c>
      <c r="N18" s="49">
        <f t="shared" si="8"/>
        <v>0.62339181286549705</v>
      </c>
    </row>
    <row r="19" spans="1:14" x14ac:dyDescent="0.25">
      <c r="A19" s="113" t="s">
        <v>15</v>
      </c>
      <c r="B19" s="112">
        <v>3.3</v>
      </c>
      <c r="C19" s="112">
        <v>3.3</v>
      </c>
      <c r="D19" s="112">
        <v>3.3</v>
      </c>
      <c r="E19" s="111">
        <v>3.3</v>
      </c>
      <c r="F19" s="70">
        <f t="shared" si="0"/>
        <v>3.2999999999999994</v>
      </c>
      <c r="G19" s="71">
        <f t="shared" si="1"/>
        <v>17.3</v>
      </c>
      <c r="H19" s="71">
        <f t="shared" si="2"/>
        <v>0.20000000000000004</v>
      </c>
      <c r="I19" s="72">
        <f t="shared" si="3"/>
        <v>0.18128654970760227</v>
      </c>
      <c r="J19" s="72">
        <f t="shared" si="4"/>
        <v>1</v>
      </c>
      <c r="K19" s="71">
        <f t="shared" si="5"/>
        <v>1</v>
      </c>
      <c r="L19" s="71">
        <f t="shared" si="6"/>
        <v>0.99406514212753661</v>
      </c>
      <c r="M19" s="72">
        <f t="shared" si="7"/>
        <v>1</v>
      </c>
      <c r="N19" s="49">
        <f t="shared" si="8"/>
        <v>0.67251461988304084</v>
      </c>
    </row>
  </sheetData>
  <autoFilter ref="A2:E2" xr:uid="{00000000-0009-0000-0000-000001000000}">
    <sortState xmlns:xlrd2="http://schemas.microsoft.com/office/spreadsheetml/2017/richdata2" ref="A3:F20">
      <sortCondition descending="1" ref="E2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N19"/>
  <sheetViews>
    <sheetView zoomScale="80" zoomScaleNormal="80" workbookViewId="0">
      <selection activeCell="T9" sqref="T9"/>
    </sheetView>
  </sheetViews>
  <sheetFormatPr defaultRowHeight="15" x14ac:dyDescent="0.25"/>
  <cols>
    <col min="1" max="1" width="28.140625" customWidth="1"/>
    <col min="2" max="2" width="15.28515625" customWidth="1"/>
    <col min="3" max="5" width="10.140625" bestFit="1" customWidth="1"/>
    <col min="6" max="6" width="13.28515625" customWidth="1"/>
  </cols>
  <sheetData>
    <row r="1" spans="1:14" ht="53.25" customHeight="1" x14ac:dyDescent="0.25">
      <c r="A1" s="292" t="s">
        <v>56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0.2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100</v>
      </c>
      <c r="C3" s="135">
        <v>100</v>
      </c>
      <c r="D3" s="135">
        <v>100</v>
      </c>
      <c r="E3" s="135">
        <v>100</v>
      </c>
      <c r="F3" s="55">
        <f t="shared" ref="F3:F19" si="0">SUM(C3:E3)/3</f>
        <v>100</v>
      </c>
      <c r="G3" s="55">
        <f t="shared" ref="G3:G19" si="1">MAX($F$3:$F$19)</f>
        <v>100</v>
      </c>
      <c r="H3" s="55">
        <f t="shared" ref="H3:H19" si="2">MIN($F$3:$F$19)</f>
        <v>0.57666666666666666</v>
      </c>
      <c r="I3" s="57">
        <f t="shared" ref="I3:I19" si="3">(F3-H3)/(G3-H3)</f>
        <v>1</v>
      </c>
      <c r="J3" s="56">
        <f t="shared" ref="J3:J19" si="4">((E3/D3)*(D3/C3)*(C3/B3))^(1/3)</f>
        <v>1</v>
      </c>
      <c r="K3" s="56">
        <f t="shared" ref="K3:K19" si="5">MAX($J$3:$J$19)</f>
        <v>1.5107780534895243</v>
      </c>
      <c r="L3" s="56">
        <f t="shared" ref="L3:L19" si="6">MIN($J$3:$J$19)</f>
        <v>0.50862238409555049</v>
      </c>
      <c r="M3" s="57">
        <f t="shared" ref="M3:M19" si="7">(J3-L3)/(K3-L3)</f>
        <v>0.49032064669313968</v>
      </c>
      <c r="N3" s="49">
        <f t="shared" ref="N3:N19" si="8">0.6*M3+0.4*I3</f>
        <v>0.69419238801588379</v>
      </c>
    </row>
    <row r="4" spans="1:14" x14ac:dyDescent="0.25">
      <c r="A4" s="12" t="s">
        <v>1</v>
      </c>
      <c r="B4" s="135">
        <v>95</v>
      </c>
      <c r="C4" s="135">
        <v>95</v>
      </c>
      <c r="D4" s="135">
        <v>96</v>
      </c>
      <c r="E4" s="135">
        <v>97</v>
      </c>
      <c r="F4" s="55">
        <f t="shared" si="0"/>
        <v>96</v>
      </c>
      <c r="G4" s="55">
        <f t="shared" si="1"/>
        <v>100</v>
      </c>
      <c r="H4" s="55">
        <f t="shared" si="2"/>
        <v>0.57666666666666666</v>
      </c>
      <c r="I4" s="57">
        <f t="shared" si="3"/>
        <v>0.95976799544037283</v>
      </c>
      <c r="J4" s="56">
        <f t="shared" si="4"/>
        <v>1.0069688659524458</v>
      </c>
      <c r="K4" s="56">
        <f t="shared" si="5"/>
        <v>1.5107780534895243</v>
      </c>
      <c r="L4" s="56">
        <f t="shared" si="6"/>
        <v>0.50862238409555049</v>
      </c>
      <c r="M4" s="57">
        <f t="shared" si="7"/>
        <v>0.49727452238857939</v>
      </c>
      <c r="N4" s="49">
        <f t="shared" si="8"/>
        <v>0.68227191160929679</v>
      </c>
    </row>
    <row r="5" spans="1:14" x14ac:dyDescent="0.25">
      <c r="A5" s="12" t="s">
        <v>2</v>
      </c>
      <c r="B5" s="135">
        <v>99.8</v>
      </c>
      <c r="C5" s="135">
        <v>99.8</v>
      </c>
      <c r="D5" s="135">
        <v>99.8</v>
      </c>
      <c r="E5" s="135">
        <v>99.8</v>
      </c>
      <c r="F5" s="55">
        <f t="shared" si="0"/>
        <v>99.8</v>
      </c>
      <c r="G5" s="55">
        <f t="shared" si="1"/>
        <v>100</v>
      </c>
      <c r="H5" s="55">
        <f t="shared" si="2"/>
        <v>0.57666666666666666</v>
      </c>
      <c r="I5" s="57">
        <f t="shared" si="3"/>
        <v>0.99798839977201859</v>
      </c>
      <c r="J5" s="56">
        <f t="shared" si="4"/>
        <v>1</v>
      </c>
      <c r="K5" s="56">
        <f t="shared" si="5"/>
        <v>1.5107780534895243</v>
      </c>
      <c r="L5" s="56">
        <f t="shared" si="6"/>
        <v>0.50862238409555049</v>
      </c>
      <c r="M5" s="57">
        <f t="shared" si="7"/>
        <v>0.49032064669313968</v>
      </c>
      <c r="N5" s="49">
        <f t="shared" si="8"/>
        <v>0.69338774792469127</v>
      </c>
    </row>
    <row r="6" spans="1:14" x14ac:dyDescent="0.25">
      <c r="A6" s="12" t="s">
        <v>3</v>
      </c>
      <c r="B6" s="135">
        <v>2.9</v>
      </c>
      <c r="C6" s="135">
        <v>3.4</v>
      </c>
      <c r="D6" s="135">
        <v>3.1</v>
      </c>
      <c r="E6" s="135">
        <v>10</v>
      </c>
      <c r="F6" s="55">
        <f t="shared" si="0"/>
        <v>5.5</v>
      </c>
      <c r="G6" s="55">
        <f t="shared" si="1"/>
        <v>100</v>
      </c>
      <c r="H6" s="55">
        <f t="shared" si="2"/>
        <v>0.57666666666666666</v>
      </c>
      <c r="I6" s="57">
        <f t="shared" si="3"/>
        <v>4.9518892278807798E-2</v>
      </c>
      <c r="J6" s="56">
        <f t="shared" si="4"/>
        <v>1.5107780534895243</v>
      </c>
      <c r="K6" s="56">
        <f t="shared" si="5"/>
        <v>1.5107780534895243</v>
      </c>
      <c r="L6" s="56">
        <f t="shared" si="6"/>
        <v>0.50862238409555049</v>
      </c>
      <c r="M6" s="57">
        <f t="shared" si="7"/>
        <v>1</v>
      </c>
      <c r="N6" s="49">
        <f t="shared" si="8"/>
        <v>0.61980755691152312</v>
      </c>
    </row>
    <row r="7" spans="1:14" x14ac:dyDescent="0.25">
      <c r="A7" s="12" t="s">
        <v>17</v>
      </c>
      <c r="B7" s="135">
        <v>87</v>
      </c>
      <c r="C7" s="135">
        <v>87.2</v>
      </c>
      <c r="D7" s="135">
        <v>88</v>
      </c>
      <c r="E7" s="135">
        <v>97</v>
      </c>
      <c r="F7" s="55">
        <f t="shared" si="0"/>
        <v>90.733333333333334</v>
      </c>
      <c r="G7" s="55">
        <f t="shared" si="1"/>
        <v>100</v>
      </c>
      <c r="H7" s="55">
        <f t="shared" si="2"/>
        <v>0.57666666666666666</v>
      </c>
      <c r="I7" s="57">
        <f t="shared" si="3"/>
        <v>0.90679585610353042</v>
      </c>
      <c r="J7" s="56">
        <f t="shared" si="4"/>
        <v>1.0369333134024983</v>
      </c>
      <c r="K7" s="56">
        <f t="shared" si="5"/>
        <v>1.5107780534895243</v>
      </c>
      <c r="L7" s="56">
        <f t="shared" si="6"/>
        <v>0.50862238409555049</v>
      </c>
      <c r="M7" s="57">
        <f t="shared" si="7"/>
        <v>0.52717451533894866</v>
      </c>
      <c r="N7" s="49">
        <f t="shared" si="8"/>
        <v>0.67902305164478138</v>
      </c>
    </row>
    <row r="8" spans="1:14" x14ac:dyDescent="0.25">
      <c r="A8" s="12" t="s">
        <v>4</v>
      </c>
      <c r="B8" s="135">
        <v>99</v>
      </c>
      <c r="C8" s="135">
        <v>99</v>
      </c>
      <c r="D8" s="135">
        <v>99</v>
      </c>
      <c r="E8" s="135">
        <v>99</v>
      </c>
      <c r="F8" s="55">
        <f t="shared" si="0"/>
        <v>99</v>
      </c>
      <c r="G8" s="55">
        <f t="shared" si="1"/>
        <v>100</v>
      </c>
      <c r="H8" s="55">
        <f t="shared" si="2"/>
        <v>0.57666666666666666</v>
      </c>
      <c r="I8" s="57">
        <f t="shared" si="3"/>
        <v>0.98994199886009315</v>
      </c>
      <c r="J8" s="56">
        <f t="shared" si="4"/>
        <v>1</v>
      </c>
      <c r="K8" s="56">
        <f t="shared" si="5"/>
        <v>1.5107780534895243</v>
      </c>
      <c r="L8" s="56">
        <f t="shared" si="6"/>
        <v>0.50862238409555049</v>
      </c>
      <c r="M8" s="57">
        <f t="shared" si="7"/>
        <v>0.49032064669313968</v>
      </c>
      <c r="N8" s="49">
        <f t="shared" si="8"/>
        <v>0.69016918755992118</v>
      </c>
    </row>
    <row r="9" spans="1:14" x14ac:dyDescent="0.25">
      <c r="A9" s="12" t="s">
        <v>5</v>
      </c>
      <c r="B9" s="135">
        <v>98</v>
      </c>
      <c r="C9" s="135">
        <v>98</v>
      </c>
      <c r="D9" s="135">
        <v>98</v>
      </c>
      <c r="E9" s="135">
        <v>98</v>
      </c>
      <c r="F9" s="55">
        <f t="shared" si="0"/>
        <v>98</v>
      </c>
      <c r="G9" s="55">
        <f t="shared" si="1"/>
        <v>100</v>
      </c>
      <c r="H9" s="55">
        <f t="shared" si="2"/>
        <v>0.57666666666666666</v>
      </c>
      <c r="I9" s="57">
        <f t="shared" si="3"/>
        <v>0.97988399772018642</v>
      </c>
      <c r="J9" s="56">
        <f t="shared" si="4"/>
        <v>1</v>
      </c>
      <c r="K9" s="56">
        <f t="shared" si="5"/>
        <v>1.5107780534895243</v>
      </c>
      <c r="L9" s="56">
        <f t="shared" si="6"/>
        <v>0.50862238409555049</v>
      </c>
      <c r="M9" s="57">
        <f t="shared" si="7"/>
        <v>0.49032064669313968</v>
      </c>
      <c r="N9" s="49">
        <f t="shared" si="8"/>
        <v>0.68614598710395835</v>
      </c>
    </row>
    <row r="10" spans="1:14" x14ac:dyDescent="0.25">
      <c r="A10" s="12" t="s">
        <v>6</v>
      </c>
      <c r="B10" s="135">
        <v>76.5</v>
      </c>
      <c r="C10" s="135">
        <v>86</v>
      </c>
      <c r="D10" s="135">
        <v>97</v>
      </c>
      <c r="E10" s="135">
        <v>85.4</v>
      </c>
      <c r="F10" s="55">
        <f t="shared" si="0"/>
        <v>89.466666666666654</v>
      </c>
      <c r="G10" s="55">
        <f t="shared" si="1"/>
        <v>100</v>
      </c>
      <c r="H10" s="55">
        <f t="shared" si="2"/>
        <v>0.57666666666666666</v>
      </c>
      <c r="I10" s="57">
        <f t="shared" si="3"/>
        <v>0.89405572132631494</v>
      </c>
      <c r="J10" s="56">
        <f t="shared" si="4"/>
        <v>1.037366323484556</v>
      </c>
      <c r="K10" s="56">
        <f t="shared" si="5"/>
        <v>1.5107780534895243</v>
      </c>
      <c r="L10" s="56">
        <f t="shared" si="6"/>
        <v>0.50862238409555049</v>
      </c>
      <c r="M10" s="57">
        <f t="shared" si="7"/>
        <v>0.52760659400225618</v>
      </c>
      <c r="N10" s="49">
        <f t="shared" si="8"/>
        <v>0.67418624493187973</v>
      </c>
    </row>
    <row r="11" spans="1:14" x14ac:dyDescent="0.25">
      <c r="A11" s="12" t="s">
        <v>7</v>
      </c>
      <c r="B11" s="135">
        <v>97</v>
      </c>
      <c r="C11" s="135">
        <v>97</v>
      </c>
      <c r="D11" s="135">
        <v>97</v>
      </c>
      <c r="E11" s="135">
        <v>97.7</v>
      </c>
      <c r="F11" s="55">
        <f t="shared" si="0"/>
        <v>97.233333333333334</v>
      </c>
      <c r="G11" s="55">
        <f t="shared" si="1"/>
        <v>100</v>
      </c>
      <c r="H11" s="55">
        <f t="shared" si="2"/>
        <v>0.57666666666666666</v>
      </c>
      <c r="I11" s="57">
        <f t="shared" si="3"/>
        <v>0.97217286351292453</v>
      </c>
      <c r="J11" s="56">
        <f t="shared" si="4"/>
        <v>1.0023997349474953</v>
      </c>
      <c r="K11" s="56">
        <f t="shared" si="5"/>
        <v>1.5107780534895243</v>
      </c>
      <c r="L11" s="56">
        <f t="shared" si="6"/>
        <v>0.50862238409555049</v>
      </c>
      <c r="M11" s="57">
        <f t="shared" si="7"/>
        <v>0.49271521973282179</v>
      </c>
      <c r="N11" s="49">
        <f t="shared" si="8"/>
        <v>0.6844982772448629</v>
      </c>
    </row>
    <row r="12" spans="1:14" x14ac:dyDescent="0.25">
      <c r="A12" s="12" t="s">
        <v>8</v>
      </c>
      <c r="B12" s="135">
        <v>57</v>
      </c>
      <c r="C12" s="135">
        <v>66</v>
      </c>
      <c r="D12" s="135">
        <v>69</v>
      </c>
      <c r="E12" s="135">
        <v>69</v>
      </c>
      <c r="F12" s="55">
        <f t="shared" si="0"/>
        <v>68</v>
      </c>
      <c r="G12" s="55">
        <f t="shared" si="1"/>
        <v>100</v>
      </c>
      <c r="H12" s="55">
        <f t="shared" si="2"/>
        <v>0.57666666666666666</v>
      </c>
      <c r="I12" s="57">
        <f t="shared" si="3"/>
        <v>0.67814396352298256</v>
      </c>
      <c r="J12" s="56">
        <f t="shared" si="4"/>
        <v>1.0657567166523305</v>
      </c>
      <c r="K12" s="56">
        <f t="shared" si="5"/>
        <v>1.5107780534895243</v>
      </c>
      <c r="L12" s="56">
        <f t="shared" si="6"/>
        <v>0.50862238409555049</v>
      </c>
      <c r="M12" s="57">
        <f t="shared" si="7"/>
        <v>0.55593591851223256</v>
      </c>
      <c r="N12" s="49">
        <f t="shared" si="8"/>
        <v>0.60481913651653252</v>
      </c>
    </row>
    <row r="13" spans="1:14" x14ac:dyDescent="0.25">
      <c r="A13" s="12" t="s">
        <v>9</v>
      </c>
      <c r="B13" s="136">
        <v>3.8</v>
      </c>
      <c r="C13" s="136">
        <v>0.73</v>
      </c>
      <c r="D13" s="136">
        <v>0.5</v>
      </c>
      <c r="E13" s="136">
        <v>0.5</v>
      </c>
      <c r="F13" s="55">
        <f t="shared" si="0"/>
        <v>0.57666666666666666</v>
      </c>
      <c r="G13" s="55">
        <f t="shared" si="1"/>
        <v>100</v>
      </c>
      <c r="H13" s="55">
        <f t="shared" si="2"/>
        <v>0.57666666666666666</v>
      </c>
      <c r="I13" s="57">
        <f t="shared" si="3"/>
        <v>0</v>
      </c>
      <c r="J13" s="56">
        <f t="shared" si="4"/>
        <v>0.50862238409555049</v>
      </c>
      <c r="K13" s="56">
        <f t="shared" si="5"/>
        <v>1.5107780534895243</v>
      </c>
      <c r="L13" s="56">
        <f t="shared" si="6"/>
        <v>0.50862238409555049</v>
      </c>
      <c r="M13" s="57">
        <f t="shared" si="7"/>
        <v>0</v>
      </c>
      <c r="N13" s="49">
        <f t="shared" si="8"/>
        <v>0</v>
      </c>
    </row>
    <row r="14" spans="1:14" x14ac:dyDescent="0.25">
      <c r="A14" s="12" t="s">
        <v>10</v>
      </c>
      <c r="B14" s="135">
        <v>89.3</v>
      </c>
      <c r="C14" s="135">
        <v>91.3</v>
      </c>
      <c r="D14" s="135">
        <v>93.3</v>
      </c>
      <c r="E14" s="135">
        <v>96.7</v>
      </c>
      <c r="F14" s="55">
        <f t="shared" si="0"/>
        <v>93.766666666666666</v>
      </c>
      <c r="G14" s="55">
        <f t="shared" si="1"/>
        <v>100</v>
      </c>
      <c r="H14" s="55">
        <f t="shared" si="2"/>
        <v>0.57666666666666666</v>
      </c>
      <c r="I14" s="57">
        <f t="shared" si="3"/>
        <v>0.93730512622791429</v>
      </c>
      <c r="J14" s="56">
        <f t="shared" si="4"/>
        <v>1.0268925546290408</v>
      </c>
      <c r="K14" s="56">
        <f t="shared" si="5"/>
        <v>1.5107780534895243</v>
      </c>
      <c r="L14" s="56">
        <f t="shared" si="6"/>
        <v>0.50862238409555049</v>
      </c>
      <c r="M14" s="57">
        <f t="shared" si="7"/>
        <v>0.51715535456372763</v>
      </c>
      <c r="N14" s="49">
        <f t="shared" si="8"/>
        <v>0.68521526322940229</v>
      </c>
    </row>
    <row r="15" spans="1:14" x14ac:dyDescent="0.25">
      <c r="A15" s="12" t="s">
        <v>11</v>
      </c>
      <c r="B15" s="135">
        <v>27</v>
      </c>
      <c r="C15" s="135">
        <v>27</v>
      </c>
      <c r="D15" s="135">
        <v>26</v>
      </c>
      <c r="E15" s="135">
        <v>26</v>
      </c>
      <c r="F15" s="55">
        <f t="shared" si="0"/>
        <v>26.333333333333332</v>
      </c>
      <c r="G15" s="55">
        <f t="shared" si="1"/>
        <v>100</v>
      </c>
      <c r="H15" s="55">
        <f t="shared" si="2"/>
        <v>0.57666666666666666</v>
      </c>
      <c r="I15" s="57">
        <f t="shared" si="3"/>
        <v>0.25906058269353266</v>
      </c>
      <c r="J15" s="56">
        <f t="shared" si="4"/>
        <v>0.98749868946912345</v>
      </c>
      <c r="K15" s="56">
        <f t="shared" si="5"/>
        <v>1.5107780534895243</v>
      </c>
      <c r="L15" s="56">
        <f t="shared" si="6"/>
        <v>0.50862238409555049</v>
      </c>
      <c r="M15" s="57">
        <f t="shared" si="7"/>
        <v>0.47784622688724632</v>
      </c>
      <c r="N15" s="49">
        <f t="shared" si="8"/>
        <v>0.39033196920976088</v>
      </c>
    </row>
    <row r="16" spans="1:14" x14ac:dyDescent="0.25">
      <c r="A16" s="12" t="s">
        <v>12</v>
      </c>
      <c r="B16" s="135">
        <v>95</v>
      </c>
      <c r="C16" s="135">
        <v>95</v>
      </c>
      <c r="D16" s="135">
        <v>95.4</v>
      </c>
      <c r="E16" s="135">
        <v>99.4</v>
      </c>
      <c r="F16" s="55">
        <f t="shared" si="0"/>
        <v>96.600000000000009</v>
      </c>
      <c r="G16" s="55">
        <f t="shared" si="1"/>
        <v>100</v>
      </c>
      <c r="H16" s="55">
        <f t="shared" si="2"/>
        <v>0.57666666666666666</v>
      </c>
      <c r="I16" s="57">
        <f t="shared" si="3"/>
        <v>0.96580279612431696</v>
      </c>
      <c r="J16" s="56">
        <f t="shared" si="4"/>
        <v>1.0152061960578895</v>
      </c>
      <c r="K16" s="56">
        <f t="shared" si="5"/>
        <v>1.5107780534895243</v>
      </c>
      <c r="L16" s="56">
        <f t="shared" si="6"/>
        <v>0.50862238409555049</v>
      </c>
      <c r="M16" s="57">
        <f t="shared" si="7"/>
        <v>0.50549413372942531</v>
      </c>
      <c r="N16" s="49">
        <f t="shared" si="8"/>
        <v>0.68961759868738204</v>
      </c>
    </row>
    <row r="17" spans="1:14" x14ac:dyDescent="0.25">
      <c r="A17" s="12" t="s">
        <v>13</v>
      </c>
      <c r="B17" s="135">
        <v>1.98</v>
      </c>
      <c r="C17" s="135">
        <v>1.98</v>
      </c>
      <c r="D17" s="135">
        <v>1.98</v>
      </c>
      <c r="E17" s="135">
        <v>1.98</v>
      </c>
      <c r="F17" s="55">
        <f t="shared" si="0"/>
        <v>1.9799999999999998</v>
      </c>
      <c r="G17" s="55">
        <f t="shared" si="1"/>
        <v>100</v>
      </c>
      <c r="H17" s="55">
        <f t="shared" si="2"/>
        <v>0.57666666666666666</v>
      </c>
      <c r="I17" s="57">
        <f t="shared" si="3"/>
        <v>1.4114728266335868E-2</v>
      </c>
      <c r="J17" s="56">
        <f t="shared" si="4"/>
        <v>1</v>
      </c>
      <c r="K17" s="56">
        <f t="shared" si="5"/>
        <v>1.5107780534895243</v>
      </c>
      <c r="L17" s="56">
        <f t="shared" si="6"/>
        <v>0.50862238409555049</v>
      </c>
      <c r="M17" s="57">
        <f t="shared" si="7"/>
        <v>0.49032064669313968</v>
      </c>
      <c r="N17" s="49">
        <f t="shared" si="8"/>
        <v>0.29983827932241819</v>
      </c>
    </row>
    <row r="18" spans="1:14" x14ac:dyDescent="0.25">
      <c r="A18" s="12" t="s">
        <v>14</v>
      </c>
      <c r="B18" s="135">
        <v>96.7</v>
      </c>
      <c r="C18" s="135">
        <v>98</v>
      </c>
      <c r="D18" s="135">
        <v>98</v>
      </c>
      <c r="E18" s="135">
        <v>96.9</v>
      </c>
      <c r="F18" s="55">
        <f t="shared" si="0"/>
        <v>97.633333333333326</v>
      </c>
      <c r="G18" s="55">
        <f t="shared" si="1"/>
        <v>100</v>
      </c>
      <c r="H18" s="55">
        <f t="shared" si="2"/>
        <v>0.57666666666666666</v>
      </c>
      <c r="I18" s="57">
        <f t="shared" si="3"/>
        <v>0.97619606396888714</v>
      </c>
      <c r="J18" s="56">
        <f t="shared" si="4"/>
        <v>1.0006889426912291</v>
      </c>
      <c r="K18" s="56">
        <f t="shared" si="5"/>
        <v>1.5107780534895243</v>
      </c>
      <c r="L18" s="56">
        <f t="shared" si="6"/>
        <v>0.50862238409555049</v>
      </c>
      <c r="M18" s="57">
        <f t="shared" si="7"/>
        <v>0.49100810744626372</v>
      </c>
      <c r="N18" s="49">
        <f t="shared" si="8"/>
        <v>0.6850832900553131</v>
      </c>
    </row>
    <row r="19" spans="1:14" x14ac:dyDescent="0.25">
      <c r="A19" s="12" t="s">
        <v>15</v>
      </c>
      <c r="B19" s="135">
        <v>97</v>
      </c>
      <c r="C19" s="135">
        <v>97</v>
      </c>
      <c r="D19" s="135">
        <v>97</v>
      </c>
      <c r="E19" s="135">
        <v>99</v>
      </c>
      <c r="F19" s="55">
        <f t="shared" si="0"/>
        <v>97.666666666666671</v>
      </c>
      <c r="G19" s="55">
        <f t="shared" si="1"/>
        <v>100</v>
      </c>
      <c r="H19" s="55">
        <f t="shared" si="2"/>
        <v>0.57666666666666666</v>
      </c>
      <c r="I19" s="57">
        <f t="shared" si="3"/>
        <v>0.97653133067355091</v>
      </c>
      <c r="J19" s="56">
        <f t="shared" si="4"/>
        <v>1.0068261498869051</v>
      </c>
      <c r="K19" s="56">
        <f t="shared" si="5"/>
        <v>1.5107780534895243</v>
      </c>
      <c r="L19" s="56">
        <f t="shared" si="6"/>
        <v>0.50862238409555049</v>
      </c>
      <c r="M19" s="57">
        <f t="shared" si="7"/>
        <v>0.4971321133099309</v>
      </c>
      <c r="N19" s="49">
        <f t="shared" si="8"/>
        <v>0.68889180025537899</v>
      </c>
    </row>
  </sheetData>
  <autoFilter ref="A2:E19" xr:uid="{00000000-0009-0000-0000-000014000000}">
    <sortState xmlns:xlrd2="http://schemas.microsoft.com/office/spreadsheetml/2017/richdata2" ref="A3:K20">
      <sortCondition descending="1" ref="E3:E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N19"/>
  <sheetViews>
    <sheetView zoomScale="90" zoomScaleNormal="90" workbookViewId="0">
      <selection activeCell="I26" sqref="I26"/>
    </sheetView>
  </sheetViews>
  <sheetFormatPr defaultRowHeight="15" x14ac:dyDescent="0.25"/>
  <cols>
    <col min="1" max="1" width="28.140625" customWidth="1"/>
    <col min="2" max="2" width="13" customWidth="1"/>
    <col min="3" max="5" width="8.85546875" customWidth="1"/>
    <col min="6" max="6" width="11" customWidth="1"/>
  </cols>
  <sheetData>
    <row r="1" spans="1:14" ht="48" customHeight="1" x14ac:dyDescent="0.25">
      <c r="A1" s="309" t="s">
        <v>57</v>
      </c>
      <c r="B1" s="310"/>
      <c r="C1" s="310"/>
      <c r="D1" s="310"/>
      <c r="E1" s="310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6.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5" t="s">
        <v>16</v>
      </c>
      <c r="B3" s="135">
        <v>49</v>
      </c>
      <c r="C3" s="135">
        <v>50</v>
      </c>
      <c r="D3" s="135">
        <v>50</v>
      </c>
      <c r="E3" s="135">
        <v>50</v>
      </c>
      <c r="F3" s="55">
        <f t="shared" ref="F3:F19" si="0">SUM(C3:E3)/3</f>
        <v>50</v>
      </c>
      <c r="G3" s="55">
        <f t="shared" ref="G3:G19" si="1">MAX($F$3:$F$19)</f>
        <v>50</v>
      </c>
      <c r="H3" s="56">
        <f t="shared" ref="H3:H19" si="2">MIN($F$3:$F$19)</f>
        <v>24.166666666666668</v>
      </c>
      <c r="I3" s="57">
        <f t="shared" ref="I3:I19" si="3">(G3-F3)/(G3-H3)</f>
        <v>0</v>
      </c>
      <c r="J3" s="56">
        <f>((E3/D3)*(D3/C3)*(C3/B3))^(1/3)</f>
        <v>1.0067569617235559</v>
      </c>
      <c r="K3" s="56">
        <f t="shared" ref="K3:K19" si="4">MAX($J$3:$J$19)</f>
        <v>1.1879111669233333</v>
      </c>
      <c r="L3" s="56">
        <f t="shared" ref="L3:L19" si="5">MIN($J$3:$J$19)</f>
        <v>0.79370052598409979</v>
      </c>
      <c r="M3" s="57">
        <f t="shared" ref="M3:M19" si="6">(K3-J3)/(K3-L3)</f>
        <v>0.45953656849080804</v>
      </c>
      <c r="N3" s="49">
        <f t="shared" ref="N3:N19" si="7">0.6*M3+0.4*I3</f>
        <v>0.27572194109448483</v>
      </c>
    </row>
    <row r="4" spans="1:14" x14ac:dyDescent="0.25">
      <c r="A4" s="15" t="s">
        <v>1</v>
      </c>
      <c r="B4" s="135">
        <v>31</v>
      </c>
      <c r="C4" s="135">
        <v>28</v>
      </c>
      <c r="D4" s="135">
        <v>22</v>
      </c>
      <c r="E4" s="135">
        <v>36.71</v>
      </c>
      <c r="F4" s="55">
        <f t="shared" si="0"/>
        <v>28.903333333333336</v>
      </c>
      <c r="G4" s="55">
        <f t="shared" si="1"/>
        <v>50</v>
      </c>
      <c r="H4" s="56">
        <f t="shared" si="2"/>
        <v>24.166666666666668</v>
      </c>
      <c r="I4" s="57">
        <f t="shared" si="3"/>
        <v>0.8166451612903225</v>
      </c>
      <c r="J4" s="56">
        <f t="shared" ref="J4:J19" si="8">((E4/D4)*(D4/C4)*(C4/B4))^(1/3)</f>
        <v>1.0579721371311499</v>
      </c>
      <c r="K4" s="56">
        <f t="shared" si="4"/>
        <v>1.1879111669233333</v>
      </c>
      <c r="L4" s="56">
        <f t="shared" si="5"/>
        <v>0.79370052598409979</v>
      </c>
      <c r="M4" s="57">
        <f t="shared" si="6"/>
        <v>0.32961827078689426</v>
      </c>
      <c r="N4" s="49">
        <f t="shared" si="7"/>
        <v>0.52442902698826555</v>
      </c>
    </row>
    <row r="5" spans="1:14" x14ac:dyDescent="0.25">
      <c r="A5" s="15" t="s">
        <v>2</v>
      </c>
      <c r="B5" s="135">
        <v>26.1</v>
      </c>
      <c r="C5" s="135">
        <v>28.9</v>
      </c>
      <c r="D5" s="135">
        <v>16.3</v>
      </c>
      <c r="E5" s="135">
        <v>27.3</v>
      </c>
      <c r="F5" s="55">
        <f t="shared" si="0"/>
        <v>24.166666666666668</v>
      </c>
      <c r="G5" s="55">
        <f t="shared" si="1"/>
        <v>50</v>
      </c>
      <c r="H5" s="56">
        <f t="shared" si="2"/>
        <v>24.166666666666668</v>
      </c>
      <c r="I5" s="57">
        <f t="shared" si="3"/>
        <v>1</v>
      </c>
      <c r="J5" s="56">
        <f t="shared" si="8"/>
        <v>1.0150966158102839</v>
      </c>
      <c r="K5" s="56">
        <f t="shared" si="4"/>
        <v>1.1879111669233333</v>
      </c>
      <c r="L5" s="56">
        <f t="shared" si="5"/>
        <v>0.79370052598409979</v>
      </c>
      <c r="M5" s="57">
        <f t="shared" si="6"/>
        <v>0.438381243847977</v>
      </c>
      <c r="N5" s="49">
        <f t="shared" si="7"/>
        <v>0.66302874630878628</v>
      </c>
    </row>
    <row r="6" spans="1:14" x14ac:dyDescent="0.25">
      <c r="A6" s="15" t="s">
        <v>3</v>
      </c>
      <c r="B6" s="135">
        <v>40.5</v>
      </c>
      <c r="C6" s="135">
        <v>37.9</v>
      </c>
      <c r="D6" s="135">
        <v>38.6</v>
      </c>
      <c r="E6" s="135">
        <v>40</v>
      </c>
      <c r="F6" s="55">
        <f t="shared" si="0"/>
        <v>38.833333333333336</v>
      </c>
      <c r="G6" s="55">
        <f t="shared" si="1"/>
        <v>50</v>
      </c>
      <c r="H6" s="56">
        <f t="shared" si="2"/>
        <v>24.166666666666668</v>
      </c>
      <c r="I6" s="57">
        <f t="shared" si="3"/>
        <v>0.43225806451612897</v>
      </c>
      <c r="J6" s="56">
        <f t="shared" si="8"/>
        <v>0.99586772145714775</v>
      </c>
      <c r="K6" s="56">
        <f t="shared" si="4"/>
        <v>1.1879111669233333</v>
      </c>
      <c r="L6" s="56">
        <f t="shared" si="5"/>
        <v>0.79370052598409979</v>
      </c>
      <c r="M6" s="57">
        <f t="shared" si="6"/>
        <v>0.48715946634172297</v>
      </c>
      <c r="N6" s="49">
        <f t="shared" si="7"/>
        <v>0.46519890561148536</v>
      </c>
    </row>
    <row r="7" spans="1:14" x14ac:dyDescent="0.25">
      <c r="A7" s="15" t="s">
        <v>17</v>
      </c>
      <c r="B7" s="135">
        <v>41.2</v>
      </c>
      <c r="C7" s="135">
        <v>41.4</v>
      </c>
      <c r="D7" s="135">
        <v>42</v>
      </c>
      <c r="E7" s="135">
        <v>34</v>
      </c>
      <c r="F7" s="55">
        <f t="shared" si="0"/>
        <v>39.133333333333333</v>
      </c>
      <c r="G7" s="55">
        <f t="shared" si="1"/>
        <v>50</v>
      </c>
      <c r="H7" s="56">
        <f t="shared" si="2"/>
        <v>24.166666666666668</v>
      </c>
      <c r="I7" s="57">
        <f t="shared" si="3"/>
        <v>0.42064516129032264</v>
      </c>
      <c r="J7" s="56">
        <f t="shared" si="8"/>
        <v>0.93798069559222752</v>
      </c>
      <c r="K7" s="56">
        <f t="shared" si="4"/>
        <v>1.1879111669233333</v>
      </c>
      <c r="L7" s="56">
        <f t="shared" si="5"/>
        <v>0.79370052598409979</v>
      </c>
      <c r="M7" s="57">
        <f t="shared" si="6"/>
        <v>0.63400234639945163</v>
      </c>
      <c r="N7" s="49">
        <f t="shared" si="7"/>
        <v>0.54865947235580004</v>
      </c>
    </row>
    <row r="8" spans="1:14" x14ac:dyDescent="0.25">
      <c r="A8" s="15" t="s">
        <v>4</v>
      </c>
      <c r="B8" s="135">
        <v>47</v>
      </c>
      <c r="C8" s="135">
        <v>47</v>
      </c>
      <c r="D8" s="135">
        <v>45.5</v>
      </c>
      <c r="E8" s="135">
        <v>43.1</v>
      </c>
      <c r="F8" s="55">
        <f t="shared" si="0"/>
        <v>45.199999999999996</v>
      </c>
      <c r="G8" s="55">
        <f t="shared" si="1"/>
        <v>50</v>
      </c>
      <c r="H8" s="56">
        <f t="shared" si="2"/>
        <v>24.166666666666668</v>
      </c>
      <c r="I8" s="57">
        <f t="shared" si="3"/>
        <v>0.18580645161290341</v>
      </c>
      <c r="J8" s="56">
        <f t="shared" si="8"/>
        <v>0.97153802716275861</v>
      </c>
      <c r="K8" s="56">
        <f t="shared" si="4"/>
        <v>1.1879111669233333</v>
      </c>
      <c r="L8" s="56">
        <f t="shared" si="5"/>
        <v>0.79370052598409979</v>
      </c>
      <c r="M8" s="57">
        <f t="shared" si="6"/>
        <v>0.54887696396284757</v>
      </c>
      <c r="N8" s="49">
        <f t="shared" si="7"/>
        <v>0.4036487590228699</v>
      </c>
    </row>
    <row r="9" spans="1:14" x14ac:dyDescent="0.25">
      <c r="A9" s="15" t="s">
        <v>5</v>
      </c>
      <c r="B9" s="135">
        <v>33.799999999999997</v>
      </c>
      <c r="C9" s="135">
        <v>31</v>
      </c>
      <c r="D9" s="135">
        <v>30.6</v>
      </c>
      <c r="E9" s="135">
        <v>30.6</v>
      </c>
      <c r="F9" s="55">
        <f t="shared" si="0"/>
        <v>30.733333333333334</v>
      </c>
      <c r="G9" s="55">
        <f t="shared" si="1"/>
        <v>50</v>
      </c>
      <c r="H9" s="56">
        <f t="shared" si="2"/>
        <v>24.166666666666668</v>
      </c>
      <c r="I9" s="57">
        <f t="shared" si="3"/>
        <v>0.74580645161290327</v>
      </c>
      <c r="J9" s="56">
        <f t="shared" si="8"/>
        <v>0.96738995916537607</v>
      </c>
      <c r="K9" s="56">
        <f t="shared" si="4"/>
        <v>1.1879111669233333</v>
      </c>
      <c r="L9" s="56">
        <f t="shared" si="5"/>
        <v>0.79370052598409979</v>
      </c>
      <c r="M9" s="57">
        <f t="shared" si="6"/>
        <v>0.5593994297884769</v>
      </c>
      <c r="N9" s="49">
        <f t="shared" si="7"/>
        <v>0.63396223851824751</v>
      </c>
    </row>
    <row r="10" spans="1:14" x14ac:dyDescent="0.25">
      <c r="A10" s="15" t="s">
        <v>6</v>
      </c>
      <c r="B10" s="135">
        <v>44</v>
      </c>
      <c r="C10" s="135">
        <v>44.6</v>
      </c>
      <c r="D10" s="135">
        <v>44.6</v>
      </c>
      <c r="E10" s="135">
        <v>41.5</v>
      </c>
      <c r="F10" s="55">
        <f t="shared" si="0"/>
        <v>43.566666666666663</v>
      </c>
      <c r="G10" s="55">
        <f t="shared" si="1"/>
        <v>50</v>
      </c>
      <c r="H10" s="56">
        <f t="shared" si="2"/>
        <v>24.166666666666668</v>
      </c>
      <c r="I10" s="57">
        <f t="shared" si="3"/>
        <v>0.24903225806451629</v>
      </c>
      <c r="J10" s="56">
        <f t="shared" si="8"/>
        <v>0.98069013521119097</v>
      </c>
      <c r="K10" s="56">
        <f t="shared" si="4"/>
        <v>1.1879111669233333</v>
      </c>
      <c r="L10" s="56">
        <f t="shared" si="5"/>
        <v>0.79370052598409979</v>
      </c>
      <c r="M10" s="57">
        <f t="shared" si="6"/>
        <v>0.52566067526341809</v>
      </c>
      <c r="N10" s="49">
        <f t="shared" si="7"/>
        <v>0.41500930838385736</v>
      </c>
    </row>
    <row r="11" spans="1:14" x14ac:dyDescent="0.25">
      <c r="A11" s="15" t="s">
        <v>7</v>
      </c>
      <c r="B11" s="135">
        <v>41</v>
      </c>
      <c r="C11" s="135">
        <v>40</v>
      </c>
      <c r="D11" s="135">
        <v>40</v>
      </c>
      <c r="E11" s="135">
        <v>41</v>
      </c>
      <c r="F11" s="55">
        <f t="shared" si="0"/>
        <v>40.333333333333336</v>
      </c>
      <c r="G11" s="55">
        <f t="shared" si="1"/>
        <v>50</v>
      </c>
      <c r="H11" s="56">
        <f t="shared" si="2"/>
        <v>24.166666666666668</v>
      </c>
      <c r="I11" s="57">
        <f t="shared" si="3"/>
        <v>0.37419354838709667</v>
      </c>
      <c r="J11" s="56">
        <f t="shared" si="8"/>
        <v>1</v>
      </c>
      <c r="K11" s="56">
        <f t="shared" si="4"/>
        <v>1.1879111669233333</v>
      </c>
      <c r="L11" s="56">
        <f t="shared" si="5"/>
        <v>0.79370052598409979</v>
      </c>
      <c r="M11" s="57">
        <f t="shared" si="6"/>
        <v>0.47667705386039871</v>
      </c>
      <c r="N11" s="49">
        <f t="shared" si="7"/>
        <v>0.43568365167107792</v>
      </c>
    </row>
    <row r="12" spans="1:14" x14ac:dyDescent="0.25">
      <c r="A12" s="15" t="s">
        <v>8</v>
      </c>
      <c r="B12" s="135">
        <v>24</v>
      </c>
      <c r="C12" s="135">
        <v>25.7</v>
      </c>
      <c r="D12" s="135">
        <v>22</v>
      </c>
      <c r="E12" s="135">
        <v>29.4</v>
      </c>
      <c r="F12" s="55">
        <f t="shared" si="0"/>
        <v>25.7</v>
      </c>
      <c r="G12" s="55">
        <f t="shared" si="1"/>
        <v>50</v>
      </c>
      <c r="H12" s="56">
        <f t="shared" si="2"/>
        <v>24.166666666666668</v>
      </c>
      <c r="I12" s="57">
        <f t="shared" si="3"/>
        <v>0.94064516129032261</v>
      </c>
      <c r="J12" s="56">
        <f t="shared" si="8"/>
        <v>1.0699874805650795</v>
      </c>
      <c r="K12" s="56">
        <f t="shared" si="4"/>
        <v>1.1879111669233333</v>
      </c>
      <c r="L12" s="56">
        <f t="shared" si="5"/>
        <v>0.79370052598409979</v>
      </c>
      <c r="M12" s="57">
        <f t="shared" si="6"/>
        <v>0.29913877027086999</v>
      </c>
      <c r="N12" s="49">
        <f t="shared" si="7"/>
        <v>0.55574132667865106</v>
      </c>
    </row>
    <row r="13" spans="1:14" x14ac:dyDescent="0.25">
      <c r="A13" s="15" t="s">
        <v>9</v>
      </c>
      <c r="B13" s="136">
        <v>17.3</v>
      </c>
      <c r="C13" s="136">
        <v>25.6</v>
      </c>
      <c r="D13" s="136">
        <v>25.2</v>
      </c>
      <c r="E13" s="136">
        <v>29</v>
      </c>
      <c r="F13" s="55">
        <f t="shared" si="0"/>
        <v>26.599999999999998</v>
      </c>
      <c r="G13" s="55">
        <f t="shared" si="1"/>
        <v>50</v>
      </c>
      <c r="H13" s="56">
        <f t="shared" si="2"/>
        <v>24.166666666666668</v>
      </c>
      <c r="I13" s="57">
        <f t="shared" si="3"/>
        <v>0.9058064516129033</v>
      </c>
      <c r="J13" s="56">
        <f t="shared" si="8"/>
        <v>1.1879111669233333</v>
      </c>
      <c r="K13" s="56">
        <f t="shared" si="4"/>
        <v>1.1879111669233333</v>
      </c>
      <c r="L13" s="56">
        <f t="shared" si="5"/>
        <v>0.79370052598409979</v>
      </c>
      <c r="M13" s="57">
        <f t="shared" si="6"/>
        <v>0</v>
      </c>
      <c r="N13" s="49">
        <f t="shared" si="7"/>
        <v>0.36232258064516132</v>
      </c>
    </row>
    <row r="14" spans="1:14" x14ac:dyDescent="0.25">
      <c r="A14" s="15" t="s">
        <v>10</v>
      </c>
      <c r="B14" s="135">
        <v>32</v>
      </c>
      <c r="C14" s="135">
        <v>34</v>
      </c>
      <c r="D14" s="135">
        <v>37</v>
      </c>
      <c r="E14" s="135">
        <v>27.7</v>
      </c>
      <c r="F14" s="55">
        <f t="shared" si="0"/>
        <v>32.9</v>
      </c>
      <c r="G14" s="55">
        <f t="shared" si="1"/>
        <v>50</v>
      </c>
      <c r="H14" s="56">
        <f t="shared" si="2"/>
        <v>24.166666666666668</v>
      </c>
      <c r="I14" s="57">
        <f t="shared" si="3"/>
        <v>0.66193548387096779</v>
      </c>
      <c r="J14" s="56">
        <f t="shared" si="8"/>
        <v>0.95303736988854981</v>
      </c>
      <c r="K14" s="56">
        <f t="shared" si="4"/>
        <v>1.1879111669233333</v>
      </c>
      <c r="L14" s="56">
        <f t="shared" si="5"/>
        <v>0.79370052598409979</v>
      </c>
      <c r="M14" s="57">
        <f t="shared" si="6"/>
        <v>0.59580785661995528</v>
      </c>
      <c r="N14" s="49">
        <f t="shared" si="7"/>
        <v>0.62225890752036028</v>
      </c>
    </row>
    <row r="15" spans="1:14" x14ac:dyDescent="0.25">
      <c r="A15" s="15" t="s">
        <v>11</v>
      </c>
      <c r="B15" s="135">
        <v>42.5</v>
      </c>
      <c r="C15" s="135">
        <v>38.299999999999997</v>
      </c>
      <c r="D15" s="135">
        <v>41</v>
      </c>
      <c r="E15" s="135">
        <v>43.9</v>
      </c>
      <c r="F15" s="55">
        <f t="shared" si="0"/>
        <v>41.066666666666663</v>
      </c>
      <c r="G15" s="55">
        <f t="shared" si="1"/>
        <v>50</v>
      </c>
      <c r="H15" s="56">
        <f t="shared" si="2"/>
        <v>24.166666666666668</v>
      </c>
      <c r="I15" s="57">
        <f t="shared" si="3"/>
        <v>0.34580645161290341</v>
      </c>
      <c r="J15" s="56">
        <f t="shared" si="8"/>
        <v>1.0108619823217166</v>
      </c>
      <c r="K15" s="56">
        <f t="shared" si="4"/>
        <v>1.1879111669233333</v>
      </c>
      <c r="L15" s="56">
        <f t="shared" si="5"/>
        <v>0.79370052598409979</v>
      </c>
      <c r="M15" s="57">
        <f t="shared" si="6"/>
        <v>0.44912330164346909</v>
      </c>
      <c r="N15" s="49">
        <f t="shared" si="7"/>
        <v>0.40779656163124278</v>
      </c>
    </row>
    <row r="16" spans="1:14" x14ac:dyDescent="0.25">
      <c r="A16" s="15" t="s">
        <v>12</v>
      </c>
      <c r="B16" s="135">
        <v>44.5</v>
      </c>
      <c r="C16" s="135">
        <v>42.7</v>
      </c>
      <c r="D16" s="135">
        <v>41.4</v>
      </c>
      <c r="E16" s="135">
        <v>45.4</v>
      </c>
      <c r="F16" s="55">
        <f t="shared" si="0"/>
        <v>43.166666666666664</v>
      </c>
      <c r="G16" s="55">
        <f t="shared" si="1"/>
        <v>50</v>
      </c>
      <c r="H16" s="56">
        <f t="shared" si="2"/>
        <v>24.166666666666668</v>
      </c>
      <c r="I16" s="57">
        <f t="shared" si="3"/>
        <v>0.26451612903225818</v>
      </c>
      <c r="J16" s="56">
        <f t="shared" si="8"/>
        <v>1.0066966281027168</v>
      </c>
      <c r="K16" s="56">
        <f t="shared" si="4"/>
        <v>1.1879111669233333</v>
      </c>
      <c r="L16" s="56">
        <f t="shared" si="5"/>
        <v>0.79370052598409979</v>
      </c>
      <c r="M16" s="57">
        <f t="shared" si="6"/>
        <v>0.45968961768475008</v>
      </c>
      <c r="N16" s="49">
        <f t="shared" si="7"/>
        <v>0.38162022222375336</v>
      </c>
    </row>
    <row r="17" spans="1:14" x14ac:dyDescent="0.25">
      <c r="A17" s="15" t="s">
        <v>13</v>
      </c>
      <c r="B17" s="135">
        <v>60</v>
      </c>
      <c r="C17" s="135">
        <v>30</v>
      </c>
      <c r="D17" s="135">
        <v>30</v>
      </c>
      <c r="E17" s="135">
        <v>30</v>
      </c>
      <c r="F17" s="55">
        <f t="shared" si="0"/>
        <v>30</v>
      </c>
      <c r="G17" s="55">
        <f t="shared" si="1"/>
        <v>50</v>
      </c>
      <c r="H17" s="56">
        <f t="shared" si="2"/>
        <v>24.166666666666668</v>
      </c>
      <c r="I17" s="57">
        <f t="shared" si="3"/>
        <v>0.77419354838709686</v>
      </c>
      <c r="J17" s="56">
        <f t="shared" si="8"/>
        <v>0.79370052598409979</v>
      </c>
      <c r="K17" s="56">
        <f t="shared" si="4"/>
        <v>1.1879111669233333</v>
      </c>
      <c r="L17" s="56">
        <f t="shared" si="5"/>
        <v>0.79370052598409979</v>
      </c>
      <c r="M17" s="57">
        <f t="shared" si="6"/>
        <v>1</v>
      </c>
      <c r="N17" s="49">
        <f t="shared" si="7"/>
        <v>0.9096774193548387</v>
      </c>
    </row>
    <row r="18" spans="1:14" x14ac:dyDescent="0.25">
      <c r="A18" s="15" t="s">
        <v>14</v>
      </c>
      <c r="B18" s="135">
        <v>24.5</v>
      </c>
      <c r="C18" s="135">
        <v>24</v>
      </c>
      <c r="D18" s="135">
        <v>24</v>
      </c>
      <c r="E18" s="135">
        <v>26.6</v>
      </c>
      <c r="F18" s="55">
        <f t="shared" si="0"/>
        <v>24.866666666666664</v>
      </c>
      <c r="G18" s="55">
        <f t="shared" si="1"/>
        <v>50</v>
      </c>
      <c r="H18" s="56">
        <f t="shared" si="2"/>
        <v>24.166666666666668</v>
      </c>
      <c r="I18" s="57">
        <f t="shared" si="3"/>
        <v>0.97290322580645172</v>
      </c>
      <c r="J18" s="56">
        <f t="shared" si="8"/>
        <v>1.0277918843550231</v>
      </c>
      <c r="K18" s="56">
        <f t="shared" si="4"/>
        <v>1.1879111669233333</v>
      </c>
      <c r="L18" s="56">
        <f t="shared" si="5"/>
        <v>0.79370052598409979</v>
      </c>
      <c r="M18" s="57">
        <f t="shared" si="6"/>
        <v>0.40617696718387708</v>
      </c>
      <c r="N18" s="49">
        <f t="shared" si="7"/>
        <v>0.63286747063290694</v>
      </c>
    </row>
    <row r="19" spans="1:14" x14ac:dyDescent="0.25">
      <c r="A19" s="15" t="s">
        <v>15</v>
      </c>
      <c r="B19" s="135">
        <v>36.299999999999997</v>
      </c>
      <c r="C19" s="135">
        <v>37.5</v>
      </c>
      <c r="D19" s="135">
        <v>38.4</v>
      </c>
      <c r="E19" s="135">
        <v>41.1</v>
      </c>
      <c r="F19" s="55">
        <f t="shared" si="0"/>
        <v>39</v>
      </c>
      <c r="G19" s="55">
        <f t="shared" si="1"/>
        <v>50</v>
      </c>
      <c r="H19" s="56">
        <f t="shared" si="2"/>
        <v>24.166666666666668</v>
      </c>
      <c r="I19" s="57">
        <f t="shared" si="3"/>
        <v>0.42580645161290326</v>
      </c>
      <c r="J19" s="56">
        <f t="shared" si="8"/>
        <v>1.0422655876236921</v>
      </c>
      <c r="K19" s="56">
        <f t="shared" si="4"/>
        <v>1.1879111669233333</v>
      </c>
      <c r="L19" s="56">
        <f t="shared" si="5"/>
        <v>0.79370052598409979</v>
      </c>
      <c r="M19" s="57">
        <f t="shared" si="6"/>
        <v>0.36946130868672322</v>
      </c>
      <c r="N19" s="49">
        <f t="shared" si="7"/>
        <v>0.39199936585719525</v>
      </c>
    </row>
  </sheetData>
  <autoFilter ref="A2:E19" xr:uid="{00000000-0009-0000-0000-000015000000}">
    <sortState xmlns:xlrd2="http://schemas.microsoft.com/office/spreadsheetml/2017/richdata2" ref="A3:I20">
      <sortCondition ref="A2:A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N20"/>
  <sheetViews>
    <sheetView zoomScale="80" zoomScaleNormal="80" workbookViewId="0">
      <selection activeCell="R13" sqref="R13"/>
    </sheetView>
  </sheetViews>
  <sheetFormatPr defaultRowHeight="15" x14ac:dyDescent="0.25"/>
  <cols>
    <col min="1" max="1" width="28.140625" customWidth="1"/>
    <col min="2" max="2" width="15.5703125" customWidth="1"/>
    <col min="3" max="5" width="10.5703125" bestFit="1" customWidth="1"/>
    <col min="6" max="6" width="12.7109375" customWidth="1"/>
  </cols>
  <sheetData>
    <row r="1" spans="1:14" ht="43.5" customHeight="1" x14ac:dyDescent="0.25">
      <c r="A1" s="306" t="s">
        <v>58</v>
      </c>
      <c r="B1" s="307"/>
      <c r="C1" s="307"/>
      <c r="D1" s="307"/>
      <c r="E1" s="307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3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6.5" customHeight="1" x14ac:dyDescent="0.25">
      <c r="A3" s="12" t="s">
        <v>16</v>
      </c>
      <c r="B3" s="17">
        <v>41</v>
      </c>
      <c r="C3" s="17">
        <v>41</v>
      </c>
      <c r="D3" s="17">
        <v>44</v>
      </c>
      <c r="E3" s="17">
        <v>44</v>
      </c>
      <c r="F3" s="55">
        <f t="shared" ref="F3:F19" si="0">SUM(C3:E3)/3</f>
        <v>43</v>
      </c>
      <c r="G3" s="55">
        <f t="shared" ref="G3:G19" si="1">MAX($F$3:$F$19)</f>
        <v>178.20000000000002</v>
      </c>
      <c r="H3" s="55">
        <f t="shared" ref="H3:H19" si="2">MIN($F$3:$F$19)</f>
        <v>1.0589999999999999</v>
      </c>
      <c r="I3" s="57">
        <f t="shared" ref="I3:I19" si="3">(F3-H3)/(G3-H3)</f>
        <v>0.23676619190362477</v>
      </c>
      <c r="J3" s="56">
        <f t="shared" ref="J3:J19" si="4">((E3/D3)*(D3/C3)*(C3/B3))^(1/3)</f>
        <v>1.023818422453632</v>
      </c>
      <c r="K3" s="56">
        <f t="shared" ref="K3:K19" si="5">MAX($J$3:$J$19)</f>
        <v>1.0929251253822361</v>
      </c>
      <c r="L3" s="56">
        <f t="shared" ref="L3:L19" si="6">MIN($J$3:$J$19)</f>
        <v>0.3083553964115392</v>
      </c>
      <c r="M3" s="57">
        <f t="shared" ref="M3:M19" si="7">(J3-L3)/(K3-L3)</f>
        <v>0.91191770421825036</v>
      </c>
      <c r="N3" s="49">
        <f t="shared" ref="N3:N19" si="8">0.6*M3+0.4*I3</f>
        <v>0.64185709929240009</v>
      </c>
    </row>
    <row r="4" spans="1:14" ht="17.25" customHeight="1" x14ac:dyDescent="0.25">
      <c r="A4" s="12" t="s">
        <v>1</v>
      </c>
      <c r="B4" s="17">
        <v>50.1</v>
      </c>
      <c r="C4" s="17">
        <v>50.7</v>
      </c>
      <c r="D4" s="17">
        <v>50.7</v>
      </c>
      <c r="E4" s="17">
        <v>56.1</v>
      </c>
      <c r="F4" s="55">
        <f t="shared" si="0"/>
        <v>52.5</v>
      </c>
      <c r="G4" s="55">
        <f t="shared" si="1"/>
        <v>178.20000000000002</v>
      </c>
      <c r="H4" s="55">
        <f t="shared" si="2"/>
        <v>1.0589999999999999</v>
      </c>
      <c r="I4" s="57">
        <f t="shared" si="3"/>
        <v>0.29039578640743813</v>
      </c>
      <c r="J4" s="56">
        <f t="shared" si="4"/>
        <v>1.0384247846659442</v>
      </c>
      <c r="K4" s="56">
        <f t="shared" si="5"/>
        <v>1.0929251253822361</v>
      </c>
      <c r="L4" s="56">
        <f t="shared" si="6"/>
        <v>0.3083553964115392</v>
      </c>
      <c r="M4" s="57">
        <f t="shared" si="7"/>
        <v>0.93053473935606379</v>
      </c>
      <c r="N4" s="49">
        <f t="shared" si="8"/>
        <v>0.67447915817661341</v>
      </c>
    </row>
    <row r="5" spans="1:14" ht="16.5" customHeight="1" x14ac:dyDescent="0.25">
      <c r="A5" s="12" t="s">
        <v>2</v>
      </c>
      <c r="B5" s="17">
        <v>66</v>
      </c>
      <c r="C5" s="17">
        <v>63</v>
      </c>
      <c r="D5" s="17">
        <v>74.599999999999994</v>
      </c>
      <c r="E5" s="17">
        <v>63</v>
      </c>
      <c r="F5" s="55">
        <f t="shared" si="0"/>
        <v>66.86666666666666</v>
      </c>
      <c r="G5" s="55">
        <f t="shared" si="1"/>
        <v>178.20000000000002</v>
      </c>
      <c r="H5" s="55">
        <f t="shared" si="2"/>
        <v>1.0589999999999999</v>
      </c>
      <c r="I5" s="57">
        <f t="shared" si="3"/>
        <v>0.37149878721846807</v>
      </c>
      <c r="J5" s="56">
        <f t="shared" si="4"/>
        <v>0.98461293751212919</v>
      </c>
      <c r="K5" s="56">
        <f t="shared" si="5"/>
        <v>1.0929251253822361</v>
      </c>
      <c r="L5" s="56">
        <f t="shared" si="6"/>
        <v>0.3083553964115392</v>
      </c>
      <c r="M5" s="57">
        <f t="shared" si="7"/>
        <v>0.86194702157040237</v>
      </c>
      <c r="N5" s="49">
        <f t="shared" si="8"/>
        <v>0.66576772782962856</v>
      </c>
    </row>
    <row r="6" spans="1:14" x14ac:dyDescent="0.25">
      <c r="A6" s="12" t="s">
        <v>3</v>
      </c>
      <c r="B6" s="17">
        <v>56.9</v>
      </c>
      <c r="C6" s="17">
        <v>54.6</v>
      </c>
      <c r="D6" s="17">
        <v>60.9</v>
      </c>
      <c r="E6" s="17">
        <v>70.2</v>
      </c>
      <c r="F6" s="55">
        <f t="shared" si="0"/>
        <v>61.9</v>
      </c>
      <c r="G6" s="55">
        <f t="shared" si="1"/>
        <v>178.20000000000002</v>
      </c>
      <c r="H6" s="55">
        <f t="shared" si="2"/>
        <v>1.0589999999999999</v>
      </c>
      <c r="I6" s="57">
        <f t="shared" si="3"/>
        <v>0.34346085886384292</v>
      </c>
      <c r="J6" s="56">
        <f t="shared" si="4"/>
        <v>1.0725271183049159</v>
      </c>
      <c r="K6" s="56">
        <f t="shared" si="5"/>
        <v>1.0929251253822361</v>
      </c>
      <c r="L6" s="56">
        <f t="shared" si="6"/>
        <v>0.3083553964115392</v>
      </c>
      <c r="M6" s="57">
        <f t="shared" si="7"/>
        <v>0.97400102715652692</v>
      </c>
      <c r="N6" s="49">
        <f t="shared" si="8"/>
        <v>0.72178495983945334</v>
      </c>
    </row>
    <row r="7" spans="1:14" ht="16.5" customHeight="1" x14ac:dyDescent="0.25">
      <c r="A7" s="12" t="s">
        <v>17</v>
      </c>
      <c r="B7" s="17">
        <v>43.5</v>
      </c>
      <c r="C7" s="17">
        <v>43.9</v>
      </c>
      <c r="D7" s="17">
        <v>45.7</v>
      </c>
      <c r="E7" s="17">
        <v>56.05</v>
      </c>
      <c r="F7" s="55">
        <f t="shared" si="0"/>
        <v>48.54999999999999</v>
      </c>
      <c r="G7" s="55">
        <f t="shared" si="1"/>
        <v>178.20000000000002</v>
      </c>
      <c r="H7" s="55">
        <f t="shared" si="2"/>
        <v>1.0589999999999999</v>
      </c>
      <c r="I7" s="57">
        <f t="shared" si="3"/>
        <v>0.2680971655347999</v>
      </c>
      <c r="J7" s="56">
        <f t="shared" si="4"/>
        <v>1.0881667546247076</v>
      </c>
      <c r="K7" s="56">
        <f t="shared" si="5"/>
        <v>1.0929251253822361</v>
      </c>
      <c r="L7" s="56">
        <f t="shared" si="6"/>
        <v>0.3083553964115392</v>
      </c>
      <c r="M7" s="57">
        <f t="shared" si="7"/>
        <v>0.99393505690849027</v>
      </c>
      <c r="N7" s="49">
        <f t="shared" si="8"/>
        <v>0.7035999003590141</v>
      </c>
    </row>
    <row r="8" spans="1:14" ht="18.75" customHeight="1" x14ac:dyDescent="0.25">
      <c r="A8" s="12" t="s">
        <v>4</v>
      </c>
      <c r="B8" s="17">
        <v>38.299999999999997</v>
      </c>
      <c r="C8" s="17">
        <v>39.9</v>
      </c>
      <c r="D8" s="17">
        <v>40.200000000000003</v>
      </c>
      <c r="E8" s="17">
        <v>46.6</v>
      </c>
      <c r="F8" s="55">
        <f t="shared" si="0"/>
        <v>42.233333333333327</v>
      </c>
      <c r="G8" s="55">
        <f t="shared" si="1"/>
        <v>178.20000000000002</v>
      </c>
      <c r="H8" s="55">
        <f t="shared" si="2"/>
        <v>1.0589999999999999</v>
      </c>
      <c r="I8" s="57">
        <f t="shared" si="3"/>
        <v>0.2324381895401591</v>
      </c>
      <c r="J8" s="56">
        <f t="shared" si="4"/>
        <v>1.0675684099343825</v>
      </c>
      <c r="K8" s="56">
        <f t="shared" si="5"/>
        <v>1.0929251253822361</v>
      </c>
      <c r="L8" s="56">
        <f t="shared" si="6"/>
        <v>0.3083553964115392</v>
      </c>
      <c r="M8" s="57">
        <f t="shared" si="7"/>
        <v>0.96768073695486589</v>
      </c>
      <c r="N8" s="49">
        <f t="shared" si="8"/>
        <v>0.6735837179889832</v>
      </c>
    </row>
    <row r="9" spans="1:14" ht="16.5" customHeight="1" x14ac:dyDescent="0.25">
      <c r="A9" s="12" t="s">
        <v>5</v>
      </c>
      <c r="B9" s="17">
        <v>233.2</v>
      </c>
      <c r="C9" s="17">
        <v>148.80000000000001</v>
      </c>
      <c r="D9" s="17">
        <v>187.8</v>
      </c>
      <c r="E9" s="17">
        <v>198</v>
      </c>
      <c r="F9" s="55">
        <f t="shared" si="0"/>
        <v>178.20000000000002</v>
      </c>
      <c r="G9" s="55">
        <f t="shared" si="1"/>
        <v>178.20000000000002</v>
      </c>
      <c r="H9" s="55">
        <f t="shared" si="2"/>
        <v>1.0589999999999999</v>
      </c>
      <c r="I9" s="57">
        <f t="shared" si="3"/>
        <v>1</v>
      </c>
      <c r="J9" s="56">
        <f t="shared" si="4"/>
        <v>0.94691765675522832</v>
      </c>
      <c r="K9" s="56">
        <f t="shared" si="5"/>
        <v>1.0929251253822361</v>
      </c>
      <c r="L9" s="56">
        <f t="shared" si="6"/>
        <v>0.3083553964115392</v>
      </c>
      <c r="M9" s="57">
        <f t="shared" si="7"/>
        <v>0.81390122096788031</v>
      </c>
      <c r="N9" s="49">
        <f t="shared" si="8"/>
        <v>0.88834073258072821</v>
      </c>
    </row>
    <row r="10" spans="1:14" ht="19.5" customHeight="1" x14ac:dyDescent="0.25">
      <c r="A10" s="12" t="s">
        <v>6</v>
      </c>
      <c r="B10" s="17">
        <v>53</v>
      </c>
      <c r="C10" s="17">
        <v>51.6</v>
      </c>
      <c r="D10" s="17">
        <v>56.4</v>
      </c>
      <c r="E10" s="17">
        <v>61.4</v>
      </c>
      <c r="F10" s="55">
        <f t="shared" si="0"/>
        <v>56.466666666666669</v>
      </c>
      <c r="G10" s="55">
        <f t="shared" si="1"/>
        <v>178.20000000000002</v>
      </c>
      <c r="H10" s="55">
        <f t="shared" si="2"/>
        <v>1.0589999999999999</v>
      </c>
      <c r="I10" s="57">
        <f t="shared" si="3"/>
        <v>0.31278849428797773</v>
      </c>
      <c r="J10" s="56">
        <f t="shared" si="4"/>
        <v>1.0502616327730754</v>
      </c>
      <c r="K10" s="56">
        <f t="shared" si="5"/>
        <v>1.0929251253822361</v>
      </c>
      <c r="L10" s="56">
        <f t="shared" si="6"/>
        <v>0.3083553964115392</v>
      </c>
      <c r="M10" s="57">
        <f t="shared" si="7"/>
        <v>0.94562179621034792</v>
      </c>
      <c r="N10" s="49">
        <f t="shared" si="8"/>
        <v>0.6924884754413998</v>
      </c>
    </row>
    <row r="11" spans="1:14" ht="19.5" customHeight="1" x14ac:dyDescent="0.25">
      <c r="A11" s="12" t="s">
        <v>7</v>
      </c>
      <c r="B11" s="17">
        <v>48</v>
      </c>
      <c r="C11" s="17">
        <v>48</v>
      </c>
      <c r="D11" s="17">
        <v>53</v>
      </c>
      <c r="E11" s="17">
        <v>59</v>
      </c>
      <c r="F11" s="55">
        <f t="shared" si="0"/>
        <v>53.333333333333336</v>
      </c>
      <c r="G11" s="55">
        <f t="shared" si="1"/>
        <v>178.20000000000002</v>
      </c>
      <c r="H11" s="55">
        <f t="shared" si="2"/>
        <v>1.0589999999999999</v>
      </c>
      <c r="I11" s="57">
        <f t="shared" si="3"/>
        <v>0.29510013680250946</v>
      </c>
      <c r="J11" s="56">
        <f t="shared" si="4"/>
        <v>1.0711992454517532</v>
      </c>
      <c r="K11" s="56">
        <f t="shared" si="5"/>
        <v>1.0929251253822361</v>
      </c>
      <c r="L11" s="56">
        <f t="shared" si="6"/>
        <v>0.3083553964115392</v>
      </c>
      <c r="M11" s="57">
        <f t="shared" si="7"/>
        <v>0.97230854170350689</v>
      </c>
      <c r="N11" s="49">
        <f t="shared" si="8"/>
        <v>0.70142517974310792</v>
      </c>
    </row>
    <row r="12" spans="1:14" ht="18.75" customHeight="1" x14ac:dyDescent="0.25">
      <c r="A12" s="12" t="s">
        <v>8</v>
      </c>
      <c r="B12" s="17">
        <v>51.3</v>
      </c>
      <c r="C12" s="17">
        <v>55.2</v>
      </c>
      <c r="D12" s="17">
        <v>56.3</v>
      </c>
      <c r="E12" s="17">
        <v>62.7</v>
      </c>
      <c r="F12" s="55">
        <f t="shared" si="0"/>
        <v>58.066666666666663</v>
      </c>
      <c r="G12" s="55">
        <f t="shared" si="1"/>
        <v>178.20000000000002</v>
      </c>
      <c r="H12" s="55">
        <f t="shared" si="2"/>
        <v>1.0589999999999999</v>
      </c>
      <c r="I12" s="57">
        <f t="shared" si="3"/>
        <v>0.3218208470465147</v>
      </c>
      <c r="J12" s="56">
        <f t="shared" si="4"/>
        <v>1.0691781099986088</v>
      </c>
      <c r="K12" s="56">
        <f t="shared" si="5"/>
        <v>1.0929251253822361</v>
      </c>
      <c r="L12" s="56">
        <f t="shared" si="6"/>
        <v>0.3083553964115392</v>
      </c>
      <c r="M12" s="57">
        <f t="shared" si="7"/>
        <v>0.96973243485345562</v>
      </c>
      <c r="N12" s="49">
        <f t="shared" si="8"/>
        <v>0.71056779973067929</v>
      </c>
    </row>
    <row r="13" spans="1:14" ht="20.25" customHeight="1" x14ac:dyDescent="0.25">
      <c r="A13" s="12" t="s">
        <v>9</v>
      </c>
      <c r="B13" s="8">
        <v>91.1</v>
      </c>
      <c r="C13" s="8">
        <v>82.1</v>
      </c>
      <c r="D13" s="8">
        <v>84.3</v>
      </c>
      <c r="E13" s="8">
        <v>95.9</v>
      </c>
      <c r="F13" s="55">
        <f t="shared" si="0"/>
        <v>87.433333333333323</v>
      </c>
      <c r="G13" s="55">
        <f t="shared" si="1"/>
        <v>178.20000000000002</v>
      </c>
      <c r="H13" s="55">
        <f t="shared" si="2"/>
        <v>1.0589999999999999</v>
      </c>
      <c r="I13" s="57">
        <f t="shared" si="3"/>
        <v>0.48760215496882886</v>
      </c>
      <c r="J13" s="56">
        <f t="shared" si="4"/>
        <v>1.0172633782562008</v>
      </c>
      <c r="K13" s="56">
        <f t="shared" si="5"/>
        <v>1.0929251253822361</v>
      </c>
      <c r="L13" s="56">
        <f t="shared" si="6"/>
        <v>0.3083553964115392</v>
      </c>
      <c r="M13" s="57">
        <f t="shared" si="7"/>
        <v>0.90356274996067154</v>
      </c>
      <c r="N13" s="49">
        <f t="shared" si="8"/>
        <v>0.73717851196393447</v>
      </c>
    </row>
    <row r="14" spans="1:14" ht="19.5" customHeight="1" x14ac:dyDescent="0.25">
      <c r="A14" s="12" t="s">
        <v>10</v>
      </c>
      <c r="B14" s="17">
        <v>58.6</v>
      </c>
      <c r="C14" s="17">
        <v>61.8</v>
      </c>
      <c r="D14" s="17">
        <v>61.8</v>
      </c>
      <c r="E14" s="17">
        <v>75.7</v>
      </c>
      <c r="F14" s="55">
        <f t="shared" si="0"/>
        <v>66.433333333333337</v>
      </c>
      <c r="G14" s="55">
        <f t="shared" si="1"/>
        <v>178.20000000000002</v>
      </c>
      <c r="H14" s="55">
        <f t="shared" si="2"/>
        <v>1.0589999999999999</v>
      </c>
      <c r="I14" s="57">
        <f t="shared" si="3"/>
        <v>0.36905252501303104</v>
      </c>
      <c r="J14" s="56">
        <f t="shared" si="4"/>
        <v>1.0890958115334515</v>
      </c>
      <c r="K14" s="56">
        <f t="shared" si="5"/>
        <v>1.0929251253822361</v>
      </c>
      <c r="L14" s="56">
        <f t="shared" si="6"/>
        <v>0.3083553964115392</v>
      </c>
      <c r="M14" s="57">
        <f t="shared" si="7"/>
        <v>0.99511921795171931</v>
      </c>
      <c r="N14" s="49">
        <f t="shared" si="8"/>
        <v>0.74469254077624403</v>
      </c>
    </row>
    <row r="15" spans="1:14" ht="20.25" customHeight="1" x14ac:dyDescent="0.25">
      <c r="A15" s="12" t="s">
        <v>11</v>
      </c>
      <c r="B15" s="17">
        <v>38.299999999999997</v>
      </c>
      <c r="C15" s="17">
        <v>40.5</v>
      </c>
      <c r="D15" s="17">
        <v>50</v>
      </c>
      <c r="E15" s="17">
        <v>50</v>
      </c>
      <c r="F15" s="55">
        <f t="shared" si="0"/>
        <v>46.833333333333336</v>
      </c>
      <c r="G15" s="55">
        <f t="shared" si="1"/>
        <v>178.20000000000002</v>
      </c>
      <c r="H15" s="55">
        <f t="shared" si="2"/>
        <v>1.0589999999999999</v>
      </c>
      <c r="I15" s="57">
        <f t="shared" si="3"/>
        <v>0.25840620372095296</v>
      </c>
      <c r="J15" s="56">
        <f t="shared" si="4"/>
        <v>1.0929251253822361</v>
      </c>
      <c r="K15" s="56">
        <f t="shared" si="5"/>
        <v>1.0929251253822361</v>
      </c>
      <c r="L15" s="56">
        <f t="shared" si="6"/>
        <v>0.3083553964115392</v>
      </c>
      <c r="M15" s="57">
        <f t="shared" si="7"/>
        <v>1</v>
      </c>
      <c r="N15" s="49">
        <f t="shared" si="8"/>
        <v>0.70336248148838121</v>
      </c>
    </row>
    <row r="16" spans="1:14" ht="19.5" customHeight="1" x14ac:dyDescent="0.25">
      <c r="A16" s="12" t="s">
        <v>12</v>
      </c>
      <c r="B16" s="17">
        <v>38.200000000000003</v>
      </c>
      <c r="C16" s="17">
        <v>1.087</v>
      </c>
      <c r="D16" s="17">
        <v>0.97</v>
      </c>
      <c r="E16" s="17">
        <v>1.1200000000000001</v>
      </c>
      <c r="F16" s="55">
        <f t="shared" si="0"/>
        <v>1.0589999999999999</v>
      </c>
      <c r="G16" s="55">
        <f t="shared" si="1"/>
        <v>178.20000000000002</v>
      </c>
      <c r="H16" s="55">
        <f t="shared" si="2"/>
        <v>1.0589999999999999</v>
      </c>
      <c r="I16" s="57">
        <f t="shared" si="3"/>
        <v>0</v>
      </c>
      <c r="J16" s="56">
        <f t="shared" si="4"/>
        <v>0.3083553964115392</v>
      </c>
      <c r="K16" s="56">
        <f t="shared" si="5"/>
        <v>1.0929251253822361</v>
      </c>
      <c r="L16" s="56">
        <f t="shared" si="6"/>
        <v>0.3083553964115392</v>
      </c>
      <c r="M16" s="57">
        <f t="shared" si="7"/>
        <v>0</v>
      </c>
      <c r="N16" s="49">
        <f t="shared" si="8"/>
        <v>0</v>
      </c>
    </row>
    <row r="17" spans="1:14" ht="18" customHeight="1" x14ac:dyDescent="0.25">
      <c r="A17" s="12" t="s">
        <v>13</v>
      </c>
      <c r="B17" s="17">
        <v>100</v>
      </c>
      <c r="C17" s="17">
        <v>120</v>
      </c>
      <c r="D17" s="17">
        <v>130</v>
      </c>
      <c r="E17" s="17">
        <v>130</v>
      </c>
      <c r="F17" s="55">
        <f t="shared" si="0"/>
        <v>126.66666666666667</v>
      </c>
      <c r="G17" s="55">
        <f t="shared" si="1"/>
        <v>178.20000000000002</v>
      </c>
      <c r="H17" s="55">
        <f t="shared" si="2"/>
        <v>1.0589999999999999</v>
      </c>
      <c r="I17" s="57">
        <f t="shared" si="3"/>
        <v>0.70908297156878797</v>
      </c>
      <c r="J17" s="56">
        <f t="shared" si="4"/>
        <v>1.0913928830611057</v>
      </c>
      <c r="K17" s="56">
        <f t="shared" si="5"/>
        <v>1.0929251253822361</v>
      </c>
      <c r="L17" s="56">
        <f t="shared" si="6"/>
        <v>0.3083553964115392</v>
      </c>
      <c r="M17" s="57">
        <f t="shared" si="7"/>
        <v>0.9980470284991233</v>
      </c>
      <c r="N17" s="49">
        <f t="shared" si="8"/>
        <v>0.88246140572698917</v>
      </c>
    </row>
    <row r="18" spans="1:14" ht="17.25" customHeight="1" x14ac:dyDescent="0.25">
      <c r="A18" s="12" t="s">
        <v>14</v>
      </c>
      <c r="B18" s="17">
        <v>77.7</v>
      </c>
      <c r="C18" s="17">
        <v>10.49</v>
      </c>
      <c r="D18" s="17">
        <v>3.44</v>
      </c>
      <c r="E18" s="17">
        <v>11.65</v>
      </c>
      <c r="F18" s="55">
        <f t="shared" si="0"/>
        <v>8.5266666666666655</v>
      </c>
      <c r="G18" s="55">
        <f t="shared" si="1"/>
        <v>178.20000000000002</v>
      </c>
      <c r="H18" s="55">
        <f t="shared" si="2"/>
        <v>1.0589999999999999</v>
      </c>
      <c r="I18" s="57">
        <f t="shared" si="3"/>
        <v>4.2156624760313337E-2</v>
      </c>
      <c r="J18" s="56">
        <f t="shared" si="4"/>
        <v>0.53125329355986428</v>
      </c>
      <c r="K18" s="56">
        <f t="shared" si="5"/>
        <v>1.0929251253822361</v>
      </c>
      <c r="L18" s="56">
        <f t="shared" si="6"/>
        <v>0.3083553964115392</v>
      </c>
      <c r="M18" s="57">
        <f t="shared" si="7"/>
        <v>0.28410208668227904</v>
      </c>
      <c r="N18" s="49">
        <f t="shared" si="8"/>
        <v>0.18732390191349277</v>
      </c>
    </row>
    <row r="19" spans="1:14" ht="18.75" customHeight="1" x14ac:dyDescent="0.25">
      <c r="A19" s="12" t="s">
        <v>15</v>
      </c>
      <c r="B19" s="17">
        <v>49.8</v>
      </c>
      <c r="C19" s="17">
        <v>48.4</v>
      </c>
      <c r="D19" s="17">
        <v>47.7</v>
      </c>
      <c r="E19" s="17">
        <v>56.9</v>
      </c>
      <c r="F19" s="55">
        <f t="shared" si="0"/>
        <v>51</v>
      </c>
      <c r="G19" s="55">
        <f t="shared" si="1"/>
        <v>178.20000000000002</v>
      </c>
      <c r="H19" s="55">
        <f t="shared" si="2"/>
        <v>1.0589999999999999</v>
      </c>
      <c r="I19" s="57">
        <f t="shared" si="3"/>
        <v>0.28192795569630968</v>
      </c>
      <c r="J19" s="56">
        <f t="shared" si="4"/>
        <v>1.0454284335980832</v>
      </c>
      <c r="K19" s="56">
        <f t="shared" si="5"/>
        <v>1.0929251253822361</v>
      </c>
      <c r="L19" s="56">
        <f t="shared" si="6"/>
        <v>0.3083553964115392</v>
      </c>
      <c r="M19" s="57">
        <f t="shared" si="7"/>
        <v>0.9394614780174283</v>
      </c>
      <c r="N19" s="49">
        <f t="shared" si="8"/>
        <v>0.67644806908898081</v>
      </c>
    </row>
    <row r="20" spans="1:14" x14ac:dyDescent="0.25">
      <c r="A20" s="125"/>
      <c r="B20" s="125"/>
      <c r="C20" s="125"/>
      <c r="D20" s="125"/>
      <c r="E20" s="125"/>
    </row>
  </sheetData>
  <autoFilter ref="A2:E19" xr:uid="{00000000-0009-0000-0000-000016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N19"/>
  <sheetViews>
    <sheetView zoomScale="90" zoomScaleNormal="90" workbookViewId="0">
      <selection activeCell="A7" sqref="A7"/>
    </sheetView>
  </sheetViews>
  <sheetFormatPr defaultRowHeight="15" x14ac:dyDescent="0.25"/>
  <cols>
    <col min="1" max="1" width="22.140625" customWidth="1"/>
    <col min="2" max="2" width="12.42578125" customWidth="1"/>
    <col min="3" max="3" width="8.85546875" customWidth="1"/>
    <col min="4" max="4" width="8.5703125" customWidth="1"/>
    <col min="5" max="5" width="10.140625" bestFit="1" customWidth="1"/>
    <col min="6" max="6" width="12.5703125" customWidth="1"/>
  </cols>
  <sheetData>
    <row r="1" spans="1:14" ht="60" customHeight="1" x14ac:dyDescent="0.25">
      <c r="A1" s="292" t="s">
        <v>59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3.2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156">
        <v>65</v>
      </c>
      <c r="C3" s="156">
        <v>72</v>
      </c>
      <c r="D3" s="156">
        <v>72</v>
      </c>
      <c r="E3" s="156">
        <v>86</v>
      </c>
      <c r="F3" s="55">
        <f t="shared" ref="F3:F19" si="0">SUM(C3:E3)/3</f>
        <v>76.666666666666671</v>
      </c>
      <c r="G3" s="55">
        <f t="shared" ref="G3:G19" si="1">MAX($F$3:$F$19)</f>
        <v>81.666666666666671</v>
      </c>
      <c r="H3" s="55">
        <f t="shared" ref="H3:H19" si="2">MIN($F$3:$F$19)</f>
        <v>33.299999999999997</v>
      </c>
      <c r="I3" s="57">
        <f t="shared" ref="I3:I19" si="3">(F3-H3)/(G3-H3)</f>
        <v>0.89662301860785665</v>
      </c>
      <c r="J3" s="56">
        <f t="shared" ref="J3:J19" si="4">((E3/D3)*(D3/C3)*(C3/B3))^(1/3)</f>
        <v>1.0978129888647403</v>
      </c>
      <c r="K3" s="56">
        <f t="shared" ref="K3:K19" si="5">MAX($J$3:$J$19)</f>
        <v>1.1416534946769723</v>
      </c>
      <c r="L3" s="56">
        <f t="shared" ref="L3:L19" si="6">MIN($J$3:$J$19)</f>
        <v>0.75792173164040677</v>
      </c>
      <c r="M3" s="57">
        <f t="shared" ref="M3:M19" si="7">(J3-L3)/(K3-L3)</f>
        <v>0.88575221017590233</v>
      </c>
      <c r="N3" s="49">
        <f t="shared" ref="N3:N19" si="8">0.6*M3+0.4*I3</f>
        <v>0.89010053354868401</v>
      </c>
    </row>
    <row r="4" spans="1:14" ht="15.75" x14ac:dyDescent="0.25">
      <c r="A4" s="12" t="s">
        <v>1</v>
      </c>
      <c r="B4" s="14">
        <v>63</v>
      </c>
      <c r="C4" s="14">
        <v>70</v>
      </c>
      <c r="D4" s="14">
        <v>72</v>
      </c>
      <c r="E4" s="14">
        <v>62.7</v>
      </c>
      <c r="F4" s="55">
        <f t="shared" si="0"/>
        <v>68.233333333333334</v>
      </c>
      <c r="G4" s="55">
        <f t="shared" si="1"/>
        <v>81.666666666666671</v>
      </c>
      <c r="H4" s="55">
        <f t="shared" si="2"/>
        <v>33.299999999999997</v>
      </c>
      <c r="I4" s="57">
        <f t="shared" si="3"/>
        <v>0.7222605099931082</v>
      </c>
      <c r="J4" s="56">
        <f t="shared" si="4"/>
        <v>0.99841017219972161</v>
      </c>
      <c r="K4" s="56">
        <f t="shared" si="5"/>
        <v>1.1416534946769723</v>
      </c>
      <c r="L4" s="56">
        <f t="shared" si="6"/>
        <v>0.75792173164040677</v>
      </c>
      <c r="M4" s="57">
        <f t="shared" si="7"/>
        <v>0.62670975854662014</v>
      </c>
      <c r="N4" s="49">
        <f t="shared" si="8"/>
        <v>0.66493005912521541</v>
      </c>
    </row>
    <row r="5" spans="1:14" ht="15.75" x14ac:dyDescent="0.25">
      <c r="A5" s="12" t="s">
        <v>2</v>
      </c>
      <c r="B5" s="156">
        <v>65</v>
      </c>
      <c r="C5" s="156">
        <v>68.3</v>
      </c>
      <c r="D5" s="156">
        <v>88.2</v>
      </c>
      <c r="E5" s="156">
        <v>28.3</v>
      </c>
      <c r="F5" s="55">
        <f t="shared" si="0"/>
        <v>61.6</v>
      </c>
      <c r="G5" s="55">
        <f t="shared" si="1"/>
        <v>81.666666666666671</v>
      </c>
      <c r="H5" s="55">
        <f t="shared" si="2"/>
        <v>33.299999999999997</v>
      </c>
      <c r="I5" s="57">
        <f t="shared" si="3"/>
        <v>0.58511371467953133</v>
      </c>
      <c r="J5" s="56">
        <f t="shared" si="4"/>
        <v>0.75792173164040677</v>
      </c>
      <c r="K5" s="56">
        <f t="shared" si="5"/>
        <v>1.1416534946769723</v>
      </c>
      <c r="L5" s="56">
        <f t="shared" si="6"/>
        <v>0.75792173164040677</v>
      </c>
      <c r="M5" s="57">
        <f t="shared" si="7"/>
        <v>0</v>
      </c>
      <c r="N5" s="49">
        <f t="shared" si="8"/>
        <v>0.23404548587181254</v>
      </c>
    </row>
    <row r="6" spans="1:14" ht="15.75" x14ac:dyDescent="0.25">
      <c r="A6" s="12" t="s">
        <v>3</v>
      </c>
      <c r="B6" s="156">
        <v>50</v>
      </c>
      <c r="C6" s="156">
        <v>68.3</v>
      </c>
      <c r="D6" s="156">
        <v>68.2</v>
      </c>
      <c r="E6" s="156">
        <v>74.400000000000006</v>
      </c>
      <c r="F6" s="55">
        <f t="shared" si="0"/>
        <v>70.3</v>
      </c>
      <c r="G6" s="55">
        <f t="shared" si="1"/>
        <v>81.666666666666671</v>
      </c>
      <c r="H6" s="55">
        <f t="shared" si="2"/>
        <v>33.299999999999997</v>
      </c>
      <c r="I6" s="57">
        <f t="shared" si="3"/>
        <v>0.76498966230186072</v>
      </c>
      <c r="J6" s="56">
        <f t="shared" si="4"/>
        <v>1.1416534946769723</v>
      </c>
      <c r="K6" s="56">
        <f t="shared" si="5"/>
        <v>1.1416534946769723</v>
      </c>
      <c r="L6" s="56">
        <f t="shared" si="6"/>
        <v>0.75792173164040677</v>
      </c>
      <c r="M6" s="57">
        <f t="shared" si="7"/>
        <v>1</v>
      </c>
      <c r="N6" s="49">
        <f t="shared" si="8"/>
        <v>0.90599586492074424</v>
      </c>
    </row>
    <row r="7" spans="1:14" ht="15.75" x14ac:dyDescent="0.25">
      <c r="A7" s="12" t="s">
        <v>17</v>
      </c>
      <c r="B7" s="156">
        <v>65</v>
      </c>
      <c r="C7" s="156">
        <v>46.71</v>
      </c>
      <c r="D7" s="156">
        <v>71.599999999999994</v>
      </c>
      <c r="E7" s="156">
        <v>54</v>
      </c>
      <c r="F7" s="55">
        <f t="shared" si="0"/>
        <v>57.436666666666667</v>
      </c>
      <c r="G7" s="55">
        <f t="shared" si="1"/>
        <v>81.666666666666671</v>
      </c>
      <c r="H7" s="55">
        <f t="shared" si="2"/>
        <v>33.299999999999997</v>
      </c>
      <c r="I7" s="57">
        <f t="shared" si="3"/>
        <v>0.49903514817367334</v>
      </c>
      <c r="J7" s="56">
        <f t="shared" si="4"/>
        <v>0.94006987211458148</v>
      </c>
      <c r="K7" s="56">
        <f t="shared" si="5"/>
        <v>1.1416534946769723</v>
      </c>
      <c r="L7" s="56">
        <f t="shared" si="6"/>
        <v>0.75792173164040677</v>
      </c>
      <c r="M7" s="57">
        <f t="shared" si="7"/>
        <v>0.47467569281414407</v>
      </c>
      <c r="N7" s="49">
        <f t="shared" si="8"/>
        <v>0.48441947495795579</v>
      </c>
    </row>
    <row r="8" spans="1:14" ht="15.75" x14ac:dyDescent="0.25">
      <c r="A8" s="12" t="s">
        <v>4</v>
      </c>
      <c r="B8" s="156">
        <v>65</v>
      </c>
      <c r="C8" s="156">
        <v>38</v>
      </c>
      <c r="D8" s="156">
        <v>42</v>
      </c>
      <c r="E8" s="156">
        <v>44</v>
      </c>
      <c r="F8" s="55">
        <f t="shared" si="0"/>
        <v>41.333333333333336</v>
      </c>
      <c r="G8" s="55">
        <f t="shared" si="1"/>
        <v>81.666666666666671</v>
      </c>
      <c r="H8" s="55">
        <f t="shared" si="2"/>
        <v>33.299999999999997</v>
      </c>
      <c r="I8" s="57">
        <f t="shared" si="3"/>
        <v>0.16609235010337706</v>
      </c>
      <c r="J8" s="56">
        <f t="shared" si="4"/>
        <v>0.8780375850764125</v>
      </c>
      <c r="K8" s="56">
        <f t="shared" si="5"/>
        <v>1.1416534946769723</v>
      </c>
      <c r="L8" s="56">
        <f t="shared" si="6"/>
        <v>0.75792173164040677</v>
      </c>
      <c r="M8" s="57">
        <f t="shared" si="7"/>
        <v>0.31302035694282615</v>
      </c>
      <c r="N8" s="49">
        <f t="shared" si="8"/>
        <v>0.25424915420704652</v>
      </c>
    </row>
    <row r="9" spans="1:14" ht="15.75" x14ac:dyDescent="0.25">
      <c r="A9" s="12" t="s">
        <v>5</v>
      </c>
      <c r="B9" s="156">
        <v>70.599999999999994</v>
      </c>
      <c r="C9" s="156">
        <v>72</v>
      </c>
      <c r="D9" s="156">
        <v>71.7</v>
      </c>
      <c r="E9" s="156">
        <v>71.7</v>
      </c>
      <c r="F9" s="55">
        <f t="shared" si="0"/>
        <v>71.8</v>
      </c>
      <c r="G9" s="55">
        <f t="shared" si="1"/>
        <v>81.666666666666671</v>
      </c>
      <c r="H9" s="55">
        <f t="shared" si="2"/>
        <v>33.299999999999997</v>
      </c>
      <c r="I9" s="57">
        <f t="shared" si="3"/>
        <v>0.79600275671950371</v>
      </c>
      <c r="J9" s="56">
        <f t="shared" si="4"/>
        <v>1.0051668366685071</v>
      </c>
      <c r="K9" s="56">
        <f t="shared" si="5"/>
        <v>1.1416534946769723</v>
      </c>
      <c r="L9" s="56">
        <f t="shared" si="6"/>
        <v>0.75792173164040677</v>
      </c>
      <c r="M9" s="57">
        <f t="shared" si="7"/>
        <v>0.64431753856284391</v>
      </c>
      <c r="N9" s="49">
        <f t="shared" si="8"/>
        <v>0.70499162582550778</v>
      </c>
    </row>
    <row r="10" spans="1:14" ht="15.75" x14ac:dyDescent="0.25">
      <c r="A10" s="12" t="s">
        <v>6</v>
      </c>
      <c r="B10" s="156">
        <v>65</v>
      </c>
      <c r="C10" s="156">
        <v>68.3</v>
      </c>
      <c r="D10" s="156">
        <v>53.5</v>
      </c>
      <c r="E10" s="156">
        <v>53</v>
      </c>
      <c r="F10" s="55">
        <f t="shared" si="0"/>
        <v>58.266666666666673</v>
      </c>
      <c r="G10" s="55">
        <f t="shared" si="1"/>
        <v>81.666666666666671</v>
      </c>
      <c r="H10" s="55">
        <f t="shared" si="2"/>
        <v>33.299999999999997</v>
      </c>
      <c r="I10" s="57">
        <f t="shared" si="3"/>
        <v>0.51619572708476924</v>
      </c>
      <c r="J10" s="56">
        <f t="shared" si="4"/>
        <v>0.9342307781616066</v>
      </c>
      <c r="K10" s="56">
        <f t="shared" si="5"/>
        <v>1.1416534946769723</v>
      </c>
      <c r="L10" s="56">
        <f t="shared" si="6"/>
        <v>0.75792173164040677</v>
      </c>
      <c r="M10" s="57">
        <f t="shared" si="7"/>
        <v>0.45945908966727744</v>
      </c>
      <c r="N10" s="49">
        <f t="shared" si="8"/>
        <v>0.48215374463427418</v>
      </c>
    </row>
    <row r="11" spans="1:14" ht="15.75" x14ac:dyDescent="0.25">
      <c r="A11" s="12" t="s">
        <v>7</v>
      </c>
      <c r="B11" s="156">
        <v>65</v>
      </c>
      <c r="C11" s="156">
        <v>69</v>
      </c>
      <c r="D11" s="156">
        <v>70.5</v>
      </c>
      <c r="E11" s="156">
        <v>70.5</v>
      </c>
      <c r="F11" s="55">
        <f t="shared" si="0"/>
        <v>70</v>
      </c>
      <c r="G11" s="55">
        <f t="shared" si="1"/>
        <v>81.666666666666671</v>
      </c>
      <c r="H11" s="55">
        <f t="shared" si="2"/>
        <v>33.299999999999997</v>
      </c>
      <c r="I11" s="57">
        <f t="shared" si="3"/>
        <v>0.75878704341833214</v>
      </c>
      <c r="J11" s="56">
        <f t="shared" si="4"/>
        <v>1.0274450089036515</v>
      </c>
      <c r="K11" s="56">
        <f t="shared" si="5"/>
        <v>1.1416534946769723</v>
      </c>
      <c r="L11" s="56">
        <f t="shared" si="6"/>
        <v>0.75792173164040677</v>
      </c>
      <c r="M11" s="57">
        <f t="shared" si="7"/>
        <v>0.70237416660648466</v>
      </c>
      <c r="N11" s="49">
        <f t="shared" si="8"/>
        <v>0.72493931733122374</v>
      </c>
    </row>
    <row r="12" spans="1:14" ht="15.75" x14ac:dyDescent="0.25">
      <c r="A12" s="12" t="s">
        <v>8</v>
      </c>
      <c r="B12" s="156">
        <v>63</v>
      </c>
      <c r="C12" s="156">
        <v>68.3</v>
      </c>
      <c r="D12" s="156">
        <v>71</v>
      </c>
      <c r="E12" s="156">
        <v>69</v>
      </c>
      <c r="F12" s="55">
        <f t="shared" si="0"/>
        <v>69.433333333333337</v>
      </c>
      <c r="G12" s="55">
        <f t="shared" si="1"/>
        <v>81.666666666666671</v>
      </c>
      <c r="H12" s="55">
        <f t="shared" si="2"/>
        <v>33.299999999999997</v>
      </c>
      <c r="I12" s="57">
        <f t="shared" si="3"/>
        <v>0.74707098552722262</v>
      </c>
      <c r="J12" s="56">
        <f t="shared" si="4"/>
        <v>1.0307883791072012</v>
      </c>
      <c r="K12" s="56">
        <f t="shared" si="5"/>
        <v>1.1416534946769723</v>
      </c>
      <c r="L12" s="56">
        <f t="shared" si="6"/>
        <v>0.75792173164040677</v>
      </c>
      <c r="M12" s="57">
        <f t="shared" si="7"/>
        <v>0.71108694601544664</v>
      </c>
      <c r="N12" s="49">
        <f t="shared" si="8"/>
        <v>0.72548056182015708</v>
      </c>
    </row>
    <row r="13" spans="1:14" ht="15.75" x14ac:dyDescent="0.25">
      <c r="A13" s="12" t="s">
        <v>9</v>
      </c>
      <c r="B13" s="23">
        <v>71.5</v>
      </c>
      <c r="C13" s="23">
        <v>72.599999999999994</v>
      </c>
      <c r="D13" s="23">
        <v>75.400000000000006</v>
      </c>
      <c r="E13" s="23">
        <v>71</v>
      </c>
      <c r="F13" s="55">
        <f t="shared" si="0"/>
        <v>73</v>
      </c>
      <c r="G13" s="55">
        <f t="shared" si="1"/>
        <v>81.666666666666671</v>
      </c>
      <c r="H13" s="55">
        <f t="shared" si="2"/>
        <v>33.299999999999997</v>
      </c>
      <c r="I13" s="57">
        <f t="shared" si="3"/>
        <v>0.82081323225361813</v>
      </c>
      <c r="J13" s="56">
        <f t="shared" si="4"/>
        <v>0.99766354288876291</v>
      </c>
      <c r="K13" s="56">
        <f t="shared" si="5"/>
        <v>1.1416534946769723</v>
      </c>
      <c r="L13" s="56">
        <f t="shared" si="6"/>
        <v>0.75792173164040677</v>
      </c>
      <c r="M13" s="57">
        <f t="shared" si="7"/>
        <v>0.62476405224112586</v>
      </c>
      <c r="N13" s="49">
        <f t="shared" si="8"/>
        <v>0.70318372424612274</v>
      </c>
    </row>
    <row r="14" spans="1:14" ht="15.75" x14ac:dyDescent="0.25">
      <c r="A14" s="12" t="s">
        <v>10</v>
      </c>
      <c r="B14" s="156">
        <v>70.8</v>
      </c>
      <c r="C14" s="156">
        <v>70</v>
      </c>
      <c r="D14" s="156">
        <v>70.2</v>
      </c>
      <c r="E14" s="156">
        <v>56.02</v>
      </c>
      <c r="F14" s="55">
        <f t="shared" si="0"/>
        <v>65.406666666666666</v>
      </c>
      <c r="G14" s="55">
        <f t="shared" si="1"/>
        <v>81.666666666666671</v>
      </c>
      <c r="H14" s="55">
        <f t="shared" si="2"/>
        <v>33.299999999999997</v>
      </c>
      <c r="I14" s="57">
        <f t="shared" si="3"/>
        <v>0.66381805651274972</v>
      </c>
      <c r="J14" s="56">
        <f t="shared" si="4"/>
        <v>0.9249181083004866</v>
      </c>
      <c r="K14" s="56">
        <f t="shared" si="5"/>
        <v>1.1416534946769723</v>
      </c>
      <c r="L14" s="56">
        <f t="shared" si="6"/>
        <v>0.75792173164040677</v>
      </c>
      <c r="M14" s="57">
        <f t="shared" si="7"/>
        <v>0.43519039273318338</v>
      </c>
      <c r="N14" s="49">
        <f t="shared" si="8"/>
        <v>0.52664145824500996</v>
      </c>
    </row>
    <row r="15" spans="1:14" ht="15.75" x14ac:dyDescent="0.25">
      <c r="A15" s="12" t="s">
        <v>11</v>
      </c>
      <c r="B15" s="156">
        <v>70</v>
      </c>
      <c r="C15" s="156">
        <v>70</v>
      </c>
      <c r="D15" s="156">
        <v>71</v>
      </c>
      <c r="E15" s="156">
        <v>72</v>
      </c>
      <c r="F15" s="55">
        <f t="shared" si="0"/>
        <v>71</v>
      </c>
      <c r="G15" s="55">
        <f t="shared" si="1"/>
        <v>81.666666666666671</v>
      </c>
      <c r="H15" s="55">
        <f t="shared" si="2"/>
        <v>33.299999999999997</v>
      </c>
      <c r="I15" s="57">
        <f t="shared" si="3"/>
        <v>0.77946243969676077</v>
      </c>
      <c r="J15" s="56">
        <f t="shared" si="4"/>
        <v>1.0094345194439844</v>
      </c>
      <c r="K15" s="56">
        <f t="shared" si="5"/>
        <v>1.1416534946769723</v>
      </c>
      <c r="L15" s="56">
        <f t="shared" si="6"/>
        <v>0.75792173164040677</v>
      </c>
      <c r="M15" s="57">
        <f t="shared" si="7"/>
        <v>0.65543906455200374</v>
      </c>
      <c r="N15" s="49">
        <f t="shared" si="8"/>
        <v>0.70504841460990653</v>
      </c>
    </row>
    <row r="16" spans="1:14" ht="15.75" x14ac:dyDescent="0.25">
      <c r="A16" s="12" t="s">
        <v>12</v>
      </c>
      <c r="B16" s="156">
        <v>65</v>
      </c>
      <c r="C16" s="156">
        <v>33.299999999999997</v>
      </c>
      <c r="D16" s="156">
        <v>33.299999999999997</v>
      </c>
      <c r="E16" s="156">
        <v>33.299999999999997</v>
      </c>
      <c r="F16" s="55">
        <f t="shared" si="0"/>
        <v>33.299999999999997</v>
      </c>
      <c r="G16" s="55">
        <f t="shared" si="1"/>
        <v>81.666666666666671</v>
      </c>
      <c r="H16" s="55">
        <f t="shared" si="2"/>
        <v>33.299999999999997</v>
      </c>
      <c r="I16" s="57">
        <f t="shared" si="3"/>
        <v>0</v>
      </c>
      <c r="J16" s="56">
        <f t="shared" si="4"/>
        <v>0.80016022431832379</v>
      </c>
      <c r="K16" s="56">
        <f t="shared" si="5"/>
        <v>1.1416534946769723</v>
      </c>
      <c r="L16" s="56">
        <f t="shared" si="6"/>
        <v>0.75792173164040677</v>
      </c>
      <c r="M16" s="57">
        <f t="shared" si="7"/>
        <v>0.11007296436363059</v>
      </c>
      <c r="N16" s="49">
        <f t="shared" si="8"/>
        <v>6.6043778618178353E-2</v>
      </c>
    </row>
    <row r="17" spans="1:14" ht="15.75" x14ac:dyDescent="0.25">
      <c r="A17" s="12" t="s">
        <v>13</v>
      </c>
      <c r="B17" s="156">
        <v>70</v>
      </c>
      <c r="C17" s="156">
        <v>80</v>
      </c>
      <c r="D17" s="156">
        <v>80</v>
      </c>
      <c r="E17" s="156">
        <v>85</v>
      </c>
      <c r="F17" s="55">
        <f t="shared" si="0"/>
        <v>81.666666666666671</v>
      </c>
      <c r="G17" s="55">
        <f t="shared" si="1"/>
        <v>81.666666666666671</v>
      </c>
      <c r="H17" s="55">
        <f t="shared" si="2"/>
        <v>33.299999999999997</v>
      </c>
      <c r="I17" s="57">
        <f t="shared" si="3"/>
        <v>1</v>
      </c>
      <c r="J17" s="56">
        <f t="shared" si="4"/>
        <v>1.0668588443421818</v>
      </c>
      <c r="K17" s="56">
        <f t="shared" si="5"/>
        <v>1.1416534946769723</v>
      </c>
      <c r="L17" s="56">
        <f t="shared" si="6"/>
        <v>0.75792173164040677</v>
      </c>
      <c r="M17" s="57">
        <f t="shared" si="7"/>
        <v>0.80508611082147152</v>
      </c>
      <c r="N17" s="49">
        <f t="shared" si="8"/>
        <v>0.88305166649288291</v>
      </c>
    </row>
    <row r="18" spans="1:14" ht="15.75" x14ac:dyDescent="0.25">
      <c r="A18" s="12" t="s">
        <v>14</v>
      </c>
      <c r="B18" s="156">
        <v>65</v>
      </c>
      <c r="C18" s="156">
        <v>68</v>
      </c>
      <c r="D18" s="156">
        <v>66</v>
      </c>
      <c r="E18" s="156">
        <v>51.4</v>
      </c>
      <c r="F18" s="55">
        <f t="shared" si="0"/>
        <v>61.800000000000004</v>
      </c>
      <c r="G18" s="55">
        <f t="shared" si="1"/>
        <v>81.666666666666671</v>
      </c>
      <c r="H18" s="55">
        <f t="shared" si="2"/>
        <v>33.299999999999997</v>
      </c>
      <c r="I18" s="57">
        <f t="shared" si="3"/>
        <v>0.58924879393521712</v>
      </c>
      <c r="J18" s="56">
        <f t="shared" si="4"/>
        <v>0.9247334925504348</v>
      </c>
      <c r="K18" s="56">
        <f t="shared" si="5"/>
        <v>1.1416534946769723</v>
      </c>
      <c r="L18" s="56">
        <f t="shared" si="6"/>
        <v>0.75792173164040677</v>
      </c>
      <c r="M18" s="57">
        <f t="shared" si="7"/>
        <v>0.43470928648179863</v>
      </c>
      <c r="N18" s="49">
        <f t="shared" si="8"/>
        <v>0.49652508946316604</v>
      </c>
    </row>
    <row r="19" spans="1:14" ht="13.5" customHeight="1" x14ac:dyDescent="0.25">
      <c r="A19" s="12" t="s">
        <v>15</v>
      </c>
      <c r="B19" s="156">
        <v>65</v>
      </c>
      <c r="C19" s="156">
        <v>68.3</v>
      </c>
      <c r="D19" s="156">
        <v>68.3</v>
      </c>
      <c r="E19" s="156">
        <v>49</v>
      </c>
      <c r="F19" s="55">
        <f t="shared" si="0"/>
        <v>61.866666666666667</v>
      </c>
      <c r="G19" s="55">
        <f t="shared" si="1"/>
        <v>81.666666666666671</v>
      </c>
      <c r="H19" s="55">
        <f t="shared" si="2"/>
        <v>33.299999999999997</v>
      </c>
      <c r="I19" s="57">
        <f t="shared" si="3"/>
        <v>0.59062715368711227</v>
      </c>
      <c r="J19" s="56">
        <f t="shared" si="4"/>
        <v>0.91011074361537281</v>
      </c>
      <c r="K19" s="56">
        <f t="shared" si="5"/>
        <v>1.1416534946769723</v>
      </c>
      <c r="L19" s="56">
        <f t="shared" si="6"/>
        <v>0.75792173164040677</v>
      </c>
      <c r="M19" s="57">
        <f t="shared" si="7"/>
        <v>0.39660259231775935</v>
      </c>
      <c r="N19" s="49">
        <f t="shared" si="8"/>
        <v>0.47421241686550053</v>
      </c>
    </row>
  </sheetData>
  <autoFilter ref="A2:E18" xr:uid="{00000000-0009-0000-0000-000017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N19"/>
  <sheetViews>
    <sheetView zoomScale="80" zoomScaleNormal="80" workbookViewId="0">
      <selection activeCell="B29" sqref="B29"/>
    </sheetView>
  </sheetViews>
  <sheetFormatPr defaultRowHeight="15" x14ac:dyDescent="0.25"/>
  <cols>
    <col min="1" max="1" width="28.140625" customWidth="1"/>
    <col min="2" max="2" width="11.85546875" customWidth="1"/>
    <col min="3" max="5" width="10.140625" bestFit="1" customWidth="1"/>
    <col min="6" max="6" width="13.85546875" customWidth="1"/>
  </cols>
  <sheetData>
    <row r="1" spans="1:14" ht="41.25" customHeight="1" x14ac:dyDescent="0.25">
      <c r="A1" s="292" t="s">
        <v>60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.7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57">
        <v>100</v>
      </c>
      <c r="C3" s="160">
        <v>100</v>
      </c>
      <c r="D3" s="160">
        <v>100</v>
      </c>
      <c r="E3" s="160">
        <v>100</v>
      </c>
      <c r="F3" s="55">
        <f t="shared" ref="F3:F19" si="0">SUM(C3:E3)/3</f>
        <v>100</v>
      </c>
      <c r="G3" s="55">
        <f t="shared" ref="G3:G19" si="1">MAX($F$3:$F$19)</f>
        <v>100</v>
      </c>
      <c r="H3" s="55">
        <f t="shared" ref="H3:H19" si="2">MIN($F$3:$F$19)</f>
        <v>42.533333333333331</v>
      </c>
      <c r="I3" s="57">
        <f t="shared" ref="I3:I19" si="3">(F3-H3)/(G3-H3)</f>
        <v>1</v>
      </c>
      <c r="J3" s="56">
        <f t="shared" ref="J3:J19" si="4">((E3/D3)*(D3/C3)*(C3/B3))^(1/3)</f>
        <v>1</v>
      </c>
      <c r="K3" s="56">
        <f t="shared" ref="K3:K19" si="5">MAX($J$3:$J$19)</f>
        <v>1.316607888715609</v>
      </c>
      <c r="L3" s="56">
        <f t="shared" ref="L3:L19" si="6">MIN($J$3:$J$19)</f>
        <v>0.79370052598409979</v>
      </c>
      <c r="M3" s="57">
        <f t="shared" ref="M3:M19" si="7">(J3-L3)/(K3-L3)</f>
        <v>0.39452394194308998</v>
      </c>
      <c r="N3" s="49">
        <f t="shared" ref="N3:N19" si="8">0.6*M3+0.4*I3</f>
        <v>0.636714365165854</v>
      </c>
    </row>
    <row r="4" spans="1:14" x14ac:dyDescent="0.25">
      <c r="A4" s="12" t="s">
        <v>1</v>
      </c>
      <c r="B4" s="157">
        <v>83</v>
      </c>
      <c r="C4" s="160">
        <v>83</v>
      </c>
      <c r="D4" s="160">
        <v>67</v>
      </c>
      <c r="E4" s="160">
        <v>67</v>
      </c>
      <c r="F4" s="55">
        <f t="shared" si="0"/>
        <v>72.333333333333329</v>
      </c>
      <c r="G4" s="55">
        <f t="shared" si="1"/>
        <v>100</v>
      </c>
      <c r="H4" s="55">
        <f t="shared" si="2"/>
        <v>42.533333333333331</v>
      </c>
      <c r="I4" s="57">
        <f t="shared" si="3"/>
        <v>0.51856148491879339</v>
      </c>
      <c r="J4" s="56">
        <f t="shared" si="4"/>
        <v>0.93110552449877493</v>
      </c>
      <c r="K4" s="56">
        <f t="shared" si="5"/>
        <v>1.316607888715609</v>
      </c>
      <c r="L4" s="56">
        <f t="shared" si="6"/>
        <v>0.79370052598409979</v>
      </c>
      <c r="M4" s="57">
        <f t="shared" si="7"/>
        <v>0.26277120635080214</v>
      </c>
      <c r="N4" s="49">
        <f t="shared" si="8"/>
        <v>0.36508731777799863</v>
      </c>
    </row>
    <row r="5" spans="1:14" x14ac:dyDescent="0.25">
      <c r="A5" s="12" t="s">
        <v>2</v>
      </c>
      <c r="B5" s="157">
        <v>87</v>
      </c>
      <c r="C5" s="160">
        <v>87</v>
      </c>
      <c r="D5" s="160">
        <v>87</v>
      </c>
      <c r="E5" s="160">
        <v>95.3</v>
      </c>
      <c r="F5" s="55">
        <f t="shared" si="0"/>
        <v>89.766666666666666</v>
      </c>
      <c r="G5" s="55">
        <f t="shared" si="1"/>
        <v>100</v>
      </c>
      <c r="H5" s="55">
        <f t="shared" si="2"/>
        <v>42.533333333333331</v>
      </c>
      <c r="I5" s="57">
        <f t="shared" si="3"/>
        <v>0.82192575406032486</v>
      </c>
      <c r="J5" s="56">
        <f t="shared" si="4"/>
        <v>1.0308398901951441</v>
      </c>
      <c r="K5" s="56">
        <f t="shared" si="5"/>
        <v>1.316607888715609</v>
      </c>
      <c r="L5" s="56">
        <f t="shared" si="6"/>
        <v>0.79370052598409979</v>
      </c>
      <c r="M5" s="57">
        <f t="shared" si="7"/>
        <v>0.45350167374255418</v>
      </c>
      <c r="N5" s="49">
        <f t="shared" si="8"/>
        <v>0.60087130586966242</v>
      </c>
    </row>
    <row r="6" spans="1:14" x14ac:dyDescent="0.25">
      <c r="A6" s="12" t="s">
        <v>3</v>
      </c>
      <c r="B6" s="157">
        <v>43.3</v>
      </c>
      <c r="C6" s="160">
        <v>43.3</v>
      </c>
      <c r="D6" s="160">
        <v>43.3</v>
      </c>
      <c r="E6" s="160">
        <v>41</v>
      </c>
      <c r="F6" s="55">
        <f t="shared" si="0"/>
        <v>42.533333333333331</v>
      </c>
      <c r="G6" s="55">
        <f t="shared" si="1"/>
        <v>100</v>
      </c>
      <c r="H6" s="55">
        <f t="shared" si="2"/>
        <v>42.533333333333331</v>
      </c>
      <c r="I6" s="57">
        <f t="shared" si="3"/>
        <v>0</v>
      </c>
      <c r="J6" s="56">
        <f t="shared" si="4"/>
        <v>0.98197098022695284</v>
      </c>
      <c r="K6" s="56">
        <f t="shared" si="5"/>
        <v>1.316607888715609</v>
      </c>
      <c r="L6" s="56">
        <f t="shared" si="6"/>
        <v>0.79370052598409979</v>
      </c>
      <c r="M6" s="57">
        <f t="shared" si="7"/>
        <v>0.36004552175242932</v>
      </c>
      <c r="N6" s="49">
        <f t="shared" si="8"/>
        <v>0.21602731305145759</v>
      </c>
    </row>
    <row r="7" spans="1:14" x14ac:dyDescent="0.25">
      <c r="A7" s="12" t="s">
        <v>17</v>
      </c>
      <c r="B7" s="157">
        <v>47</v>
      </c>
      <c r="C7" s="160">
        <v>47</v>
      </c>
      <c r="D7" s="160">
        <v>100</v>
      </c>
      <c r="E7" s="160">
        <v>100</v>
      </c>
      <c r="F7" s="55">
        <f t="shared" si="0"/>
        <v>82.333333333333329</v>
      </c>
      <c r="G7" s="55">
        <f t="shared" si="1"/>
        <v>100</v>
      </c>
      <c r="H7" s="55">
        <f t="shared" si="2"/>
        <v>42.533333333333331</v>
      </c>
      <c r="I7" s="57">
        <f t="shared" si="3"/>
        <v>0.69257540603248258</v>
      </c>
      <c r="J7" s="56">
        <f t="shared" si="4"/>
        <v>1.2861769258313476</v>
      </c>
      <c r="K7" s="56">
        <f t="shared" si="5"/>
        <v>1.316607888715609</v>
      </c>
      <c r="L7" s="56">
        <f t="shared" si="6"/>
        <v>0.79370052598409979</v>
      </c>
      <c r="M7" s="57">
        <f t="shared" si="7"/>
        <v>0.94180429450199499</v>
      </c>
      <c r="N7" s="49">
        <f t="shared" si="8"/>
        <v>0.84211273911419005</v>
      </c>
    </row>
    <row r="8" spans="1:14" x14ac:dyDescent="0.25">
      <c r="A8" s="12" t="s">
        <v>4</v>
      </c>
      <c r="B8" s="157">
        <v>90</v>
      </c>
      <c r="C8" s="160">
        <v>91</v>
      </c>
      <c r="D8" s="160">
        <v>90</v>
      </c>
      <c r="E8" s="160">
        <v>72</v>
      </c>
      <c r="F8" s="55">
        <f t="shared" si="0"/>
        <v>84.333333333333329</v>
      </c>
      <c r="G8" s="55">
        <f t="shared" si="1"/>
        <v>100</v>
      </c>
      <c r="H8" s="55">
        <f t="shared" si="2"/>
        <v>42.533333333333331</v>
      </c>
      <c r="I8" s="57">
        <f t="shared" si="3"/>
        <v>0.72737819025522032</v>
      </c>
      <c r="J8" s="56">
        <f t="shared" si="4"/>
        <v>0.92831776672255584</v>
      </c>
      <c r="K8" s="56">
        <f t="shared" si="5"/>
        <v>1.316607888715609</v>
      </c>
      <c r="L8" s="56">
        <f t="shared" si="6"/>
        <v>0.79370052598409979</v>
      </c>
      <c r="M8" s="57">
        <f t="shared" si="7"/>
        <v>0.25743994124553243</v>
      </c>
      <c r="N8" s="49">
        <f t="shared" si="8"/>
        <v>0.44541524084940765</v>
      </c>
    </row>
    <row r="9" spans="1:14" x14ac:dyDescent="0.25">
      <c r="A9" s="12" t="s">
        <v>5</v>
      </c>
      <c r="B9" s="157">
        <v>100</v>
      </c>
      <c r="C9" s="160">
        <v>100</v>
      </c>
      <c r="D9" s="160">
        <v>100</v>
      </c>
      <c r="E9" s="160">
        <v>100</v>
      </c>
      <c r="F9" s="55">
        <f t="shared" si="0"/>
        <v>100</v>
      </c>
      <c r="G9" s="55">
        <f t="shared" si="1"/>
        <v>100</v>
      </c>
      <c r="H9" s="55">
        <f t="shared" si="2"/>
        <v>42.533333333333331</v>
      </c>
      <c r="I9" s="57">
        <f t="shared" si="3"/>
        <v>1</v>
      </c>
      <c r="J9" s="56">
        <f t="shared" si="4"/>
        <v>1</v>
      </c>
      <c r="K9" s="56">
        <f t="shared" si="5"/>
        <v>1.316607888715609</v>
      </c>
      <c r="L9" s="56">
        <f t="shared" si="6"/>
        <v>0.79370052598409979</v>
      </c>
      <c r="M9" s="57">
        <f t="shared" si="7"/>
        <v>0.39452394194308998</v>
      </c>
      <c r="N9" s="49">
        <f t="shared" si="8"/>
        <v>0.636714365165854</v>
      </c>
    </row>
    <row r="10" spans="1:14" x14ac:dyDescent="0.25">
      <c r="A10" s="12" t="s">
        <v>6</v>
      </c>
      <c r="B10" s="157">
        <v>33.299999999999997</v>
      </c>
      <c r="C10" s="160">
        <v>33.299999999999997</v>
      </c>
      <c r="D10" s="160">
        <v>33.299999999999997</v>
      </c>
      <c r="E10" s="160">
        <v>76</v>
      </c>
      <c r="F10" s="55">
        <f t="shared" si="0"/>
        <v>47.533333333333331</v>
      </c>
      <c r="G10" s="55">
        <f t="shared" si="1"/>
        <v>100</v>
      </c>
      <c r="H10" s="55">
        <f t="shared" si="2"/>
        <v>42.533333333333331</v>
      </c>
      <c r="I10" s="57">
        <f t="shared" si="3"/>
        <v>8.7006960556844551E-2</v>
      </c>
      <c r="J10" s="56">
        <f t="shared" si="4"/>
        <v>1.316607888715609</v>
      </c>
      <c r="K10" s="56">
        <f t="shared" si="5"/>
        <v>1.316607888715609</v>
      </c>
      <c r="L10" s="56">
        <f t="shared" si="6"/>
        <v>0.79370052598409979</v>
      </c>
      <c r="M10" s="57">
        <f t="shared" si="7"/>
        <v>1</v>
      </c>
      <c r="N10" s="49">
        <f t="shared" si="8"/>
        <v>0.63480278422273784</v>
      </c>
    </row>
    <row r="11" spans="1:14" x14ac:dyDescent="0.25">
      <c r="A11" s="12" t="s">
        <v>7</v>
      </c>
      <c r="B11" s="157">
        <v>80</v>
      </c>
      <c r="C11" s="160">
        <v>85</v>
      </c>
      <c r="D11" s="160">
        <v>100</v>
      </c>
      <c r="E11" s="160">
        <v>100</v>
      </c>
      <c r="F11" s="55">
        <f t="shared" si="0"/>
        <v>95</v>
      </c>
      <c r="G11" s="55">
        <f t="shared" si="1"/>
        <v>100</v>
      </c>
      <c r="H11" s="55">
        <f t="shared" si="2"/>
        <v>42.533333333333331</v>
      </c>
      <c r="I11" s="57">
        <f t="shared" si="3"/>
        <v>0.91299303944315546</v>
      </c>
      <c r="J11" s="56">
        <f t="shared" si="4"/>
        <v>1.0772173450159419</v>
      </c>
      <c r="K11" s="56">
        <f t="shared" si="5"/>
        <v>1.316607888715609</v>
      </c>
      <c r="L11" s="56">
        <f t="shared" si="6"/>
        <v>0.79370052598409979</v>
      </c>
      <c r="M11" s="57">
        <f t="shared" si="7"/>
        <v>0.54219320521867664</v>
      </c>
      <c r="N11" s="49">
        <f t="shared" si="8"/>
        <v>0.69051313890846822</v>
      </c>
    </row>
    <row r="12" spans="1:14" x14ac:dyDescent="0.25">
      <c r="A12" s="12" t="s">
        <v>8</v>
      </c>
      <c r="B12" s="157">
        <v>87.5</v>
      </c>
      <c r="C12" s="160">
        <v>87.5</v>
      </c>
      <c r="D12" s="160">
        <v>87.5</v>
      </c>
      <c r="E12" s="160">
        <v>87.5</v>
      </c>
      <c r="F12" s="55">
        <f t="shared" si="0"/>
        <v>87.5</v>
      </c>
      <c r="G12" s="55">
        <f t="shared" si="1"/>
        <v>100</v>
      </c>
      <c r="H12" s="55">
        <f t="shared" si="2"/>
        <v>42.533333333333331</v>
      </c>
      <c r="I12" s="57">
        <f t="shared" si="3"/>
        <v>0.7824825986078886</v>
      </c>
      <c r="J12" s="56">
        <f t="shared" si="4"/>
        <v>1</v>
      </c>
      <c r="K12" s="56">
        <f t="shared" si="5"/>
        <v>1.316607888715609</v>
      </c>
      <c r="L12" s="56">
        <f t="shared" si="6"/>
        <v>0.79370052598409979</v>
      </c>
      <c r="M12" s="57">
        <f t="shared" si="7"/>
        <v>0.39452394194308998</v>
      </c>
      <c r="N12" s="49">
        <f t="shared" si="8"/>
        <v>0.54970740460900946</v>
      </c>
    </row>
    <row r="13" spans="1:14" x14ac:dyDescent="0.25">
      <c r="A13" s="12" t="s">
        <v>9</v>
      </c>
      <c r="B13" s="159">
        <v>89</v>
      </c>
      <c r="C13" s="161">
        <v>89</v>
      </c>
      <c r="D13" s="161">
        <v>89</v>
      </c>
      <c r="E13" s="161">
        <v>94</v>
      </c>
      <c r="F13" s="55">
        <f t="shared" si="0"/>
        <v>90.666666666666671</v>
      </c>
      <c r="G13" s="55">
        <f t="shared" si="1"/>
        <v>100</v>
      </c>
      <c r="H13" s="55">
        <f t="shared" si="2"/>
        <v>42.533333333333331</v>
      </c>
      <c r="I13" s="57">
        <f t="shared" si="3"/>
        <v>0.83758700696055688</v>
      </c>
      <c r="J13" s="56">
        <f t="shared" si="4"/>
        <v>1.0183864580024939</v>
      </c>
      <c r="K13" s="56">
        <f t="shared" si="5"/>
        <v>1.316607888715609</v>
      </c>
      <c r="L13" s="56">
        <f t="shared" si="6"/>
        <v>0.79370052598409979</v>
      </c>
      <c r="M13" s="57">
        <f t="shared" si="7"/>
        <v>0.42968592150759383</v>
      </c>
      <c r="N13" s="49">
        <f t="shared" si="8"/>
        <v>0.59284635568877908</v>
      </c>
    </row>
    <row r="14" spans="1:14" x14ac:dyDescent="0.25">
      <c r="A14" s="12" t="s">
        <v>10</v>
      </c>
      <c r="B14" s="157">
        <v>100</v>
      </c>
      <c r="C14" s="160">
        <v>100</v>
      </c>
      <c r="D14" s="160">
        <v>50</v>
      </c>
      <c r="E14" s="160">
        <v>50</v>
      </c>
      <c r="F14" s="55">
        <f t="shared" si="0"/>
        <v>66.666666666666671</v>
      </c>
      <c r="G14" s="55">
        <f t="shared" si="1"/>
        <v>100</v>
      </c>
      <c r="H14" s="55">
        <f t="shared" si="2"/>
        <v>42.533333333333331</v>
      </c>
      <c r="I14" s="57">
        <f t="shared" si="3"/>
        <v>0.41995359628770312</v>
      </c>
      <c r="J14" s="56">
        <f t="shared" si="4"/>
        <v>0.79370052598409979</v>
      </c>
      <c r="K14" s="56">
        <f t="shared" si="5"/>
        <v>1.316607888715609</v>
      </c>
      <c r="L14" s="56">
        <f t="shared" si="6"/>
        <v>0.79370052598409979</v>
      </c>
      <c r="M14" s="57">
        <f t="shared" si="7"/>
        <v>0</v>
      </c>
      <c r="N14" s="49">
        <f t="shared" si="8"/>
        <v>0.16798143851508127</v>
      </c>
    </row>
    <row r="15" spans="1:14" x14ac:dyDescent="0.25">
      <c r="A15" s="12" t="s">
        <v>11</v>
      </c>
      <c r="B15" s="157">
        <v>78.5</v>
      </c>
      <c r="C15" s="160">
        <v>78.5</v>
      </c>
      <c r="D15" s="160">
        <v>78.5</v>
      </c>
      <c r="E15" s="160">
        <v>57.9</v>
      </c>
      <c r="F15" s="55">
        <f t="shared" si="0"/>
        <v>71.63333333333334</v>
      </c>
      <c r="G15" s="55">
        <f t="shared" si="1"/>
        <v>100</v>
      </c>
      <c r="H15" s="55">
        <f t="shared" si="2"/>
        <v>42.533333333333331</v>
      </c>
      <c r="I15" s="57">
        <f t="shared" si="3"/>
        <v>0.50638051044083543</v>
      </c>
      <c r="J15" s="56">
        <f t="shared" si="4"/>
        <v>0.90351694579537134</v>
      </c>
      <c r="K15" s="56">
        <f t="shared" si="5"/>
        <v>1.316607888715609</v>
      </c>
      <c r="L15" s="56">
        <f t="shared" si="6"/>
        <v>0.79370052598409979</v>
      </c>
      <c r="M15" s="57">
        <f t="shared" si="7"/>
        <v>0.21001123265433469</v>
      </c>
      <c r="N15" s="49">
        <f t="shared" si="8"/>
        <v>0.32855894376893502</v>
      </c>
    </row>
    <row r="16" spans="1:14" x14ac:dyDescent="0.25">
      <c r="A16" s="12" t="s">
        <v>12</v>
      </c>
      <c r="B16" s="157">
        <v>91.6</v>
      </c>
      <c r="C16" s="160">
        <v>78.599999999999994</v>
      </c>
      <c r="D16" s="160">
        <v>78.599999999999994</v>
      </c>
      <c r="E16" s="160">
        <v>78.599999999999994</v>
      </c>
      <c r="F16" s="55">
        <f t="shared" si="0"/>
        <v>78.599999999999994</v>
      </c>
      <c r="G16" s="55">
        <f t="shared" si="1"/>
        <v>100</v>
      </c>
      <c r="H16" s="55">
        <f t="shared" si="2"/>
        <v>42.533333333333331</v>
      </c>
      <c r="I16" s="57">
        <f t="shared" si="3"/>
        <v>0.62761020881670526</v>
      </c>
      <c r="J16" s="56">
        <f t="shared" si="4"/>
        <v>0.95025980064187887</v>
      </c>
      <c r="K16" s="56">
        <f t="shared" si="5"/>
        <v>1.316607888715609</v>
      </c>
      <c r="L16" s="56">
        <f t="shared" si="6"/>
        <v>0.79370052598409979</v>
      </c>
      <c r="M16" s="57">
        <f t="shared" si="7"/>
        <v>0.29940154952104903</v>
      </c>
      <c r="N16" s="49">
        <f t="shared" si="8"/>
        <v>0.43068501323931152</v>
      </c>
    </row>
    <row r="17" spans="1:14" x14ac:dyDescent="0.25">
      <c r="A17" s="12" t="s">
        <v>13</v>
      </c>
      <c r="B17" s="157">
        <v>100</v>
      </c>
      <c r="C17" s="162">
        <v>100</v>
      </c>
      <c r="D17" s="162">
        <v>100</v>
      </c>
      <c r="E17" s="162">
        <v>100</v>
      </c>
      <c r="F17" s="55">
        <f t="shared" si="0"/>
        <v>100</v>
      </c>
      <c r="G17" s="55">
        <f t="shared" si="1"/>
        <v>100</v>
      </c>
      <c r="H17" s="55">
        <f t="shared" si="2"/>
        <v>42.533333333333331</v>
      </c>
      <c r="I17" s="57">
        <f t="shared" si="3"/>
        <v>1</v>
      </c>
      <c r="J17" s="56">
        <f t="shared" si="4"/>
        <v>1</v>
      </c>
      <c r="K17" s="56">
        <f t="shared" si="5"/>
        <v>1.316607888715609</v>
      </c>
      <c r="L17" s="56">
        <f t="shared" si="6"/>
        <v>0.79370052598409979</v>
      </c>
      <c r="M17" s="57">
        <f t="shared" si="7"/>
        <v>0.39452394194308998</v>
      </c>
      <c r="N17" s="49">
        <f t="shared" si="8"/>
        <v>0.636714365165854</v>
      </c>
    </row>
    <row r="18" spans="1:14" x14ac:dyDescent="0.25">
      <c r="A18" s="12" t="s">
        <v>14</v>
      </c>
      <c r="B18" s="157">
        <v>83</v>
      </c>
      <c r="C18" s="160">
        <v>83</v>
      </c>
      <c r="D18" s="160">
        <v>83</v>
      </c>
      <c r="E18" s="160">
        <v>76.599999999999994</v>
      </c>
      <c r="F18" s="55">
        <f t="shared" si="0"/>
        <v>80.86666666666666</v>
      </c>
      <c r="G18" s="55">
        <f t="shared" si="1"/>
        <v>100</v>
      </c>
      <c r="H18" s="55">
        <f t="shared" si="2"/>
        <v>42.533333333333331</v>
      </c>
      <c r="I18" s="57">
        <f t="shared" si="3"/>
        <v>0.66705336426914141</v>
      </c>
      <c r="J18" s="56">
        <f t="shared" si="4"/>
        <v>0.97360671165689028</v>
      </c>
      <c r="K18" s="56">
        <f t="shared" si="5"/>
        <v>1.316607888715609</v>
      </c>
      <c r="L18" s="56">
        <f t="shared" si="6"/>
        <v>0.79370052598409979</v>
      </c>
      <c r="M18" s="57">
        <f t="shared" si="7"/>
        <v>0.34404982315226018</v>
      </c>
      <c r="N18" s="49">
        <f t="shared" si="8"/>
        <v>0.47325123959901272</v>
      </c>
    </row>
    <row r="19" spans="1:14" ht="13.5" customHeight="1" x14ac:dyDescent="0.25">
      <c r="A19" s="12" t="s">
        <v>15</v>
      </c>
      <c r="B19" s="157">
        <v>80</v>
      </c>
      <c r="C19" s="160">
        <v>85</v>
      </c>
      <c r="D19" s="160">
        <v>85</v>
      </c>
      <c r="E19" s="160">
        <v>86</v>
      </c>
      <c r="F19" s="55">
        <f t="shared" si="0"/>
        <v>85.333333333333329</v>
      </c>
      <c r="G19" s="55">
        <f t="shared" si="1"/>
        <v>100</v>
      </c>
      <c r="H19" s="55">
        <f t="shared" si="2"/>
        <v>42.533333333333331</v>
      </c>
      <c r="I19" s="57">
        <f t="shared" si="3"/>
        <v>0.74477958236658925</v>
      </c>
      <c r="J19" s="56">
        <f t="shared" si="4"/>
        <v>1.0243998072591332</v>
      </c>
      <c r="K19" s="56">
        <f t="shared" si="5"/>
        <v>1.316607888715609</v>
      </c>
      <c r="L19" s="56">
        <f t="shared" si="6"/>
        <v>0.79370052598409979</v>
      </c>
      <c r="M19" s="57">
        <f t="shared" si="7"/>
        <v>0.44118575816169509</v>
      </c>
      <c r="N19" s="49">
        <f t="shared" si="8"/>
        <v>0.56262328784365279</v>
      </c>
    </row>
  </sheetData>
  <autoFilter ref="A2:E18" xr:uid="{00000000-0009-0000-0000-000018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N19"/>
  <sheetViews>
    <sheetView zoomScaleNormal="100" workbookViewId="0">
      <selection activeCell="A15" sqref="A15"/>
    </sheetView>
  </sheetViews>
  <sheetFormatPr defaultRowHeight="15" x14ac:dyDescent="0.25"/>
  <cols>
    <col min="1" max="1" width="23.28515625" customWidth="1"/>
    <col min="2" max="2" width="8.85546875" customWidth="1"/>
    <col min="3" max="3" width="8" customWidth="1"/>
    <col min="4" max="4" width="7.42578125" customWidth="1"/>
    <col min="5" max="5" width="8.85546875" customWidth="1"/>
    <col min="6" max="6" width="11" customWidth="1"/>
    <col min="8" max="8" width="8.28515625" customWidth="1"/>
    <col min="9" max="9" width="8.7109375" customWidth="1"/>
    <col min="10" max="10" width="6.7109375" customWidth="1"/>
    <col min="11" max="12" width="8" customWidth="1"/>
    <col min="14" max="14" width="10" customWidth="1"/>
  </cols>
  <sheetData>
    <row r="1" spans="1:14" ht="36" customHeight="1" x14ac:dyDescent="0.25">
      <c r="A1" s="292" t="s">
        <v>61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2.5" customHeight="1" x14ac:dyDescent="0.25">
      <c r="A2" s="4" t="s">
        <v>0</v>
      </c>
      <c r="B2" s="4">
        <v>2017</v>
      </c>
      <c r="C2" s="4">
        <v>2018</v>
      </c>
      <c r="D2" s="4">
        <v>2019</v>
      </c>
      <c r="E2" s="4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57">
        <v>100</v>
      </c>
      <c r="C3" s="160">
        <v>100</v>
      </c>
      <c r="D3" s="160">
        <v>100</v>
      </c>
      <c r="E3" s="160">
        <v>100</v>
      </c>
      <c r="F3" s="55">
        <f t="shared" ref="F3:F19" si="0">SUM(C3:E3)/3</f>
        <v>100</v>
      </c>
      <c r="G3" s="55">
        <f t="shared" ref="G3:G19" si="1">MAX($F$3:$F$19)</f>
        <v>100</v>
      </c>
      <c r="H3" s="55">
        <f t="shared" ref="H3:H19" si="2">MIN($F$3:$F$19)</f>
        <v>40</v>
      </c>
      <c r="I3" s="57">
        <f t="shared" ref="I3:I19" si="3">(F3-H3)/(G3-H3)</f>
        <v>1</v>
      </c>
      <c r="J3" s="56">
        <f t="shared" ref="J3:J19" si="4">((E3/D3)*(D3/C3)*(C3/B3))^(1/3)</f>
        <v>1</v>
      </c>
      <c r="K3" s="56">
        <f t="shared" ref="K3:K19" si="5">MAX($J$3:$J$19)</f>
        <v>1.1080391862104784</v>
      </c>
      <c r="L3" s="56">
        <f t="shared" ref="L3:L19" si="6">MIN($J$3:$J$19)</f>
        <v>0.92979363211162991</v>
      </c>
      <c r="M3" s="57">
        <f t="shared" ref="M3:M19" si="7">(J3-L3)/(K3-L3)</f>
        <v>0.39387444047797238</v>
      </c>
      <c r="N3" s="49">
        <f t="shared" ref="N3:N19" si="8">0.6*M3+0.4*I3</f>
        <v>0.63632466428678347</v>
      </c>
    </row>
    <row r="4" spans="1:14" x14ac:dyDescent="0.25">
      <c r="A4" s="12" t="s">
        <v>1</v>
      </c>
      <c r="B4" s="157">
        <v>77</v>
      </c>
      <c r="C4" s="160">
        <v>77</v>
      </c>
      <c r="D4" s="160">
        <v>64</v>
      </c>
      <c r="E4" s="160">
        <v>64</v>
      </c>
      <c r="F4" s="55">
        <f t="shared" si="0"/>
        <v>68.333333333333329</v>
      </c>
      <c r="G4" s="55">
        <f t="shared" si="1"/>
        <v>100</v>
      </c>
      <c r="H4" s="55">
        <f t="shared" si="2"/>
        <v>40</v>
      </c>
      <c r="I4" s="57">
        <f t="shared" si="3"/>
        <v>0.47222222222222215</v>
      </c>
      <c r="J4" s="56">
        <f t="shared" si="4"/>
        <v>0.94022057264170866</v>
      </c>
      <c r="K4" s="56">
        <f t="shared" si="5"/>
        <v>1.1080391862104784</v>
      </c>
      <c r="L4" s="56">
        <f t="shared" si="6"/>
        <v>0.92979363211162991</v>
      </c>
      <c r="M4" s="57">
        <f t="shared" si="7"/>
        <v>5.8497619100762281E-2</v>
      </c>
      <c r="N4" s="49">
        <f t="shared" si="8"/>
        <v>0.22398746034934625</v>
      </c>
    </row>
    <row r="5" spans="1:14" x14ac:dyDescent="0.25">
      <c r="A5" s="12" t="s">
        <v>2</v>
      </c>
      <c r="B5" s="157">
        <v>100</v>
      </c>
      <c r="C5" s="160">
        <v>100</v>
      </c>
      <c r="D5" s="160">
        <v>100</v>
      </c>
      <c r="E5" s="160">
        <v>100</v>
      </c>
      <c r="F5" s="55">
        <f t="shared" si="0"/>
        <v>100</v>
      </c>
      <c r="G5" s="55">
        <f t="shared" si="1"/>
        <v>100</v>
      </c>
      <c r="H5" s="55">
        <f t="shared" si="2"/>
        <v>40</v>
      </c>
      <c r="I5" s="57">
        <f t="shared" si="3"/>
        <v>1</v>
      </c>
      <c r="J5" s="56">
        <f t="shared" si="4"/>
        <v>1</v>
      </c>
      <c r="K5" s="56">
        <f t="shared" si="5"/>
        <v>1.1080391862104784</v>
      </c>
      <c r="L5" s="56">
        <f t="shared" si="6"/>
        <v>0.92979363211162991</v>
      </c>
      <c r="M5" s="57">
        <f t="shared" si="7"/>
        <v>0.39387444047797238</v>
      </c>
      <c r="N5" s="49">
        <f t="shared" si="8"/>
        <v>0.63632466428678347</v>
      </c>
    </row>
    <row r="6" spans="1:14" x14ac:dyDescent="0.25">
      <c r="A6" s="12" t="s">
        <v>3</v>
      </c>
      <c r="B6" s="157">
        <v>77</v>
      </c>
      <c r="C6" s="160">
        <v>77</v>
      </c>
      <c r="D6" s="160">
        <v>77</v>
      </c>
      <c r="E6" s="160">
        <v>87.5</v>
      </c>
      <c r="F6" s="55">
        <f t="shared" si="0"/>
        <v>80.5</v>
      </c>
      <c r="G6" s="55">
        <f t="shared" si="1"/>
        <v>100</v>
      </c>
      <c r="H6" s="55">
        <f t="shared" si="2"/>
        <v>40</v>
      </c>
      <c r="I6" s="57">
        <f t="shared" si="3"/>
        <v>0.67500000000000004</v>
      </c>
      <c r="J6" s="56">
        <f t="shared" si="4"/>
        <v>1.043532011211616</v>
      </c>
      <c r="K6" s="56">
        <f t="shared" si="5"/>
        <v>1.1080391862104784</v>
      </c>
      <c r="L6" s="56">
        <f t="shared" si="6"/>
        <v>0.92979363211162991</v>
      </c>
      <c r="M6" s="57">
        <f t="shared" si="7"/>
        <v>0.63809938864960936</v>
      </c>
      <c r="N6" s="49">
        <f t="shared" si="8"/>
        <v>0.65285963318976559</v>
      </c>
    </row>
    <row r="7" spans="1:14" x14ac:dyDescent="0.25">
      <c r="A7" s="12" t="s">
        <v>17</v>
      </c>
      <c r="B7" s="157">
        <v>90</v>
      </c>
      <c r="C7" s="160">
        <v>90</v>
      </c>
      <c r="D7" s="160">
        <v>90</v>
      </c>
      <c r="E7" s="160">
        <v>100</v>
      </c>
      <c r="F7" s="55">
        <f t="shared" si="0"/>
        <v>93.333333333333329</v>
      </c>
      <c r="G7" s="55">
        <f t="shared" si="1"/>
        <v>100</v>
      </c>
      <c r="H7" s="55">
        <f t="shared" si="2"/>
        <v>40</v>
      </c>
      <c r="I7" s="57">
        <f t="shared" si="3"/>
        <v>0.88888888888888884</v>
      </c>
      <c r="J7" s="56">
        <f t="shared" si="4"/>
        <v>1.0357441686512863</v>
      </c>
      <c r="K7" s="56">
        <f t="shared" si="5"/>
        <v>1.1080391862104784</v>
      </c>
      <c r="L7" s="56">
        <f t="shared" si="6"/>
        <v>0.92979363211162991</v>
      </c>
      <c r="M7" s="57">
        <f t="shared" si="7"/>
        <v>0.59440773754671083</v>
      </c>
      <c r="N7" s="49">
        <f t="shared" si="8"/>
        <v>0.71220019808358204</v>
      </c>
    </row>
    <row r="8" spans="1:14" x14ac:dyDescent="0.25">
      <c r="A8" s="12" t="s">
        <v>4</v>
      </c>
      <c r="B8" s="157">
        <v>90</v>
      </c>
      <c r="C8" s="160">
        <v>91</v>
      </c>
      <c r="D8" s="160">
        <v>90</v>
      </c>
      <c r="E8" s="160">
        <v>100</v>
      </c>
      <c r="F8" s="55">
        <f t="shared" si="0"/>
        <v>93.666666666666671</v>
      </c>
      <c r="G8" s="55">
        <f t="shared" si="1"/>
        <v>100</v>
      </c>
      <c r="H8" s="55">
        <f t="shared" si="2"/>
        <v>40</v>
      </c>
      <c r="I8" s="57">
        <f t="shared" si="3"/>
        <v>0.89444444444444449</v>
      </c>
      <c r="J8" s="56">
        <f t="shared" si="4"/>
        <v>1.0357441686512863</v>
      </c>
      <c r="K8" s="56">
        <f t="shared" si="5"/>
        <v>1.1080391862104784</v>
      </c>
      <c r="L8" s="56">
        <f t="shared" si="6"/>
        <v>0.92979363211162991</v>
      </c>
      <c r="M8" s="57">
        <f t="shared" si="7"/>
        <v>0.59440773754671083</v>
      </c>
      <c r="N8" s="49">
        <f t="shared" si="8"/>
        <v>0.71442242030580427</v>
      </c>
    </row>
    <row r="9" spans="1:14" x14ac:dyDescent="0.25">
      <c r="A9" s="12" t="s">
        <v>5</v>
      </c>
      <c r="B9" s="157">
        <v>100</v>
      </c>
      <c r="C9" s="160">
        <v>100</v>
      </c>
      <c r="D9" s="160">
        <v>100</v>
      </c>
      <c r="E9" s="160">
        <v>100</v>
      </c>
      <c r="F9" s="55">
        <f t="shared" si="0"/>
        <v>100</v>
      </c>
      <c r="G9" s="55">
        <f t="shared" si="1"/>
        <v>100</v>
      </c>
      <c r="H9" s="55">
        <f t="shared" si="2"/>
        <v>40</v>
      </c>
      <c r="I9" s="57">
        <f t="shared" si="3"/>
        <v>1</v>
      </c>
      <c r="J9" s="56">
        <f t="shared" si="4"/>
        <v>1</v>
      </c>
      <c r="K9" s="56">
        <f t="shared" si="5"/>
        <v>1.1080391862104784</v>
      </c>
      <c r="L9" s="56">
        <f t="shared" si="6"/>
        <v>0.92979363211162991</v>
      </c>
      <c r="M9" s="57">
        <f t="shared" si="7"/>
        <v>0.39387444047797238</v>
      </c>
      <c r="N9" s="49">
        <f t="shared" si="8"/>
        <v>0.63632466428678347</v>
      </c>
    </row>
    <row r="10" spans="1:14" x14ac:dyDescent="0.25">
      <c r="A10" s="12" t="s">
        <v>6</v>
      </c>
      <c r="B10" s="157">
        <v>100</v>
      </c>
      <c r="C10" s="160">
        <v>100</v>
      </c>
      <c r="D10" s="160">
        <v>100</v>
      </c>
      <c r="E10" s="160">
        <v>95.7</v>
      </c>
      <c r="F10" s="55">
        <f t="shared" si="0"/>
        <v>98.566666666666663</v>
      </c>
      <c r="G10" s="55">
        <f t="shared" si="1"/>
        <v>100</v>
      </c>
      <c r="H10" s="55">
        <f t="shared" si="2"/>
        <v>40</v>
      </c>
      <c r="I10" s="57">
        <f t="shared" si="3"/>
        <v>0.97611111111111104</v>
      </c>
      <c r="J10" s="56">
        <f t="shared" si="4"/>
        <v>0.98545616910111589</v>
      </c>
      <c r="K10" s="56">
        <f t="shared" si="5"/>
        <v>1.1080391862104784</v>
      </c>
      <c r="L10" s="56">
        <f t="shared" si="6"/>
        <v>0.92979363211162991</v>
      </c>
      <c r="M10" s="57">
        <f t="shared" si="7"/>
        <v>0.31228008614799768</v>
      </c>
      <c r="N10" s="49">
        <f t="shared" si="8"/>
        <v>0.57781249613324304</v>
      </c>
    </row>
    <row r="11" spans="1:14" x14ac:dyDescent="0.25">
      <c r="A11" s="12" t="s">
        <v>7</v>
      </c>
      <c r="B11" s="157">
        <v>95</v>
      </c>
      <c r="C11" s="160">
        <v>95</v>
      </c>
      <c r="D11" s="160">
        <v>95</v>
      </c>
      <c r="E11" s="160">
        <v>95</v>
      </c>
      <c r="F11" s="55">
        <f t="shared" si="0"/>
        <v>95</v>
      </c>
      <c r="G11" s="55">
        <f t="shared" si="1"/>
        <v>100</v>
      </c>
      <c r="H11" s="55">
        <f t="shared" si="2"/>
        <v>40</v>
      </c>
      <c r="I11" s="57">
        <f t="shared" si="3"/>
        <v>0.91666666666666663</v>
      </c>
      <c r="J11" s="56">
        <f t="shared" si="4"/>
        <v>1</v>
      </c>
      <c r="K11" s="56">
        <f t="shared" si="5"/>
        <v>1.1080391862104784</v>
      </c>
      <c r="L11" s="56">
        <f t="shared" si="6"/>
        <v>0.92979363211162991</v>
      </c>
      <c r="M11" s="57">
        <f t="shared" si="7"/>
        <v>0.39387444047797238</v>
      </c>
      <c r="N11" s="49">
        <f t="shared" si="8"/>
        <v>0.60299133095345014</v>
      </c>
    </row>
    <row r="12" spans="1:14" x14ac:dyDescent="0.25">
      <c r="A12" s="12" t="s">
        <v>8</v>
      </c>
      <c r="B12" s="157">
        <v>100</v>
      </c>
      <c r="C12" s="160">
        <v>100</v>
      </c>
      <c r="D12" s="160">
        <v>100</v>
      </c>
      <c r="E12" s="160">
        <v>100</v>
      </c>
      <c r="F12" s="55">
        <f t="shared" si="0"/>
        <v>100</v>
      </c>
      <c r="G12" s="55">
        <f t="shared" si="1"/>
        <v>100</v>
      </c>
      <c r="H12" s="55">
        <f t="shared" si="2"/>
        <v>40</v>
      </c>
      <c r="I12" s="57">
        <f t="shared" si="3"/>
        <v>1</v>
      </c>
      <c r="J12" s="56">
        <f t="shared" si="4"/>
        <v>1</v>
      </c>
      <c r="K12" s="56">
        <f t="shared" si="5"/>
        <v>1.1080391862104784</v>
      </c>
      <c r="L12" s="56">
        <f t="shared" si="6"/>
        <v>0.92979363211162991</v>
      </c>
      <c r="M12" s="57">
        <f t="shared" si="7"/>
        <v>0.39387444047797238</v>
      </c>
      <c r="N12" s="49">
        <f t="shared" si="8"/>
        <v>0.63632466428678347</v>
      </c>
    </row>
    <row r="13" spans="1:14" x14ac:dyDescent="0.25">
      <c r="A13" s="12" t="s">
        <v>9</v>
      </c>
      <c r="B13" s="157">
        <v>100</v>
      </c>
      <c r="C13" s="160">
        <v>100</v>
      </c>
      <c r="D13" s="160">
        <v>100</v>
      </c>
      <c r="E13" s="160">
        <v>100</v>
      </c>
      <c r="F13" s="55">
        <f t="shared" si="0"/>
        <v>100</v>
      </c>
      <c r="G13" s="55">
        <f t="shared" si="1"/>
        <v>100</v>
      </c>
      <c r="H13" s="55">
        <f t="shared" si="2"/>
        <v>40</v>
      </c>
      <c r="I13" s="57">
        <f t="shared" si="3"/>
        <v>1</v>
      </c>
      <c r="J13" s="56">
        <f t="shared" si="4"/>
        <v>1</v>
      </c>
      <c r="K13" s="56">
        <f t="shared" si="5"/>
        <v>1.1080391862104784</v>
      </c>
      <c r="L13" s="56">
        <f t="shared" si="6"/>
        <v>0.92979363211162991</v>
      </c>
      <c r="M13" s="57">
        <f t="shared" si="7"/>
        <v>0.39387444047797238</v>
      </c>
      <c r="N13" s="49">
        <f t="shared" si="8"/>
        <v>0.63632466428678347</v>
      </c>
    </row>
    <row r="14" spans="1:14" x14ac:dyDescent="0.25">
      <c r="A14" s="12" t="s">
        <v>10</v>
      </c>
      <c r="B14" s="157">
        <v>40</v>
      </c>
      <c r="C14" s="160">
        <v>40</v>
      </c>
      <c r="D14" s="160">
        <v>40</v>
      </c>
      <c r="E14" s="160">
        <v>40</v>
      </c>
      <c r="F14" s="55">
        <f t="shared" si="0"/>
        <v>40</v>
      </c>
      <c r="G14" s="55">
        <f t="shared" si="1"/>
        <v>100</v>
      </c>
      <c r="H14" s="55">
        <f t="shared" si="2"/>
        <v>40</v>
      </c>
      <c r="I14" s="57">
        <f t="shared" si="3"/>
        <v>0</v>
      </c>
      <c r="J14" s="56">
        <f t="shared" si="4"/>
        <v>1</v>
      </c>
      <c r="K14" s="56">
        <f t="shared" si="5"/>
        <v>1.1080391862104784</v>
      </c>
      <c r="L14" s="56">
        <f t="shared" si="6"/>
        <v>0.92979363211162991</v>
      </c>
      <c r="M14" s="57">
        <f t="shared" si="7"/>
        <v>0.39387444047797238</v>
      </c>
      <c r="N14" s="49">
        <f t="shared" si="8"/>
        <v>0.23632466428678342</v>
      </c>
    </row>
    <row r="15" spans="1:14" x14ac:dyDescent="0.25">
      <c r="A15" s="12" t="s">
        <v>11</v>
      </c>
      <c r="B15" s="157">
        <v>78.5</v>
      </c>
      <c r="C15" s="160">
        <v>85.7</v>
      </c>
      <c r="D15" s="160">
        <v>85.7</v>
      </c>
      <c r="E15" s="160">
        <v>63.1</v>
      </c>
      <c r="F15" s="55">
        <f t="shared" si="0"/>
        <v>78.166666666666671</v>
      </c>
      <c r="G15" s="55">
        <f t="shared" si="1"/>
        <v>100</v>
      </c>
      <c r="H15" s="55">
        <f t="shared" si="2"/>
        <v>40</v>
      </c>
      <c r="I15" s="57">
        <f t="shared" si="3"/>
        <v>0.63611111111111118</v>
      </c>
      <c r="J15" s="56">
        <f t="shared" si="4"/>
        <v>0.92979363211162991</v>
      </c>
      <c r="K15" s="56">
        <f t="shared" si="5"/>
        <v>1.1080391862104784</v>
      </c>
      <c r="L15" s="56">
        <f t="shared" si="6"/>
        <v>0.92979363211162991</v>
      </c>
      <c r="M15" s="57">
        <f t="shared" si="7"/>
        <v>0</v>
      </c>
      <c r="N15" s="49">
        <f t="shared" si="8"/>
        <v>0.25444444444444447</v>
      </c>
    </row>
    <row r="16" spans="1:14" x14ac:dyDescent="0.25">
      <c r="A16" s="12" t="s">
        <v>12</v>
      </c>
      <c r="B16" s="157">
        <v>50.5</v>
      </c>
      <c r="C16" s="160">
        <v>50.8</v>
      </c>
      <c r="D16" s="160">
        <v>51</v>
      </c>
      <c r="E16" s="160">
        <v>68.7</v>
      </c>
      <c r="F16" s="55">
        <f t="shared" si="0"/>
        <v>56.833333333333336</v>
      </c>
      <c r="G16" s="55">
        <f t="shared" si="1"/>
        <v>100</v>
      </c>
      <c r="H16" s="55">
        <f t="shared" si="2"/>
        <v>40</v>
      </c>
      <c r="I16" s="57">
        <f t="shared" si="3"/>
        <v>0.28055555555555561</v>
      </c>
      <c r="J16" s="56">
        <f t="shared" si="4"/>
        <v>1.1080391862104784</v>
      </c>
      <c r="K16" s="56">
        <f t="shared" si="5"/>
        <v>1.1080391862104784</v>
      </c>
      <c r="L16" s="56">
        <f t="shared" si="6"/>
        <v>0.92979363211162991</v>
      </c>
      <c r="M16" s="57">
        <f t="shared" si="7"/>
        <v>1</v>
      </c>
      <c r="N16" s="49">
        <f t="shared" si="8"/>
        <v>0.7122222222222222</v>
      </c>
    </row>
    <row r="17" spans="1:14" x14ac:dyDescent="0.25">
      <c r="A17" s="12" t="s">
        <v>13</v>
      </c>
      <c r="B17" s="157">
        <v>100</v>
      </c>
      <c r="C17" s="160">
        <v>100</v>
      </c>
      <c r="D17" s="160">
        <v>100</v>
      </c>
      <c r="E17" s="160">
        <v>100</v>
      </c>
      <c r="F17" s="55">
        <f t="shared" si="0"/>
        <v>100</v>
      </c>
      <c r="G17" s="55">
        <f t="shared" si="1"/>
        <v>100</v>
      </c>
      <c r="H17" s="55">
        <f t="shared" si="2"/>
        <v>40</v>
      </c>
      <c r="I17" s="57">
        <f t="shared" si="3"/>
        <v>1</v>
      </c>
      <c r="J17" s="56">
        <f t="shared" si="4"/>
        <v>1</v>
      </c>
      <c r="K17" s="56">
        <f t="shared" si="5"/>
        <v>1.1080391862104784</v>
      </c>
      <c r="L17" s="56">
        <f t="shared" si="6"/>
        <v>0.92979363211162991</v>
      </c>
      <c r="M17" s="57">
        <f t="shared" si="7"/>
        <v>0.39387444047797238</v>
      </c>
      <c r="N17" s="49">
        <f t="shared" si="8"/>
        <v>0.63632466428678347</v>
      </c>
    </row>
    <row r="18" spans="1:14" x14ac:dyDescent="0.25">
      <c r="A18" s="12" t="s">
        <v>14</v>
      </c>
      <c r="B18" s="157">
        <v>100</v>
      </c>
      <c r="C18" s="160">
        <v>100</v>
      </c>
      <c r="D18" s="160">
        <v>100</v>
      </c>
      <c r="E18" s="160">
        <v>93</v>
      </c>
      <c r="F18" s="55">
        <f t="shared" si="0"/>
        <v>97.666666666666671</v>
      </c>
      <c r="G18" s="55">
        <f t="shared" si="1"/>
        <v>100</v>
      </c>
      <c r="H18" s="55">
        <f t="shared" si="2"/>
        <v>40</v>
      </c>
      <c r="I18" s="57">
        <f t="shared" si="3"/>
        <v>0.96111111111111114</v>
      </c>
      <c r="J18" s="56">
        <f t="shared" si="4"/>
        <v>0.97610000766850769</v>
      </c>
      <c r="K18" s="56">
        <f t="shared" si="5"/>
        <v>1.1080391862104784</v>
      </c>
      <c r="L18" s="56">
        <f t="shared" si="6"/>
        <v>0.92979363211162991</v>
      </c>
      <c r="M18" s="57">
        <f t="shared" si="7"/>
        <v>0.25978979274399155</v>
      </c>
      <c r="N18" s="49">
        <f t="shared" si="8"/>
        <v>0.54031832009083947</v>
      </c>
    </row>
    <row r="19" spans="1:14" ht="15" customHeight="1" x14ac:dyDescent="0.25">
      <c r="A19" s="12" t="s">
        <v>15</v>
      </c>
      <c r="B19" s="157">
        <v>86</v>
      </c>
      <c r="C19" s="160">
        <v>88</v>
      </c>
      <c r="D19" s="160">
        <v>88</v>
      </c>
      <c r="E19" s="160">
        <v>88</v>
      </c>
      <c r="F19" s="55">
        <f t="shared" si="0"/>
        <v>88</v>
      </c>
      <c r="G19" s="55">
        <f t="shared" si="1"/>
        <v>100</v>
      </c>
      <c r="H19" s="55">
        <f t="shared" si="2"/>
        <v>40</v>
      </c>
      <c r="I19" s="57">
        <f t="shared" si="3"/>
        <v>0.8</v>
      </c>
      <c r="J19" s="56">
        <f t="shared" si="4"/>
        <v>1.0076926099960117</v>
      </c>
      <c r="K19" s="56">
        <f t="shared" si="5"/>
        <v>1.1080391862104784</v>
      </c>
      <c r="L19" s="56">
        <f t="shared" si="6"/>
        <v>0.92979363211162991</v>
      </c>
      <c r="M19" s="57">
        <f t="shared" si="7"/>
        <v>0.43703181421951148</v>
      </c>
      <c r="N19" s="49">
        <f t="shared" si="8"/>
        <v>0.5822190885317069</v>
      </c>
    </row>
  </sheetData>
  <autoFilter ref="A2:E18" xr:uid="{00000000-0009-0000-0000-000019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N19"/>
  <sheetViews>
    <sheetView zoomScaleNormal="100" workbookViewId="0">
      <selection activeCell="Q4" sqref="Q4"/>
    </sheetView>
  </sheetViews>
  <sheetFormatPr defaultRowHeight="15" x14ac:dyDescent="0.25"/>
  <cols>
    <col min="1" max="1" width="28.140625" customWidth="1"/>
    <col min="2" max="2" width="12.28515625" customWidth="1"/>
    <col min="3" max="3" width="10.140625" bestFit="1" customWidth="1"/>
    <col min="4" max="4" width="10.140625" customWidth="1"/>
    <col min="5" max="5" width="10.140625" bestFit="1" customWidth="1"/>
    <col min="6" max="6" width="12.5703125" customWidth="1"/>
  </cols>
  <sheetData>
    <row r="1" spans="1:14" ht="51" customHeight="1" x14ac:dyDescent="0.25">
      <c r="A1" s="292" t="s">
        <v>62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8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7">
        <v>100</v>
      </c>
      <c r="C3" s="85">
        <v>100</v>
      </c>
      <c r="D3" s="85">
        <v>100</v>
      </c>
      <c r="E3" s="85">
        <v>100</v>
      </c>
      <c r="F3" s="55">
        <f t="shared" ref="F3:F19" si="0">SUM(C3:E3)/3</f>
        <v>100</v>
      </c>
      <c r="G3" s="55">
        <f t="shared" ref="G3:G19" si="1">MAX($F$3:$F$19)</f>
        <v>100</v>
      </c>
      <c r="H3" s="55">
        <f t="shared" ref="H3:H19" si="2">MIN($F$3:$F$19)</f>
        <v>0</v>
      </c>
      <c r="I3" s="57">
        <f t="shared" ref="I3:I19" si="3">(F3-H3)/(G3-H3)</f>
        <v>1</v>
      </c>
      <c r="J3" s="56">
        <f>((E3/D3)*(D3/C3)*(C3/B3))^(1/3)</f>
        <v>1</v>
      </c>
      <c r="K3" s="56">
        <f t="shared" ref="K3:K19" si="4">MAX($J$3:$J$19)</f>
        <v>1.2599210498948732</v>
      </c>
      <c r="L3" s="56">
        <f t="shared" ref="L3:L19" si="5">MIN($J$3:$J$19)</f>
        <v>0</v>
      </c>
      <c r="M3" s="57">
        <f t="shared" ref="M3:M19" si="6">(J3-L3)/(K3-L3)</f>
        <v>0.79370052598409968</v>
      </c>
      <c r="N3" s="49">
        <f t="shared" ref="N3:N19" si="7">0.6*M3+0.4*I3</f>
        <v>0.87622031559045976</v>
      </c>
    </row>
    <row r="4" spans="1:14" x14ac:dyDescent="0.25">
      <c r="A4" s="12" t="s">
        <v>1</v>
      </c>
      <c r="B4" s="17">
        <v>0</v>
      </c>
      <c r="C4" s="85">
        <v>0</v>
      </c>
      <c r="D4" s="85">
        <v>0</v>
      </c>
      <c r="E4" s="85">
        <v>0</v>
      </c>
      <c r="F4" s="55">
        <f t="shared" si="0"/>
        <v>0</v>
      </c>
      <c r="G4" s="55">
        <f t="shared" si="1"/>
        <v>100</v>
      </c>
      <c r="H4" s="55">
        <f t="shared" si="2"/>
        <v>0</v>
      </c>
      <c r="I4" s="57">
        <f t="shared" si="3"/>
        <v>0</v>
      </c>
      <c r="J4" s="56">
        <v>0</v>
      </c>
      <c r="K4" s="56">
        <f t="shared" si="4"/>
        <v>1.2599210498948732</v>
      </c>
      <c r="L4" s="56">
        <f t="shared" si="5"/>
        <v>0</v>
      </c>
      <c r="M4" s="57">
        <f t="shared" si="6"/>
        <v>0</v>
      </c>
      <c r="N4" s="49">
        <f t="shared" si="7"/>
        <v>0</v>
      </c>
    </row>
    <row r="5" spans="1:14" x14ac:dyDescent="0.25">
      <c r="A5" s="12" t="s">
        <v>2</v>
      </c>
      <c r="B5" s="17">
        <v>100</v>
      </c>
      <c r="C5" s="85">
        <v>100</v>
      </c>
      <c r="D5" s="85">
        <v>100</v>
      </c>
      <c r="E5" s="85">
        <v>100</v>
      </c>
      <c r="F5" s="55">
        <f t="shared" si="0"/>
        <v>100</v>
      </c>
      <c r="G5" s="55">
        <f t="shared" si="1"/>
        <v>100</v>
      </c>
      <c r="H5" s="55">
        <f t="shared" si="2"/>
        <v>0</v>
      </c>
      <c r="I5" s="57">
        <f t="shared" si="3"/>
        <v>1</v>
      </c>
      <c r="J5" s="56">
        <f>((E5/D5)*(D5/C5)*(C5/B5))^(1/3)</f>
        <v>1</v>
      </c>
      <c r="K5" s="56">
        <f t="shared" si="4"/>
        <v>1.2599210498948732</v>
      </c>
      <c r="L5" s="56">
        <f t="shared" si="5"/>
        <v>0</v>
      </c>
      <c r="M5" s="57">
        <f t="shared" si="6"/>
        <v>0.79370052598409968</v>
      </c>
      <c r="N5" s="49">
        <f t="shared" si="7"/>
        <v>0.87622031559045976</v>
      </c>
    </row>
    <row r="6" spans="1:14" x14ac:dyDescent="0.25">
      <c r="A6" s="12" t="s">
        <v>3</v>
      </c>
      <c r="B6" s="17">
        <v>0</v>
      </c>
      <c r="C6" s="85">
        <v>0</v>
      </c>
      <c r="D6" s="85">
        <v>0</v>
      </c>
      <c r="E6" s="85">
        <v>0</v>
      </c>
      <c r="F6" s="55">
        <f t="shared" si="0"/>
        <v>0</v>
      </c>
      <c r="G6" s="55">
        <f t="shared" si="1"/>
        <v>100</v>
      </c>
      <c r="H6" s="55">
        <f t="shared" si="2"/>
        <v>0</v>
      </c>
      <c r="I6" s="57">
        <f t="shared" si="3"/>
        <v>0</v>
      </c>
      <c r="J6" s="56">
        <v>0</v>
      </c>
      <c r="K6" s="56">
        <f t="shared" si="4"/>
        <v>1.2599210498948732</v>
      </c>
      <c r="L6" s="56">
        <f t="shared" si="5"/>
        <v>0</v>
      </c>
      <c r="M6" s="57">
        <f t="shared" si="6"/>
        <v>0</v>
      </c>
      <c r="N6" s="49">
        <f t="shared" si="7"/>
        <v>0</v>
      </c>
    </row>
    <row r="7" spans="1:14" x14ac:dyDescent="0.25">
      <c r="A7" s="12" t="s">
        <v>17</v>
      </c>
      <c r="B7" s="17">
        <v>0</v>
      </c>
      <c r="C7" s="85">
        <v>0</v>
      </c>
      <c r="D7" s="85">
        <v>0</v>
      </c>
      <c r="E7" s="85">
        <v>0</v>
      </c>
      <c r="F7" s="55">
        <f t="shared" si="0"/>
        <v>0</v>
      </c>
      <c r="G7" s="55">
        <f t="shared" si="1"/>
        <v>100</v>
      </c>
      <c r="H7" s="55">
        <f t="shared" si="2"/>
        <v>0</v>
      </c>
      <c r="I7" s="57">
        <f t="shared" si="3"/>
        <v>0</v>
      </c>
      <c r="J7" s="56">
        <v>0</v>
      </c>
      <c r="K7" s="56">
        <f t="shared" si="4"/>
        <v>1.2599210498948732</v>
      </c>
      <c r="L7" s="56">
        <f t="shared" si="5"/>
        <v>0</v>
      </c>
      <c r="M7" s="57">
        <f t="shared" si="6"/>
        <v>0</v>
      </c>
      <c r="N7" s="49">
        <f t="shared" si="7"/>
        <v>0</v>
      </c>
    </row>
    <row r="8" spans="1:14" x14ac:dyDescent="0.25">
      <c r="A8" s="12" t="s">
        <v>4</v>
      </c>
      <c r="B8" s="17">
        <v>0</v>
      </c>
      <c r="C8" s="85">
        <v>0</v>
      </c>
      <c r="D8" s="85">
        <v>0</v>
      </c>
      <c r="E8" s="85">
        <v>0</v>
      </c>
      <c r="F8" s="55">
        <f t="shared" si="0"/>
        <v>0</v>
      </c>
      <c r="G8" s="55">
        <f t="shared" si="1"/>
        <v>100</v>
      </c>
      <c r="H8" s="55">
        <f t="shared" si="2"/>
        <v>0</v>
      </c>
      <c r="I8" s="57">
        <f t="shared" si="3"/>
        <v>0</v>
      </c>
      <c r="J8" s="56">
        <v>0</v>
      </c>
      <c r="K8" s="56">
        <f t="shared" si="4"/>
        <v>1.2599210498948732</v>
      </c>
      <c r="L8" s="56">
        <f t="shared" si="5"/>
        <v>0</v>
      </c>
      <c r="M8" s="57">
        <f t="shared" si="6"/>
        <v>0</v>
      </c>
      <c r="N8" s="49">
        <f t="shared" si="7"/>
        <v>0</v>
      </c>
    </row>
    <row r="9" spans="1:14" x14ac:dyDescent="0.25">
      <c r="A9" s="12" t="s">
        <v>5</v>
      </c>
      <c r="B9" s="17">
        <v>0</v>
      </c>
      <c r="C9" s="85">
        <v>0</v>
      </c>
      <c r="D9" s="85">
        <v>0</v>
      </c>
      <c r="E9" s="85">
        <v>0</v>
      </c>
      <c r="F9" s="55">
        <f t="shared" si="0"/>
        <v>0</v>
      </c>
      <c r="G9" s="55">
        <f t="shared" si="1"/>
        <v>100</v>
      </c>
      <c r="H9" s="55">
        <f t="shared" si="2"/>
        <v>0</v>
      </c>
      <c r="I9" s="57">
        <f t="shared" si="3"/>
        <v>0</v>
      </c>
      <c r="J9" s="56">
        <v>0</v>
      </c>
      <c r="K9" s="56">
        <f t="shared" si="4"/>
        <v>1.2599210498948732</v>
      </c>
      <c r="L9" s="56">
        <f t="shared" si="5"/>
        <v>0</v>
      </c>
      <c r="M9" s="57">
        <f t="shared" si="6"/>
        <v>0</v>
      </c>
      <c r="N9" s="49">
        <f t="shared" si="7"/>
        <v>0</v>
      </c>
    </row>
    <row r="10" spans="1:14" x14ac:dyDescent="0.25">
      <c r="A10" s="12" t="s">
        <v>6</v>
      </c>
      <c r="B10" s="17">
        <v>28.5</v>
      </c>
      <c r="C10" s="85">
        <v>0</v>
      </c>
      <c r="D10" s="85">
        <v>0</v>
      </c>
      <c r="E10" s="85">
        <v>0</v>
      </c>
      <c r="F10" s="55">
        <f t="shared" si="0"/>
        <v>0</v>
      </c>
      <c r="G10" s="55">
        <f t="shared" si="1"/>
        <v>100</v>
      </c>
      <c r="H10" s="55">
        <f t="shared" si="2"/>
        <v>0</v>
      </c>
      <c r="I10" s="57">
        <f t="shared" si="3"/>
        <v>0</v>
      </c>
      <c r="J10" s="56">
        <v>0</v>
      </c>
      <c r="K10" s="56">
        <f t="shared" si="4"/>
        <v>1.2599210498948732</v>
      </c>
      <c r="L10" s="56">
        <f t="shared" si="5"/>
        <v>0</v>
      </c>
      <c r="M10" s="57">
        <f t="shared" si="6"/>
        <v>0</v>
      </c>
      <c r="N10" s="49">
        <f t="shared" si="7"/>
        <v>0</v>
      </c>
    </row>
    <row r="11" spans="1:14" x14ac:dyDescent="0.25">
      <c r="A11" s="12" t="s">
        <v>7</v>
      </c>
      <c r="B11" s="17">
        <v>50</v>
      </c>
      <c r="C11" s="85">
        <v>50</v>
      </c>
      <c r="D11" s="85">
        <v>100</v>
      </c>
      <c r="E11" s="85">
        <v>100</v>
      </c>
      <c r="F11" s="55">
        <f t="shared" si="0"/>
        <v>83.333333333333329</v>
      </c>
      <c r="G11" s="55">
        <f t="shared" si="1"/>
        <v>100</v>
      </c>
      <c r="H11" s="55">
        <f t="shared" si="2"/>
        <v>0</v>
      </c>
      <c r="I11" s="57">
        <f t="shared" si="3"/>
        <v>0.83333333333333326</v>
      </c>
      <c r="J11" s="56">
        <f>((E11/D11)*(D11/C11)*(C11/B11))^(1/3)</f>
        <v>1.2599210498948732</v>
      </c>
      <c r="K11" s="56">
        <f t="shared" si="4"/>
        <v>1.2599210498948732</v>
      </c>
      <c r="L11" s="56">
        <f t="shared" si="5"/>
        <v>0</v>
      </c>
      <c r="M11" s="57">
        <f t="shared" si="6"/>
        <v>1</v>
      </c>
      <c r="N11" s="49">
        <f t="shared" si="7"/>
        <v>0.93333333333333335</v>
      </c>
    </row>
    <row r="12" spans="1:14" x14ac:dyDescent="0.25">
      <c r="A12" s="12" t="s">
        <v>8</v>
      </c>
      <c r="B12" s="17">
        <v>100</v>
      </c>
      <c r="C12" s="85">
        <v>100</v>
      </c>
      <c r="D12" s="85">
        <v>100</v>
      </c>
      <c r="E12" s="85">
        <v>100</v>
      </c>
      <c r="F12" s="55">
        <f t="shared" si="0"/>
        <v>100</v>
      </c>
      <c r="G12" s="55">
        <f t="shared" si="1"/>
        <v>100</v>
      </c>
      <c r="H12" s="55">
        <f t="shared" si="2"/>
        <v>0</v>
      </c>
      <c r="I12" s="57">
        <f t="shared" si="3"/>
        <v>1</v>
      </c>
      <c r="J12" s="56">
        <f>((E12/D12)*(D12/C12)*(C12/B12))^(1/3)</f>
        <v>1</v>
      </c>
      <c r="K12" s="56">
        <f t="shared" si="4"/>
        <v>1.2599210498948732</v>
      </c>
      <c r="L12" s="56">
        <f t="shared" si="5"/>
        <v>0</v>
      </c>
      <c r="M12" s="57">
        <f t="shared" si="6"/>
        <v>0.79370052598409968</v>
      </c>
      <c r="N12" s="49">
        <f t="shared" si="7"/>
        <v>0.87622031559045976</v>
      </c>
    </row>
    <row r="13" spans="1:14" x14ac:dyDescent="0.25">
      <c r="A13" s="12" t="s">
        <v>9</v>
      </c>
      <c r="B13" s="17">
        <v>0</v>
      </c>
      <c r="C13" s="85">
        <v>0</v>
      </c>
      <c r="D13" s="85">
        <v>0</v>
      </c>
      <c r="E13" s="85">
        <v>0</v>
      </c>
      <c r="F13" s="55">
        <f t="shared" si="0"/>
        <v>0</v>
      </c>
      <c r="G13" s="55">
        <f t="shared" si="1"/>
        <v>100</v>
      </c>
      <c r="H13" s="55">
        <f t="shared" si="2"/>
        <v>0</v>
      </c>
      <c r="I13" s="57">
        <f t="shared" si="3"/>
        <v>0</v>
      </c>
      <c r="J13" s="56">
        <v>0</v>
      </c>
      <c r="K13" s="56">
        <f t="shared" si="4"/>
        <v>1.2599210498948732</v>
      </c>
      <c r="L13" s="56">
        <f t="shared" si="5"/>
        <v>0</v>
      </c>
      <c r="M13" s="57">
        <f t="shared" si="6"/>
        <v>0</v>
      </c>
      <c r="N13" s="49">
        <f t="shared" si="7"/>
        <v>0</v>
      </c>
    </row>
    <row r="14" spans="1:14" x14ac:dyDescent="0.25">
      <c r="A14" s="12" t="s">
        <v>10</v>
      </c>
      <c r="B14" s="17">
        <v>0</v>
      </c>
      <c r="C14" s="85">
        <v>0</v>
      </c>
      <c r="D14" s="85">
        <v>0</v>
      </c>
      <c r="E14" s="85">
        <v>0</v>
      </c>
      <c r="F14" s="55">
        <f t="shared" si="0"/>
        <v>0</v>
      </c>
      <c r="G14" s="55">
        <f t="shared" si="1"/>
        <v>100</v>
      </c>
      <c r="H14" s="55">
        <f t="shared" si="2"/>
        <v>0</v>
      </c>
      <c r="I14" s="57">
        <f t="shared" si="3"/>
        <v>0</v>
      </c>
      <c r="J14" s="56">
        <v>0</v>
      </c>
      <c r="K14" s="56">
        <f t="shared" si="4"/>
        <v>1.2599210498948732</v>
      </c>
      <c r="L14" s="56">
        <f t="shared" si="5"/>
        <v>0</v>
      </c>
      <c r="M14" s="57">
        <f t="shared" si="6"/>
        <v>0</v>
      </c>
      <c r="N14" s="49">
        <f t="shared" si="7"/>
        <v>0</v>
      </c>
    </row>
    <row r="15" spans="1:14" x14ac:dyDescent="0.25">
      <c r="A15" s="12" t="s">
        <v>11</v>
      </c>
      <c r="B15" s="17">
        <v>0</v>
      </c>
      <c r="C15" s="85">
        <v>0</v>
      </c>
      <c r="D15" s="85">
        <v>0</v>
      </c>
      <c r="E15" s="85">
        <v>0</v>
      </c>
      <c r="F15" s="55">
        <f t="shared" si="0"/>
        <v>0</v>
      </c>
      <c r="G15" s="55">
        <f t="shared" si="1"/>
        <v>100</v>
      </c>
      <c r="H15" s="55">
        <f t="shared" si="2"/>
        <v>0</v>
      </c>
      <c r="I15" s="57">
        <f t="shared" si="3"/>
        <v>0</v>
      </c>
      <c r="J15" s="56">
        <v>0</v>
      </c>
      <c r="K15" s="56">
        <f t="shared" si="4"/>
        <v>1.2599210498948732</v>
      </c>
      <c r="L15" s="56">
        <f t="shared" si="5"/>
        <v>0</v>
      </c>
      <c r="M15" s="57">
        <f t="shared" si="6"/>
        <v>0</v>
      </c>
      <c r="N15" s="49">
        <f t="shared" si="7"/>
        <v>0</v>
      </c>
    </row>
    <row r="16" spans="1:14" x14ac:dyDescent="0.25">
      <c r="A16" s="12" t="s">
        <v>12</v>
      </c>
      <c r="B16" s="17">
        <v>0</v>
      </c>
      <c r="C16" s="85">
        <v>0</v>
      </c>
      <c r="D16" s="85">
        <v>0</v>
      </c>
      <c r="E16" s="85">
        <v>0</v>
      </c>
      <c r="F16" s="55">
        <f t="shared" si="0"/>
        <v>0</v>
      </c>
      <c r="G16" s="55">
        <f t="shared" si="1"/>
        <v>100</v>
      </c>
      <c r="H16" s="55">
        <f t="shared" si="2"/>
        <v>0</v>
      </c>
      <c r="I16" s="57">
        <f t="shared" si="3"/>
        <v>0</v>
      </c>
      <c r="J16" s="56">
        <v>0</v>
      </c>
      <c r="K16" s="56">
        <f t="shared" si="4"/>
        <v>1.2599210498948732</v>
      </c>
      <c r="L16" s="56">
        <f t="shared" si="5"/>
        <v>0</v>
      </c>
      <c r="M16" s="57">
        <f t="shared" si="6"/>
        <v>0</v>
      </c>
      <c r="N16" s="49">
        <f t="shared" si="7"/>
        <v>0</v>
      </c>
    </row>
    <row r="17" spans="1:14" x14ac:dyDescent="0.25">
      <c r="A17" s="12" t="s">
        <v>13</v>
      </c>
      <c r="B17" s="17">
        <v>0</v>
      </c>
      <c r="C17" s="85">
        <v>0</v>
      </c>
      <c r="D17" s="85">
        <v>0</v>
      </c>
      <c r="E17" s="85">
        <v>0</v>
      </c>
      <c r="F17" s="55">
        <f t="shared" si="0"/>
        <v>0</v>
      </c>
      <c r="G17" s="55">
        <f t="shared" si="1"/>
        <v>100</v>
      </c>
      <c r="H17" s="55">
        <f t="shared" si="2"/>
        <v>0</v>
      </c>
      <c r="I17" s="57">
        <f t="shared" si="3"/>
        <v>0</v>
      </c>
      <c r="J17" s="56">
        <v>0</v>
      </c>
      <c r="K17" s="56">
        <f t="shared" si="4"/>
        <v>1.2599210498948732</v>
      </c>
      <c r="L17" s="56">
        <f t="shared" si="5"/>
        <v>0</v>
      </c>
      <c r="M17" s="57">
        <f t="shared" si="6"/>
        <v>0</v>
      </c>
      <c r="N17" s="49">
        <f t="shared" si="7"/>
        <v>0</v>
      </c>
    </row>
    <row r="18" spans="1:14" x14ac:dyDescent="0.25">
      <c r="A18" s="12" t="s">
        <v>14</v>
      </c>
      <c r="B18" s="17">
        <v>0</v>
      </c>
      <c r="C18" s="85">
        <v>0</v>
      </c>
      <c r="D18" s="85">
        <v>0</v>
      </c>
      <c r="E18" s="85">
        <v>0</v>
      </c>
      <c r="F18" s="55">
        <f t="shared" si="0"/>
        <v>0</v>
      </c>
      <c r="G18" s="55">
        <f t="shared" si="1"/>
        <v>100</v>
      </c>
      <c r="H18" s="55">
        <f t="shared" si="2"/>
        <v>0</v>
      </c>
      <c r="I18" s="57">
        <f t="shared" si="3"/>
        <v>0</v>
      </c>
      <c r="J18" s="56">
        <v>0</v>
      </c>
      <c r="K18" s="56">
        <f t="shared" si="4"/>
        <v>1.2599210498948732</v>
      </c>
      <c r="L18" s="56">
        <f t="shared" si="5"/>
        <v>0</v>
      </c>
      <c r="M18" s="57">
        <f t="shared" si="6"/>
        <v>0</v>
      </c>
      <c r="N18" s="49">
        <f t="shared" si="7"/>
        <v>0</v>
      </c>
    </row>
    <row r="19" spans="1:14" x14ac:dyDescent="0.25">
      <c r="A19" s="12" t="s">
        <v>15</v>
      </c>
      <c r="B19" s="17">
        <v>0</v>
      </c>
      <c r="C19" s="85">
        <v>0</v>
      </c>
      <c r="D19" s="85">
        <v>0</v>
      </c>
      <c r="E19" s="85">
        <v>0</v>
      </c>
      <c r="F19" s="55">
        <f t="shared" si="0"/>
        <v>0</v>
      </c>
      <c r="G19" s="55">
        <f t="shared" si="1"/>
        <v>100</v>
      </c>
      <c r="H19" s="55">
        <f t="shared" si="2"/>
        <v>0</v>
      </c>
      <c r="I19" s="57">
        <f t="shared" si="3"/>
        <v>0</v>
      </c>
      <c r="J19" s="56">
        <v>0</v>
      </c>
      <c r="K19" s="56">
        <f t="shared" si="4"/>
        <v>1.2599210498948732</v>
      </c>
      <c r="L19" s="56">
        <f t="shared" si="5"/>
        <v>0</v>
      </c>
      <c r="M19" s="57">
        <f t="shared" si="6"/>
        <v>0</v>
      </c>
      <c r="N19" s="49">
        <f t="shared" si="7"/>
        <v>0</v>
      </c>
    </row>
  </sheetData>
  <autoFilter ref="A2:E19" xr:uid="{00000000-0009-0000-0000-00001A000000}">
    <sortState xmlns:xlrd2="http://schemas.microsoft.com/office/spreadsheetml/2017/richdata2" ref="A3:I20">
      <sortCondition ref="A2:A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N19"/>
  <sheetViews>
    <sheetView zoomScaleNormal="100" workbookViewId="0">
      <selection activeCell="Q11" sqref="Q11"/>
    </sheetView>
  </sheetViews>
  <sheetFormatPr defaultRowHeight="15" x14ac:dyDescent="0.25"/>
  <cols>
    <col min="1" max="1" width="23.140625" customWidth="1"/>
    <col min="2" max="2" width="11.7109375" customWidth="1"/>
    <col min="3" max="5" width="10.140625" bestFit="1" customWidth="1"/>
    <col min="6" max="6" width="11.85546875" customWidth="1"/>
  </cols>
  <sheetData>
    <row r="1" spans="1:14" ht="60" customHeight="1" x14ac:dyDescent="0.25">
      <c r="A1" s="292" t="s">
        <v>63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8.7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57">
        <v>25</v>
      </c>
      <c r="C3" s="160">
        <v>0</v>
      </c>
      <c r="D3" s="160">
        <v>25</v>
      </c>
      <c r="E3" s="160">
        <v>0</v>
      </c>
      <c r="F3" s="55">
        <f t="shared" ref="F3:F19" si="0">SUM(C3:E3)/3</f>
        <v>8.3333333333333339</v>
      </c>
      <c r="G3" s="55">
        <f t="shared" ref="G3:G19" si="1">MAX($F$3:$F$19)</f>
        <v>68.333333333333329</v>
      </c>
      <c r="H3" s="56">
        <f t="shared" ref="H3:H19" si="2">MIN($F$3:$F$19)</f>
        <v>0</v>
      </c>
      <c r="I3" s="57">
        <f t="shared" ref="I3:I19" si="3">(G3-F3)/(G3-H3)</f>
        <v>0.87804878048780488</v>
      </c>
      <c r="J3" s="56">
        <f>((E3/D3))^(1/3)</f>
        <v>0</v>
      </c>
      <c r="K3" s="56">
        <f t="shared" ref="K3:K19" si="4">MAX($J$3:$J$19)</f>
        <v>1.4422495703074083</v>
      </c>
      <c r="L3" s="56">
        <f t="shared" ref="L3:L19" si="5">MIN($J$3:$J$19)</f>
        <v>0</v>
      </c>
      <c r="M3" s="57">
        <f t="shared" ref="M3:M19" si="6">(K3-J3)/(K3-L3)</f>
        <v>1</v>
      </c>
      <c r="N3" s="49">
        <f t="shared" ref="N3:N19" si="7">0.6*M3+0.4*I3</f>
        <v>0.95121951219512191</v>
      </c>
    </row>
    <row r="4" spans="1:14" x14ac:dyDescent="0.25">
      <c r="A4" s="12" t="s">
        <v>1</v>
      </c>
      <c r="B4" s="157">
        <v>33</v>
      </c>
      <c r="C4" s="160">
        <v>33</v>
      </c>
      <c r="D4" s="160">
        <v>33</v>
      </c>
      <c r="E4" s="160">
        <v>0</v>
      </c>
      <c r="F4" s="55">
        <f t="shared" si="0"/>
        <v>22</v>
      </c>
      <c r="G4" s="55">
        <f t="shared" si="1"/>
        <v>68.333333333333329</v>
      </c>
      <c r="H4" s="56">
        <f t="shared" si="2"/>
        <v>0</v>
      </c>
      <c r="I4" s="57">
        <f t="shared" si="3"/>
        <v>0.67804878048780481</v>
      </c>
      <c r="J4" s="56">
        <f>((E4/D4)*(D4/C4)*(C4/B4))^(1/3)</f>
        <v>0</v>
      </c>
      <c r="K4" s="56">
        <f t="shared" si="4"/>
        <v>1.4422495703074083</v>
      </c>
      <c r="L4" s="56">
        <f t="shared" si="5"/>
        <v>0</v>
      </c>
      <c r="M4" s="57">
        <f t="shared" si="6"/>
        <v>1</v>
      </c>
      <c r="N4" s="49">
        <f t="shared" si="7"/>
        <v>0.87121951219512184</v>
      </c>
    </row>
    <row r="5" spans="1:14" x14ac:dyDescent="0.25">
      <c r="A5" s="12" t="s">
        <v>2</v>
      </c>
      <c r="B5" s="157">
        <v>70</v>
      </c>
      <c r="C5" s="160">
        <v>70</v>
      </c>
      <c r="D5" s="160">
        <v>70</v>
      </c>
      <c r="E5" s="160">
        <v>65</v>
      </c>
      <c r="F5" s="55">
        <f t="shared" si="0"/>
        <v>68.333333333333329</v>
      </c>
      <c r="G5" s="55">
        <f t="shared" si="1"/>
        <v>68.333333333333329</v>
      </c>
      <c r="H5" s="56">
        <f t="shared" si="2"/>
        <v>0</v>
      </c>
      <c r="I5" s="57">
        <f t="shared" si="3"/>
        <v>0</v>
      </c>
      <c r="J5" s="56">
        <f t="shared" ref="J5:J19" si="8">((E5/D5)*(D5/C5)*(C5/B5))^(1/3)</f>
        <v>0.97559995634755736</v>
      </c>
      <c r="K5" s="56">
        <f t="shared" si="4"/>
        <v>1.4422495703074083</v>
      </c>
      <c r="L5" s="56">
        <f t="shared" si="5"/>
        <v>0</v>
      </c>
      <c r="M5" s="57">
        <f t="shared" si="6"/>
        <v>0.32355677101043401</v>
      </c>
      <c r="N5" s="49">
        <f t="shared" si="7"/>
        <v>0.1941340626062604</v>
      </c>
    </row>
    <row r="6" spans="1:14" x14ac:dyDescent="0.25">
      <c r="A6" s="12" t="s">
        <v>3</v>
      </c>
      <c r="B6" s="157">
        <v>38</v>
      </c>
      <c r="C6" s="160">
        <v>40</v>
      </c>
      <c r="D6" s="160">
        <v>30</v>
      </c>
      <c r="E6" s="160">
        <v>0</v>
      </c>
      <c r="F6" s="55">
        <f t="shared" si="0"/>
        <v>23.333333333333332</v>
      </c>
      <c r="G6" s="55">
        <f t="shared" si="1"/>
        <v>68.333333333333329</v>
      </c>
      <c r="H6" s="56">
        <f t="shared" si="2"/>
        <v>0</v>
      </c>
      <c r="I6" s="57">
        <f t="shared" si="3"/>
        <v>0.65853658536585369</v>
      </c>
      <c r="J6" s="56">
        <f t="shared" si="8"/>
        <v>0</v>
      </c>
      <c r="K6" s="56">
        <f t="shared" si="4"/>
        <v>1.4422495703074083</v>
      </c>
      <c r="L6" s="56">
        <f t="shared" si="5"/>
        <v>0</v>
      </c>
      <c r="M6" s="57">
        <f t="shared" si="6"/>
        <v>1</v>
      </c>
      <c r="N6" s="49">
        <f t="shared" si="7"/>
        <v>0.86341463414634145</v>
      </c>
    </row>
    <row r="7" spans="1:14" x14ac:dyDescent="0.25">
      <c r="A7" s="12" t="s">
        <v>17</v>
      </c>
      <c r="B7" s="157">
        <v>11</v>
      </c>
      <c r="C7" s="160">
        <v>11</v>
      </c>
      <c r="D7" s="160">
        <v>11</v>
      </c>
      <c r="E7" s="160">
        <v>0</v>
      </c>
      <c r="F7" s="55">
        <f t="shared" si="0"/>
        <v>7.333333333333333</v>
      </c>
      <c r="G7" s="55">
        <f t="shared" si="1"/>
        <v>68.333333333333329</v>
      </c>
      <c r="H7" s="56">
        <f t="shared" si="2"/>
        <v>0</v>
      </c>
      <c r="I7" s="57">
        <f t="shared" si="3"/>
        <v>0.8926829268292682</v>
      </c>
      <c r="J7" s="56">
        <f t="shared" si="8"/>
        <v>0</v>
      </c>
      <c r="K7" s="56">
        <f t="shared" si="4"/>
        <v>1.4422495703074083</v>
      </c>
      <c r="L7" s="56">
        <f t="shared" si="5"/>
        <v>0</v>
      </c>
      <c r="M7" s="57">
        <f t="shared" si="6"/>
        <v>1</v>
      </c>
      <c r="N7" s="49">
        <f t="shared" si="7"/>
        <v>0.95707317073170728</v>
      </c>
    </row>
    <row r="8" spans="1:14" x14ac:dyDescent="0.25">
      <c r="A8" s="12" t="s">
        <v>4</v>
      </c>
      <c r="B8" s="157">
        <v>4</v>
      </c>
      <c r="C8" s="160">
        <v>4</v>
      </c>
      <c r="D8" s="160">
        <v>5</v>
      </c>
      <c r="E8" s="160">
        <v>12</v>
      </c>
      <c r="F8" s="55">
        <f t="shared" si="0"/>
        <v>7</v>
      </c>
      <c r="G8" s="55">
        <f t="shared" si="1"/>
        <v>68.333333333333329</v>
      </c>
      <c r="H8" s="56">
        <f t="shared" si="2"/>
        <v>0</v>
      </c>
      <c r="I8" s="57">
        <f t="shared" si="3"/>
        <v>0.89756097560975612</v>
      </c>
      <c r="J8" s="56">
        <f t="shared" si="8"/>
        <v>1.4422495703074083</v>
      </c>
      <c r="K8" s="56">
        <f t="shared" si="4"/>
        <v>1.4422495703074083</v>
      </c>
      <c r="L8" s="56">
        <f t="shared" si="5"/>
        <v>0</v>
      </c>
      <c r="M8" s="57">
        <f t="shared" si="6"/>
        <v>0</v>
      </c>
      <c r="N8" s="49">
        <f t="shared" si="7"/>
        <v>0.35902439024390248</v>
      </c>
    </row>
    <row r="9" spans="1:14" x14ac:dyDescent="0.25">
      <c r="A9" s="12" t="s">
        <v>5</v>
      </c>
      <c r="B9" s="157">
        <v>50</v>
      </c>
      <c r="C9" s="160">
        <v>50</v>
      </c>
      <c r="D9" s="160">
        <v>50</v>
      </c>
      <c r="E9" s="160">
        <v>0</v>
      </c>
      <c r="F9" s="55">
        <f t="shared" si="0"/>
        <v>33.333333333333336</v>
      </c>
      <c r="G9" s="55">
        <f t="shared" si="1"/>
        <v>68.333333333333329</v>
      </c>
      <c r="H9" s="56">
        <f t="shared" si="2"/>
        <v>0</v>
      </c>
      <c r="I9" s="57">
        <f t="shared" si="3"/>
        <v>0.51219512195121941</v>
      </c>
      <c r="J9" s="56">
        <f t="shared" si="8"/>
        <v>0</v>
      </c>
      <c r="K9" s="56">
        <f t="shared" si="4"/>
        <v>1.4422495703074083</v>
      </c>
      <c r="L9" s="56">
        <f t="shared" si="5"/>
        <v>0</v>
      </c>
      <c r="M9" s="57">
        <f t="shared" si="6"/>
        <v>1</v>
      </c>
      <c r="N9" s="49">
        <f t="shared" si="7"/>
        <v>0.80487804878048774</v>
      </c>
    </row>
    <row r="10" spans="1:14" x14ac:dyDescent="0.25">
      <c r="A10" s="12" t="s">
        <v>6</v>
      </c>
      <c r="B10" s="157">
        <v>42.8</v>
      </c>
      <c r="C10" s="160">
        <v>33.299999999999997</v>
      </c>
      <c r="D10" s="160">
        <v>33.299999999999997</v>
      </c>
      <c r="E10" s="160">
        <v>33.299999999999997</v>
      </c>
      <c r="F10" s="55">
        <f t="shared" si="0"/>
        <v>33.299999999999997</v>
      </c>
      <c r="G10" s="55">
        <f t="shared" si="1"/>
        <v>68.333333333333329</v>
      </c>
      <c r="H10" s="56">
        <f t="shared" si="2"/>
        <v>0</v>
      </c>
      <c r="I10" s="57">
        <f t="shared" si="3"/>
        <v>0.5126829268292683</v>
      </c>
      <c r="J10" s="56">
        <f t="shared" si="8"/>
        <v>0.91974369954718871</v>
      </c>
      <c r="K10" s="56">
        <f t="shared" si="4"/>
        <v>1.4422495703074083</v>
      </c>
      <c r="L10" s="56">
        <f t="shared" si="5"/>
        <v>0</v>
      </c>
      <c r="M10" s="57">
        <f t="shared" si="6"/>
        <v>0.36228533640599392</v>
      </c>
      <c r="N10" s="49">
        <f t="shared" si="7"/>
        <v>0.42244437257530365</v>
      </c>
    </row>
    <row r="11" spans="1:14" x14ac:dyDescent="0.25">
      <c r="A11" s="12" t="s">
        <v>7</v>
      </c>
      <c r="B11" s="157">
        <v>50</v>
      </c>
      <c r="C11" s="160">
        <v>40</v>
      </c>
      <c r="D11" s="160">
        <v>40</v>
      </c>
      <c r="E11" s="160">
        <v>6.6</v>
      </c>
      <c r="F11" s="55">
        <f t="shared" si="0"/>
        <v>28.866666666666664</v>
      </c>
      <c r="G11" s="55">
        <f t="shared" si="1"/>
        <v>68.333333333333329</v>
      </c>
      <c r="H11" s="56">
        <f t="shared" si="2"/>
        <v>0</v>
      </c>
      <c r="I11" s="57">
        <f t="shared" si="3"/>
        <v>0.57756097560975617</v>
      </c>
      <c r="J11" s="56">
        <f t="shared" si="8"/>
        <v>0.50916433696594887</v>
      </c>
      <c r="K11" s="56">
        <f t="shared" si="4"/>
        <v>1.4422495703074083</v>
      </c>
      <c r="L11" s="56">
        <f t="shared" si="5"/>
        <v>0</v>
      </c>
      <c r="M11" s="57">
        <f t="shared" si="6"/>
        <v>0.64696516646739366</v>
      </c>
      <c r="N11" s="49">
        <f t="shared" si="7"/>
        <v>0.61920349012433862</v>
      </c>
    </row>
    <row r="12" spans="1:14" x14ac:dyDescent="0.25">
      <c r="A12" s="12" t="s">
        <v>8</v>
      </c>
      <c r="B12" s="157">
        <v>6.1</v>
      </c>
      <c r="C12" s="160">
        <v>6.1</v>
      </c>
      <c r="D12" s="160">
        <v>12.1</v>
      </c>
      <c r="E12" s="160">
        <v>12.1</v>
      </c>
      <c r="F12" s="55">
        <f t="shared" si="0"/>
        <v>10.1</v>
      </c>
      <c r="G12" s="55">
        <f t="shared" si="1"/>
        <v>68.333333333333329</v>
      </c>
      <c r="H12" s="56">
        <f t="shared" si="2"/>
        <v>0</v>
      </c>
      <c r="I12" s="57">
        <f t="shared" si="3"/>
        <v>0.85219512195121949</v>
      </c>
      <c r="J12" s="56">
        <f t="shared" si="8"/>
        <v>1.2564691941049264</v>
      </c>
      <c r="K12" s="56">
        <f t="shared" si="4"/>
        <v>1.4422495703074083</v>
      </c>
      <c r="L12" s="56">
        <f t="shared" si="5"/>
        <v>0</v>
      </c>
      <c r="M12" s="57">
        <f t="shared" si="6"/>
        <v>0.12881291839309317</v>
      </c>
      <c r="N12" s="49">
        <f t="shared" si="7"/>
        <v>0.41816579981634372</v>
      </c>
    </row>
    <row r="13" spans="1:14" x14ac:dyDescent="0.25">
      <c r="A13" s="12" t="s">
        <v>9</v>
      </c>
      <c r="B13" s="159">
        <v>28</v>
      </c>
      <c r="C13" s="161">
        <v>28</v>
      </c>
      <c r="D13" s="161">
        <v>22</v>
      </c>
      <c r="E13" s="161">
        <v>22</v>
      </c>
      <c r="F13" s="55">
        <f t="shared" si="0"/>
        <v>24</v>
      </c>
      <c r="G13" s="55">
        <f t="shared" si="1"/>
        <v>68.333333333333329</v>
      </c>
      <c r="H13" s="56">
        <f t="shared" si="2"/>
        <v>0</v>
      </c>
      <c r="I13" s="57">
        <f t="shared" si="3"/>
        <v>0.64878048780487807</v>
      </c>
      <c r="J13" s="56">
        <f t="shared" si="8"/>
        <v>0.9227588444163396</v>
      </c>
      <c r="K13" s="56">
        <f t="shared" si="4"/>
        <v>1.4422495703074083</v>
      </c>
      <c r="L13" s="56">
        <f t="shared" si="5"/>
        <v>0</v>
      </c>
      <c r="M13" s="57">
        <f t="shared" si="6"/>
        <v>0.36019475171716769</v>
      </c>
      <c r="N13" s="49">
        <f t="shared" si="7"/>
        <v>0.47562904615225188</v>
      </c>
    </row>
    <row r="14" spans="1:14" x14ac:dyDescent="0.25">
      <c r="A14" s="12" t="s">
        <v>10</v>
      </c>
      <c r="B14" s="157">
        <v>0</v>
      </c>
      <c r="C14" s="160">
        <v>0</v>
      </c>
      <c r="D14" s="160">
        <v>0</v>
      </c>
      <c r="E14" s="160">
        <v>0</v>
      </c>
      <c r="F14" s="55">
        <f t="shared" si="0"/>
        <v>0</v>
      </c>
      <c r="G14" s="55">
        <f t="shared" si="1"/>
        <v>68.333333333333329</v>
      </c>
      <c r="H14" s="56">
        <f t="shared" si="2"/>
        <v>0</v>
      </c>
      <c r="I14" s="57">
        <f t="shared" si="3"/>
        <v>1</v>
      </c>
      <c r="J14" s="56">
        <v>0</v>
      </c>
      <c r="K14" s="56">
        <f t="shared" si="4"/>
        <v>1.4422495703074083</v>
      </c>
      <c r="L14" s="56">
        <f t="shared" si="5"/>
        <v>0</v>
      </c>
      <c r="M14" s="57">
        <f t="shared" si="6"/>
        <v>1</v>
      </c>
      <c r="N14" s="49">
        <f t="shared" si="7"/>
        <v>1</v>
      </c>
    </row>
    <row r="15" spans="1:14" x14ac:dyDescent="0.25">
      <c r="A15" s="12" t="s">
        <v>11</v>
      </c>
      <c r="B15" s="157">
        <v>7</v>
      </c>
      <c r="C15" s="160">
        <v>1</v>
      </c>
      <c r="D15" s="160">
        <v>1</v>
      </c>
      <c r="E15" s="160">
        <v>10</v>
      </c>
      <c r="F15" s="55">
        <f t="shared" si="0"/>
        <v>4</v>
      </c>
      <c r="G15" s="55">
        <f t="shared" si="1"/>
        <v>68.333333333333329</v>
      </c>
      <c r="H15" s="56">
        <f t="shared" si="2"/>
        <v>0</v>
      </c>
      <c r="I15" s="57">
        <f t="shared" si="3"/>
        <v>0.94146341463414629</v>
      </c>
      <c r="J15" s="56">
        <f t="shared" si="8"/>
        <v>1.126247880443606</v>
      </c>
      <c r="K15" s="56">
        <f t="shared" si="4"/>
        <v>1.4422495703074083</v>
      </c>
      <c r="L15" s="56">
        <f t="shared" si="5"/>
        <v>0</v>
      </c>
      <c r="M15" s="57">
        <f t="shared" si="6"/>
        <v>0.21910333438092</v>
      </c>
      <c r="N15" s="49">
        <f t="shared" si="7"/>
        <v>0.50804736648221049</v>
      </c>
    </row>
    <row r="16" spans="1:14" x14ac:dyDescent="0.25">
      <c r="A16" s="12" t="s">
        <v>12</v>
      </c>
      <c r="B16" s="157">
        <v>25</v>
      </c>
      <c r="C16" s="160">
        <v>20</v>
      </c>
      <c r="D16" s="160">
        <v>18.5</v>
      </c>
      <c r="E16" s="160">
        <v>0</v>
      </c>
      <c r="F16" s="55">
        <f t="shared" si="0"/>
        <v>12.833333333333334</v>
      </c>
      <c r="G16" s="55">
        <f t="shared" si="1"/>
        <v>68.333333333333329</v>
      </c>
      <c r="H16" s="56">
        <f t="shared" si="2"/>
        <v>0</v>
      </c>
      <c r="I16" s="57">
        <f t="shared" si="3"/>
        <v>0.81219512195121946</v>
      </c>
      <c r="J16" s="56">
        <f t="shared" si="8"/>
        <v>0</v>
      </c>
      <c r="K16" s="56">
        <f t="shared" si="4"/>
        <v>1.4422495703074083</v>
      </c>
      <c r="L16" s="56">
        <f t="shared" si="5"/>
        <v>0</v>
      </c>
      <c r="M16" s="57">
        <f t="shared" si="6"/>
        <v>1</v>
      </c>
      <c r="N16" s="49">
        <f t="shared" si="7"/>
        <v>0.92487804878048774</v>
      </c>
    </row>
    <row r="17" spans="1:14" x14ac:dyDescent="0.25">
      <c r="A17" s="12" t="s">
        <v>13</v>
      </c>
      <c r="B17" s="157">
        <v>25</v>
      </c>
      <c r="C17" s="160">
        <v>25</v>
      </c>
      <c r="D17" s="160">
        <v>25</v>
      </c>
      <c r="E17" s="160">
        <v>25</v>
      </c>
      <c r="F17" s="55">
        <f t="shared" si="0"/>
        <v>25</v>
      </c>
      <c r="G17" s="55">
        <f t="shared" si="1"/>
        <v>68.333333333333329</v>
      </c>
      <c r="H17" s="56">
        <f t="shared" si="2"/>
        <v>0</v>
      </c>
      <c r="I17" s="57">
        <f t="shared" si="3"/>
        <v>0.63414634146341464</v>
      </c>
      <c r="J17" s="56">
        <f t="shared" si="8"/>
        <v>1</v>
      </c>
      <c r="K17" s="56">
        <f t="shared" si="4"/>
        <v>1.4422495703074083</v>
      </c>
      <c r="L17" s="56">
        <f t="shared" si="5"/>
        <v>0</v>
      </c>
      <c r="M17" s="57">
        <f t="shared" si="6"/>
        <v>0.30663872564936523</v>
      </c>
      <c r="N17" s="49">
        <f t="shared" si="7"/>
        <v>0.43764177197498499</v>
      </c>
    </row>
    <row r="18" spans="1:14" x14ac:dyDescent="0.25">
      <c r="A18" s="12" t="s">
        <v>14</v>
      </c>
      <c r="B18" s="157">
        <v>0</v>
      </c>
      <c r="C18" s="160">
        <v>0</v>
      </c>
      <c r="D18" s="160">
        <v>0</v>
      </c>
      <c r="E18" s="160">
        <v>0</v>
      </c>
      <c r="F18" s="55">
        <f t="shared" si="0"/>
        <v>0</v>
      </c>
      <c r="G18" s="55">
        <f t="shared" si="1"/>
        <v>68.333333333333329</v>
      </c>
      <c r="H18" s="56">
        <f t="shared" si="2"/>
        <v>0</v>
      </c>
      <c r="I18" s="57">
        <f t="shared" si="3"/>
        <v>1</v>
      </c>
      <c r="J18" s="56">
        <v>0</v>
      </c>
      <c r="K18" s="56">
        <f t="shared" si="4"/>
        <v>1.4422495703074083</v>
      </c>
      <c r="L18" s="56">
        <f t="shared" si="5"/>
        <v>0</v>
      </c>
      <c r="M18" s="57">
        <f t="shared" si="6"/>
        <v>1</v>
      </c>
      <c r="N18" s="49">
        <f t="shared" si="7"/>
        <v>1</v>
      </c>
    </row>
    <row r="19" spans="1:14" ht="15.75" customHeight="1" x14ac:dyDescent="0.25">
      <c r="A19" s="12" t="s">
        <v>15</v>
      </c>
      <c r="B19" s="157">
        <v>69</v>
      </c>
      <c r="C19" s="160">
        <v>67</v>
      </c>
      <c r="D19" s="160">
        <v>62</v>
      </c>
      <c r="E19" s="160">
        <v>52</v>
      </c>
      <c r="F19" s="55">
        <f t="shared" si="0"/>
        <v>60.333333333333336</v>
      </c>
      <c r="G19" s="55">
        <f t="shared" si="1"/>
        <v>68.333333333333329</v>
      </c>
      <c r="H19" s="56">
        <f t="shared" si="2"/>
        <v>0</v>
      </c>
      <c r="I19" s="57">
        <f t="shared" si="3"/>
        <v>0.11707317073170723</v>
      </c>
      <c r="J19" s="56">
        <f t="shared" si="8"/>
        <v>0.9100210068031549</v>
      </c>
      <c r="K19" s="56">
        <f t="shared" si="4"/>
        <v>1.4422495703074083</v>
      </c>
      <c r="L19" s="56">
        <f t="shared" si="5"/>
        <v>0</v>
      </c>
      <c r="M19" s="57">
        <f t="shared" si="6"/>
        <v>0.36902667503711689</v>
      </c>
      <c r="N19" s="49">
        <f t="shared" si="7"/>
        <v>0.26824527331495301</v>
      </c>
    </row>
  </sheetData>
  <autoFilter ref="A2:E18" xr:uid="{00000000-0009-0000-0000-00001C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N19"/>
  <sheetViews>
    <sheetView zoomScaleNormal="100" workbookViewId="0">
      <selection activeCell="L6" sqref="L6"/>
    </sheetView>
  </sheetViews>
  <sheetFormatPr defaultRowHeight="15" x14ac:dyDescent="0.25"/>
  <cols>
    <col min="1" max="1" width="28.140625" customWidth="1"/>
    <col min="2" max="2" width="12.28515625" customWidth="1"/>
    <col min="3" max="5" width="10.140625" bestFit="1" customWidth="1"/>
    <col min="6" max="6" width="11.7109375" customWidth="1"/>
    <col min="13" max="14" width="9.140625" customWidth="1"/>
  </cols>
  <sheetData>
    <row r="1" spans="1:14" ht="60" customHeight="1" x14ac:dyDescent="0.25">
      <c r="A1" s="292" t="s">
        <v>64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5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0</v>
      </c>
      <c r="C3" s="93">
        <v>0</v>
      </c>
      <c r="D3" s="93">
        <v>0</v>
      </c>
      <c r="E3" s="93">
        <v>0</v>
      </c>
      <c r="F3" s="55">
        <f t="shared" ref="F3:F19" si="0">SUM(C3:E3)/3</f>
        <v>0</v>
      </c>
      <c r="G3" s="55">
        <f t="shared" ref="G3:G19" si="1">MAX($F$3:$F$19)</f>
        <v>3.3333333333333335</v>
      </c>
      <c r="H3" s="56">
        <f t="shared" ref="H3:H19" si="2">MIN($F$3:$F$19)</f>
        <v>0</v>
      </c>
      <c r="I3" s="57">
        <f t="shared" ref="I3:I19" si="3">(G3-F3)/(G3-H3)</f>
        <v>1</v>
      </c>
      <c r="J3" s="56">
        <v>0</v>
      </c>
      <c r="K3" s="56">
        <f t="shared" ref="K3:K19" si="4">MAX($J$3:$J$19)</f>
        <v>0</v>
      </c>
      <c r="L3" s="56">
        <f t="shared" ref="L3:L19" si="5">MIN($J$3:$J$19)</f>
        <v>0</v>
      </c>
      <c r="M3" s="57">
        <v>0</v>
      </c>
      <c r="N3" s="49">
        <f t="shared" ref="N3:N19" si="6">0.6*M3+0.4*I3</f>
        <v>0.4</v>
      </c>
    </row>
    <row r="4" spans="1:14" x14ac:dyDescent="0.25">
      <c r="A4" s="12" t="s">
        <v>1</v>
      </c>
      <c r="B4" s="135">
        <v>0</v>
      </c>
      <c r="C4" s="93">
        <v>0</v>
      </c>
      <c r="D4" s="93">
        <v>0</v>
      </c>
      <c r="E4" s="93">
        <v>0</v>
      </c>
      <c r="F4" s="55">
        <f t="shared" si="0"/>
        <v>0</v>
      </c>
      <c r="G4" s="55">
        <f t="shared" si="1"/>
        <v>3.3333333333333335</v>
      </c>
      <c r="H4" s="56">
        <f t="shared" si="2"/>
        <v>0</v>
      </c>
      <c r="I4" s="57">
        <f t="shared" si="3"/>
        <v>1</v>
      </c>
      <c r="J4" s="56">
        <v>0</v>
      </c>
      <c r="K4" s="56">
        <f t="shared" si="4"/>
        <v>0</v>
      </c>
      <c r="L4" s="56">
        <f t="shared" si="5"/>
        <v>0</v>
      </c>
      <c r="M4" s="57">
        <v>0</v>
      </c>
      <c r="N4" s="49">
        <f t="shared" si="6"/>
        <v>0.4</v>
      </c>
    </row>
    <row r="5" spans="1:14" x14ac:dyDescent="0.25">
      <c r="A5" s="12" t="s">
        <v>2</v>
      </c>
      <c r="B5" s="135">
        <v>0</v>
      </c>
      <c r="C5" s="93">
        <v>0</v>
      </c>
      <c r="D5" s="93">
        <v>0</v>
      </c>
      <c r="E5" s="93">
        <v>0</v>
      </c>
      <c r="F5" s="55">
        <f t="shared" si="0"/>
        <v>0</v>
      </c>
      <c r="G5" s="55">
        <f t="shared" si="1"/>
        <v>3.3333333333333335</v>
      </c>
      <c r="H5" s="56">
        <f t="shared" si="2"/>
        <v>0</v>
      </c>
      <c r="I5" s="57">
        <f t="shared" si="3"/>
        <v>1</v>
      </c>
      <c r="J5" s="56">
        <v>0</v>
      </c>
      <c r="K5" s="56">
        <f t="shared" si="4"/>
        <v>0</v>
      </c>
      <c r="L5" s="56">
        <f t="shared" si="5"/>
        <v>0</v>
      </c>
      <c r="M5" s="57">
        <v>0</v>
      </c>
      <c r="N5" s="49">
        <f t="shared" si="6"/>
        <v>0.4</v>
      </c>
    </row>
    <row r="6" spans="1:14" x14ac:dyDescent="0.25">
      <c r="A6" s="12" t="s">
        <v>3</v>
      </c>
      <c r="B6" s="135">
        <v>0</v>
      </c>
      <c r="C6" s="93">
        <v>0</v>
      </c>
      <c r="D6" s="93">
        <v>0</v>
      </c>
      <c r="E6" s="93">
        <v>0</v>
      </c>
      <c r="F6" s="55">
        <f t="shared" si="0"/>
        <v>0</v>
      </c>
      <c r="G6" s="55">
        <f t="shared" si="1"/>
        <v>3.3333333333333335</v>
      </c>
      <c r="H6" s="56">
        <f t="shared" si="2"/>
        <v>0</v>
      </c>
      <c r="I6" s="57">
        <f t="shared" si="3"/>
        <v>1</v>
      </c>
      <c r="J6" s="56">
        <v>0</v>
      </c>
      <c r="K6" s="56">
        <f t="shared" si="4"/>
        <v>0</v>
      </c>
      <c r="L6" s="56">
        <f t="shared" si="5"/>
        <v>0</v>
      </c>
      <c r="M6" s="57">
        <v>0</v>
      </c>
      <c r="N6" s="49">
        <f t="shared" si="6"/>
        <v>0.4</v>
      </c>
    </row>
    <row r="7" spans="1:14" x14ac:dyDescent="0.25">
      <c r="A7" s="12" t="s">
        <v>17</v>
      </c>
      <c r="B7" s="135">
        <v>0</v>
      </c>
      <c r="C7" s="93">
        <v>0</v>
      </c>
      <c r="D7" s="93">
        <v>0</v>
      </c>
      <c r="E7" s="93">
        <v>0</v>
      </c>
      <c r="F7" s="55">
        <f t="shared" si="0"/>
        <v>0</v>
      </c>
      <c r="G7" s="55">
        <f t="shared" si="1"/>
        <v>3.3333333333333335</v>
      </c>
      <c r="H7" s="56">
        <f t="shared" si="2"/>
        <v>0</v>
      </c>
      <c r="I7" s="57">
        <f t="shared" si="3"/>
        <v>1</v>
      </c>
      <c r="J7" s="56">
        <v>0</v>
      </c>
      <c r="K7" s="56">
        <f t="shared" si="4"/>
        <v>0</v>
      </c>
      <c r="L7" s="56">
        <f t="shared" si="5"/>
        <v>0</v>
      </c>
      <c r="M7" s="57">
        <v>0</v>
      </c>
      <c r="N7" s="49">
        <f t="shared" si="6"/>
        <v>0.4</v>
      </c>
    </row>
    <row r="8" spans="1:14" x14ac:dyDescent="0.25">
      <c r="A8" s="12" t="s">
        <v>4</v>
      </c>
      <c r="B8" s="135">
        <v>10</v>
      </c>
      <c r="C8" s="93">
        <v>10</v>
      </c>
      <c r="D8" s="93">
        <v>0</v>
      </c>
      <c r="E8" s="93">
        <v>0</v>
      </c>
      <c r="F8" s="55">
        <f t="shared" si="0"/>
        <v>3.3333333333333335</v>
      </c>
      <c r="G8" s="55">
        <f t="shared" si="1"/>
        <v>3.3333333333333335</v>
      </c>
      <c r="H8" s="56">
        <f t="shared" si="2"/>
        <v>0</v>
      </c>
      <c r="I8" s="57">
        <f t="shared" si="3"/>
        <v>0</v>
      </c>
      <c r="J8" s="56">
        <v>0</v>
      </c>
      <c r="K8" s="56">
        <f t="shared" si="4"/>
        <v>0</v>
      </c>
      <c r="L8" s="56">
        <f t="shared" si="5"/>
        <v>0</v>
      </c>
      <c r="M8" s="57">
        <v>0</v>
      </c>
      <c r="N8" s="49">
        <f t="shared" si="6"/>
        <v>0</v>
      </c>
    </row>
    <row r="9" spans="1:14" x14ac:dyDescent="0.25">
      <c r="A9" s="12" t="s">
        <v>5</v>
      </c>
      <c r="B9" s="135">
        <v>0</v>
      </c>
      <c r="C9" s="93">
        <v>0</v>
      </c>
      <c r="D9" s="93">
        <v>0</v>
      </c>
      <c r="E9" s="93">
        <v>0</v>
      </c>
      <c r="F9" s="55">
        <f t="shared" si="0"/>
        <v>0</v>
      </c>
      <c r="G9" s="55">
        <f t="shared" si="1"/>
        <v>3.3333333333333335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4"/>
        <v>0</v>
      </c>
      <c r="L9" s="56">
        <f t="shared" si="5"/>
        <v>0</v>
      </c>
      <c r="M9" s="57">
        <v>0</v>
      </c>
      <c r="N9" s="49">
        <f t="shared" si="6"/>
        <v>0.4</v>
      </c>
    </row>
    <row r="10" spans="1:14" x14ac:dyDescent="0.25">
      <c r="A10" s="12" t="s">
        <v>6</v>
      </c>
      <c r="B10" s="135">
        <v>0</v>
      </c>
      <c r="C10" s="93">
        <v>0</v>
      </c>
      <c r="D10" s="93">
        <v>0</v>
      </c>
      <c r="E10" s="93">
        <v>0</v>
      </c>
      <c r="F10" s="55">
        <f t="shared" si="0"/>
        <v>0</v>
      </c>
      <c r="G10" s="55">
        <f t="shared" si="1"/>
        <v>3.3333333333333335</v>
      </c>
      <c r="H10" s="56">
        <f t="shared" si="2"/>
        <v>0</v>
      </c>
      <c r="I10" s="57">
        <f t="shared" si="3"/>
        <v>1</v>
      </c>
      <c r="J10" s="56">
        <v>0</v>
      </c>
      <c r="K10" s="56">
        <f t="shared" si="4"/>
        <v>0</v>
      </c>
      <c r="L10" s="56">
        <f t="shared" si="5"/>
        <v>0</v>
      </c>
      <c r="M10" s="57">
        <v>0</v>
      </c>
      <c r="N10" s="49">
        <f t="shared" si="6"/>
        <v>0.4</v>
      </c>
    </row>
    <row r="11" spans="1:14" x14ac:dyDescent="0.25">
      <c r="A11" s="12" t="s">
        <v>7</v>
      </c>
      <c r="B11" s="135">
        <v>0</v>
      </c>
      <c r="C11" s="93">
        <v>0</v>
      </c>
      <c r="D11" s="93">
        <v>0</v>
      </c>
      <c r="E11" s="93">
        <v>0</v>
      </c>
      <c r="F11" s="55">
        <f t="shared" si="0"/>
        <v>0</v>
      </c>
      <c r="G11" s="55">
        <f t="shared" si="1"/>
        <v>3.3333333333333335</v>
      </c>
      <c r="H11" s="56">
        <f t="shared" si="2"/>
        <v>0</v>
      </c>
      <c r="I11" s="57">
        <f t="shared" si="3"/>
        <v>1</v>
      </c>
      <c r="J11" s="56">
        <v>0</v>
      </c>
      <c r="K11" s="56">
        <f t="shared" si="4"/>
        <v>0</v>
      </c>
      <c r="L11" s="56">
        <f t="shared" si="5"/>
        <v>0</v>
      </c>
      <c r="M11" s="57">
        <v>0</v>
      </c>
      <c r="N11" s="49">
        <f t="shared" si="6"/>
        <v>0.4</v>
      </c>
    </row>
    <row r="12" spans="1:14" x14ac:dyDescent="0.25">
      <c r="A12" s="12" t="s">
        <v>8</v>
      </c>
      <c r="B12" s="135">
        <v>0</v>
      </c>
      <c r="C12" s="93">
        <v>0</v>
      </c>
      <c r="D12" s="93">
        <v>0</v>
      </c>
      <c r="E12" s="93">
        <v>0</v>
      </c>
      <c r="F12" s="55">
        <f t="shared" si="0"/>
        <v>0</v>
      </c>
      <c r="G12" s="55">
        <f t="shared" si="1"/>
        <v>3.3333333333333335</v>
      </c>
      <c r="H12" s="56">
        <f t="shared" si="2"/>
        <v>0</v>
      </c>
      <c r="I12" s="57">
        <f t="shared" si="3"/>
        <v>1</v>
      </c>
      <c r="J12" s="56">
        <v>0</v>
      </c>
      <c r="K12" s="56">
        <f t="shared" si="4"/>
        <v>0</v>
      </c>
      <c r="L12" s="56">
        <f t="shared" si="5"/>
        <v>0</v>
      </c>
      <c r="M12" s="57">
        <v>0</v>
      </c>
      <c r="N12" s="49">
        <f t="shared" si="6"/>
        <v>0.4</v>
      </c>
    </row>
    <row r="13" spans="1:14" x14ac:dyDescent="0.25">
      <c r="A13" s="12" t="s">
        <v>9</v>
      </c>
      <c r="B13" s="135">
        <v>0</v>
      </c>
      <c r="C13" s="93">
        <v>0</v>
      </c>
      <c r="D13" s="93">
        <v>0</v>
      </c>
      <c r="E13" s="93">
        <v>0</v>
      </c>
      <c r="F13" s="55">
        <f t="shared" si="0"/>
        <v>0</v>
      </c>
      <c r="G13" s="55">
        <f t="shared" si="1"/>
        <v>3.3333333333333335</v>
      </c>
      <c r="H13" s="56">
        <f t="shared" si="2"/>
        <v>0</v>
      </c>
      <c r="I13" s="57">
        <f t="shared" si="3"/>
        <v>1</v>
      </c>
      <c r="J13" s="56">
        <v>0</v>
      </c>
      <c r="K13" s="56">
        <f t="shared" si="4"/>
        <v>0</v>
      </c>
      <c r="L13" s="56">
        <f t="shared" si="5"/>
        <v>0</v>
      </c>
      <c r="M13" s="57">
        <v>0</v>
      </c>
      <c r="N13" s="49">
        <f t="shared" si="6"/>
        <v>0.4</v>
      </c>
    </row>
    <row r="14" spans="1:14" x14ac:dyDescent="0.25">
      <c r="A14" s="12" t="s">
        <v>10</v>
      </c>
      <c r="B14" s="135">
        <v>0</v>
      </c>
      <c r="C14" s="93">
        <v>0</v>
      </c>
      <c r="D14" s="93">
        <v>0</v>
      </c>
      <c r="E14" s="93">
        <v>0</v>
      </c>
      <c r="F14" s="55">
        <f t="shared" si="0"/>
        <v>0</v>
      </c>
      <c r="G14" s="55">
        <f t="shared" si="1"/>
        <v>3.3333333333333335</v>
      </c>
      <c r="H14" s="56">
        <f t="shared" si="2"/>
        <v>0</v>
      </c>
      <c r="I14" s="57">
        <f t="shared" si="3"/>
        <v>1</v>
      </c>
      <c r="J14" s="56">
        <v>0</v>
      </c>
      <c r="K14" s="56">
        <f t="shared" si="4"/>
        <v>0</v>
      </c>
      <c r="L14" s="56">
        <f t="shared" si="5"/>
        <v>0</v>
      </c>
      <c r="M14" s="57">
        <v>0</v>
      </c>
      <c r="N14" s="49">
        <f t="shared" si="6"/>
        <v>0.4</v>
      </c>
    </row>
    <row r="15" spans="1:14" x14ac:dyDescent="0.25">
      <c r="A15" s="12" t="s">
        <v>11</v>
      </c>
      <c r="B15" s="135">
        <v>100</v>
      </c>
      <c r="C15" s="93">
        <v>0</v>
      </c>
      <c r="D15" s="93">
        <v>0</v>
      </c>
      <c r="E15" s="93">
        <v>0</v>
      </c>
      <c r="F15" s="55">
        <f t="shared" si="0"/>
        <v>0</v>
      </c>
      <c r="G15" s="55">
        <f t="shared" si="1"/>
        <v>3.3333333333333335</v>
      </c>
      <c r="H15" s="56">
        <f t="shared" si="2"/>
        <v>0</v>
      </c>
      <c r="I15" s="57">
        <f t="shared" si="3"/>
        <v>1</v>
      </c>
      <c r="J15" s="56">
        <v>0</v>
      </c>
      <c r="K15" s="56">
        <f t="shared" si="4"/>
        <v>0</v>
      </c>
      <c r="L15" s="56">
        <f t="shared" si="5"/>
        <v>0</v>
      </c>
      <c r="M15" s="57">
        <v>0</v>
      </c>
      <c r="N15" s="49">
        <f t="shared" si="6"/>
        <v>0.4</v>
      </c>
    </row>
    <row r="16" spans="1:14" x14ac:dyDescent="0.25">
      <c r="A16" s="12" t="s">
        <v>12</v>
      </c>
      <c r="B16" s="135">
        <v>0</v>
      </c>
      <c r="C16" s="164">
        <v>0</v>
      </c>
      <c r="D16" s="164">
        <v>0</v>
      </c>
      <c r="E16" s="164">
        <v>0</v>
      </c>
      <c r="F16" s="55">
        <f t="shared" si="0"/>
        <v>0</v>
      </c>
      <c r="G16" s="55">
        <f t="shared" si="1"/>
        <v>3.3333333333333335</v>
      </c>
      <c r="H16" s="56">
        <f t="shared" si="2"/>
        <v>0</v>
      </c>
      <c r="I16" s="57">
        <f t="shared" si="3"/>
        <v>1</v>
      </c>
      <c r="J16" s="56">
        <v>0</v>
      </c>
      <c r="K16" s="56">
        <f t="shared" si="4"/>
        <v>0</v>
      </c>
      <c r="L16" s="56">
        <f t="shared" si="5"/>
        <v>0</v>
      </c>
      <c r="M16" s="57">
        <v>0</v>
      </c>
      <c r="N16" s="49">
        <f t="shared" si="6"/>
        <v>0.4</v>
      </c>
    </row>
    <row r="17" spans="1:14" x14ac:dyDescent="0.25">
      <c r="A17" s="12" t="s">
        <v>13</v>
      </c>
      <c r="B17" s="135">
        <v>0</v>
      </c>
      <c r="C17" s="93">
        <v>0</v>
      </c>
      <c r="D17" s="93">
        <v>0</v>
      </c>
      <c r="E17" s="93">
        <v>0</v>
      </c>
      <c r="F17" s="55">
        <f t="shared" si="0"/>
        <v>0</v>
      </c>
      <c r="G17" s="55">
        <f t="shared" si="1"/>
        <v>3.3333333333333335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4"/>
        <v>0</v>
      </c>
      <c r="L17" s="56">
        <f t="shared" si="5"/>
        <v>0</v>
      </c>
      <c r="M17" s="57">
        <v>0</v>
      </c>
      <c r="N17" s="49">
        <f t="shared" si="6"/>
        <v>0.4</v>
      </c>
    </row>
    <row r="18" spans="1:14" ht="15.75" x14ac:dyDescent="0.25">
      <c r="A18" s="12" t="s">
        <v>14</v>
      </c>
      <c r="B18" s="163">
        <v>3</v>
      </c>
      <c r="C18" s="94">
        <v>0</v>
      </c>
      <c r="D18" s="94">
        <v>0</v>
      </c>
      <c r="E18" s="94">
        <v>0</v>
      </c>
      <c r="F18" s="55">
        <f t="shared" si="0"/>
        <v>0</v>
      </c>
      <c r="G18" s="55">
        <f t="shared" si="1"/>
        <v>3.3333333333333335</v>
      </c>
      <c r="H18" s="56">
        <f t="shared" si="2"/>
        <v>0</v>
      </c>
      <c r="I18" s="57">
        <f t="shared" si="3"/>
        <v>1</v>
      </c>
      <c r="J18" s="56">
        <v>0</v>
      </c>
      <c r="K18" s="56">
        <f t="shared" si="4"/>
        <v>0</v>
      </c>
      <c r="L18" s="56">
        <f t="shared" si="5"/>
        <v>0</v>
      </c>
      <c r="M18" s="57">
        <v>0</v>
      </c>
      <c r="N18" s="49">
        <f t="shared" si="6"/>
        <v>0.4</v>
      </c>
    </row>
    <row r="19" spans="1:14" x14ac:dyDescent="0.25">
      <c r="A19" s="12" t="s">
        <v>15</v>
      </c>
      <c r="B19" s="135">
        <v>0</v>
      </c>
      <c r="C19" s="93">
        <v>0</v>
      </c>
      <c r="D19" s="93">
        <v>0</v>
      </c>
      <c r="E19" s="93">
        <v>0</v>
      </c>
      <c r="F19" s="55">
        <f t="shared" si="0"/>
        <v>0</v>
      </c>
      <c r="G19" s="55">
        <f t="shared" si="1"/>
        <v>3.3333333333333335</v>
      </c>
      <c r="H19" s="56">
        <f t="shared" si="2"/>
        <v>0</v>
      </c>
      <c r="I19" s="57">
        <f t="shared" si="3"/>
        <v>1</v>
      </c>
      <c r="J19" s="56">
        <v>0</v>
      </c>
      <c r="K19" s="56">
        <f t="shared" si="4"/>
        <v>0</v>
      </c>
      <c r="L19" s="56">
        <f t="shared" si="5"/>
        <v>0</v>
      </c>
      <c r="M19" s="57">
        <v>0</v>
      </c>
      <c r="N19" s="49">
        <f t="shared" si="6"/>
        <v>0.4</v>
      </c>
    </row>
  </sheetData>
  <autoFilter ref="A2:E19" xr:uid="{00000000-0009-0000-0000-00001D000000}">
    <sortState xmlns:xlrd2="http://schemas.microsoft.com/office/spreadsheetml/2017/richdata2" ref="A3:J19">
      <sortCondition ref="A2:A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N20"/>
  <sheetViews>
    <sheetView zoomScaleNormal="100" workbookViewId="0">
      <selection activeCell="A19" sqref="A19"/>
    </sheetView>
  </sheetViews>
  <sheetFormatPr defaultRowHeight="15" x14ac:dyDescent="0.25"/>
  <cols>
    <col min="1" max="1" width="28.140625" customWidth="1"/>
    <col min="2" max="2" width="10.7109375" customWidth="1"/>
  </cols>
  <sheetData>
    <row r="1" spans="1:14" ht="40.5" customHeight="1" x14ac:dyDescent="0.25">
      <c r="A1" s="292" t="s">
        <v>65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57">
        <v>38</v>
      </c>
      <c r="C3" s="160">
        <v>33.799999999999997</v>
      </c>
      <c r="D3" s="160">
        <v>37.6</v>
      </c>
      <c r="E3" s="160">
        <v>43</v>
      </c>
      <c r="F3" s="55">
        <f t="shared" ref="F3:F19" si="0">SUM(C3:E3)/3</f>
        <v>38.133333333333333</v>
      </c>
      <c r="G3" s="55">
        <f t="shared" ref="G3:G19" si="1">MAX($F$3:$F$19)</f>
        <v>47.166666666666664</v>
      </c>
      <c r="H3" s="55">
        <f t="shared" ref="H3:H19" si="2">MIN($F$3:$F$19)</f>
        <v>24.566666666666666</v>
      </c>
      <c r="I3" s="57">
        <f t="shared" ref="I3:I19" si="3">(F3-H3)/(G3-H3)</f>
        <v>0.60029498525073755</v>
      </c>
      <c r="J3" s="56">
        <f t="shared" ref="J3:J19" si="4">((E3/D3)*(D3/C3)*(C3/B3))^(1/3)</f>
        <v>1.0420653444703254</v>
      </c>
      <c r="K3" s="56">
        <f t="shared" ref="K3:K19" si="5">MAX($J$3:$J$19)</f>
        <v>1.5261467898771481</v>
      </c>
      <c r="L3" s="56">
        <f t="shared" ref="L3:L19" si="6">MIN($J$3:$J$19)</f>
        <v>0.76017869429584672</v>
      </c>
      <c r="M3" s="57">
        <f t="shared" ref="M3:M19" si="7">(J3-L3)/(K3-L3)</f>
        <v>0.36801356583990857</v>
      </c>
      <c r="N3" s="49">
        <f t="shared" ref="N3:N19" si="8">0.6*M3+0.4*I3</f>
        <v>0.46092613360424017</v>
      </c>
    </row>
    <row r="4" spans="1:14" x14ac:dyDescent="0.25">
      <c r="A4" s="12" t="s">
        <v>1</v>
      </c>
      <c r="B4" s="157">
        <v>28.7</v>
      </c>
      <c r="C4" s="160">
        <v>27.4</v>
      </c>
      <c r="D4" s="160">
        <v>27.9</v>
      </c>
      <c r="E4" s="160">
        <v>43</v>
      </c>
      <c r="F4" s="55">
        <f t="shared" si="0"/>
        <v>32.766666666666666</v>
      </c>
      <c r="G4" s="55">
        <f t="shared" si="1"/>
        <v>47.166666666666664</v>
      </c>
      <c r="H4" s="55">
        <f t="shared" si="2"/>
        <v>24.566666666666666</v>
      </c>
      <c r="I4" s="57">
        <f t="shared" si="3"/>
        <v>0.36283185840707965</v>
      </c>
      <c r="J4" s="56">
        <f t="shared" si="4"/>
        <v>1.1442708984956069</v>
      </c>
      <c r="K4" s="56">
        <f t="shared" si="5"/>
        <v>1.5261467898771481</v>
      </c>
      <c r="L4" s="56">
        <f t="shared" si="6"/>
        <v>0.76017869429584672</v>
      </c>
      <c r="M4" s="57">
        <f t="shared" si="7"/>
        <v>0.50144673964294628</v>
      </c>
      <c r="N4" s="49">
        <f t="shared" si="8"/>
        <v>0.44600078714859959</v>
      </c>
    </row>
    <row r="5" spans="1:14" x14ac:dyDescent="0.25">
      <c r="A5" s="12" t="s">
        <v>2</v>
      </c>
      <c r="B5" s="157">
        <v>23.2</v>
      </c>
      <c r="C5" s="160">
        <v>23.5</v>
      </c>
      <c r="D5" s="160">
        <v>24.4</v>
      </c>
      <c r="E5" s="160">
        <v>41.2</v>
      </c>
      <c r="F5" s="55">
        <f t="shared" si="0"/>
        <v>29.7</v>
      </c>
      <c r="G5" s="55">
        <f t="shared" si="1"/>
        <v>47.166666666666664</v>
      </c>
      <c r="H5" s="55">
        <f t="shared" si="2"/>
        <v>24.566666666666666</v>
      </c>
      <c r="I5" s="57">
        <f t="shared" si="3"/>
        <v>0.22713864306784662</v>
      </c>
      <c r="J5" s="56">
        <f t="shared" si="4"/>
        <v>1.2109784379213258</v>
      </c>
      <c r="K5" s="56">
        <f t="shared" si="5"/>
        <v>1.5261467898771481</v>
      </c>
      <c r="L5" s="56">
        <f t="shared" si="6"/>
        <v>0.76017869429584672</v>
      </c>
      <c r="M5" s="57">
        <f t="shared" si="7"/>
        <v>0.58853592757458428</v>
      </c>
      <c r="N5" s="49">
        <f t="shared" si="8"/>
        <v>0.44397701377188925</v>
      </c>
    </row>
    <row r="6" spans="1:14" x14ac:dyDescent="0.25">
      <c r="A6" s="12" t="s">
        <v>3</v>
      </c>
      <c r="B6" s="7">
        <v>40</v>
      </c>
      <c r="C6" s="87">
        <v>38.6</v>
      </c>
      <c r="D6" s="87">
        <v>38.4</v>
      </c>
      <c r="E6" s="87">
        <v>42.6</v>
      </c>
      <c r="F6" s="55">
        <f t="shared" si="0"/>
        <v>39.866666666666667</v>
      </c>
      <c r="G6" s="55">
        <f t="shared" si="1"/>
        <v>47.166666666666664</v>
      </c>
      <c r="H6" s="55">
        <f t="shared" si="2"/>
        <v>24.566666666666666</v>
      </c>
      <c r="I6" s="57">
        <f t="shared" si="3"/>
        <v>0.67699115044247793</v>
      </c>
      <c r="J6" s="56">
        <f t="shared" si="4"/>
        <v>1.0212134731228564</v>
      </c>
      <c r="K6" s="56">
        <f t="shared" si="5"/>
        <v>1.5261467898771481</v>
      </c>
      <c r="L6" s="56">
        <f t="shared" si="6"/>
        <v>0.76017869429584672</v>
      </c>
      <c r="M6" s="57">
        <f t="shared" si="7"/>
        <v>0.34079066782658557</v>
      </c>
      <c r="N6" s="49">
        <f t="shared" si="8"/>
        <v>0.47527086087294246</v>
      </c>
    </row>
    <row r="7" spans="1:14" x14ac:dyDescent="0.25">
      <c r="A7" s="12" t="s">
        <v>17</v>
      </c>
      <c r="B7" s="157">
        <v>55.7</v>
      </c>
      <c r="C7" s="160">
        <v>47</v>
      </c>
      <c r="D7" s="160">
        <v>48.4</v>
      </c>
      <c r="E7" s="160">
        <v>46.1</v>
      </c>
      <c r="F7" s="55">
        <f t="shared" si="0"/>
        <v>47.166666666666664</v>
      </c>
      <c r="G7" s="55">
        <f t="shared" si="1"/>
        <v>47.166666666666664</v>
      </c>
      <c r="H7" s="55">
        <f t="shared" si="2"/>
        <v>24.566666666666666</v>
      </c>
      <c r="I7" s="57">
        <f t="shared" si="3"/>
        <v>1</v>
      </c>
      <c r="J7" s="56">
        <f t="shared" si="4"/>
        <v>0.93889114565838072</v>
      </c>
      <c r="K7" s="56">
        <f t="shared" si="5"/>
        <v>1.5261467898771481</v>
      </c>
      <c r="L7" s="56">
        <f t="shared" si="6"/>
        <v>0.76017869429584672</v>
      </c>
      <c r="M7" s="57">
        <f t="shared" si="7"/>
        <v>0.23331579003549385</v>
      </c>
      <c r="N7" s="49">
        <f t="shared" si="8"/>
        <v>0.53998947402129627</v>
      </c>
    </row>
    <row r="8" spans="1:14" x14ac:dyDescent="0.25">
      <c r="A8" s="12" t="s">
        <v>4</v>
      </c>
      <c r="B8" s="157">
        <v>36.6</v>
      </c>
      <c r="C8" s="160">
        <v>39.200000000000003</v>
      </c>
      <c r="D8" s="160">
        <v>43.1</v>
      </c>
      <c r="E8" s="160">
        <v>45.3</v>
      </c>
      <c r="F8" s="55">
        <f t="shared" si="0"/>
        <v>42.533333333333339</v>
      </c>
      <c r="G8" s="55">
        <f t="shared" si="1"/>
        <v>47.166666666666664</v>
      </c>
      <c r="H8" s="55">
        <f t="shared" si="2"/>
        <v>24.566666666666666</v>
      </c>
      <c r="I8" s="57">
        <f t="shared" si="3"/>
        <v>0.7949852507374634</v>
      </c>
      <c r="J8" s="56">
        <f t="shared" si="4"/>
        <v>1.0736738413030842</v>
      </c>
      <c r="K8" s="56">
        <f t="shared" si="5"/>
        <v>1.5261467898771481</v>
      </c>
      <c r="L8" s="56">
        <f t="shared" si="6"/>
        <v>0.76017869429584672</v>
      </c>
      <c r="M8" s="57">
        <f t="shared" si="7"/>
        <v>0.4092796407784095</v>
      </c>
      <c r="N8" s="49">
        <f t="shared" si="8"/>
        <v>0.56356188476203106</v>
      </c>
    </row>
    <row r="9" spans="1:14" x14ac:dyDescent="0.25">
      <c r="A9" s="12" t="s">
        <v>5</v>
      </c>
      <c r="B9" s="159">
        <v>15.6</v>
      </c>
      <c r="C9" s="168">
        <v>20</v>
      </c>
      <c r="D9" s="168">
        <v>39</v>
      </c>
      <c r="E9" s="168">
        <v>39.6</v>
      </c>
      <c r="F9" s="55">
        <f t="shared" si="0"/>
        <v>32.866666666666667</v>
      </c>
      <c r="G9" s="55">
        <f t="shared" si="1"/>
        <v>47.166666666666664</v>
      </c>
      <c r="H9" s="55">
        <f t="shared" si="2"/>
        <v>24.566666666666666</v>
      </c>
      <c r="I9" s="57">
        <f t="shared" si="3"/>
        <v>0.36725663716814166</v>
      </c>
      <c r="J9" s="56">
        <f t="shared" si="4"/>
        <v>1.3641334628993278</v>
      </c>
      <c r="K9" s="56">
        <f t="shared" si="5"/>
        <v>1.5261467898771481</v>
      </c>
      <c r="L9" s="56">
        <f t="shared" si="6"/>
        <v>0.76017869429584672</v>
      </c>
      <c r="M9" s="57">
        <f t="shared" si="7"/>
        <v>0.78848554148346517</v>
      </c>
      <c r="N9" s="49">
        <f t="shared" si="8"/>
        <v>0.61999397975733572</v>
      </c>
    </row>
    <row r="10" spans="1:14" x14ac:dyDescent="0.25">
      <c r="A10" s="12" t="s">
        <v>6</v>
      </c>
      <c r="B10" s="157">
        <v>28</v>
      </c>
      <c r="C10" s="160">
        <v>30.4</v>
      </c>
      <c r="D10" s="160">
        <v>31</v>
      </c>
      <c r="E10" s="160">
        <v>12.3</v>
      </c>
      <c r="F10" s="55">
        <f t="shared" si="0"/>
        <v>24.566666666666666</v>
      </c>
      <c r="G10" s="55">
        <f t="shared" si="1"/>
        <v>47.166666666666664</v>
      </c>
      <c r="H10" s="55">
        <f t="shared" si="2"/>
        <v>24.566666666666666</v>
      </c>
      <c r="I10" s="57">
        <f t="shared" si="3"/>
        <v>0</v>
      </c>
      <c r="J10" s="56">
        <f t="shared" si="4"/>
        <v>0.76017869429584672</v>
      </c>
      <c r="K10" s="56">
        <f t="shared" si="5"/>
        <v>1.5261467898771481</v>
      </c>
      <c r="L10" s="56">
        <f t="shared" si="6"/>
        <v>0.76017869429584672</v>
      </c>
      <c r="M10" s="57">
        <f t="shared" si="7"/>
        <v>0</v>
      </c>
      <c r="N10" s="49">
        <f t="shared" si="8"/>
        <v>0</v>
      </c>
    </row>
    <row r="11" spans="1:14" x14ac:dyDescent="0.25">
      <c r="A11" s="12" t="s">
        <v>7</v>
      </c>
      <c r="B11" s="157">
        <v>27.6</v>
      </c>
      <c r="C11" s="160">
        <v>36.5</v>
      </c>
      <c r="D11" s="160">
        <v>45.5</v>
      </c>
      <c r="E11" s="160">
        <v>42.4</v>
      </c>
      <c r="F11" s="55">
        <f t="shared" si="0"/>
        <v>41.466666666666669</v>
      </c>
      <c r="G11" s="55">
        <f t="shared" si="1"/>
        <v>47.166666666666664</v>
      </c>
      <c r="H11" s="55">
        <f t="shared" si="2"/>
        <v>24.566666666666666</v>
      </c>
      <c r="I11" s="57">
        <f t="shared" si="3"/>
        <v>0.74778761061946919</v>
      </c>
      <c r="J11" s="56">
        <f t="shared" si="4"/>
        <v>1.1538577149012981</v>
      </c>
      <c r="K11" s="56">
        <f t="shared" si="5"/>
        <v>1.5261467898771481</v>
      </c>
      <c r="L11" s="56">
        <f t="shared" si="6"/>
        <v>0.76017869429584672</v>
      </c>
      <c r="M11" s="57">
        <f t="shared" si="7"/>
        <v>0.51396268705772152</v>
      </c>
      <c r="N11" s="49">
        <f t="shared" si="8"/>
        <v>0.60749265648242057</v>
      </c>
    </row>
    <row r="12" spans="1:14" x14ac:dyDescent="0.25">
      <c r="A12" s="12" t="s">
        <v>8</v>
      </c>
      <c r="B12" s="157">
        <v>36.4</v>
      </c>
      <c r="C12" s="160">
        <v>36.6</v>
      </c>
      <c r="D12" s="160">
        <v>34.5</v>
      </c>
      <c r="E12" s="160">
        <v>39.700000000000003</v>
      </c>
      <c r="F12" s="55">
        <f t="shared" si="0"/>
        <v>36.93333333333333</v>
      </c>
      <c r="G12" s="55">
        <f t="shared" si="1"/>
        <v>47.166666666666664</v>
      </c>
      <c r="H12" s="55">
        <f t="shared" si="2"/>
        <v>24.566666666666666</v>
      </c>
      <c r="I12" s="57">
        <f t="shared" si="3"/>
        <v>0.54719764011799399</v>
      </c>
      <c r="J12" s="56">
        <f t="shared" si="4"/>
        <v>1.0293499340635841</v>
      </c>
      <c r="K12" s="56">
        <f t="shared" si="5"/>
        <v>1.5261467898771481</v>
      </c>
      <c r="L12" s="56">
        <f t="shared" si="6"/>
        <v>0.76017869429584672</v>
      </c>
      <c r="M12" s="57">
        <f t="shared" si="7"/>
        <v>0.35141312193096036</v>
      </c>
      <c r="N12" s="49">
        <f t="shared" si="8"/>
        <v>0.42972692920577382</v>
      </c>
    </row>
    <row r="13" spans="1:14" x14ac:dyDescent="0.25">
      <c r="A13" s="12" t="s">
        <v>9</v>
      </c>
      <c r="B13" s="159">
        <v>27.6</v>
      </c>
      <c r="C13" s="161">
        <v>27.6</v>
      </c>
      <c r="D13" s="161">
        <v>28.7</v>
      </c>
      <c r="E13" s="161">
        <v>42.4</v>
      </c>
      <c r="F13" s="55">
        <f t="shared" si="0"/>
        <v>32.9</v>
      </c>
      <c r="G13" s="55">
        <f t="shared" si="1"/>
        <v>47.166666666666664</v>
      </c>
      <c r="H13" s="55">
        <f t="shared" si="2"/>
        <v>24.566666666666666</v>
      </c>
      <c r="I13" s="57">
        <f t="shared" si="3"/>
        <v>0.36873156342182889</v>
      </c>
      <c r="J13" s="56">
        <f t="shared" si="4"/>
        <v>1.1538577149012981</v>
      </c>
      <c r="K13" s="56">
        <f t="shared" si="5"/>
        <v>1.5261467898771481</v>
      </c>
      <c r="L13" s="56">
        <f t="shared" si="6"/>
        <v>0.76017869429584672</v>
      </c>
      <c r="M13" s="57">
        <f t="shared" si="7"/>
        <v>0.51396268705772152</v>
      </c>
      <c r="N13" s="49">
        <f t="shared" si="8"/>
        <v>0.45587023760336443</v>
      </c>
    </row>
    <row r="14" spans="1:14" x14ac:dyDescent="0.25">
      <c r="A14" s="12" t="s">
        <v>10</v>
      </c>
      <c r="B14" s="157">
        <v>36.6</v>
      </c>
      <c r="C14" s="160">
        <v>37.200000000000003</v>
      </c>
      <c r="D14" s="160">
        <v>39.9</v>
      </c>
      <c r="E14" s="160">
        <v>42.5</v>
      </c>
      <c r="F14" s="55">
        <f t="shared" si="0"/>
        <v>39.866666666666667</v>
      </c>
      <c r="G14" s="55">
        <f t="shared" si="1"/>
        <v>47.166666666666664</v>
      </c>
      <c r="H14" s="55">
        <f t="shared" si="2"/>
        <v>24.566666666666666</v>
      </c>
      <c r="I14" s="57">
        <f t="shared" si="3"/>
        <v>0.67699115044247793</v>
      </c>
      <c r="J14" s="56">
        <f t="shared" si="4"/>
        <v>1.0510804255404989</v>
      </c>
      <c r="K14" s="56">
        <f t="shared" si="5"/>
        <v>1.5261467898771481</v>
      </c>
      <c r="L14" s="56">
        <f t="shared" si="6"/>
        <v>0.76017869429584672</v>
      </c>
      <c r="M14" s="57">
        <f t="shared" si="7"/>
        <v>0.37978309138826949</v>
      </c>
      <c r="N14" s="49">
        <f t="shared" si="8"/>
        <v>0.49866631500995284</v>
      </c>
    </row>
    <row r="15" spans="1:14" x14ac:dyDescent="0.25">
      <c r="A15" s="12" t="s">
        <v>11</v>
      </c>
      <c r="B15" s="157">
        <v>35.1</v>
      </c>
      <c r="C15" s="160">
        <v>36.200000000000003</v>
      </c>
      <c r="D15" s="160">
        <v>38</v>
      </c>
      <c r="E15" s="160">
        <v>42.2</v>
      </c>
      <c r="F15" s="55">
        <f t="shared" si="0"/>
        <v>38.800000000000004</v>
      </c>
      <c r="G15" s="55">
        <f t="shared" si="1"/>
        <v>47.166666666666664</v>
      </c>
      <c r="H15" s="55">
        <f t="shared" si="2"/>
        <v>24.566666666666666</v>
      </c>
      <c r="I15" s="57">
        <f t="shared" si="3"/>
        <v>0.62979351032448405</v>
      </c>
      <c r="J15" s="56">
        <f t="shared" si="4"/>
        <v>1.0633309253057985</v>
      </c>
      <c r="K15" s="56">
        <f t="shared" si="5"/>
        <v>1.5261467898771481</v>
      </c>
      <c r="L15" s="56">
        <f t="shared" si="6"/>
        <v>0.76017869429584672</v>
      </c>
      <c r="M15" s="57">
        <f t="shared" si="7"/>
        <v>0.39577657706472269</v>
      </c>
      <c r="N15" s="49">
        <f t="shared" si="8"/>
        <v>0.48938335036862723</v>
      </c>
    </row>
    <row r="16" spans="1:14" x14ac:dyDescent="0.25">
      <c r="A16" s="12" t="s">
        <v>12</v>
      </c>
      <c r="B16" s="157">
        <v>33.6</v>
      </c>
      <c r="C16" s="160">
        <v>34.799999999999997</v>
      </c>
      <c r="D16" s="160">
        <v>37.1</v>
      </c>
      <c r="E16" s="160">
        <v>43.3</v>
      </c>
      <c r="F16" s="55">
        <f t="shared" si="0"/>
        <v>38.4</v>
      </c>
      <c r="G16" s="55">
        <f t="shared" si="1"/>
        <v>47.166666666666664</v>
      </c>
      <c r="H16" s="55">
        <f t="shared" si="2"/>
        <v>24.566666666666666</v>
      </c>
      <c r="I16" s="57">
        <f t="shared" si="3"/>
        <v>0.61209439528023601</v>
      </c>
      <c r="J16" s="56">
        <f t="shared" si="4"/>
        <v>1.0882187545015587</v>
      </c>
      <c r="K16" s="56">
        <f t="shared" si="5"/>
        <v>1.5261467898771481</v>
      </c>
      <c r="L16" s="56">
        <f t="shared" si="6"/>
        <v>0.76017869429584672</v>
      </c>
      <c r="M16" s="57">
        <f t="shared" si="7"/>
        <v>0.42826856901495203</v>
      </c>
      <c r="N16" s="49">
        <f t="shared" si="8"/>
        <v>0.5017988995210656</v>
      </c>
    </row>
    <row r="17" spans="1:14" x14ac:dyDescent="0.25">
      <c r="A17" s="12" t="s">
        <v>13</v>
      </c>
      <c r="B17" s="157">
        <v>15.7</v>
      </c>
      <c r="C17" s="160">
        <v>16.8</v>
      </c>
      <c r="D17" s="160">
        <v>20.7</v>
      </c>
      <c r="E17" s="160">
        <v>44.8</v>
      </c>
      <c r="F17" s="55">
        <f t="shared" si="0"/>
        <v>27.433333333333334</v>
      </c>
      <c r="G17" s="55">
        <f t="shared" si="1"/>
        <v>47.166666666666664</v>
      </c>
      <c r="H17" s="55">
        <f t="shared" si="2"/>
        <v>24.566666666666666</v>
      </c>
      <c r="I17" s="57">
        <f t="shared" si="3"/>
        <v>0.12684365781710918</v>
      </c>
      <c r="J17" s="56">
        <f t="shared" si="4"/>
        <v>1.4183806152062706</v>
      </c>
      <c r="K17" s="56">
        <f t="shared" si="5"/>
        <v>1.5261467898771481</v>
      </c>
      <c r="L17" s="56">
        <f t="shared" si="6"/>
        <v>0.76017869429584672</v>
      </c>
      <c r="M17" s="57">
        <f t="shared" si="7"/>
        <v>0.85930722794780023</v>
      </c>
      <c r="N17" s="49">
        <f t="shared" si="8"/>
        <v>0.56632179989552378</v>
      </c>
    </row>
    <row r="18" spans="1:14" x14ac:dyDescent="0.25">
      <c r="A18" s="12" t="s">
        <v>14</v>
      </c>
      <c r="B18" s="157">
        <v>11.45</v>
      </c>
      <c r="C18" s="160">
        <v>32.200000000000003</v>
      </c>
      <c r="D18" s="160">
        <v>25.7</v>
      </c>
      <c r="E18" s="160">
        <v>40.700000000000003</v>
      </c>
      <c r="F18" s="55">
        <f t="shared" si="0"/>
        <v>32.866666666666667</v>
      </c>
      <c r="G18" s="55">
        <f t="shared" si="1"/>
        <v>47.166666666666664</v>
      </c>
      <c r="H18" s="55">
        <f t="shared" si="2"/>
        <v>24.566666666666666</v>
      </c>
      <c r="I18" s="57">
        <f t="shared" si="3"/>
        <v>0.36725663716814166</v>
      </c>
      <c r="J18" s="56">
        <f t="shared" si="4"/>
        <v>1.5261467898771481</v>
      </c>
      <c r="K18" s="56">
        <f t="shared" si="5"/>
        <v>1.5261467898771481</v>
      </c>
      <c r="L18" s="56">
        <f t="shared" si="6"/>
        <v>0.76017869429584672</v>
      </c>
      <c r="M18" s="57">
        <f t="shared" si="7"/>
        <v>1</v>
      </c>
      <c r="N18" s="49">
        <f t="shared" si="8"/>
        <v>0.7469026548672566</v>
      </c>
    </row>
    <row r="19" spans="1:14" x14ac:dyDescent="0.25">
      <c r="A19" s="12" t="s">
        <v>15</v>
      </c>
      <c r="B19" s="157">
        <v>47.7</v>
      </c>
      <c r="C19" s="160">
        <v>42.2</v>
      </c>
      <c r="D19" s="160">
        <v>42.3</v>
      </c>
      <c r="E19" s="160">
        <v>42.4</v>
      </c>
      <c r="F19" s="55">
        <f t="shared" si="0"/>
        <v>42.300000000000004</v>
      </c>
      <c r="G19" s="55">
        <f t="shared" si="1"/>
        <v>47.166666666666664</v>
      </c>
      <c r="H19" s="55">
        <f t="shared" si="2"/>
        <v>24.566666666666666</v>
      </c>
      <c r="I19" s="57">
        <f t="shared" si="3"/>
        <v>0.78466076696165221</v>
      </c>
      <c r="J19" s="56">
        <f t="shared" si="4"/>
        <v>0.96149971353827224</v>
      </c>
      <c r="K19" s="56">
        <f t="shared" si="5"/>
        <v>1.5261467898771481</v>
      </c>
      <c r="L19" s="56">
        <f t="shared" si="6"/>
        <v>0.76017869429584672</v>
      </c>
      <c r="M19" s="57">
        <f t="shared" si="7"/>
        <v>0.26283212108154563</v>
      </c>
      <c r="N19" s="49">
        <f t="shared" si="8"/>
        <v>0.47156357943358829</v>
      </c>
    </row>
    <row r="20" spans="1:14" x14ac:dyDescent="0.25">
      <c r="C20" s="16"/>
      <c r="D20" s="16"/>
      <c r="E20" s="16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N24"/>
  <sheetViews>
    <sheetView tabSelected="1" view="pageBreakPreview" zoomScale="70" zoomScaleNormal="100" zoomScaleSheetLayoutView="70" workbookViewId="0">
      <selection activeCell="S17" sqref="S17"/>
    </sheetView>
  </sheetViews>
  <sheetFormatPr defaultRowHeight="15" x14ac:dyDescent="0.25"/>
  <cols>
    <col min="1" max="1" width="24" customWidth="1"/>
    <col min="2" max="2" width="12.7109375" customWidth="1"/>
    <col min="3" max="3" width="11.42578125" customWidth="1"/>
    <col min="4" max="4" width="10.7109375" customWidth="1"/>
    <col min="5" max="5" width="12.28515625" customWidth="1"/>
    <col min="6" max="6" width="11.42578125" customWidth="1"/>
    <col min="7" max="7" width="10.7109375" customWidth="1"/>
    <col min="8" max="8" width="8.42578125" customWidth="1"/>
    <col min="10" max="10" width="10" customWidth="1"/>
    <col min="11" max="12" width="8.28515625" customWidth="1"/>
  </cols>
  <sheetData>
    <row r="1" spans="1:14" ht="41.25" customHeight="1" x14ac:dyDescent="0.25">
      <c r="A1" s="292" t="s">
        <v>20</v>
      </c>
      <c r="B1" s="293"/>
      <c r="C1" s="293"/>
      <c r="D1" s="293"/>
      <c r="E1" s="293"/>
      <c r="F1" s="288" t="s">
        <v>28</v>
      </c>
      <c r="G1" s="288"/>
      <c r="H1" s="288"/>
      <c r="I1" s="67" t="s">
        <v>29</v>
      </c>
      <c r="J1" s="289" t="s">
        <v>30</v>
      </c>
      <c r="K1" s="290"/>
      <c r="L1" s="291"/>
      <c r="M1" s="67" t="s">
        <v>31</v>
      </c>
      <c r="N1" s="50" t="s">
        <v>32</v>
      </c>
    </row>
    <row r="2" spans="1:14" ht="61.5" customHeight="1" x14ac:dyDescent="0.25">
      <c r="A2" s="32" t="s">
        <v>0</v>
      </c>
      <c r="B2" s="32">
        <v>2017</v>
      </c>
      <c r="C2" s="32">
        <v>2018</v>
      </c>
      <c r="D2" s="32">
        <v>2019</v>
      </c>
      <c r="E2" s="13">
        <v>2020</v>
      </c>
      <c r="F2" s="68" t="s">
        <v>27</v>
      </c>
      <c r="G2" s="69" t="s">
        <v>24</v>
      </c>
      <c r="H2" s="69" t="s">
        <v>23</v>
      </c>
      <c r="I2" s="69" t="s">
        <v>26</v>
      </c>
      <c r="J2" s="69" t="s">
        <v>25</v>
      </c>
      <c r="K2" s="69" t="s">
        <v>24</v>
      </c>
      <c r="L2" s="69" t="s">
        <v>23</v>
      </c>
      <c r="M2" s="69" t="s">
        <v>33</v>
      </c>
      <c r="N2" s="51" t="s">
        <v>34</v>
      </c>
    </row>
    <row r="3" spans="1:14" ht="17.25" customHeight="1" x14ac:dyDescent="0.25">
      <c r="A3" s="37" t="s">
        <v>16</v>
      </c>
      <c r="B3" s="40">
        <v>2344.6999999999998</v>
      </c>
      <c r="C3" s="25">
        <v>1638.8</v>
      </c>
      <c r="D3" s="25">
        <v>2937.9</v>
      </c>
      <c r="E3" s="83">
        <v>12554.6</v>
      </c>
      <c r="F3" s="70">
        <f>SUM(C3:E3)/3</f>
        <v>5710.4333333333334</v>
      </c>
      <c r="G3" s="71">
        <f>MAX($F$3:$F$19)</f>
        <v>108817.63333333335</v>
      </c>
      <c r="H3" s="71">
        <f>MIN($F$3:$F$19)</f>
        <v>165.5</v>
      </c>
      <c r="I3" s="72">
        <f t="shared" ref="I3:I19" si="0">(F3-H3)/(G3-H3)</f>
        <v>5.103381924699131E-2</v>
      </c>
      <c r="J3" s="71">
        <f>((E3/D3)*(D3/C3)*(C3/B3))^(1/3)</f>
        <v>1.7494647606801701</v>
      </c>
      <c r="K3" s="71">
        <f>MAX($J$3:$J$19)</f>
        <v>3.6214699176979064</v>
      </c>
      <c r="L3" s="71">
        <f>MIN($J$3:$J$19)</f>
        <v>0.39409176713941924</v>
      </c>
      <c r="M3" s="72">
        <f t="shared" ref="M3:M19" si="1">(J3-L3)/(K3-L3)</f>
        <v>0.41996101179101308</v>
      </c>
      <c r="N3" s="49">
        <f t="shared" ref="N3:N19" si="2">0.6*M3+0.4*I3</f>
        <v>0.27239013477340435</v>
      </c>
    </row>
    <row r="4" spans="1:14" ht="17.25" customHeight="1" x14ac:dyDescent="0.25">
      <c r="A4" s="37" t="s">
        <v>1</v>
      </c>
      <c r="B4" s="25">
        <v>3037.4</v>
      </c>
      <c r="C4" s="25">
        <v>4374.2</v>
      </c>
      <c r="D4" s="25">
        <v>6136</v>
      </c>
      <c r="E4" s="83">
        <v>9726</v>
      </c>
      <c r="F4" s="70">
        <f t="shared" ref="F4:F19" si="3">SUM(C4:E4)/3</f>
        <v>6745.4000000000005</v>
      </c>
      <c r="G4" s="71">
        <f t="shared" ref="G4:G19" si="4">MAX($F$3:$F$19)</f>
        <v>108817.63333333335</v>
      </c>
      <c r="H4" s="71">
        <f t="shared" ref="H4:H19" si="5">MIN($F$3:$F$19)</f>
        <v>165.5</v>
      </c>
      <c r="I4" s="72">
        <f t="shared" si="0"/>
        <v>6.0559326339350905E-2</v>
      </c>
      <c r="J4" s="71">
        <f t="shared" ref="J4:J19" si="6">((E4/D4)*(D4/C4)*(C4/B4))^(1/3)</f>
        <v>1.4739319245706082</v>
      </c>
      <c r="K4" s="71">
        <f t="shared" ref="K4:K19" si="7">MAX($J$3:$J$19)</f>
        <v>3.6214699176979064</v>
      </c>
      <c r="L4" s="71">
        <f t="shared" ref="L4:L19" si="8">MIN($J$3:$J$19)</f>
        <v>0.39409176713941924</v>
      </c>
      <c r="M4" s="72">
        <f t="shared" si="1"/>
        <v>0.33458742888382204</v>
      </c>
      <c r="N4" s="49">
        <f t="shared" si="2"/>
        <v>0.22497618786603357</v>
      </c>
    </row>
    <row r="5" spans="1:14" ht="17.25" customHeight="1" x14ac:dyDescent="0.25">
      <c r="A5" s="37" t="s">
        <v>2</v>
      </c>
      <c r="B5" s="25">
        <v>958.7</v>
      </c>
      <c r="C5" s="25">
        <v>1738.1</v>
      </c>
      <c r="D5" s="25">
        <v>2771.3</v>
      </c>
      <c r="E5" s="83">
        <v>4667.7</v>
      </c>
      <c r="F5" s="70">
        <f t="shared" si="3"/>
        <v>3059.0333333333328</v>
      </c>
      <c r="G5" s="71">
        <f t="shared" si="4"/>
        <v>108817.63333333335</v>
      </c>
      <c r="H5" s="71">
        <f t="shared" si="5"/>
        <v>165.5</v>
      </c>
      <c r="I5" s="72">
        <f t="shared" si="0"/>
        <v>2.663116907660042E-2</v>
      </c>
      <c r="J5" s="71">
        <f t="shared" si="6"/>
        <v>1.6948843492416279</v>
      </c>
      <c r="K5" s="71">
        <f t="shared" si="7"/>
        <v>3.6214699176979064</v>
      </c>
      <c r="L5" s="71">
        <f t="shared" si="8"/>
        <v>0.39409176713941924</v>
      </c>
      <c r="M5" s="72">
        <f t="shared" si="1"/>
        <v>0.40304932407041011</v>
      </c>
      <c r="N5" s="49">
        <f t="shared" si="2"/>
        <v>0.2524820620728862</v>
      </c>
    </row>
    <row r="6" spans="1:14" ht="17.25" customHeight="1" x14ac:dyDescent="0.25">
      <c r="A6" s="37" t="s">
        <v>3</v>
      </c>
      <c r="B6" s="25">
        <v>31779.200000000001</v>
      </c>
      <c r="C6" s="25">
        <v>4319.8999999999996</v>
      </c>
      <c r="D6" s="25">
        <v>6518.8</v>
      </c>
      <c r="E6" s="83">
        <v>8621.2999999999993</v>
      </c>
      <c r="F6" s="70">
        <f t="shared" si="3"/>
        <v>6486.666666666667</v>
      </c>
      <c r="G6" s="71">
        <f t="shared" si="4"/>
        <v>108817.63333333335</v>
      </c>
      <c r="H6" s="71">
        <f t="shared" si="5"/>
        <v>165.5</v>
      </c>
      <c r="I6" s="72">
        <f t="shared" si="0"/>
        <v>5.8178026263635253E-2</v>
      </c>
      <c r="J6" s="71">
        <f t="shared" si="6"/>
        <v>0.64735613152866223</v>
      </c>
      <c r="K6" s="71">
        <f t="shared" si="7"/>
        <v>3.6214699176979064</v>
      </c>
      <c r="L6" s="71">
        <f t="shared" si="8"/>
        <v>0.39409176713941924</v>
      </c>
      <c r="M6" s="72">
        <f t="shared" si="1"/>
        <v>7.8473718471886042E-2</v>
      </c>
      <c r="N6" s="49">
        <f t="shared" si="2"/>
        <v>7.0355441588585726E-2</v>
      </c>
    </row>
    <row r="7" spans="1:14" ht="15.75" x14ac:dyDescent="0.25">
      <c r="A7" s="37" t="s">
        <v>17</v>
      </c>
      <c r="B7" s="25">
        <v>64339.7</v>
      </c>
      <c r="C7" s="25">
        <v>82652.600000000006</v>
      </c>
      <c r="D7" s="25">
        <v>49119.4</v>
      </c>
      <c r="E7" s="83">
        <v>44195.1</v>
      </c>
      <c r="F7" s="70">
        <f t="shared" si="3"/>
        <v>58655.700000000004</v>
      </c>
      <c r="G7" s="71">
        <f t="shared" si="4"/>
        <v>108817.63333333335</v>
      </c>
      <c r="H7" s="71">
        <f t="shared" si="5"/>
        <v>165.5</v>
      </c>
      <c r="I7" s="72">
        <f t="shared" si="0"/>
        <v>0.53832537112325451</v>
      </c>
      <c r="J7" s="71">
        <f t="shared" si="6"/>
        <v>0.88233132173575002</v>
      </c>
      <c r="K7" s="71">
        <f t="shared" si="7"/>
        <v>3.6214699176979064</v>
      </c>
      <c r="L7" s="71">
        <f t="shared" si="8"/>
        <v>0.39409176713941924</v>
      </c>
      <c r="M7" s="72">
        <f t="shared" si="1"/>
        <v>0.15128055400382584</v>
      </c>
      <c r="N7" s="49">
        <f t="shared" si="2"/>
        <v>0.3060984808515973</v>
      </c>
    </row>
    <row r="8" spans="1:14" ht="15.75" x14ac:dyDescent="0.25">
      <c r="A8" s="37" t="s">
        <v>4</v>
      </c>
      <c r="B8" s="25">
        <v>12333.2</v>
      </c>
      <c r="C8" s="25">
        <v>2193.9</v>
      </c>
      <c r="D8" s="25">
        <v>10457</v>
      </c>
      <c r="E8" s="83">
        <v>13326.6</v>
      </c>
      <c r="F8" s="70">
        <f t="shared" si="3"/>
        <v>8659.1666666666661</v>
      </c>
      <c r="G8" s="71">
        <f t="shared" si="4"/>
        <v>108817.63333333335</v>
      </c>
      <c r="H8" s="71">
        <f t="shared" si="5"/>
        <v>165.5</v>
      </c>
      <c r="I8" s="72">
        <f t="shared" si="0"/>
        <v>7.8173031730624079E-2</v>
      </c>
      <c r="J8" s="71">
        <f t="shared" si="6"/>
        <v>1.0261586949836079</v>
      </c>
      <c r="K8" s="71">
        <f t="shared" si="7"/>
        <v>3.6214699176979064</v>
      </c>
      <c r="L8" s="71">
        <f t="shared" si="8"/>
        <v>0.39409176713941924</v>
      </c>
      <c r="M8" s="72">
        <f t="shared" si="1"/>
        <v>0.19584532656478804</v>
      </c>
      <c r="N8" s="49">
        <f t="shared" si="2"/>
        <v>0.14877640863112246</v>
      </c>
    </row>
    <row r="9" spans="1:14" ht="17.25" customHeight="1" x14ac:dyDescent="0.25">
      <c r="A9" s="37" t="s">
        <v>5</v>
      </c>
      <c r="B9" s="25">
        <v>34721</v>
      </c>
      <c r="C9" s="25">
        <v>64889.2</v>
      </c>
      <c r="D9" s="25">
        <v>6027.3</v>
      </c>
      <c r="E9" s="83">
        <v>255536.4</v>
      </c>
      <c r="F9" s="70">
        <f t="shared" si="3"/>
        <v>108817.63333333335</v>
      </c>
      <c r="G9" s="71">
        <f t="shared" si="4"/>
        <v>108817.63333333335</v>
      </c>
      <c r="H9" s="71">
        <f t="shared" si="5"/>
        <v>165.5</v>
      </c>
      <c r="I9" s="72">
        <f t="shared" si="0"/>
        <v>1</v>
      </c>
      <c r="J9" s="71">
        <f t="shared" si="6"/>
        <v>1.9451518733561146</v>
      </c>
      <c r="K9" s="71">
        <f t="shared" si="7"/>
        <v>3.6214699176979064</v>
      </c>
      <c r="L9" s="71">
        <f t="shared" si="8"/>
        <v>0.39409176713941924</v>
      </c>
      <c r="M9" s="72">
        <f t="shared" si="1"/>
        <v>0.48059447448024939</v>
      </c>
      <c r="N9" s="49">
        <f t="shared" si="2"/>
        <v>0.6883566846881497</v>
      </c>
    </row>
    <row r="10" spans="1:14" ht="15.75" x14ac:dyDescent="0.25">
      <c r="A10" s="37" t="s">
        <v>6</v>
      </c>
      <c r="B10" s="25">
        <v>7857.9</v>
      </c>
      <c r="C10" s="25">
        <v>42097.599999999999</v>
      </c>
      <c r="D10" s="25">
        <v>29891.200000000001</v>
      </c>
      <c r="E10" s="83">
        <v>29891.200000000001</v>
      </c>
      <c r="F10" s="70">
        <f t="shared" si="3"/>
        <v>33960</v>
      </c>
      <c r="G10" s="71">
        <f t="shared" si="4"/>
        <v>108817.63333333335</v>
      </c>
      <c r="H10" s="71">
        <f t="shared" si="5"/>
        <v>165.5</v>
      </c>
      <c r="I10" s="72">
        <f t="shared" si="0"/>
        <v>0.31103392969121019</v>
      </c>
      <c r="J10" s="71">
        <f>((E10/D10)*(D10/C10)*(C10/B10))^(1/3)</f>
        <v>1.5610337194865056</v>
      </c>
      <c r="K10" s="71">
        <f>MAX($J$3:$J$19)</f>
        <v>3.6214699176979064</v>
      </c>
      <c r="L10" s="71">
        <f t="shared" si="8"/>
        <v>0.39409176713941924</v>
      </c>
      <c r="M10" s="72">
        <f t="shared" si="1"/>
        <v>0.36157583583601777</v>
      </c>
      <c r="N10" s="49">
        <f t="shared" si="2"/>
        <v>0.34135907337809474</v>
      </c>
    </row>
    <row r="11" spans="1:14" ht="15.75" x14ac:dyDescent="0.25">
      <c r="A11" s="37" t="s">
        <v>7</v>
      </c>
      <c r="B11" s="25">
        <v>16469.400000000001</v>
      </c>
      <c r="C11" s="25">
        <v>3793.4</v>
      </c>
      <c r="D11" s="25">
        <v>1806.8</v>
      </c>
      <c r="E11" s="83">
        <v>1806.8</v>
      </c>
      <c r="F11" s="70">
        <f t="shared" si="3"/>
        <v>2469</v>
      </c>
      <c r="G11" s="71">
        <f t="shared" si="4"/>
        <v>108817.63333333335</v>
      </c>
      <c r="H11" s="71">
        <f t="shared" si="5"/>
        <v>165.5</v>
      </c>
      <c r="I11" s="72">
        <f t="shared" si="0"/>
        <v>2.1200688190199667E-2</v>
      </c>
      <c r="J11" s="71">
        <f t="shared" si="6"/>
        <v>0.47871543974347075</v>
      </c>
      <c r="K11" s="71">
        <f t="shared" si="7"/>
        <v>3.6214699176979064</v>
      </c>
      <c r="L11" s="71">
        <f t="shared" si="8"/>
        <v>0.39409176713941924</v>
      </c>
      <c r="M11" s="72">
        <f t="shared" si="1"/>
        <v>2.6220563149505011E-2</v>
      </c>
      <c r="N11" s="49">
        <f t="shared" si="2"/>
        <v>2.4212613165782874E-2</v>
      </c>
    </row>
    <row r="12" spans="1:14" ht="15.75" x14ac:dyDescent="0.25">
      <c r="A12" s="37" t="s">
        <v>8</v>
      </c>
      <c r="B12" s="25">
        <v>698.3</v>
      </c>
      <c r="C12" s="25">
        <v>2552.6</v>
      </c>
      <c r="D12" s="25">
        <v>5111.7</v>
      </c>
      <c r="E12" s="83">
        <v>3310.8</v>
      </c>
      <c r="F12" s="70">
        <f t="shared" si="3"/>
        <v>3658.3666666666663</v>
      </c>
      <c r="G12" s="71">
        <f t="shared" si="4"/>
        <v>108817.63333333335</v>
      </c>
      <c r="H12" s="71">
        <f t="shared" si="5"/>
        <v>165.5</v>
      </c>
      <c r="I12" s="72">
        <f t="shared" si="0"/>
        <v>3.214724423266424E-2</v>
      </c>
      <c r="J12" s="71">
        <f t="shared" si="6"/>
        <v>1.6799523675869639</v>
      </c>
      <c r="K12" s="71">
        <f t="shared" si="7"/>
        <v>3.6214699176979064</v>
      </c>
      <c r="L12" s="71">
        <f t="shared" si="8"/>
        <v>0.39409176713941924</v>
      </c>
      <c r="M12" s="72">
        <f t="shared" si="1"/>
        <v>0.39842266398966314</v>
      </c>
      <c r="N12" s="49">
        <f t="shared" si="2"/>
        <v>0.25191249608686356</v>
      </c>
    </row>
    <row r="13" spans="1:14" ht="15.75" x14ac:dyDescent="0.25">
      <c r="A13" s="37" t="s">
        <v>9</v>
      </c>
      <c r="B13" s="35">
        <v>1899.9</v>
      </c>
      <c r="C13" s="40">
        <v>536.70000000000005</v>
      </c>
      <c r="D13" s="40">
        <v>1042.5999999999999</v>
      </c>
      <c r="E13" s="83">
        <v>289.39999999999998</v>
      </c>
      <c r="F13" s="70">
        <f t="shared" si="3"/>
        <v>622.9</v>
      </c>
      <c r="G13" s="71">
        <f t="shared" si="4"/>
        <v>108817.63333333335</v>
      </c>
      <c r="H13" s="71">
        <f t="shared" si="5"/>
        <v>165.5</v>
      </c>
      <c r="I13" s="72">
        <f t="shared" si="0"/>
        <v>4.2097654778369123E-3</v>
      </c>
      <c r="J13" s="71">
        <f t="shared" si="6"/>
        <v>0.53405902843120834</v>
      </c>
      <c r="K13" s="71">
        <f t="shared" si="7"/>
        <v>3.6214699176979064</v>
      </c>
      <c r="L13" s="71">
        <f t="shared" si="8"/>
        <v>0.39409176713941924</v>
      </c>
      <c r="M13" s="72">
        <f t="shared" si="1"/>
        <v>4.336872060299727E-2</v>
      </c>
      <c r="N13" s="49">
        <f t="shared" si="2"/>
        <v>2.7705138552933127E-2</v>
      </c>
    </row>
    <row r="14" spans="1:14" ht="15.75" x14ac:dyDescent="0.25">
      <c r="A14" s="37" t="s">
        <v>10</v>
      </c>
      <c r="B14" s="25">
        <v>17080.099999999999</v>
      </c>
      <c r="C14" s="25">
        <v>3652.4</v>
      </c>
      <c r="D14" s="25">
        <v>3915.7</v>
      </c>
      <c r="E14" s="83">
        <v>1045.4000000000001</v>
      </c>
      <c r="F14" s="70">
        <f t="shared" si="3"/>
        <v>2871.1666666666665</v>
      </c>
      <c r="G14" s="71">
        <f t="shared" si="4"/>
        <v>108817.63333333335</v>
      </c>
      <c r="H14" s="71">
        <f t="shared" si="5"/>
        <v>165.5</v>
      </c>
      <c r="I14" s="72">
        <f t="shared" si="0"/>
        <v>2.4902103471507227E-2</v>
      </c>
      <c r="J14" s="71">
        <f t="shared" si="6"/>
        <v>0.39409176713941924</v>
      </c>
      <c r="K14" s="71">
        <f t="shared" si="7"/>
        <v>3.6214699176979064</v>
      </c>
      <c r="L14" s="71">
        <f t="shared" si="8"/>
        <v>0.39409176713941924</v>
      </c>
      <c r="M14" s="72">
        <f t="shared" si="1"/>
        <v>0</v>
      </c>
      <c r="N14" s="49">
        <f t="shared" si="2"/>
        <v>9.960841388602891E-3</v>
      </c>
    </row>
    <row r="15" spans="1:14" ht="15.75" x14ac:dyDescent="0.25">
      <c r="A15" s="37" t="s">
        <v>11</v>
      </c>
      <c r="B15" s="25">
        <v>1956</v>
      </c>
      <c r="C15" s="25">
        <v>2935</v>
      </c>
      <c r="D15" s="25">
        <v>2539.9</v>
      </c>
      <c r="E15" s="83">
        <v>1274.3</v>
      </c>
      <c r="F15" s="70">
        <f t="shared" si="3"/>
        <v>2249.7333333333331</v>
      </c>
      <c r="G15" s="71">
        <f t="shared" si="4"/>
        <v>108817.63333333335</v>
      </c>
      <c r="H15" s="71">
        <f t="shared" si="5"/>
        <v>165.5</v>
      </c>
      <c r="I15" s="72">
        <f t="shared" si="0"/>
        <v>1.9182626878932268E-2</v>
      </c>
      <c r="J15" s="71">
        <f t="shared" si="6"/>
        <v>0.8668972212854108</v>
      </c>
      <c r="K15" s="71">
        <f t="shared" si="7"/>
        <v>3.6214699176979064</v>
      </c>
      <c r="L15" s="71">
        <f t="shared" si="8"/>
        <v>0.39409176713941924</v>
      </c>
      <c r="M15" s="72">
        <f t="shared" si="1"/>
        <v>0.14649831289964399</v>
      </c>
      <c r="N15" s="49">
        <f t="shared" si="2"/>
        <v>9.5572038491359299E-2</v>
      </c>
    </row>
    <row r="16" spans="1:14" ht="15.75" x14ac:dyDescent="0.25">
      <c r="A16" s="37" t="s">
        <v>12</v>
      </c>
      <c r="B16" s="25">
        <v>21700.2</v>
      </c>
      <c r="C16" s="25">
        <v>32742.3</v>
      </c>
      <c r="D16" s="25">
        <v>54768.800000000003</v>
      </c>
      <c r="E16" s="83">
        <v>13293.5</v>
      </c>
      <c r="F16" s="70">
        <f t="shared" si="3"/>
        <v>33601.533333333333</v>
      </c>
      <c r="G16" s="71">
        <f t="shared" si="4"/>
        <v>108817.63333333335</v>
      </c>
      <c r="H16" s="71">
        <f t="shared" si="5"/>
        <v>165.5</v>
      </c>
      <c r="I16" s="72">
        <f t="shared" si="0"/>
        <v>0.30773471544046993</v>
      </c>
      <c r="J16" s="71">
        <f t="shared" si="6"/>
        <v>0.8492949357678643</v>
      </c>
      <c r="K16" s="71">
        <f t="shared" si="7"/>
        <v>3.6214699176979064</v>
      </c>
      <c r="L16" s="71">
        <f t="shared" si="8"/>
        <v>0.39409176713941924</v>
      </c>
      <c r="M16" s="72">
        <f t="shared" si="1"/>
        <v>0.14104426174840207</v>
      </c>
      <c r="N16" s="49">
        <f t="shared" si="2"/>
        <v>0.2077204432252292</v>
      </c>
    </row>
    <row r="17" spans="1:14" ht="15.75" x14ac:dyDescent="0.25">
      <c r="A17" s="37" t="s">
        <v>13</v>
      </c>
      <c r="B17" s="35">
        <v>194.3</v>
      </c>
      <c r="C17" s="35">
        <v>165.3</v>
      </c>
      <c r="D17" s="35">
        <v>170.3</v>
      </c>
      <c r="E17" s="83">
        <v>972.7</v>
      </c>
      <c r="F17" s="70">
        <f t="shared" si="3"/>
        <v>436.10000000000008</v>
      </c>
      <c r="G17" s="71">
        <f t="shared" si="4"/>
        <v>108817.63333333335</v>
      </c>
      <c r="H17" s="71">
        <f t="shared" si="5"/>
        <v>165.5</v>
      </c>
      <c r="I17" s="72">
        <f t="shared" si="0"/>
        <v>2.4905171366477238E-3</v>
      </c>
      <c r="J17" s="71">
        <f t="shared" si="6"/>
        <v>1.7106797129653004</v>
      </c>
      <c r="K17" s="71">
        <f t="shared" si="7"/>
        <v>3.6214699176979064</v>
      </c>
      <c r="L17" s="71">
        <f t="shared" si="8"/>
        <v>0.39409176713941924</v>
      </c>
      <c r="M17" s="72">
        <f t="shared" si="1"/>
        <v>0.40794350225059617</v>
      </c>
      <c r="N17" s="49">
        <f t="shared" si="2"/>
        <v>0.24576230820501679</v>
      </c>
    </row>
    <row r="18" spans="1:14" ht="15.75" x14ac:dyDescent="0.25">
      <c r="A18" s="37" t="s">
        <v>14</v>
      </c>
      <c r="B18" s="25">
        <v>88</v>
      </c>
      <c r="C18" s="25">
        <v>47.4</v>
      </c>
      <c r="D18" s="25">
        <v>236.9</v>
      </c>
      <c r="E18" s="83">
        <v>212.2</v>
      </c>
      <c r="F18" s="70">
        <f t="shared" si="3"/>
        <v>165.5</v>
      </c>
      <c r="G18" s="71">
        <f t="shared" si="4"/>
        <v>108817.63333333335</v>
      </c>
      <c r="H18" s="71">
        <f t="shared" si="5"/>
        <v>165.5</v>
      </c>
      <c r="I18" s="72">
        <f t="shared" si="0"/>
        <v>0</v>
      </c>
      <c r="J18" s="71">
        <f t="shared" si="6"/>
        <v>1.3409756828854449</v>
      </c>
      <c r="K18" s="71">
        <f t="shared" si="7"/>
        <v>3.6214699176979064</v>
      </c>
      <c r="L18" s="71">
        <f t="shared" si="8"/>
        <v>0.39409176713941924</v>
      </c>
      <c r="M18" s="72">
        <f t="shared" si="1"/>
        <v>0.29339106592828934</v>
      </c>
      <c r="N18" s="49">
        <f t="shared" si="2"/>
        <v>0.1760346395569736</v>
      </c>
    </row>
    <row r="19" spans="1:14" ht="19.5" customHeight="1" x14ac:dyDescent="0.25">
      <c r="A19" s="37" t="s">
        <v>15</v>
      </c>
      <c r="B19" s="25">
        <v>70.400000000000006</v>
      </c>
      <c r="C19" s="25">
        <v>97.5</v>
      </c>
      <c r="D19" s="25">
        <v>518</v>
      </c>
      <c r="E19" s="83">
        <v>3343.7</v>
      </c>
      <c r="F19" s="70">
        <f t="shared" si="3"/>
        <v>1319.7333333333333</v>
      </c>
      <c r="G19" s="71">
        <f t="shared" si="4"/>
        <v>108817.63333333335</v>
      </c>
      <c r="H19" s="71">
        <f t="shared" si="5"/>
        <v>165.5</v>
      </c>
      <c r="I19" s="72">
        <f t="shared" si="0"/>
        <v>1.0623199912626349E-2</v>
      </c>
      <c r="J19" s="71">
        <f t="shared" si="6"/>
        <v>3.6214699176979064</v>
      </c>
      <c r="K19" s="71">
        <f t="shared" si="7"/>
        <v>3.6214699176979064</v>
      </c>
      <c r="L19" s="71">
        <f t="shared" si="8"/>
        <v>0.39409176713941924</v>
      </c>
      <c r="M19" s="72">
        <f t="shared" si="1"/>
        <v>1</v>
      </c>
      <c r="N19" s="49">
        <f t="shared" si="2"/>
        <v>0.60424927996505051</v>
      </c>
    </row>
    <row r="20" spans="1:14" x14ac:dyDescent="0.25">
      <c r="C20" s="3"/>
      <c r="D20" s="3"/>
      <c r="E20" s="3"/>
    </row>
    <row r="21" spans="1:14" x14ac:dyDescent="0.25">
      <c r="C21" s="3"/>
      <c r="D21" s="3"/>
      <c r="E21" s="3"/>
    </row>
    <row r="22" spans="1:14" x14ac:dyDescent="0.25">
      <c r="C22" s="3"/>
      <c r="D22" s="3"/>
      <c r="E22" s="3"/>
    </row>
    <row r="23" spans="1:14" x14ac:dyDescent="0.25">
      <c r="C23" s="3"/>
      <c r="D23" s="3"/>
      <c r="E23" s="3"/>
    </row>
    <row r="24" spans="1:14" x14ac:dyDescent="0.25">
      <c r="C24" s="3"/>
      <c r="D24" s="3"/>
      <c r="E24" s="3"/>
    </row>
  </sheetData>
  <autoFilter ref="A2:I2" xr:uid="{00000000-0009-0000-0000-000002000000}">
    <sortState xmlns:xlrd2="http://schemas.microsoft.com/office/spreadsheetml/2017/richdata2" ref="A3:K20">
      <sortCondition descending="1" ref="E2"/>
    </sortState>
  </autoFilter>
  <sortState xmlns:xlrd2="http://schemas.microsoft.com/office/spreadsheetml/2017/richdata2" ref="A4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scale="85" orientation="landscape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N20"/>
  <sheetViews>
    <sheetView zoomScaleNormal="100" workbookViewId="0">
      <selection activeCell="A10" sqref="A10"/>
    </sheetView>
  </sheetViews>
  <sheetFormatPr defaultRowHeight="15" x14ac:dyDescent="0.25"/>
  <cols>
    <col min="1" max="1" width="28.140625" customWidth="1"/>
    <col min="2" max="2" width="10.7109375" customWidth="1"/>
  </cols>
  <sheetData>
    <row r="1" spans="1:14" ht="51" customHeight="1" x14ac:dyDescent="0.25">
      <c r="A1" s="292" t="s">
        <v>66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65" t="s">
        <v>16</v>
      </c>
      <c r="B3" s="157">
        <v>80.5</v>
      </c>
      <c r="C3" s="160">
        <v>67.3</v>
      </c>
      <c r="D3" s="160">
        <v>73.3</v>
      </c>
      <c r="E3" s="160">
        <v>75.790000000000006</v>
      </c>
      <c r="F3" s="55">
        <f t="shared" ref="F3:F19" si="0">SUM(C3:E3)/3</f>
        <v>72.13</v>
      </c>
      <c r="G3" s="55">
        <f t="shared" ref="G3:G19" si="1">MAX($F$3:$F$19)</f>
        <v>100</v>
      </c>
      <c r="H3" s="55">
        <f t="shared" ref="H3:H19" si="2">MIN($F$3:$F$19)</f>
        <v>19.5</v>
      </c>
      <c r="I3" s="57">
        <f t="shared" ref="I3:I19" si="3">(F3-H3)/(G3-H3)</f>
        <v>0.65378881987577631</v>
      </c>
      <c r="J3" s="56">
        <f t="shared" ref="J3:J19" si="4">((E3/D3)*(D3/C3)*(C3/B3))^(1/3)</f>
        <v>0.98010365529644028</v>
      </c>
      <c r="K3" s="56">
        <f t="shared" ref="K3:K19" si="5">MAX($J$3:$J$19)</f>
        <v>1.5343650308105525</v>
      </c>
      <c r="L3" s="56">
        <f t="shared" ref="L3:L19" si="6">MIN($J$3:$J$19)</f>
        <v>0.91478350611938419</v>
      </c>
      <c r="M3" s="57">
        <f t="shared" ref="M3:M19" si="7">(J3-L3)/(K3-L3)</f>
        <v>0.10542623782982401</v>
      </c>
      <c r="N3" s="49">
        <f t="shared" ref="N3:N19" si="8">0.6*M3+0.4*I3</f>
        <v>0.32477127064820493</v>
      </c>
    </row>
    <row r="4" spans="1:14" x14ac:dyDescent="0.25">
      <c r="A4" s="165" t="s">
        <v>1</v>
      </c>
      <c r="B4" s="157">
        <v>85.4</v>
      </c>
      <c r="C4" s="160">
        <v>88.7</v>
      </c>
      <c r="D4" s="160">
        <v>91</v>
      </c>
      <c r="E4" s="160">
        <v>99.4</v>
      </c>
      <c r="F4" s="55">
        <f t="shared" si="0"/>
        <v>93.033333333333346</v>
      </c>
      <c r="G4" s="55">
        <f t="shared" si="1"/>
        <v>100</v>
      </c>
      <c r="H4" s="55">
        <f t="shared" si="2"/>
        <v>19.5</v>
      </c>
      <c r="I4" s="57">
        <f t="shared" si="3"/>
        <v>0.91345755693581798</v>
      </c>
      <c r="J4" s="56">
        <f t="shared" si="4"/>
        <v>1.0519041566186678</v>
      </c>
      <c r="K4" s="56">
        <f t="shared" si="5"/>
        <v>1.5343650308105525</v>
      </c>
      <c r="L4" s="56">
        <f t="shared" si="6"/>
        <v>0.91478350611938419</v>
      </c>
      <c r="M4" s="57">
        <f t="shared" si="7"/>
        <v>0.22131171610972686</v>
      </c>
      <c r="N4" s="49">
        <f t="shared" si="8"/>
        <v>0.49817005244016332</v>
      </c>
    </row>
    <row r="5" spans="1:14" x14ac:dyDescent="0.25">
      <c r="A5" s="165" t="s">
        <v>2</v>
      </c>
      <c r="B5" s="157">
        <v>87.6</v>
      </c>
      <c r="C5" s="160">
        <v>78.099999999999994</v>
      </c>
      <c r="D5" s="160">
        <v>80.3</v>
      </c>
      <c r="E5" s="160">
        <v>68.5</v>
      </c>
      <c r="F5" s="55">
        <f t="shared" si="0"/>
        <v>75.633333333333326</v>
      </c>
      <c r="G5" s="55">
        <f t="shared" si="1"/>
        <v>100</v>
      </c>
      <c r="H5" s="55">
        <f t="shared" si="2"/>
        <v>19.5</v>
      </c>
      <c r="I5" s="57">
        <f t="shared" si="3"/>
        <v>0.69730848861283634</v>
      </c>
      <c r="J5" s="56">
        <f t="shared" si="4"/>
        <v>0.92128815704948053</v>
      </c>
      <c r="K5" s="56">
        <f t="shared" si="5"/>
        <v>1.5343650308105525</v>
      </c>
      <c r="L5" s="56">
        <f t="shared" si="6"/>
        <v>0.91478350611938419</v>
      </c>
      <c r="M5" s="57">
        <f t="shared" si="7"/>
        <v>1.0498458509295594E-2</v>
      </c>
      <c r="N5" s="49">
        <f t="shared" si="8"/>
        <v>0.28522247055071193</v>
      </c>
    </row>
    <row r="6" spans="1:14" x14ac:dyDescent="0.25">
      <c r="A6" s="165" t="s">
        <v>3</v>
      </c>
      <c r="B6" s="7">
        <v>37.5</v>
      </c>
      <c r="C6" s="87">
        <v>52.3</v>
      </c>
      <c r="D6" s="87">
        <v>50.7</v>
      </c>
      <c r="E6" s="87">
        <v>98.5</v>
      </c>
      <c r="F6" s="55">
        <f t="shared" si="0"/>
        <v>67.166666666666671</v>
      </c>
      <c r="G6" s="55">
        <f t="shared" si="1"/>
        <v>100</v>
      </c>
      <c r="H6" s="55">
        <f t="shared" si="2"/>
        <v>19.5</v>
      </c>
      <c r="I6" s="57">
        <f t="shared" si="3"/>
        <v>0.59213250517598348</v>
      </c>
      <c r="J6" s="56">
        <f t="shared" si="4"/>
        <v>1.3797539760723547</v>
      </c>
      <c r="K6" s="56">
        <f t="shared" si="5"/>
        <v>1.5343650308105525</v>
      </c>
      <c r="L6" s="56">
        <f t="shared" si="6"/>
        <v>0.91478350611938419</v>
      </c>
      <c r="M6" s="57">
        <f t="shared" si="7"/>
        <v>0.75045890076327892</v>
      </c>
      <c r="N6" s="49">
        <f t="shared" si="8"/>
        <v>0.68712834252836075</v>
      </c>
    </row>
    <row r="7" spans="1:14" x14ac:dyDescent="0.25">
      <c r="A7" s="165" t="s">
        <v>17</v>
      </c>
      <c r="B7" s="157">
        <v>87</v>
      </c>
      <c r="C7" s="160">
        <v>88</v>
      </c>
      <c r="D7" s="160">
        <v>88</v>
      </c>
      <c r="E7" s="160">
        <v>66.599999999999994</v>
      </c>
      <c r="F7" s="55">
        <f t="shared" si="0"/>
        <v>80.86666666666666</v>
      </c>
      <c r="G7" s="55">
        <f t="shared" si="1"/>
        <v>100</v>
      </c>
      <c r="H7" s="55">
        <f t="shared" si="2"/>
        <v>19.5</v>
      </c>
      <c r="I7" s="57">
        <f t="shared" si="3"/>
        <v>0.76231884057971011</v>
      </c>
      <c r="J7" s="56">
        <f t="shared" si="4"/>
        <v>0.91478350611938419</v>
      </c>
      <c r="K7" s="56">
        <f t="shared" si="5"/>
        <v>1.5343650308105525</v>
      </c>
      <c r="L7" s="56">
        <f t="shared" si="6"/>
        <v>0.91478350611938419</v>
      </c>
      <c r="M7" s="57">
        <f t="shared" si="7"/>
        <v>0</v>
      </c>
      <c r="N7" s="49">
        <f t="shared" si="8"/>
        <v>0.30492753623188407</v>
      </c>
    </row>
    <row r="8" spans="1:14" x14ac:dyDescent="0.25">
      <c r="A8" s="167" t="s">
        <v>4</v>
      </c>
      <c r="B8" s="166">
        <v>36.6</v>
      </c>
      <c r="C8" s="160">
        <v>93.7</v>
      </c>
      <c r="D8" s="160">
        <v>99.1</v>
      </c>
      <c r="E8" s="160">
        <v>99.2</v>
      </c>
      <c r="F8" s="55">
        <f t="shared" si="0"/>
        <v>97.333333333333329</v>
      </c>
      <c r="G8" s="55">
        <f t="shared" si="1"/>
        <v>100</v>
      </c>
      <c r="H8" s="55">
        <f t="shared" si="2"/>
        <v>19.5</v>
      </c>
      <c r="I8" s="57">
        <f t="shared" si="3"/>
        <v>0.96687370600414069</v>
      </c>
      <c r="J8" s="56">
        <f t="shared" si="4"/>
        <v>1.394259232299043</v>
      </c>
      <c r="K8" s="56">
        <f t="shared" si="5"/>
        <v>1.5343650308105525</v>
      </c>
      <c r="L8" s="56">
        <f t="shared" si="6"/>
        <v>0.91478350611938419</v>
      </c>
      <c r="M8" s="57">
        <f t="shared" si="7"/>
        <v>0.77387027706911449</v>
      </c>
      <c r="N8" s="49">
        <f t="shared" si="8"/>
        <v>0.8510716486431249</v>
      </c>
    </row>
    <row r="9" spans="1:14" x14ac:dyDescent="0.25">
      <c r="A9" s="165" t="s">
        <v>5</v>
      </c>
      <c r="B9" s="159">
        <v>100</v>
      </c>
      <c r="C9" s="168">
        <v>100</v>
      </c>
      <c r="D9" s="168">
        <v>100</v>
      </c>
      <c r="E9" s="168">
        <v>100</v>
      </c>
      <c r="F9" s="55">
        <f t="shared" si="0"/>
        <v>100</v>
      </c>
      <c r="G9" s="55">
        <f t="shared" si="1"/>
        <v>100</v>
      </c>
      <c r="H9" s="55">
        <f t="shared" si="2"/>
        <v>19.5</v>
      </c>
      <c r="I9" s="57">
        <f t="shared" si="3"/>
        <v>1</v>
      </c>
      <c r="J9" s="56">
        <f t="shared" si="4"/>
        <v>1</v>
      </c>
      <c r="K9" s="56">
        <f t="shared" si="5"/>
        <v>1.5343650308105525</v>
      </c>
      <c r="L9" s="56">
        <f t="shared" si="6"/>
        <v>0.91478350611938419</v>
      </c>
      <c r="M9" s="57">
        <f t="shared" si="7"/>
        <v>0.1375387910785302</v>
      </c>
      <c r="N9" s="49">
        <f t="shared" si="8"/>
        <v>0.48252327464711814</v>
      </c>
    </row>
    <row r="10" spans="1:14" x14ac:dyDescent="0.25">
      <c r="A10" s="165" t="s">
        <v>6</v>
      </c>
      <c r="B10" s="157">
        <v>52.9</v>
      </c>
      <c r="C10" s="160">
        <v>52.8</v>
      </c>
      <c r="D10" s="160">
        <v>52.9</v>
      </c>
      <c r="E10" s="160">
        <v>42.8</v>
      </c>
      <c r="F10" s="55">
        <f t="shared" si="0"/>
        <v>49.5</v>
      </c>
      <c r="G10" s="55">
        <f t="shared" si="1"/>
        <v>100</v>
      </c>
      <c r="H10" s="55">
        <f t="shared" si="2"/>
        <v>19.5</v>
      </c>
      <c r="I10" s="57">
        <f t="shared" si="3"/>
        <v>0.37267080745341613</v>
      </c>
      <c r="J10" s="56">
        <f t="shared" si="4"/>
        <v>0.93181428849282799</v>
      </c>
      <c r="K10" s="56">
        <f t="shared" si="5"/>
        <v>1.5343650308105525</v>
      </c>
      <c r="L10" s="56">
        <f t="shared" si="6"/>
        <v>0.91478350611938419</v>
      </c>
      <c r="M10" s="57">
        <f t="shared" si="7"/>
        <v>2.7487556834321077E-2</v>
      </c>
      <c r="N10" s="49">
        <f t="shared" si="8"/>
        <v>0.16556085708195911</v>
      </c>
    </row>
    <row r="11" spans="1:14" x14ac:dyDescent="0.25">
      <c r="A11" s="165" t="s">
        <v>7</v>
      </c>
      <c r="B11" s="157">
        <v>27.6</v>
      </c>
      <c r="C11" s="160">
        <v>36.5</v>
      </c>
      <c r="D11" s="160">
        <v>45.5</v>
      </c>
      <c r="E11" s="160">
        <v>99.7</v>
      </c>
      <c r="F11" s="55">
        <f t="shared" si="0"/>
        <v>60.566666666666663</v>
      </c>
      <c r="G11" s="55">
        <f t="shared" si="1"/>
        <v>100</v>
      </c>
      <c r="H11" s="55">
        <f t="shared" si="2"/>
        <v>19.5</v>
      </c>
      <c r="I11" s="57">
        <f t="shared" si="3"/>
        <v>0.51014492753623186</v>
      </c>
      <c r="J11" s="56">
        <f t="shared" si="4"/>
        <v>1.5343650308105525</v>
      </c>
      <c r="K11" s="56">
        <f t="shared" si="5"/>
        <v>1.5343650308105525</v>
      </c>
      <c r="L11" s="56">
        <f t="shared" si="6"/>
        <v>0.91478350611938419</v>
      </c>
      <c r="M11" s="57">
        <f t="shared" si="7"/>
        <v>1</v>
      </c>
      <c r="N11" s="49">
        <f t="shared" si="8"/>
        <v>0.80405797101449272</v>
      </c>
    </row>
    <row r="12" spans="1:14" x14ac:dyDescent="0.25">
      <c r="A12" s="165" t="s">
        <v>8</v>
      </c>
      <c r="B12" s="157">
        <v>97.8</v>
      </c>
      <c r="C12" s="160">
        <v>97.9</v>
      </c>
      <c r="D12" s="160">
        <v>99.2</v>
      </c>
      <c r="E12" s="160">
        <v>99.2</v>
      </c>
      <c r="F12" s="55">
        <f t="shared" si="0"/>
        <v>98.766666666666666</v>
      </c>
      <c r="G12" s="55">
        <f t="shared" si="1"/>
        <v>100</v>
      </c>
      <c r="H12" s="55">
        <f t="shared" si="2"/>
        <v>19.5</v>
      </c>
      <c r="I12" s="57">
        <f t="shared" si="3"/>
        <v>0.98467908902691514</v>
      </c>
      <c r="J12" s="56">
        <f t="shared" si="4"/>
        <v>1.0047490535957877</v>
      </c>
      <c r="K12" s="56">
        <f t="shared" si="5"/>
        <v>1.5343650308105525</v>
      </c>
      <c r="L12" s="56">
        <f t="shared" si="6"/>
        <v>0.91478350611938419</v>
      </c>
      <c r="M12" s="57">
        <f t="shared" si="7"/>
        <v>0.14520372847019125</v>
      </c>
      <c r="N12" s="49">
        <f t="shared" si="8"/>
        <v>0.48099387269288085</v>
      </c>
    </row>
    <row r="13" spans="1:14" x14ac:dyDescent="0.25">
      <c r="A13" s="165" t="s">
        <v>9</v>
      </c>
      <c r="B13" s="159">
        <v>88.2</v>
      </c>
      <c r="C13" s="161">
        <v>91</v>
      </c>
      <c r="D13" s="161">
        <v>93.4</v>
      </c>
      <c r="E13" s="161">
        <v>94</v>
      </c>
      <c r="F13" s="55">
        <f t="shared" si="0"/>
        <v>92.8</v>
      </c>
      <c r="G13" s="55">
        <f t="shared" si="1"/>
        <v>100</v>
      </c>
      <c r="H13" s="55">
        <f t="shared" si="2"/>
        <v>19.5</v>
      </c>
      <c r="I13" s="57">
        <f t="shared" si="3"/>
        <v>0.91055900621118013</v>
      </c>
      <c r="J13" s="56">
        <f t="shared" si="4"/>
        <v>1.0214562172114525</v>
      </c>
      <c r="K13" s="56">
        <f t="shared" si="5"/>
        <v>1.5343650308105525</v>
      </c>
      <c r="L13" s="56">
        <f t="shared" si="6"/>
        <v>0.91478350611938419</v>
      </c>
      <c r="M13" s="57">
        <f t="shared" si="7"/>
        <v>0.17216896702211959</v>
      </c>
      <c r="N13" s="49">
        <f t="shared" si="8"/>
        <v>0.46752498269774379</v>
      </c>
    </row>
    <row r="14" spans="1:14" x14ac:dyDescent="0.25">
      <c r="A14" s="165" t="s">
        <v>10</v>
      </c>
      <c r="B14" s="157">
        <v>99.1</v>
      </c>
      <c r="C14" s="160">
        <v>99.3</v>
      </c>
      <c r="D14" s="160">
        <v>99.2</v>
      </c>
      <c r="E14" s="160">
        <v>99.5</v>
      </c>
      <c r="F14" s="55">
        <f t="shared" si="0"/>
        <v>99.333333333333329</v>
      </c>
      <c r="G14" s="55">
        <f t="shared" si="1"/>
        <v>100</v>
      </c>
      <c r="H14" s="55">
        <f t="shared" si="2"/>
        <v>19.5</v>
      </c>
      <c r="I14" s="57">
        <f t="shared" si="3"/>
        <v>0.99171842650103514</v>
      </c>
      <c r="J14" s="56">
        <f t="shared" si="4"/>
        <v>1.0013436361474826</v>
      </c>
      <c r="K14" s="56">
        <f t="shared" si="5"/>
        <v>1.5343650308105525</v>
      </c>
      <c r="L14" s="56">
        <f t="shared" si="6"/>
        <v>0.91478350611938419</v>
      </c>
      <c r="M14" s="57">
        <f t="shared" si="7"/>
        <v>0.13970740988644625</v>
      </c>
      <c r="N14" s="49">
        <f t="shared" si="8"/>
        <v>0.48051181653228181</v>
      </c>
    </row>
    <row r="15" spans="1:14" x14ac:dyDescent="0.25">
      <c r="A15" s="165" t="s">
        <v>11</v>
      </c>
      <c r="B15" s="157">
        <v>19.100000000000001</v>
      </c>
      <c r="C15" s="160">
        <v>18.899999999999999</v>
      </c>
      <c r="D15" s="160">
        <v>19.100000000000001</v>
      </c>
      <c r="E15" s="160">
        <v>20.5</v>
      </c>
      <c r="F15" s="55">
        <f t="shared" si="0"/>
        <v>19.5</v>
      </c>
      <c r="G15" s="55">
        <f t="shared" si="1"/>
        <v>100</v>
      </c>
      <c r="H15" s="55">
        <f t="shared" si="2"/>
        <v>19.5</v>
      </c>
      <c r="I15" s="57">
        <f t="shared" si="3"/>
        <v>0</v>
      </c>
      <c r="J15" s="56">
        <f t="shared" si="4"/>
        <v>1.0238590292209158</v>
      </c>
      <c r="K15" s="56">
        <f t="shared" si="5"/>
        <v>1.5343650308105525</v>
      </c>
      <c r="L15" s="56">
        <f t="shared" si="6"/>
        <v>0.91478350611938419</v>
      </c>
      <c r="M15" s="57">
        <f t="shared" si="7"/>
        <v>0.17604708784029749</v>
      </c>
      <c r="N15" s="49">
        <f t="shared" si="8"/>
        <v>0.10562825270417849</v>
      </c>
    </row>
    <row r="16" spans="1:14" x14ac:dyDescent="0.25">
      <c r="A16" s="165" t="s">
        <v>12</v>
      </c>
      <c r="B16" s="157">
        <v>66.400000000000006</v>
      </c>
      <c r="C16" s="160">
        <v>69.2</v>
      </c>
      <c r="D16" s="160">
        <v>75.7</v>
      </c>
      <c r="E16" s="160">
        <v>96.6</v>
      </c>
      <c r="F16" s="55">
        <f t="shared" si="0"/>
        <v>80.5</v>
      </c>
      <c r="G16" s="55">
        <f t="shared" si="1"/>
        <v>100</v>
      </c>
      <c r="H16" s="55">
        <f t="shared" si="2"/>
        <v>19.5</v>
      </c>
      <c r="I16" s="57">
        <f t="shared" si="3"/>
        <v>0.75776397515527949</v>
      </c>
      <c r="J16" s="56">
        <f t="shared" si="4"/>
        <v>1.1331037643619644</v>
      </c>
      <c r="K16" s="56">
        <f t="shared" si="5"/>
        <v>1.5343650308105525</v>
      </c>
      <c r="L16" s="56">
        <f t="shared" si="6"/>
        <v>0.91478350611938419</v>
      </c>
      <c r="M16" s="57">
        <f t="shared" si="7"/>
        <v>0.35236728266131295</v>
      </c>
      <c r="N16" s="49">
        <f t="shared" si="8"/>
        <v>0.51452595965889958</v>
      </c>
    </row>
    <row r="17" spans="1:14" x14ac:dyDescent="0.25">
      <c r="A17" s="165" t="s">
        <v>13</v>
      </c>
      <c r="B17" s="157">
        <v>29</v>
      </c>
      <c r="C17" s="160">
        <v>30</v>
      </c>
      <c r="D17" s="160">
        <v>31</v>
      </c>
      <c r="E17" s="160">
        <v>27.7</v>
      </c>
      <c r="F17" s="55">
        <f t="shared" si="0"/>
        <v>29.566666666666666</v>
      </c>
      <c r="G17" s="55">
        <f t="shared" si="1"/>
        <v>100</v>
      </c>
      <c r="H17" s="55">
        <f t="shared" si="2"/>
        <v>19.5</v>
      </c>
      <c r="I17" s="57">
        <f t="shared" si="3"/>
        <v>0.12505175983436853</v>
      </c>
      <c r="J17" s="56">
        <f t="shared" si="4"/>
        <v>0.98482845966797006</v>
      </c>
      <c r="K17" s="56">
        <f t="shared" si="5"/>
        <v>1.5343650308105525</v>
      </c>
      <c r="L17" s="56">
        <f t="shared" si="6"/>
        <v>0.91478350611938419</v>
      </c>
      <c r="M17" s="57">
        <f t="shared" si="7"/>
        <v>0.11305203715281845</v>
      </c>
      <c r="N17" s="49">
        <f t="shared" si="8"/>
        <v>0.11785192622543848</v>
      </c>
    </row>
    <row r="18" spans="1:14" x14ac:dyDescent="0.25">
      <c r="A18" s="165" t="s">
        <v>14</v>
      </c>
      <c r="B18" s="157">
        <v>99.1</v>
      </c>
      <c r="C18" s="160">
        <v>98.6</v>
      </c>
      <c r="D18" s="160">
        <v>99.6</v>
      </c>
      <c r="E18" s="160">
        <v>99.6</v>
      </c>
      <c r="F18" s="55">
        <f t="shared" si="0"/>
        <v>99.266666666666652</v>
      </c>
      <c r="G18" s="55">
        <f t="shared" si="1"/>
        <v>100</v>
      </c>
      <c r="H18" s="55">
        <f t="shared" si="2"/>
        <v>19.5</v>
      </c>
      <c r="I18" s="57">
        <f t="shared" si="3"/>
        <v>0.99089026915113854</v>
      </c>
      <c r="J18" s="56">
        <f t="shared" si="4"/>
        <v>1.0016789823333518</v>
      </c>
      <c r="K18" s="56">
        <f t="shared" si="5"/>
        <v>1.5343650308105525</v>
      </c>
      <c r="L18" s="56">
        <f t="shared" si="6"/>
        <v>0.91478350611938419</v>
      </c>
      <c r="M18" s="57">
        <f t="shared" si="7"/>
        <v>0.14024865615107046</v>
      </c>
      <c r="N18" s="49">
        <f t="shared" si="8"/>
        <v>0.4805053013510977</v>
      </c>
    </row>
    <row r="19" spans="1:14" x14ac:dyDescent="0.25">
      <c r="A19" s="165" t="s">
        <v>15</v>
      </c>
      <c r="B19" s="157">
        <v>98.9</v>
      </c>
      <c r="C19" s="160">
        <v>98.9</v>
      </c>
      <c r="D19" s="160">
        <v>89</v>
      </c>
      <c r="E19" s="160">
        <v>90.5</v>
      </c>
      <c r="F19" s="55">
        <f t="shared" si="0"/>
        <v>92.8</v>
      </c>
      <c r="G19" s="55">
        <f t="shared" si="1"/>
        <v>100</v>
      </c>
      <c r="H19" s="55">
        <f t="shared" si="2"/>
        <v>19.5</v>
      </c>
      <c r="I19" s="57">
        <f t="shared" si="3"/>
        <v>0.91055900621118013</v>
      </c>
      <c r="J19" s="56">
        <f t="shared" si="4"/>
        <v>0.9708469320224864</v>
      </c>
      <c r="K19" s="56">
        <f t="shared" si="5"/>
        <v>1.5343650308105525</v>
      </c>
      <c r="L19" s="56">
        <f t="shared" si="6"/>
        <v>0.91478350611938419</v>
      </c>
      <c r="M19" s="57">
        <f t="shared" si="7"/>
        <v>9.0485954904880567E-2</v>
      </c>
      <c r="N19" s="49">
        <f t="shared" si="8"/>
        <v>0.41851517542740041</v>
      </c>
    </row>
    <row r="20" spans="1:14" x14ac:dyDescent="0.25">
      <c r="C20" s="16"/>
      <c r="D20" s="16"/>
      <c r="E20" s="16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N20"/>
  <sheetViews>
    <sheetView zoomScaleNormal="100" workbookViewId="0">
      <selection activeCell="R25" sqref="R25"/>
    </sheetView>
  </sheetViews>
  <sheetFormatPr defaultRowHeight="15" x14ac:dyDescent="0.25"/>
  <cols>
    <col min="1" max="1" width="22.5703125" customWidth="1"/>
    <col min="2" max="2" width="11" customWidth="1"/>
    <col min="4" max="4" width="8.85546875" customWidth="1"/>
  </cols>
  <sheetData>
    <row r="1" spans="1:14" ht="44.25" customHeight="1" x14ac:dyDescent="0.25">
      <c r="A1" s="282" t="s">
        <v>67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61.5" customHeight="1" x14ac:dyDescent="0.25">
      <c r="A2" s="4" t="s">
        <v>0</v>
      </c>
      <c r="B2" s="118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57">
        <v>21.4</v>
      </c>
      <c r="C3" s="160">
        <v>21.2</v>
      </c>
      <c r="D3" s="160">
        <v>22.4</v>
      </c>
      <c r="E3" s="160">
        <v>22.9</v>
      </c>
      <c r="F3" s="55">
        <f t="shared" ref="F3:F19" si="0">SUM(C3:E3)/3</f>
        <v>22.166666666666668</v>
      </c>
      <c r="G3" s="55">
        <f t="shared" ref="G3:G19" si="1">MAX($F$3:$F$19)</f>
        <v>27.2</v>
      </c>
      <c r="H3" s="55">
        <f t="shared" ref="H3:H19" si="2">MIN($F$3:$F$19)</f>
        <v>10.200000000000001</v>
      </c>
      <c r="I3" s="57">
        <f t="shared" ref="I3:I19" si="3">(F3-H3)/(G3-H3)</f>
        <v>0.70392156862745103</v>
      </c>
      <c r="J3" s="57">
        <f t="shared" ref="J3:J19" si="4">((E3/D3)*(D3/C3)*(C3/B3))^(1/3)</f>
        <v>1.022838899606004</v>
      </c>
      <c r="K3" s="57">
        <f t="shared" ref="K3:K19" si="5">MAX($J$3:$J$19)</f>
        <v>1.1357707971834528</v>
      </c>
      <c r="L3" s="56">
        <f t="shared" ref="L3:L19" si="6">MIN($J$3:$J$19)</f>
        <v>0.95585792566265926</v>
      </c>
      <c r="M3" s="57">
        <f t="shared" ref="M3:M19" si="7">(J3-L3)/(K3-L3)</f>
        <v>0.372296731062977</v>
      </c>
      <c r="N3" s="49">
        <f t="shared" ref="N3:N19" si="8">0.6*M3+0.4*I3</f>
        <v>0.50494666608876659</v>
      </c>
    </row>
    <row r="4" spans="1:14" x14ac:dyDescent="0.25">
      <c r="A4" s="12" t="s">
        <v>1</v>
      </c>
      <c r="B4" s="157">
        <v>12.9</v>
      </c>
      <c r="C4" s="160">
        <v>13.5</v>
      </c>
      <c r="D4" s="160">
        <v>18.100000000000001</v>
      </c>
      <c r="E4" s="160">
        <v>18.899999999999999</v>
      </c>
      <c r="F4" s="55">
        <f t="shared" si="0"/>
        <v>16.833333333333332</v>
      </c>
      <c r="G4" s="55">
        <f t="shared" si="1"/>
        <v>27.2</v>
      </c>
      <c r="H4" s="55">
        <f t="shared" si="2"/>
        <v>10.200000000000001</v>
      </c>
      <c r="I4" s="57">
        <f t="shared" si="3"/>
        <v>0.39019607843137244</v>
      </c>
      <c r="J4" s="57">
        <f t="shared" si="4"/>
        <v>1.1357707971834528</v>
      </c>
      <c r="K4" s="57">
        <f t="shared" si="5"/>
        <v>1.1357707971834528</v>
      </c>
      <c r="L4" s="56">
        <f t="shared" si="6"/>
        <v>0.95585792566265926</v>
      </c>
      <c r="M4" s="57">
        <f t="shared" si="7"/>
        <v>1</v>
      </c>
      <c r="N4" s="49">
        <f t="shared" si="8"/>
        <v>0.75607843137254893</v>
      </c>
    </row>
    <row r="5" spans="1:14" ht="15.75" x14ac:dyDescent="0.25">
      <c r="A5" s="12" t="s">
        <v>2</v>
      </c>
      <c r="B5" s="14">
        <v>14.5</v>
      </c>
      <c r="C5" s="87">
        <v>14.7</v>
      </c>
      <c r="D5" s="87">
        <v>14.7</v>
      </c>
      <c r="E5" s="87">
        <v>14.7</v>
      </c>
      <c r="F5" s="55">
        <f t="shared" si="0"/>
        <v>14.699999999999998</v>
      </c>
      <c r="G5" s="55">
        <f t="shared" si="1"/>
        <v>27.2</v>
      </c>
      <c r="H5" s="55">
        <f t="shared" si="2"/>
        <v>10.200000000000001</v>
      </c>
      <c r="I5" s="57">
        <f t="shared" si="3"/>
        <v>0.26470588235294096</v>
      </c>
      <c r="J5" s="57">
        <f t="shared" si="4"/>
        <v>1.004576722802538</v>
      </c>
      <c r="K5" s="57">
        <f t="shared" si="5"/>
        <v>1.1357707971834528</v>
      </c>
      <c r="L5" s="56">
        <f t="shared" si="6"/>
        <v>0.95585792566265926</v>
      </c>
      <c r="M5" s="57">
        <f t="shared" si="7"/>
        <v>0.27079105973942508</v>
      </c>
      <c r="N5" s="49">
        <f t="shared" si="8"/>
        <v>0.26835698878483144</v>
      </c>
    </row>
    <row r="6" spans="1:14" x14ac:dyDescent="0.25">
      <c r="A6" s="12" t="s">
        <v>3</v>
      </c>
      <c r="B6" s="157">
        <v>20.6</v>
      </c>
      <c r="C6" s="160">
        <v>22</v>
      </c>
      <c r="D6" s="160">
        <v>23.3</v>
      </c>
      <c r="E6" s="160">
        <v>18.899999999999999</v>
      </c>
      <c r="F6" s="55">
        <f t="shared" si="0"/>
        <v>21.399999999999995</v>
      </c>
      <c r="G6" s="55">
        <f t="shared" si="1"/>
        <v>27.2</v>
      </c>
      <c r="H6" s="55">
        <f t="shared" si="2"/>
        <v>10.200000000000001</v>
      </c>
      <c r="I6" s="57">
        <f t="shared" si="3"/>
        <v>0.65882352941176436</v>
      </c>
      <c r="J6" s="57">
        <f t="shared" si="4"/>
        <v>0.97169849019971966</v>
      </c>
      <c r="K6" s="57">
        <f t="shared" si="5"/>
        <v>1.1357707971834528</v>
      </c>
      <c r="L6" s="56">
        <f t="shared" si="6"/>
        <v>0.95585792566265926</v>
      </c>
      <c r="M6" s="57">
        <f t="shared" si="7"/>
        <v>8.8045754609778537E-2</v>
      </c>
      <c r="N6" s="49">
        <f t="shared" si="8"/>
        <v>0.31635686453057288</v>
      </c>
    </row>
    <row r="7" spans="1:14" x14ac:dyDescent="0.25">
      <c r="A7" s="12" t="s">
        <v>17</v>
      </c>
      <c r="B7" s="157">
        <v>26.7</v>
      </c>
      <c r="C7" s="160">
        <v>26.7</v>
      </c>
      <c r="D7" s="160">
        <v>27.2</v>
      </c>
      <c r="E7" s="160">
        <v>27.7</v>
      </c>
      <c r="F7" s="55">
        <f t="shared" si="0"/>
        <v>27.2</v>
      </c>
      <c r="G7" s="55">
        <f t="shared" si="1"/>
        <v>27.2</v>
      </c>
      <c r="H7" s="55">
        <f t="shared" si="2"/>
        <v>10.200000000000001</v>
      </c>
      <c r="I7" s="57">
        <f t="shared" si="3"/>
        <v>1</v>
      </c>
      <c r="J7" s="57">
        <f t="shared" si="4"/>
        <v>1.0123316986189832</v>
      </c>
      <c r="K7" s="57">
        <f t="shared" si="5"/>
        <v>1.1357707971834528</v>
      </c>
      <c r="L7" s="56">
        <f t="shared" si="6"/>
        <v>0.95585792566265926</v>
      </c>
      <c r="M7" s="57">
        <f t="shared" si="7"/>
        <v>0.31389512311684142</v>
      </c>
      <c r="N7" s="49">
        <f t="shared" si="8"/>
        <v>0.58833707387010481</v>
      </c>
    </row>
    <row r="8" spans="1:14" x14ac:dyDescent="0.25">
      <c r="A8" s="12" t="s">
        <v>4</v>
      </c>
      <c r="B8" s="157">
        <v>19.600000000000001</v>
      </c>
      <c r="C8" s="160">
        <v>21.3</v>
      </c>
      <c r="D8" s="160">
        <v>23</v>
      </c>
      <c r="E8" s="160">
        <v>23</v>
      </c>
      <c r="F8" s="55">
        <f t="shared" si="0"/>
        <v>22.433333333333334</v>
      </c>
      <c r="G8" s="55">
        <f t="shared" si="1"/>
        <v>27.2</v>
      </c>
      <c r="H8" s="55">
        <f t="shared" si="2"/>
        <v>10.200000000000001</v>
      </c>
      <c r="I8" s="57">
        <f t="shared" si="3"/>
        <v>0.7196078431372549</v>
      </c>
      <c r="J8" s="57">
        <f t="shared" si="4"/>
        <v>1.0547687513805977</v>
      </c>
      <c r="K8" s="57">
        <f t="shared" si="5"/>
        <v>1.1357707971834528</v>
      </c>
      <c r="L8" s="56">
        <f t="shared" si="6"/>
        <v>0.95585792566265926</v>
      </c>
      <c r="M8" s="57">
        <f t="shared" si="7"/>
        <v>0.54977070223964919</v>
      </c>
      <c r="N8" s="49">
        <f t="shared" si="8"/>
        <v>0.61770555859869147</v>
      </c>
    </row>
    <row r="9" spans="1:14" x14ac:dyDescent="0.25">
      <c r="A9" s="12" t="s">
        <v>5</v>
      </c>
      <c r="B9" s="157">
        <v>11.1</v>
      </c>
      <c r="C9" s="160">
        <v>11.5</v>
      </c>
      <c r="D9" s="160">
        <v>11.6</v>
      </c>
      <c r="E9" s="160">
        <v>11.6</v>
      </c>
      <c r="F9" s="55">
        <f t="shared" si="0"/>
        <v>11.566666666666668</v>
      </c>
      <c r="G9" s="55">
        <f t="shared" si="1"/>
        <v>27.2</v>
      </c>
      <c r="H9" s="55">
        <f t="shared" si="2"/>
        <v>10.200000000000001</v>
      </c>
      <c r="I9" s="57">
        <f t="shared" si="3"/>
        <v>8.0392156862745132E-2</v>
      </c>
      <c r="J9" s="57">
        <f t="shared" si="4"/>
        <v>1.0147950422287186</v>
      </c>
      <c r="K9" s="57">
        <f t="shared" si="5"/>
        <v>1.1357707971834528</v>
      </c>
      <c r="L9" s="56">
        <f t="shared" si="6"/>
        <v>0.95585792566265926</v>
      </c>
      <c r="M9" s="57">
        <f t="shared" si="7"/>
        <v>0.32758699290310478</v>
      </c>
      <c r="N9" s="49">
        <f t="shared" si="8"/>
        <v>0.22870905848696091</v>
      </c>
    </row>
    <row r="10" spans="1:14" x14ac:dyDescent="0.25">
      <c r="A10" s="12" t="s">
        <v>6</v>
      </c>
      <c r="B10" s="157">
        <v>11.9</v>
      </c>
      <c r="C10" s="160">
        <v>15.1</v>
      </c>
      <c r="D10" s="160">
        <v>15.3</v>
      </c>
      <c r="E10" s="160">
        <v>15.3</v>
      </c>
      <c r="F10" s="55">
        <f t="shared" si="0"/>
        <v>15.233333333333334</v>
      </c>
      <c r="G10" s="55">
        <f t="shared" si="1"/>
        <v>27.2</v>
      </c>
      <c r="H10" s="55">
        <f t="shared" si="2"/>
        <v>10.200000000000001</v>
      </c>
      <c r="I10" s="57">
        <f t="shared" si="3"/>
        <v>0.29607843137254902</v>
      </c>
      <c r="J10" s="57">
        <f t="shared" si="4"/>
        <v>1.0873803730028921</v>
      </c>
      <c r="K10" s="57">
        <f t="shared" si="5"/>
        <v>1.1357707971834528</v>
      </c>
      <c r="L10" s="56">
        <f t="shared" si="6"/>
        <v>0.95585792566265926</v>
      </c>
      <c r="M10" s="57">
        <f t="shared" si="7"/>
        <v>0.73103411795098905</v>
      </c>
      <c r="N10" s="49">
        <f t="shared" si="8"/>
        <v>0.55705184331961299</v>
      </c>
    </row>
    <row r="11" spans="1:14" x14ac:dyDescent="0.25">
      <c r="A11" s="12" t="s">
        <v>7</v>
      </c>
      <c r="B11" s="157">
        <v>22.9</v>
      </c>
      <c r="C11" s="160">
        <v>21.5</v>
      </c>
      <c r="D11" s="160">
        <v>22.1</v>
      </c>
      <c r="E11" s="160">
        <v>21.7</v>
      </c>
      <c r="F11" s="55">
        <f t="shared" si="0"/>
        <v>21.766666666666666</v>
      </c>
      <c r="G11" s="55">
        <f t="shared" si="1"/>
        <v>27.2</v>
      </c>
      <c r="H11" s="55">
        <f t="shared" si="2"/>
        <v>10.200000000000001</v>
      </c>
      <c r="I11" s="57">
        <f t="shared" si="3"/>
        <v>0.68039215686274501</v>
      </c>
      <c r="J11" s="57">
        <f t="shared" si="4"/>
        <v>0.9822184413438918</v>
      </c>
      <c r="K11" s="57">
        <f t="shared" si="5"/>
        <v>1.1357707971834528</v>
      </c>
      <c r="L11" s="56">
        <f t="shared" si="6"/>
        <v>0.95585792566265926</v>
      </c>
      <c r="M11" s="57">
        <f t="shared" si="7"/>
        <v>0.1465182310660075</v>
      </c>
      <c r="N11" s="49">
        <f t="shared" si="8"/>
        <v>0.36006780138470251</v>
      </c>
    </row>
    <row r="12" spans="1:14" x14ac:dyDescent="0.25">
      <c r="A12" s="12" t="s">
        <v>8</v>
      </c>
      <c r="B12" s="157">
        <v>11.3</v>
      </c>
      <c r="C12" s="160">
        <v>12.2</v>
      </c>
      <c r="D12" s="160">
        <v>14.7</v>
      </c>
      <c r="E12" s="160">
        <v>14.9</v>
      </c>
      <c r="F12" s="55">
        <f t="shared" si="0"/>
        <v>13.933333333333332</v>
      </c>
      <c r="G12" s="55">
        <f t="shared" si="1"/>
        <v>27.2</v>
      </c>
      <c r="H12" s="55">
        <f t="shared" si="2"/>
        <v>10.200000000000001</v>
      </c>
      <c r="I12" s="57">
        <f t="shared" si="3"/>
        <v>0.21960784313725476</v>
      </c>
      <c r="J12" s="57">
        <f t="shared" si="4"/>
        <v>1.096568942998706</v>
      </c>
      <c r="K12" s="57">
        <f t="shared" si="5"/>
        <v>1.1357707971834528</v>
      </c>
      <c r="L12" s="56">
        <f t="shared" si="6"/>
        <v>0.95585792566265926</v>
      </c>
      <c r="M12" s="57">
        <f t="shared" si="7"/>
        <v>0.78210645045362426</v>
      </c>
      <c r="N12" s="49">
        <f t="shared" si="8"/>
        <v>0.55710700752707643</v>
      </c>
    </row>
    <row r="13" spans="1:14" x14ac:dyDescent="0.25">
      <c r="A13" s="12" t="s">
        <v>9</v>
      </c>
      <c r="B13" s="159">
        <v>15.1</v>
      </c>
      <c r="C13" s="161">
        <v>16.899999999999999</v>
      </c>
      <c r="D13" s="161">
        <v>17.5</v>
      </c>
      <c r="E13" s="161">
        <v>19.3</v>
      </c>
      <c r="F13" s="55">
        <f t="shared" si="0"/>
        <v>17.900000000000002</v>
      </c>
      <c r="G13" s="55">
        <f t="shared" si="1"/>
        <v>27.2</v>
      </c>
      <c r="H13" s="55">
        <f t="shared" si="2"/>
        <v>10.200000000000001</v>
      </c>
      <c r="I13" s="57">
        <f t="shared" si="3"/>
        <v>0.45294117647058829</v>
      </c>
      <c r="J13" s="57">
        <f t="shared" si="4"/>
        <v>1.0852424852114033</v>
      </c>
      <c r="K13" s="57">
        <f t="shared" si="5"/>
        <v>1.1357707971834528</v>
      </c>
      <c r="L13" s="56">
        <f t="shared" si="6"/>
        <v>0.95585792566265926</v>
      </c>
      <c r="M13" s="57">
        <f t="shared" si="7"/>
        <v>0.71915121166742313</v>
      </c>
      <c r="N13" s="49">
        <f t="shared" si="8"/>
        <v>0.61266719758868926</v>
      </c>
    </row>
    <row r="14" spans="1:14" x14ac:dyDescent="0.25">
      <c r="A14" s="12" t="s">
        <v>10</v>
      </c>
      <c r="B14" s="157">
        <v>15</v>
      </c>
      <c r="C14" s="160">
        <v>15.1</v>
      </c>
      <c r="D14" s="160">
        <v>15.28</v>
      </c>
      <c r="E14" s="160">
        <v>13.1</v>
      </c>
      <c r="F14" s="55">
        <f t="shared" si="0"/>
        <v>14.493333333333332</v>
      </c>
      <c r="G14" s="55">
        <f t="shared" si="1"/>
        <v>27.2</v>
      </c>
      <c r="H14" s="55">
        <f t="shared" si="2"/>
        <v>10.200000000000001</v>
      </c>
      <c r="I14" s="57">
        <f t="shared" si="3"/>
        <v>0.25254901960784304</v>
      </c>
      <c r="J14" s="57">
        <f t="shared" si="4"/>
        <v>0.95585792566265926</v>
      </c>
      <c r="K14" s="57">
        <f t="shared" si="5"/>
        <v>1.1357707971834528</v>
      </c>
      <c r="L14" s="56">
        <f t="shared" si="6"/>
        <v>0.95585792566265926</v>
      </c>
      <c r="M14" s="57">
        <f t="shared" si="7"/>
        <v>0</v>
      </c>
      <c r="N14" s="49">
        <f t="shared" si="8"/>
        <v>0.10101960784313722</v>
      </c>
    </row>
    <row r="15" spans="1:14" x14ac:dyDescent="0.25">
      <c r="A15" s="12" t="s">
        <v>11</v>
      </c>
      <c r="B15" s="157">
        <v>13.7</v>
      </c>
      <c r="C15" s="160">
        <v>14.5</v>
      </c>
      <c r="D15" s="160">
        <v>14.4</v>
      </c>
      <c r="E15" s="160">
        <v>15.2</v>
      </c>
      <c r="F15" s="55">
        <f t="shared" si="0"/>
        <v>14.699999999999998</v>
      </c>
      <c r="G15" s="55">
        <f t="shared" si="1"/>
        <v>27.2</v>
      </c>
      <c r="H15" s="55">
        <f t="shared" si="2"/>
        <v>10.200000000000001</v>
      </c>
      <c r="I15" s="57">
        <f t="shared" si="3"/>
        <v>0.26470588235294096</v>
      </c>
      <c r="J15" s="57">
        <f t="shared" si="4"/>
        <v>1.0352399114300799</v>
      </c>
      <c r="K15" s="57">
        <f t="shared" si="5"/>
        <v>1.1357707971834528</v>
      </c>
      <c r="L15" s="56">
        <f t="shared" si="6"/>
        <v>0.95585792566265926</v>
      </c>
      <c r="M15" s="57">
        <f t="shared" si="7"/>
        <v>0.44122460553494092</v>
      </c>
      <c r="N15" s="49">
        <f t="shared" si="8"/>
        <v>0.37061711626214089</v>
      </c>
    </row>
    <row r="16" spans="1:14" x14ac:dyDescent="0.25">
      <c r="A16" s="12" t="s">
        <v>12</v>
      </c>
      <c r="B16" s="157">
        <v>12.8</v>
      </c>
      <c r="C16" s="160">
        <v>14.3</v>
      </c>
      <c r="D16" s="160">
        <v>17.2</v>
      </c>
      <c r="E16" s="160">
        <v>17.2</v>
      </c>
      <c r="F16" s="55">
        <f t="shared" si="0"/>
        <v>16.233333333333334</v>
      </c>
      <c r="G16" s="55">
        <f t="shared" si="1"/>
        <v>27.2</v>
      </c>
      <c r="H16" s="55">
        <f t="shared" si="2"/>
        <v>10.200000000000001</v>
      </c>
      <c r="I16" s="57">
        <f t="shared" si="3"/>
        <v>0.35490196078431374</v>
      </c>
      <c r="J16" s="57">
        <f t="shared" si="4"/>
        <v>1.103501240610526</v>
      </c>
      <c r="K16" s="57">
        <f t="shared" si="5"/>
        <v>1.1357707971834528</v>
      </c>
      <c r="L16" s="56">
        <f t="shared" si="6"/>
        <v>0.95585792566265926</v>
      </c>
      <c r="M16" s="57">
        <f t="shared" si="7"/>
        <v>0.82063786598394006</v>
      </c>
      <c r="N16" s="49">
        <f t="shared" si="8"/>
        <v>0.63434350390408945</v>
      </c>
    </row>
    <row r="17" spans="1:14" x14ac:dyDescent="0.25">
      <c r="A17" s="12" t="s">
        <v>13</v>
      </c>
      <c r="B17" s="157">
        <v>17.100000000000001</v>
      </c>
      <c r="C17" s="160">
        <v>17.8</v>
      </c>
      <c r="D17" s="160">
        <v>17.7</v>
      </c>
      <c r="E17" s="160">
        <v>16.8</v>
      </c>
      <c r="F17" s="55">
        <f t="shared" si="0"/>
        <v>17.433333333333334</v>
      </c>
      <c r="G17" s="55">
        <f t="shared" si="1"/>
        <v>27.2</v>
      </c>
      <c r="H17" s="55">
        <f t="shared" si="2"/>
        <v>10.200000000000001</v>
      </c>
      <c r="I17" s="57">
        <f t="shared" si="3"/>
        <v>0.4254901960784313</v>
      </c>
      <c r="J17" s="57">
        <f t="shared" si="4"/>
        <v>0.99411751095821654</v>
      </c>
      <c r="K17" s="57">
        <f t="shared" si="5"/>
        <v>1.1357707971834528</v>
      </c>
      <c r="L17" s="56">
        <f t="shared" si="6"/>
        <v>0.95585792566265926</v>
      </c>
      <c r="M17" s="57">
        <f t="shared" si="7"/>
        <v>0.21265618725414775</v>
      </c>
      <c r="N17" s="49">
        <f t="shared" si="8"/>
        <v>0.29778979078386114</v>
      </c>
    </row>
    <row r="18" spans="1:14" x14ac:dyDescent="0.25">
      <c r="A18" s="12" t="s">
        <v>14</v>
      </c>
      <c r="B18" s="157">
        <v>8.1999999999999993</v>
      </c>
      <c r="C18" s="160">
        <v>9.5</v>
      </c>
      <c r="D18" s="160">
        <v>9.3000000000000007</v>
      </c>
      <c r="E18" s="160">
        <v>11.8</v>
      </c>
      <c r="F18" s="55">
        <f t="shared" si="0"/>
        <v>10.200000000000001</v>
      </c>
      <c r="G18" s="55">
        <f t="shared" si="1"/>
        <v>27.2</v>
      </c>
      <c r="H18" s="55">
        <f t="shared" si="2"/>
        <v>10.200000000000001</v>
      </c>
      <c r="I18" s="57">
        <f t="shared" si="3"/>
        <v>0</v>
      </c>
      <c r="J18" s="57">
        <f t="shared" si="4"/>
        <v>1.1289881537281459</v>
      </c>
      <c r="K18" s="57">
        <f t="shared" si="5"/>
        <v>1.1357707971834528</v>
      </c>
      <c r="L18" s="56">
        <f t="shared" si="6"/>
        <v>0.95585792566265926</v>
      </c>
      <c r="M18" s="57">
        <f t="shared" si="7"/>
        <v>0.96230039908777187</v>
      </c>
      <c r="N18" s="49">
        <f t="shared" si="8"/>
        <v>0.57738023945266315</v>
      </c>
    </row>
    <row r="19" spans="1:14" x14ac:dyDescent="0.25">
      <c r="A19" s="12" t="s">
        <v>15</v>
      </c>
      <c r="B19" s="157">
        <v>19</v>
      </c>
      <c r="C19" s="160">
        <v>17.8</v>
      </c>
      <c r="D19" s="160">
        <v>18.899999999999999</v>
      </c>
      <c r="E19" s="160">
        <v>19.559999999999999</v>
      </c>
      <c r="F19" s="55">
        <f t="shared" si="0"/>
        <v>18.753333333333334</v>
      </c>
      <c r="G19" s="55">
        <f t="shared" si="1"/>
        <v>27.2</v>
      </c>
      <c r="H19" s="55">
        <f t="shared" si="2"/>
        <v>10.200000000000001</v>
      </c>
      <c r="I19" s="57">
        <f t="shared" si="3"/>
        <v>0.50313725490196071</v>
      </c>
      <c r="J19" s="57">
        <f t="shared" si="4"/>
        <v>1.0097295894752436</v>
      </c>
      <c r="K19" s="57">
        <f t="shared" si="5"/>
        <v>1.1357707971834528</v>
      </c>
      <c r="L19" s="56">
        <f t="shared" si="6"/>
        <v>0.95585792566265926</v>
      </c>
      <c r="M19" s="57">
        <f t="shared" si="7"/>
        <v>0.2994319603550884</v>
      </c>
      <c r="N19" s="49">
        <f t="shared" si="8"/>
        <v>0.38091407817383732</v>
      </c>
    </row>
    <row r="20" spans="1:14" x14ac:dyDescent="0.25">
      <c r="C20" s="125"/>
      <c r="D20" s="125"/>
      <c r="E20" s="125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1:N19"/>
  <sheetViews>
    <sheetView zoomScale="90" zoomScaleNormal="90" workbookViewId="0">
      <selection activeCell="R11" sqref="R11"/>
    </sheetView>
  </sheetViews>
  <sheetFormatPr defaultRowHeight="15" x14ac:dyDescent="0.25"/>
  <cols>
    <col min="1" max="1" width="31.28515625" customWidth="1"/>
    <col min="2" max="2" width="11.42578125" customWidth="1"/>
    <col min="3" max="4" width="13.28515625" customWidth="1"/>
    <col min="5" max="5" width="12.85546875" customWidth="1"/>
  </cols>
  <sheetData>
    <row r="1" spans="1:14" ht="34.5" customHeight="1" x14ac:dyDescent="0.25">
      <c r="A1" s="282" t="s">
        <v>40</v>
      </c>
      <c r="B1" s="282"/>
      <c r="C1" s="282"/>
      <c r="D1" s="282"/>
      <c r="E1" s="282"/>
      <c r="F1" s="303" t="s">
        <v>28</v>
      </c>
      <c r="G1" s="303"/>
      <c r="H1" s="303"/>
      <c r="I1" s="59" t="s">
        <v>29</v>
      </c>
      <c r="J1" s="300" t="s">
        <v>30</v>
      </c>
      <c r="K1" s="301"/>
      <c r="L1" s="302"/>
      <c r="M1" s="59" t="s">
        <v>31</v>
      </c>
      <c r="N1" s="50" t="s">
        <v>32</v>
      </c>
    </row>
    <row r="2" spans="1:14" ht="36.75" customHeight="1" x14ac:dyDescent="0.25">
      <c r="A2" s="4" t="s">
        <v>0</v>
      </c>
      <c r="B2" s="34">
        <v>2017</v>
      </c>
      <c r="C2" s="34">
        <v>2018</v>
      </c>
      <c r="D2" s="34">
        <v>2019</v>
      </c>
      <c r="E2" s="169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18">
        <v>1.7</v>
      </c>
      <c r="C3" s="18">
        <v>0.6</v>
      </c>
      <c r="D3" s="18">
        <v>0.5</v>
      </c>
      <c r="E3" s="96">
        <v>1.8</v>
      </c>
      <c r="F3" s="55">
        <f>SUM(C3:E3)/3</f>
        <v>0.96666666666666679</v>
      </c>
      <c r="G3" s="55">
        <f t="shared" ref="G3:G19" si="0">MAX($F$3:$F$19)</f>
        <v>1.3333333333333333</v>
      </c>
      <c r="H3" s="55">
        <f t="shared" ref="H3:H19" si="1">MIN($F$3:$F$19)</f>
        <v>0.14333333333333334</v>
      </c>
      <c r="I3" s="57">
        <f>(F3-H3)/(G3-H3)</f>
        <v>0.69187675070028021</v>
      </c>
      <c r="J3" s="56">
        <f>((E3/D3)*(D3/C3)*(C3/B3))^(1/3)</f>
        <v>1.0192354675311932</v>
      </c>
      <c r="K3" s="56">
        <f>MAX($J$3:$J$19)</f>
        <v>2.4662120743304703</v>
      </c>
      <c r="L3" s="56">
        <f>MIN($J$3:$J$19)</f>
        <v>0.38949948743432983</v>
      </c>
      <c r="M3" s="57">
        <f>(J3-L3)/(K3-L3)</f>
        <v>0.3032369448090399</v>
      </c>
      <c r="N3" s="49">
        <f>0.6*M3+0.4*I3</f>
        <v>0.45869286716553603</v>
      </c>
    </row>
    <row r="4" spans="1:14" ht="15.75" x14ac:dyDescent="0.25">
      <c r="A4" s="12" t="s">
        <v>1</v>
      </c>
      <c r="B4" s="19">
        <v>0.2</v>
      </c>
      <c r="C4" s="19">
        <v>0.5</v>
      </c>
      <c r="D4" s="19">
        <v>0.4</v>
      </c>
      <c r="E4" s="97">
        <v>0.35</v>
      </c>
      <c r="F4" s="55">
        <f t="shared" ref="F4:F19" si="2">SUM(C4:E4)/3</f>
        <v>0.41666666666666669</v>
      </c>
      <c r="G4" s="55">
        <f t="shared" si="0"/>
        <v>1.3333333333333333</v>
      </c>
      <c r="H4" s="55">
        <f t="shared" si="1"/>
        <v>0.14333333333333334</v>
      </c>
      <c r="I4" s="57">
        <f t="shared" ref="I4:I19" si="3">(F4-H4)/(G4-H4)</f>
        <v>0.22969187675070027</v>
      </c>
      <c r="J4" s="56">
        <f t="shared" ref="J4:J19" si="4">((E4/D4)*(D4/C4)*(C4/B4))^(1/3)</f>
        <v>1.2050711320876151</v>
      </c>
      <c r="K4" s="56">
        <f t="shared" ref="K4:K19" si="5">MAX($J$3:$J$19)</f>
        <v>2.4662120743304703</v>
      </c>
      <c r="L4" s="56">
        <f t="shared" ref="L4:L19" si="6">MIN($J$3:$J$19)</f>
        <v>0.38949948743432983</v>
      </c>
      <c r="M4" s="57">
        <f t="shared" ref="M4:M19" si="7">(J4-L4)/(K4-L4)</f>
        <v>0.39272244498322256</v>
      </c>
      <c r="N4" s="49">
        <f t="shared" ref="N4:N19" si="8">0.6*M4+0.4*I4</f>
        <v>0.32751021769021366</v>
      </c>
    </row>
    <row r="5" spans="1:14" ht="15.75" x14ac:dyDescent="0.25">
      <c r="A5" s="12" t="s">
        <v>2</v>
      </c>
      <c r="B5" s="18">
        <v>0.2</v>
      </c>
      <c r="C5" s="18">
        <v>0.2</v>
      </c>
      <c r="D5" s="18">
        <v>0.13</v>
      </c>
      <c r="E5" s="96">
        <v>0.2</v>
      </c>
      <c r="F5" s="55">
        <f t="shared" si="2"/>
        <v>0.17666666666666667</v>
      </c>
      <c r="G5" s="55">
        <f t="shared" si="0"/>
        <v>1.3333333333333333</v>
      </c>
      <c r="H5" s="55">
        <f t="shared" si="1"/>
        <v>0.14333333333333334</v>
      </c>
      <c r="I5" s="57">
        <f t="shared" si="3"/>
        <v>2.8011204481792711E-2</v>
      </c>
      <c r="J5" s="56">
        <f t="shared" si="4"/>
        <v>1</v>
      </c>
      <c r="K5" s="56">
        <f t="shared" si="5"/>
        <v>2.4662120743304703</v>
      </c>
      <c r="L5" s="56">
        <f t="shared" si="6"/>
        <v>0.38949948743432983</v>
      </c>
      <c r="M5" s="57">
        <f t="shared" si="7"/>
        <v>0.29397448468212239</v>
      </c>
      <c r="N5" s="49">
        <f t="shared" si="8"/>
        <v>0.18758917260199051</v>
      </c>
    </row>
    <row r="6" spans="1:14" ht="15.75" x14ac:dyDescent="0.25">
      <c r="A6" s="12" t="s">
        <v>3</v>
      </c>
      <c r="B6" s="18">
        <v>0.5</v>
      </c>
      <c r="C6" s="18">
        <v>0.72</v>
      </c>
      <c r="D6" s="18">
        <v>1.53</v>
      </c>
      <c r="E6" s="96">
        <v>0.3</v>
      </c>
      <c r="F6" s="55">
        <f t="shared" si="2"/>
        <v>0.85</v>
      </c>
      <c r="G6" s="55">
        <f t="shared" si="0"/>
        <v>1.3333333333333333</v>
      </c>
      <c r="H6" s="55">
        <f t="shared" si="1"/>
        <v>0.14333333333333334</v>
      </c>
      <c r="I6" s="57">
        <f t="shared" si="3"/>
        <v>0.5938375350140056</v>
      </c>
      <c r="J6" s="56">
        <f t="shared" si="4"/>
        <v>0.84343266530174921</v>
      </c>
      <c r="K6" s="56">
        <f t="shared" si="5"/>
        <v>2.4662120743304703</v>
      </c>
      <c r="L6" s="56">
        <f t="shared" si="6"/>
        <v>0.38949948743432983</v>
      </c>
      <c r="M6" s="57">
        <f t="shared" si="7"/>
        <v>0.21858257167202372</v>
      </c>
      <c r="N6" s="49">
        <f t="shared" si="8"/>
        <v>0.36868455700881647</v>
      </c>
    </row>
    <row r="7" spans="1:14" ht="15.75" x14ac:dyDescent="0.25">
      <c r="A7" s="12" t="s">
        <v>17</v>
      </c>
      <c r="B7" s="18">
        <v>0.7</v>
      </c>
      <c r="C7" s="18">
        <v>0.7</v>
      </c>
      <c r="D7" s="18">
        <v>0.8</v>
      </c>
      <c r="E7" s="96">
        <v>1.1000000000000001</v>
      </c>
      <c r="F7" s="55">
        <f t="shared" si="2"/>
        <v>0.8666666666666667</v>
      </c>
      <c r="G7" s="55">
        <f t="shared" si="0"/>
        <v>1.3333333333333333</v>
      </c>
      <c r="H7" s="55">
        <f t="shared" si="1"/>
        <v>0.14333333333333334</v>
      </c>
      <c r="I7" s="57">
        <f t="shared" si="3"/>
        <v>0.60784313725490202</v>
      </c>
      <c r="J7" s="56">
        <f t="shared" si="4"/>
        <v>1.1626032920568146</v>
      </c>
      <c r="K7" s="56">
        <f t="shared" si="5"/>
        <v>2.4662120743304703</v>
      </c>
      <c r="L7" s="56">
        <f t="shared" si="6"/>
        <v>0.38949948743432983</v>
      </c>
      <c r="M7" s="57">
        <f t="shared" si="7"/>
        <v>0.37227289394820279</v>
      </c>
      <c r="N7" s="49">
        <f t="shared" si="8"/>
        <v>0.46650099127088251</v>
      </c>
    </row>
    <row r="8" spans="1:14" ht="15.75" x14ac:dyDescent="0.25">
      <c r="A8" s="12" t="s">
        <v>4</v>
      </c>
      <c r="B8" s="18">
        <v>2.4</v>
      </c>
      <c r="C8" s="18">
        <v>0.7</v>
      </c>
      <c r="D8" s="18">
        <v>0.6</v>
      </c>
      <c r="E8" s="96">
        <v>0.4</v>
      </c>
      <c r="F8" s="55">
        <f t="shared" si="2"/>
        <v>0.56666666666666654</v>
      </c>
      <c r="G8" s="55">
        <f t="shared" si="0"/>
        <v>1.3333333333333333</v>
      </c>
      <c r="H8" s="55">
        <f t="shared" si="1"/>
        <v>0.14333333333333334</v>
      </c>
      <c r="I8" s="57">
        <f t="shared" si="3"/>
        <v>0.35574229691876741</v>
      </c>
      <c r="J8" s="56">
        <f t="shared" si="4"/>
        <v>0.55032120814910457</v>
      </c>
      <c r="K8" s="56">
        <f t="shared" si="5"/>
        <v>2.4662120743304703</v>
      </c>
      <c r="L8" s="56">
        <f t="shared" si="6"/>
        <v>0.38949948743432983</v>
      </c>
      <c r="M8" s="57">
        <f t="shared" si="7"/>
        <v>7.7440528713286841E-2</v>
      </c>
      <c r="N8" s="49">
        <f t="shared" si="8"/>
        <v>0.18876123599547906</v>
      </c>
    </row>
    <row r="9" spans="1:14" ht="15.75" x14ac:dyDescent="0.25">
      <c r="A9" s="12" t="s">
        <v>5</v>
      </c>
      <c r="B9" s="18">
        <v>0.2</v>
      </c>
      <c r="C9" s="18">
        <v>2.8</v>
      </c>
      <c r="D9" s="18">
        <v>0.1</v>
      </c>
      <c r="E9" s="96">
        <v>0.1</v>
      </c>
      <c r="F9" s="55">
        <f t="shared" si="2"/>
        <v>1</v>
      </c>
      <c r="G9" s="55">
        <f t="shared" si="0"/>
        <v>1.3333333333333333</v>
      </c>
      <c r="H9" s="55">
        <f t="shared" si="1"/>
        <v>0.14333333333333334</v>
      </c>
      <c r="I9" s="57">
        <f t="shared" si="3"/>
        <v>0.71988795518207283</v>
      </c>
      <c r="J9" s="56">
        <f t="shared" si="4"/>
        <v>0.79370052598409979</v>
      </c>
      <c r="K9" s="56">
        <f t="shared" si="5"/>
        <v>2.4662120743304703</v>
      </c>
      <c r="L9" s="56">
        <f t="shared" si="6"/>
        <v>0.38949948743432983</v>
      </c>
      <c r="M9" s="57">
        <f t="shared" si="7"/>
        <v>0.19463504054448375</v>
      </c>
      <c r="N9" s="49">
        <f t="shared" si="8"/>
        <v>0.4047362063995194</v>
      </c>
    </row>
    <row r="10" spans="1:14" ht="15.75" x14ac:dyDescent="0.25">
      <c r="A10" s="12" t="s">
        <v>6</v>
      </c>
      <c r="B10" s="18">
        <v>0.1</v>
      </c>
      <c r="C10" s="18">
        <v>1.7</v>
      </c>
      <c r="D10" s="18">
        <v>0.8</v>
      </c>
      <c r="E10" s="96">
        <v>1.5</v>
      </c>
      <c r="F10" s="55">
        <f t="shared" si="2"/>
        <v>1.3333333333333333</v>
      </c>
      <c r="G10" s="55">
        <f t="shared" si="0"/>
        <v>1.3333333333333333</v>
      </c>
      <c r="H10" s="55">
        <f t="shared" si="1"/>
        <v>0.14333333333333334</v>
      </c>
      <c r="I10" s="57">
        <f t="shared" si="3"/>
        <v>1</v>
      </c>
      <c r="J10" s="56">
        <f t="shared" si="4"/>
        <v>2.4662120743304703</v>
      </c>
      <c r="K10" s="56">
        <f t="shared" si="5"/>
        <v>2.4662120743304703</v>
      </c>
      <c r="L10" s="56">
        <f t="shared" si="6"/>
        <v>0.38949948743432983</v>
      </c>
      <c r="M10" s="57">
        <f t="shared" si="7"/>
        <v>1</v>
      </c>
      <c r="N10" s="49">
        <f t="shared" si="8"/>
        <v>1</v>
      </c>
    </row>
    <row r="11" spans="1:14" ht="15.75" x14ac:dyDescent="0.25">
      <c r="A11" s="12" t="s">
        <v>7</v>
      </c>
      <c r="B11" s="18">
        <v>1.1000000000000001</v>
      </c>
      <c r="C11" s="18">
        <v>0.84</v>
      </c>
      <c r="D11" s="18">
        <v>0.4</v>
      </c>
      <c r="E11" s="96">
        <v>6.5000000000000002E-2</v>
      </c>
      <c r="F11" s="55">
        <f t="shared" si="2"/>
        <v>0.435</v>
      </c>
      <c r="G11" s="55">
        <f t="shared" si="0"/>
        <v>1.3333333333333333</v>
      </c>
      <c r="H11" s="55">
        <f t="shared" si="1"/>
        <v>0.14333333333333334</v>
      </c>
      <c r="I11" s="57">
        <f t="shared" si="3"/>
        <v>0.24509803921568626</v>
      </c>
      <c r="J11" s="56">
        <f t="shared" si="4"/>
        <v>0.38949948743432983</v>
      </c>
      <c r="K11" s="56">
        <f t="shared" si="5"/>
        <v>2.4662120743304703</v>
      </c>
      <c r="L11" s="56">
        <f t="shared" si="6"/>
        <v>0.38949948743432983</v>
      </c>
      <c r="M11" s="57">
        <f t="shared" si="7"/>
        <v>0</v>
      </c>
      <c r="N11" s="49">
        <f t="shared" si="8"/>
        <v>9.8039215686274508E-2</v>
      </c>
    </row>
    <row r="12" spans="1:14" ht="15.75" x14ac:dyDescent="0.25">
      <c r="A12" s="12" t="s">
        <v>8</v>
      </c>
      <c r="B12" s="18">
        <v>0.2</v>
      </c>
      <c r="C12" s="18">
        <v>0.2</v>
      </c>
      <c r="D12" s="18">
        <v>0.1</v>
      </c>
      <c r="E12" s="96">
        <v>0.3</v>
      </c>
      <c r="F12" s="55">
        <f t="shared" si="2"/>
        <v>0.20000000000000004</v>
      </c>
      <c r="G12" s="55">
        <f t="shared" si="0"/>
        <v>1.3333333333333333</v>
      </c>
      <c r="H12" s="55">
        <f t="shared" si="1"/>
        <v>0.14333333333333334</v>
      </c>
      <c r="I12" s="57">
        <f t="shared" si="3"/>
        <v>4.7619047619047651E-2</v>
      </c>
      <c r="J12" s="56">
        <f t="shared" si="4"/>
        <v>1.1447142425533319</v>
      </c>
      <c r="K12" s="56">
        <f t="shared" si="5"/>
        <v>2.4662120743304703</v>
      </c>
      <c r="L12" s="56">
        <f t="shared" si="6"/>
        <v>0.38949948743432983</v>
      </c>
      <c r="M12" s="57">
        <f t="shared" si="7"/>
        <v>0.36365877487541398</v>
      </c>
      <c r="N12" s="49">
        <f t="shared" si="8"/>
        <v>0.23724288397286744</v>
      </c>
    </row>
    <row r="13" spans="1:14" ht="15.75" x14ac:dyDescent="0.25">
      <c r="A13" s="12" t="s">
        <v>9</v>
      </c>
      <c r="B13" s="36">
        <v>0.2</v>
      </c>
      <c r="C13" s="36">
        <v>0.27</v>
      </c>
      <c r="D13" s="36">
        <v>0.4</v>
      </c>
      <c r="E13" s="98">
        <v>0.35</v>
      </c>
      <c r="F13" s="55">
        <f t="shared" si="2"/>
        <v>0.34</v>
      </c>
      <c r="G13" s="55">
        <f t="shared" si="0"/>
        <v>1.3333333333333333</v>
      </c>
      <c r="H13" s="55">
        <f t="shared" si="1"/>
        <v>0.14333333333333334</v>
      </c>
      <c r="I13" s="57">
        <f t="shared" si="3"/>
        <v>0.16526610644257705</v>
      </c>
      <c r="J13" s="56">
        <f t="shared" si="4"/>
        <v>1.2050711320876148</v>
      </c>
      <c r="K13" s="56">
        <f t="shared" si="5"/>
        <v>2.4662120743304703</v>
      </c>
      <c r="L13" s="56">
        <f t="shared" si="6"/>
        <v>0.38949948743432983</v>
      </c>
      <c r="M13" s="57">
        <f t="shared" si="7"/>
        <v>0.39272244498322245</v>
      </c>
      <c r="N13" s="49">
        <f t="shared" si="8"/>
        <v>0.30173990956696428</v>
      </c>
    </row>
    <row r="14" spans="1:14" ht="15.75" x14ac:dyDescent="0.25">
      <c r="A14" s="12" t="s">
        <v>10</v>
      </c>
      <c r="B14" s="18">
        <v>0.6</v>
      </c>
      <c r="C14" s="18">
        <v>0.5</v>
      </c>
      <c r="D14" s="18">
        <v>0.24</v>
      </c>
      <c r="E14" s="96">
        <v>0.1</v>
      </c>
      <c r="F14" s="55">
        <f t="shared" si="2"/>
        <v>0.27999999999999997</v>
      </c>
      <c r="G14" s="55">
        <f t="shared" si="0"/>
        <v>1.3333333333333333</v>
      </c>
      <c r="H14" s="55">
        <f t="shared" si="1"/>
        <v>0.14333333333333334</v>
      </c>
      <c r="I14" s="57">
        <f t="shared" si="3"/>
        <v>0.11484593837535012</v>
      </c>
      <c r="J14" s="56">
        <f t="shared" si="4"/>
        <v>0.55032120814910446</v>
      </c>
      <c r="K14" s="56">
        <f t="shared" si="5"/>
        <v>2.4662120743304703</v>
      </c>
      <c r="L14" s="56">
        <f t="shared" si="6"/>
        <v>0.38949948743432983</v>
      </c>
      <c r="M14" s="57">
        <f t="shared" si="7"/>
        <v>7.7440528713286785E-2</v>
      </c>
      <c r="N14" s="49">
        <f t="shared" si="8"/>
        <v>9.2402692578112122E-2</v>
      </c>
    </row>
    <row r="15" spans="1:14" ht="15.75" x14ac:dyDescent="0.25">
      <c r="A15" s="12" t="s">
        <v>11</v>
      </c>
      <c r="B15" s="18">
        <v>0.5</v>
      </c>
      <c r="C15" s="18">
        <v>0.2</v>
      </c>
      <c r="D15" s="18">
        <v>0.3</v>
      </c>
      <c r="E15" s="96">
        <v>0.4</v>
      </c>
      <c r="F15" s="55">
        <f t="shared" si="2"/>
        <v>0.3</v>
      </c>
      <c r="G15" s="55">
        <f t="shared" si="0"/>
        <v>1.3333333333333333</v>
      </c>
      <c r="H15" s="55">
        <f t="shared" si="1"/>
        <v>0.14333333333333334</v>
      </c>
      <c r="I15" s="57">
        <f t="shared" si="3"/>
        <v>0.13165266106442577</v>
      </c>
      <c r="J15" s="56">
        <f t="shared" si="4"/>
        <v>0.92831776672255584</v>
      </c>
      <c r="K15" s="56">
        <f t="shared" si="5"/>
        <v>2.4662120743304703</v>
      </c>
      <c r="L15" s="56">
        <f t="shared" si="6"/>
        <v>0.38949948743432983</v>
      </c>
      <c r="M15" s="57">
        <f t="shared" si="7"/>
        <v>0.25945731859483989</v>
      </c>
      <c r="N15" s="49">
        <f t="shared" si="8"/>
        <v>0.20833545558267424</v>
      </c>
    </row>
    <row r="16" spans="1:14" ht="15.75" x14ac:dyDescent="0.25">
      <c r="A16" s="12" t="s">
        <v>12</v>
      </c>
      <c r="B16" s="18">
        <v>1.2</v>
      </c>
      <c r="C16" s="18">
        <v>0.3</v>
      </c>
      <c r="D16" s="18">
        <v>0.4</v>
      </c>
      <c r="E16" s="96">
        <v>0.4</v>
      </c>
      <c r="F16" s="55">
        <f t="shared" si="2"/>
        <v>0.3666666666666667</v>
      </c>
      <c r="G16" s="55">
        <f t="shared" si="0"/>
        <v>1.3333333333333333</v>
      </c>
      <c r="H16" s="55">
        <f t="shared" si="1"/>
        <v>0.14333333333333334</v>
      </c>
      <c r="I16" s="57">
        <f t="shared" si="3"/>
        <v>0.18767507002801123</v>
      </c>
      <c r="J16" s="56">
        <f t="shared" si="4"/>
        <v>0.69336127435063477</v>
      </c>
      <c r="K16" s="56">
        <f t="shared" si="5"/>
        <v>2.4662120743304703</v>
      </c>
      <c r="L16" s="56">
        <f t="shared" si="6"/>
        <v>0.38949948743432983</v>
      </c>
      <c r="M16" s="57">
        <f t="shared" si="7"/>
        <v>0.14631865229384367</v>
      </c>
      <c r="N16" s="49">
        <f t="shared" si="8"/>
        <v>0.16286121938751069</v>
      </c>
    </row>
    <row r="17" spans="1:14" ht="15.75" x14ac:dyDescent="0.25">
      <c r="A17" s="12" t="s">
        <v>13</v>
      </c>
      <c r="B17" s="18">
        <v>0.02</v>
      </c>
      <c r="C17" s="18">
        <v>0.1</v>
      </c>
      <c r="D17" s="18">
        <v>0.3</v>
      </c>
      <c r="E17" s="96">
        <v>0.3</v>
      </c>
      <c r="F17" s="55">
        <f t="shared" si="2"/>
        <v>0.23333333333333331</v>
      </c>
      <c r="G17" s="55">
        <f t="shared" si="0"/>
        <v>1.3333333333333333</v>
      </c>
      <c r="H17" s="55">
        <f t="shared" si="1"/>
        <v>0.14333333333333334</v>
      </c>
      <c r="I17" s="57">
        <f t="shared" si="3"/>
        <v>7.5630252100840317E-2</v>
      </c>
      <c r="J17" s="56">
        <f t="shared" si="4"/>
        <v>2.4662120743304703</v>
      </c>
      <c r="K17" s="56">
        <f t="shared" si="5"/>
        <v>2.4662120743304703</v>
      </c>
      <c r="L17" s="56">
        <f t="shared" si="6"/>
        <v>0.38949948743432983</v>
      </c>
      <c r="M17" s="57">
        <f t="shared" si="7"/>
        <v>1</v>
      </c>
      <c r="N17" s="49">
        <f t="shared" si="8"/>
        <v>0.63025210084033612</v>
      </c>
    </row>
    <row r="18" spans="1:14" ht="15.75" x14ac:dyDescent="0.25">
      <c r="A18" s="12" t="s">
        <v>14</v>
      </c>
      <c r="B18" s="18">
        <v>0.6</v>
      </c>
      <c r="C18" s="18">
        <v>0.1</v>
      </c>
      <c r="D18" s="18">
        <v>0.1</v>
      </c>
      <c r="E18" s="96">
        <v>0.23</v>
      </c>
      <c r="F18" s="55">
        <f t="shared" si="2"/>
        <v>0.14333333333333334</v>
      </c>
      <c r="G18" s="55">
        <f t="shared" si="0"/>
        <v>1.3333333333333333</v>
      </c>
      <c r="H18" s="55">
        <f t="shared" si="1"/>
        <v>0.14333333333333334</v>
      </c>
      <c r="I18" s="57">
        <f t="shared" si="3"/>
        <v>0</v>
      </c>
      <c r="J18" s="56">
        <f t="shared" si="4"/>
        <v>0.72642736371094041</v>
      </c>
      <c r="K18" s="56">
        <f t="shared" si="5"/>
        <v>2.4662120743304703</v>
      </c>
      <c r="L18" s="56">
        <f t="shared" si="6"/>
        <v>0.38949948743432983</v>
      </c>
      <c r="M18" s="57">
        <f t="shared" si="7"/>
        <v>0.16224097566634574</v>
      </c>
      <c r="N18" s="49">
        <f t="shared" si="8"/>
        <v>9.7344585399807435E-2</v>
      </c>
    </row>
    <row r="19" spans="1:14" ht="15.75" x14ac:dyDescent="0.25">
      <c r="A19" s="12" t="s">
        <v>15</v>
      </c>
      <c r="B19" s="18">
        <v>0.3</v>
      </c>
      <c r="C19" s="18">
        <v>0.1</v>
      </c>
      <c r="D19" s="18">
        <v>0.4</v>
      </c>
      <c r="E19" s="96">
        <v>0.45</v>
      </c>
      <c r="F19" s="55">
        <f t="shared" si="2"/>
        <v>0.31666666666666665</v>
      </c>
      <c r="G19" s="55">
        <f t="shared" si="0"/>
        <v>1.3333333333333333</v>
      </c>
      <c r="H19" s="55">
        <f t="shared" si="1"/>
        <v>0.14333333333333334</v>
      </c>
      <c r="I19" s="57">
        <f t="shared" si="3"/>
        <v>0.14565826330532211</v>
      </c>
      <c r="J19" s="56">
        <f t="shared" si="4"/>
        <v>1.1447142425533319</v>
      </c>
      <c r="K19" s="56">
        <f t="shared" si="5"/>
        <v>2.4662120743304703</v>
      </c>
      <c r="L19" s="56">
        <f t="shared" si="6"/>
        <v>0.38949948743432983</v>
      </c>
      <c r="M19" s="57">
        <f t="shared" si="7"/>
        <v>0.36365877487541398</v>
      </c>
      <c r="N19" s="49">
        <f t="shared" si="8"/>
        <v>0.27645857024737724</v>
      </c>
    </row>
  </sheetData>
  <sortState xmlns:xlrd2="http://schemas.microsoft.com/office/spreadsheetml/2017/richdata2" ref="A3:F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>
    <tabColor rgb="FF92D050"/>
  </sheetPr>
  <dimension ref="A1:N20"/>
  <sheetViews>
    <sheetView zoomScaleNormal="100" workbookViewId="0">
      <selection activeCell="Q13" sqref="Q13"/>
    </sheetView>
  </sheetViews>
  <sheetFormatPr defaultRowHeight="15" x14ac:dyDescent="0.25"/>
  <cols>
    <col min="1" max="1" width="28.140625" customWidth="1"/>
    <col min="2" max="2" width="13.7109375" customWidth="1"/>
    <col min="3" max="5" width="10.140625" bestFit="1" customWidth="1"/>
  </cols>
  <sheetData>
    <row r="1" spans="1:14" ht="42" customHeight="1" x14ac:dyDescent="0.25">
      <c r="A1" s="311" t="s">
        <v>68</v>
      </c>
      <c r="B1" s="311"/>
      <c r="C1" s="311"/>
      <c r="D1" s="311"/>
      <c r="E1" s="311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3.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72">
        <v>1.55</v>
      </c>
      <c r="C3" s="177">
        <v>7.0000000000000007E-2</v>
      </c>
      <c r="D3" s="177">
        <v>0</v>
      </c>
      <c r="E3" s="177">
        <v>0</v>
      </c>
      <c r="F3" s="55">
        <f t="shared" ref="F3:F19" si="0">SUM(C3:E3)/3</f>
        <v>2.3333333333333334E-2</v>
      </c>
      <c r="G3" s="55">
        <f t="shared" ref="G3:G19" si="1">MAX($F$3:$F$19)</f>
        <v>12.166666666666666</v>
      </c>
      <c r="H3" s="55">
        <f t="shared" ref="H3:H19" si="2">MIN($F$3:$F$19)</f>
        <v>2.3333333333333334E-2</v>
      </c>
      <c r="I3" s="57">
        <f t="shared" ref="I3:I19" si="3">(F3-H3)/(G3-H3)</f>
        <v>0</v>
      </c>
      <c r="J3" s="56">
        <f>((C3/B3))^(1/3)</f>
        <v>0.35611378112671221</v>
      </c>
      <c r="K3" s="56">
        <f t="shared" ref="K3:K19" si="4">MAX($J$3:$J$19)</f>
        <v>4.0037278679544137</v>
      </c>
      <c r="L3" s="56">
        <f t="shared" ref="L3:L19" si="5">MIN($J$3:$J$19)</f>
        <v>0</v>
      </c>
      <c r="M3" s="57">
        <f t="shared" ref="M3:M19" si="6">(J3-L3)/(K3-L3)</f>
        <v>8.8945550964396089E-2</v>
      </c>
      <c r="N3" s="49">
        <f>0.6*M3+0.4*I3</f>
        <v>5.3367330578637649E-2</v>
      </c>
    </row>
    <row r="4" spans="1:14" x14ac:dyDescent="0.25">
      <c r="A4" s="12" t="s">
        <v>1</v>
      </c>
      <c r="B4" s="173">
        <v>1.8</v>
      </c>
      <c r="C4" s="178">
        <v>1</v>
      </c>
      <c r="D4" s="178">
        <v>0.9</v>
      </c>
      <c r="E4" s="178">
        <v>0.57999999999999996</v>
      </c>
      <c r="F4" s="55">
        <f t="shared" si="0"/>
        <v>0.82666666666666666</v>
      </c>
      <c r="G4" s="55">
        <f t="shared" si="1"/>
        <v>12.166666666666666</v>
      </c>
      <c r="H4" s="55">
        <f t="shared" si="2"/>
        <v>2.3333333333333334E-2</v>
      </c>
      <c r="I4" s="57">
        <f t="shared" si="3"/>
        <v>6.6154268460060395E-2</v>
      </c>
      <c r="J4" s="56">
        <f t="shared" ref="J4:J8" si="7">((E4/D4)*(D4/C4)*(C4/B4))^(1/3)</f>
        <v>0.68557003873532107</v>
      </c>
      <c r="K4" s="56">
        <f t="shared" si="4"/>
        <v>4.0037278679544137</v>
      </c>
      <c r="L4" s="56">
        <f t="shared" si="5"/>
        <v>0</v>
      </c>
      <c r="M4" s="57">
        <f t="shared" si="6"/>
        <v>0.17123292624920405</v>
      </c>
      <c r="N4" s="49">
        <f t="shared" ref="N4:N19" si="8">0.6*M4+0.4*I4</f>
        <v>0.12920146313354658</v>
      </c>
    </row>
    <row r="5" spans="1:14" x14ac:dyDescent="0.25">
      <c r="A5" s="12" t="s">
        <v>2</v>
      </c>
      <c r="B5" s="172">
        <v>0.1</v>
      </c>
      <c r="C5" s="177">
        <v>1.53</v>
      </c>
      <c r="D5" s="177">
        <v>1.56</v>
      </c>
      <c r="E5" s="177">
        <v>2.8</v>
      </c>
      <c r="F5" s="55">
        <f t="shared" si="0"/>
        <v>1.9633333333333332</v>
      </c>
      <c r="G5" s="55">
        <f t="shared" si="1"/>
        <v>12.166666666666666</v>
      </c>
      <c r="H5" s="55">
        <f t="shared" si="2"/>
        <v>2.3333333333333334E-2</v>
      </c>
      <c r="I5" s="57">
        <f t="shared" si="3"/>
        <v>0.15975844084545704</v>
      </c>
      <c r="J5" s="56">
        <f>((E5/D5)*(D5/C5)*(C5/B5))^(1/3)</f>
        <v>3.0365889718756618</v>
      </c>
      <c r="K5" s="56">
        <f t="shared" si="4"/>
        <v>4.0037278679544137</v>
      </c>
      <c r="L5" s="56">
        <f t="shared" si="5"/>
        <v>0</v>
      </c>
      <c r="M5" s="57">
        <f t="shared" si="6"/>
        <v>0.758440401551846</v>
      </c>
      <c r="N5" s="49">
        <f t="shared" si="8"/>
        <v>0.51896761726929042</v>
      </c>
    </row>
    <row r="6" spans="1:14" x14ac:dyDescent="0.25">
      <c r="A6" s="12" t="s">
        <v>3</v>
      </c>
      <c r="B6" s="172">
        <v>0</v>
      </c>
      <c r="C6" s="177">
        <v>0</v>
      </c>
      <c r="D6" s="177">
        <v>0</v>
      </c>
      <c r="E6" s="177">
        <v>1.4</v>
      </c>
      <c r="F6" s="55">
        <f t="shared" si="0"/>
        <v>0.46666666666666662</v>
      </c>
      <c r="G6" s="55">
        <f t="shared" si="1"/>
        <v>12.166666666666666</v>
      </c>
      <c r="H6" s="55">
        <f t="shared" si="2"/>
        <v>2.3333333333333334E-2</v>
      </c>
      <c r="I6" s="57">
        <f t="shared" si="3"/>
        <v>3.6508372220697229E-2</v>
      </c>
      <c r="J6" s="56">
        <f>(E6)^(1/3)</f>
        <v>1.1186889420813968</v>
      </c>
      <c r="K6" s="56">
        <f t="shared" si="4"/>
        <v>4.0037278679544137</v>
      </c>
      <c r="L6" s="56">
        <f t="shared" si="5"/>
        <v>0</v>
      </c>
      <c r="M6" s="57">
        <f t="shared" si="6"/>
        <v>0.27941183291584648</v>
      </c>
      <c r="N6" s="49">
        <f t="shared" si="8"/>
        <v>0.18225044863778678</v>
      </c>
    </row>
    <row r="7" spans="1:14" x14ac:dyDescent="0.25">
      <c r="A7" s="12" t="s">
        <v>17</v>
      </c>
      <c r="B7" s="172">
        <v>3.9</v>
      </c>
      <c r="C7" s="177">
        <v>4</v>
      </c>
      <c r="D7" s="177">
        <v>4.01</v>
      </c>
      <c r="E7" s="177">
        <v>4.0199999999999996</v>
      </c>
      <c r="F7" s="55">
        <f t="shared" si="0"/>
        <v>4.01</v>
      </c>
      <c r="G7" s="55">
        <f t="shared" si="1"/>
        <v>12.166666666666666</v>
      </c>
      <c r="H7" s="55">
        <f t="shared" si="2"/>
        <v>2.3333333333333334E-2</v>
      </c>
      <c r="I7" s="57">
        <f t="shared" si="3"/>
        <v>0.32830085094702166</v>
      </c>
      <c r="J7" s="56">
        <f t="shared" si="7"/>
        <v>1.0101529784192362</v>
      </c>
      <c r="K7" s="56">
        <f t="shared" si="4"/>
        <v>4.0037278679544137</v>
      </c>
      <c r="L7" s="56">
        <f t="shared" si="5"/>
        <v>0</v>
      </c>
      <c r="M7" s="57">
        <f t="shared" si="6"/>
        <v>0.2523031064384863</v>
      </c>
      <c r="N7" s="49">
        <f t="shared" si="8"/>
        <v>0.2827022042419004</v>
      </c>
    </row>
    <row r="8" spans="1:14" x14ac:dyDescent="0.25">
      <c r="A8" s="12" t="s">
        <v>4</v>
      </c>
      <c r="B8" s="172">
        <v>1.34E-2</v>
      </c>
      <c r="C8" s="177">
        <v>8.3000000000000007</v>
      </c>
      <c r="D8" s="177">
        <v>4.5999999999999996</v>
      </c>
      <c r="E8" s="177">
        <v>0.86</v>
      </c>
      <c r="F8" s="55">
        <f t="shared" si="0"/>
        <v>4.5866666666666669</v>
      </c>
      <c r="G8" s="55">
        <f t="shared" si="1"/>
        <v>12.166666666666666</v>
      </c>
      <c r="H8" s="55">
        <f t="shared" si="2"/>
        <v>2.3333333333333334E-2</v>
      </c>
      <c r="I8" s="57">
        <f t="shared" si="3"/>
        <v>0.37578918473785344</v>
      </c>
      <c r="J8" s="56">
        <f t="shared" si="7"/>
        <v>4.0037278679544137</v>
      </c>
      <c r="K8" s="56">
        <f t="shared" si="4"/>
        <v>4.0037278679544137</v>
      </c>
      <c r="L8" s="56">
        <f t="shared" si="5"/>
        <v>0</v>
      </c>
      <c r="M8" s="57">
        <f t="shared" si="6"/>
        <v>1</v>
      </c>
      <c r="N8" s="49">
        <f t="shared" si="8"/>
        <v>0.75031567389514131</v>
      </c>
    </row>
    <row r="9" spans="1:14" x14ac:dyDescent="0.25">
      <c r="A9" s="12" t="s">
        <v>5</v>
      </c>
      <c r="B9" s="172">
        <v>0</v>
      </c>
      <c r="C9" s="177">
        <v>0.8</v>
      </c>
      <c r="D9" s="177">
        <v>19.100000000000001</v>
      </c>
      <c r="E9" s="177">
        <v>0</v>
      </c>
      <c r="F9" s="55">
        <f t="shared" si="0"/>
        <v>6.6333333333333337</v>
      </c>
      <c r="G9" s="55">
        <f t="shared" si="1"/>
        <v>12.166666666666666</v>
      </c>
      <c r="H9" s="55">
        <f t="shared" si="2"/>
        <v>2.3333333333333334E-2</v>
      </c>
      <c r="I9" s="57">
        <f t="shared" si="3"/>
        <v>0.54433159483941806</v>
      </c>
      <c r="J9" s="56">
        <f>((E9/D9)*(D9/C9))^(1/3)</f>
        <v>0</v>
      </c>
      <c r="K9" s="56">
        <f t="shared" si="4"/>
        <v>4.0037278679544137</v>
      </c>
      <c r="L9" s="56">
        <f t="shared" si="5"/>
        <v>0</v>
      </c>
      <c r="M9" s="57">
        <f t="shared" si="6"/>
        <v>0</v>
      </c>
      <c r="N9" s="49">
        <f t="shared" si="8"/>
        <v>0.21773263793576725</v>
      </c>
    </row>
    <row r="10" spans="1:14" x14ac:dyDescent="0.25">
      <c r="A10" s="12" t="s">
        <v>6</v>
      </c>
      <c r="B10" s="172">
        <v>8.8000000000000007</v>
      </c>
      <c r="C10" s="177">
        <v>11.2</v>
      </c>
      <c r="D10" s="177">
        <v>12.5</v>
      </c>
      <c r="E10" s="177">
        <v>12.8</v>
      </c>
      <c r="F10" s="55">
        <f t="shared" si="0"/>
        <v>12.166666666666666</v>
      </c>
      <c r="G10" s="55">
        <f t="shared" si="1"/>
        <v>12.166666666666666</v>
      </c>
      <c r="H10" s="55">
        <f t="shared" si="2"/>
        <v>2.3333333333333334E-2</v>
      </c>
      <c r="I10" s="57">
        <f t="shared" si="3"/>
        <v>1</v>
      </c>
      <c r="J10" s="56">
        <f>((E10/D10)*(D10/C10)*(C10/B10))^(1/3)</f>
        <v>1.1330326698854094</v>
      </c>
      <c r="K10" s="56">
        <f t="shared" si="4"/>
        <v>4.0037278679544137</v>
      </c>
      <c r="L10" s="56">
        <f t="shared" si="5"/>
        <v>0</v>
      </c>
      <c r="M10" s="57">
        <f t="shared" si="6"/>
        <v>0.28299442600835378</v>
      </c>
      <c r="N10" s="49">
        <f t="shared" si="8"/>
        <v>0.56979665560501225</v>
      </c>
    </row>
    <row r="11" spans="1:14" x14ac:dyDescent="0.25">
      <c r="A11" s="12" t="s">
        <v>7</v>
      </c>
      <c r="B11" s="172">
        <v>3.2</v>
      </c>
      <c r="C11" s="177">
        <v>2.2000000000000002</v>
      </c>
      <c r="D11" s="177">
        <v>2</v>
      </c>
      <c r="E11" s="177">
        <v>5.41</v>
      </c>
      <c r="F11" s="55">
        <f t="shared" si="0"/>
        <v>3.2033333333333331</v>
      </c>
      <c r="G11" s="55">
        <f t="shared" si="1"/>
        <v>12.166666666666666</v>
      </c>
      <c r="H11" s="55">
        <f t="shared" si="2"/>
        <v>2.3333333333333334E-2</v>
      </c>
      <c r="I11" s="57">
        <f t="shared" si="3"/>
        <v>0.2618720834477079</v>
      </c>
      <c r="J11" s="56">
        <f>((E11/D11)*(D11/C11)*(C11/B11))^(1/3)</f>
        <v>1.1912852436898704</v>
      </c>
      <c r="K11" s="56">
        <f t="shared" si="4"/>
        <v>4.0037278679544137</v>
      </c>
      <c r="L11" s="56">
        <f t="shared" si="5"/>
        <v>0</v>
      </c>
      <c r="M11" s="57">
        <f t="shared" si="6"/>
        <v>0.29754400972774464</v>
      </c>
      <c r="N11" s="49">
        <f t="shared" si="8"/>
        <v>0.28327523921572995</v>
      </c>
    </row>
    <row r="12" spans="1:14" x14ac:dyDescent="0.25">
      <c r="A12" s="12" t="s">
        <v>8</v>
      </c>
      <c r="B12" s="172">
        <v>0.16</v>
      </c>
      <c r="C12" s="177">
        <v>0</v>
      </c>
      <c r="D12" s="177">
        <v>0.9</v>
      </c>
      <c r="E12" s="177">
        <v>3.7</v>
      </c>
      <c r="F12" s="55">
        <f t="shared" si="0"/>
        <v>1.5333333333333334</v>
      </c>
      <c r="G12" s="55">
        <f t="shared" si="1"/>
        <v>12.166666666666666</v>
      </c>
      <c r="H12" s="55">
        <f t="shared" si="2"/>
        <v>2.3333333333333334E-2</v>
      </c>
      <c r="I12" s="57">
        <f t="shared" si="3"/>
        <v>0.12434806478177327</v>
      </c>
      <c r="J12" s="56">
        <f>((E12/D12)*(D12/B12))^(1/3)</f>
        <v>2.8490096076525329</v>
      </c>
      <c r="K12" s="56">
        <f t="shared" si="4"/>
        <v>4.0037278679544137</v>
      </c>
      <c r="L12" s="56">
        <f t="shared" si="5"/>
        <v>0</v>
      </c>
      <c r="M12" s="57">
        <f t="shared" si="6"/>
        <v>0.71158922424668936</v>
      </c>
      <c r="N12" s="49">
        <f t="shared" si="8"/>
        <v>0.4766927604607229</v>
      </c>
    </row>
    <row r="13" spans="1:14" x14ac:dyDescent="0.25">
      <c r="A13" s="12" t="s">
        <v>9</v>
      </c>
      <c r="B13" s="173">
        <v>3.95</v>
      </c>
      <c r="C13" s="179">
        <v>7.84</v>
      </c>
      <c r="D13" s="179">
        <v>2.0299999999999998</v>
      </c>
      <c r="E13" s="179">
        <v>3.2</v>
      </c>
      <c r="F13" s="55">
        <f t="shared" si="0"/>
        <v>4.3566666666666665</v>
      </c>
      <c r="G13" s="55">
        <f t="shared" si="1"/>
        <v>12.166666666666666</v>
      </c>
      <c r="H13" s="55">
        <f t="shared" si="2"/>
        <v>2.3333333333333334E-2</v>
      </c>
      <c r="I13" s="57">
        <f t="shared" si="3"/>
        <v>0.35684875102937141</v>
      </c>
      <c r="J13" s="56">
        <f t="shared" ref="J13:J19" si="9">((E13/D13)*(D13/C13)*(C13/B13))^(1/3)</f>
        <v>0.93221830735202249</v>
      </c>
      <c r="K13" s="56">
        <f t="shared" si="4"/>
        <v>4.0037278679544137</v>
      </c>
      <c r="L13" s="56">
        <f t="shared" si="5"/>
        <v>0</v>
      </c>
      <c r="M13" s="57">
        <f t="shared" si="6"/>
        <v>0.23283757989983267</v>
      </c>
      <c r="N13" s="49">
        <f t="shared" si="8"/>
        <v>0.28244204835164816</v>
      </c>
    </row>
    <row r="14" spans="1:14" x14ac:dyDescent="0.25">
      <c r="A14" s="12" t="s">
        <v>10</v>
      </c>
      <c r="B14" s="172">
        <v>0</v>
      </c>
      <c r="C14" s="177">
        <v>24.18</v>
      </c>
      <c r="D14" s="177">
        <v>1.42</v>
      </c>
      <c r="E14" s="177">
        <v>0.97</v>
      </c>
      <c r="F14" s="55">
        <f t="shared" si="0"/>
        <v>8.8566666666666674</v>
      </c>
      <c r="G14" s="55">
        <f t="shared" si="1"/>
        <v>12.166666666666666</v>
      </c>
      <c r="H14" s="55">
        <f t="shared" si="2"/>
        <v>2.3333333333333334E-2</v>
      </c>
      <c r="I14" s="57">
        <f t="shared" si="3"/>
        <v>0.72742245402141104</v>
      </c>
      <c r="J14" s="56">
        <f>((E14/D14)*(D14/C14))^(1/3)</f>
        <v>0.34232489155375811</v>
      </c>
      <c r="K14" s="56">
        <f t="shared" si="4"/>
        <v>4.0037278679544137</v>
      </c>
      <c r="L14" s="56">
        <f t="shared" si="5"/>
        <v>0</v>
      </c>
      <c r="M14" s="57">
        <f t="shared" si="6"/>
        <v>8.5501538277290276E-2</v>
      </c>
      <c r="N14" s="49">
        <f t="shared" si="8"/>
        <v>0.34226990457493861</v>
      </c>
    </row>
    <row r="15" spans="1:14" x14ac:dyDescent="0.25">
      <c r="A15" s="12" t="s">
        <v>11</v>
      </c>
      <c r="B15" s="172">
        <v>3.94</v>
      </c>
      <c r="C15" s="177">
        <v>1.53</v>
      </c>
      <c r="D15" s="177">
        <v>2.2000000000000002</v>
      </c>
      <c r="E15" s="177">
        <v>1.6</v>
      </c>
      <c r="F15" s="55">
        <f t="shared" si="0"/>
        <v>1.7766666666666666</v>
      </c>
      <c r="G15" s="55">
        <f t="shared" si="1"/>
        <v>12.166666666666666</v>
      </c>
      <c r="H15" s="55">
        <f t="shared" si="2"/>
        <v>2.3333333333333334E-2</v>
      </c>
      <c r="I15" s="57">
        <f t="shared" si="3"/>
        <v>0.14438649464726874</v>
      </c>
      <c r="J15" s="56">
        <f t="shared" si="9"/>
        <v>0.74052760678871199</v>
      </c>
      <c r="K15" s="56">
        <f t="shared" si="4"/>
        <v>4.0037278679544137</v>
      </c>
      <c r="L15" s="56">
        <f t="shared" si="5"/>
        <v>0</v>
      </c>
      <c r="M15" s="57">
        <f t="shared" si="6"/>
        <v>0.18495952552516079</v>
      </c>
      <c r="N15" s="49">
        <f t="shared" si="8"/>
        <v>0.16873031317400397</v>
      </c>
    </row>
    <row r="16" spans="1:14" x14ac:dyDescent="0.25">
      <c r="A16" s="12" t="s">
        <v>12</v>
      </c>
      <c r="B16" s="172">
        <v>9.3000000000000007</v>
      </c>
      <c r="C16" s="177">
        <v>8.6</v>
      </c>
      <c r="D16" s="177">
        <v>3.1</v>
      </c>
      <c r="E16" s="177">
        <v>3</v>
      </c>
      <c r="F16" s="55">
        <f t="shared" si="0"/>
        <v>4.8999999999999995</v>
      </c>
      <c r="G16" s="55">
        <f t="shared" si="1"/>
        <v>12.166666666666666</v>
      </c>
      <c r="H16" s="55">
        <f t="shared" si="2"/>
        <v>2.3333333333333334E-2</v>
      </c>
      <c r="I16" s="57">
        <f t="shared" si="3"/>
        <v>0.40159209442766947</v>
      </c>
      <c r="J16" s="56">
        <f t="shared" si="9"/>
        <v>0.68582414181223428</v>
      </c>
      <c r="K16" s="56">
        <f t="shared" si="4"/>
        <v>4.0037278679544137</v>
      </c>
      <c r="L16" s="56">
        <f t="shared" si="5"/>
        <v>0</v>
      </c>
      <c r="M16" s="57">
        <f t="shared" si="6"/>
        <v>0.17129639286963722</v>
      </c>
      <c r="N16" s="49">
        <f t="shared" si="8"/>
        <v>0.26341467349285014</v>
      </c>
    </row>
    <row r="17" spans="1:14" x14ac:dyDescent="0.25">
      <c r="A17" s="12" t="s">
        <v>13</v>
      </c>
      <c r="B17" s="172">
        <v>0</v>
      </c>
      <c r="C17" s="178">
        <v>0.1</v>
      </c>
      <c r="D17" s="178">
        <v>0.1</v>
      </c>
      <c r="E17" s="178">
        <v>0.1</v>
      </c>
      <c r="F17" s="55">
        <f t="shared" si="0"/>
        <v>0.10000000000000002</v>
      </c>
      <c r="G17" s="55">
        <f t="shared" si="1"/>
        <v>12.166666666666666</v>
      </c>
      <c r="H17" s="55">
        <f t="shared" si="2"/>
        <v>2.3333333333333334E-2</v>
      </c>
      <c r="I17" s="57">
        <f t="shared" si="3"/>
        <v>6.313477902827342E-3</v>
      </c>
      <c r="J17" s="56">
        <f>((E17/D17)*(D17/C17))^(1/3)</f>
        <v>1</v>
      </c>
      <c r="K17" s="56">
        <f t="shared" si="4"/>
        <v>4.0037278679544137</v>
      </c>
      <c r="L17" s="56">
        <f t="shared" si="5"/>
        <v>0</v>
      </c>
      <c r="M17" s="57">
        <f t="shared" si="6"/>
        <v>0.24976722519128663</v>
      </c>
      <c r="N17" s="49">
        <f t="shared" si="8"/>
        <v>0.15238572627590291</v>
      </c>
    </row>
    <row r="18" spans="1:14" ht="15" customHeight="1" x14ac:dyDescent="0.25">
      <c r="A18" s="12" t="s">
        <v>14</v>
      </c>
      <c r="B18" s="172">
        <v>0.06</v>
      </c>
      <c r="C18" s="177">
        <v>0.1</v>
      </c>
      <c r="D18" s="177">
        <v>1.05</v>
      </c>
      <c r="E18" s="177">
        <v>0.19</v>
      </c>
      <c r="F18" s="55">
        <f t="shared" si="0"/>
        <v>0.44666666666666671</v>
      </c>
      <c r="G18" s="55">
        <f t="shared" si="1"/>
        <v>12.166666666666666</v>
      </c>
      <c r="H18" s="55">
        <f t="shared" si="2"/>
        <v>2.3333333333333334E-2</v>
      </c>
      <c r="I18" s="57">
        <f t="shared" si="3"/>
        <v>3.4861377985177057E-2</v>
      </c>
      <c r="J18" s="56">
        <f t="shared" si="9"/>
        <v>1.4684780191517228</v>
      </c>
      <c r="K18" s="56">
        <f t="shared" si="4"/>
        <v>4.0037278679544137</v>
      </c>
      <c r="L18" s="56">
        <f t="shared" si="5"/>
        <v>0</v>
      </c>
      <c r="M18" s="57">
        <f t="shared" si="6"/>
        <v>0.36677768009792289</v>
      </c>
      <c r="N18" s="49">
        <f t="shared" si="8"/>
        <v>0.23401115925282454</v>
      </c>
    </row>
    <row r="19" spans="1:14" ht="14.25" customHeight="1" x14ac:dyDescent="0.25">
      <c r="A19" s="12" t="s">
        <v>15</v>
      </c>
      <c r="B19" s="172">
        <v>0.8</v>
      </c>
      <c r="C19" s="177">
        <v>1.3</v>
      </c>
      <c r="D19" s="177">
        <v>1.2</v>
      </c>
      <c r="E19" s="177">
        <v>2.2000000000000002</v>
      </c>
      <c r="F19" s="55">
        <f t="shared" si="0"/>
        <v>1.5666666666666667</v>
      </c>
      <c r="G19" s="55">
        <f t="shared" si="1"/>
        <v>12.166666666666666</v>
      </c>
      <c r="H19" s="55">
        <f t="shared" si="2"/>
        <v>2.3333333333333334E-2</v>
      </c>
      <c r="I19" s="57">
        <f t="shared" si="3"/>
        <v>0.12709305517430688</v>
      </c>
      <c r="J19" s="56">
        <f t="shared" si="9"/>
        <v>1.4010196653276936</v>
      </c>
      <c r="K19" s="56">
        <f t="shared" si="4"/>
        <v>4.0037278679544137</v>
      </c>
      <c r="L19" s="56">
        <f t="shared" si="5"/>
        <v>0</v>
      </c>
      <c r="M19" s="57">
        <f t="shared" si="6"/>
        <v>0.34992879424732309</v>
      </c>
      <c r="N19" s="49">
        <f t="shared" si="8"/>
        <v>0.2607944986181166</v>
      </c>
    </row>
    <row r="20" spans="1:14" ht="25.5" customHeight="1" x14ac:dyDescent="0.25">
      <c r="A20" s="3"/>
      <c r="B20" s="3"/>
      <c r="C20" s="171"/>
      <c r="D20" s="170"/>
      <c r="E20" s="170"/>
    </row>
  </sheetData>
  <autoFilter ref="A2:E18" xr:uid="{00000000-0009-0000-0000-000024000000}">
    <filterColumn colId="0">
      <iconFilter iconSet="3Arrows"/>
    </filterColumn>
    <sortState xmlns:xlrd2="http://schemas.microsoft.com/office/spreadsheetml/2017/richdata2" ref="A3:H20">
      <sortCondition descending="1" ref="E2:E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N19"/>
  <sheetViews>
    <sheetView zoomScale="90" zoomScaleNormal="90" workbookViewId="0">
      <selection activeCell="Q10" sqref="Q10"/>
    </sheetView>
  </sheetViews>
  <sheetFormatPr defaultRowHeight="15" x14ac:dyDescent="0.25"/>
  <cols>
    <col min="1" max="1" width="28.140625" customWidth="1"/>
    <col min="2" max="2" width="12.28515625" customWidth="1"/>
    <col min="3" max="4" width="9.5703125" bestFit="1" customWidth="1"/>
    <col min="5" max="5" width="10.5703125" bestFit="1" customWidth="1"/>
  </cols>
  <sheetData>
    <row r="1" spans="1:14" ht="59.25" customHeight="1" x14ac:dyDescent="0.25">
      <c r="A1" s="282" t="s">
        <v>69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5.7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18">
        <v>0</v>
      </c>
      <c r="C3" s="96">
        <v>0</v>
      </c>
      <c r="D3" s="96">
        <v>0</v>
      </c>
      <c r="E3" s="96">
        <v>0</v>
      </c>
      <c r="F3" s="55">
        <f t="shared" ref="F3:F19" si="0">SUM(C3:E3)/3</f>
        <v>0</v>
      </c>
      <c r="G3" s="55">
        <f t="shared" ref="G3:G19" si="1">MAX($F$3:$F$19)</f>
        <v>11.1</v>
      </c>
      <c r="H3" s="55">
        <f t="shared" ref="H3:H19" si="2">MIN($F$3:$F$19)</f>
        <v>0</v>
      </c>
      <c r="I3" s="57">
        <f t="shared" ref="I3:I19" si="3">(F3-H3)/(G3-H3)</f>
        <v>0</v>
      </c>
      <c r="J3" s="56">
        <v>0</v>
      </c>
      <c r="K3" s="56">
        <f t="shared" ref="K3:K19" si="4">MAX($J$3:$J$19)</f>
        <v>4.0037278679544137</v>
      </c>
      <c r="L3" s="56">
        <f t="shared" ref="L3:L19" si="5">MIN($J$3:$J$19)</f>
        <v>0</v>
      </c>
      <c r="M3" s="57">
        <f t="shared" ref="M3:M19" si="6">(J3-L3)/(K3-L3)</f>
        <v>0</v>
      </c>
      <c r="N3" s="49">
        <f t="shared" ref="N3:N19" si="7">0.6*M3+0.4*I3</f>
        <v>0</v>
      </c>
    </row>
    <row r="4" spans="1:14" ht="15.75" x14ac:dyDescent="0.25">
      <c r="A4" s="12" t="s">
        <v>1</v>
      </c>
      <c r="B4" s="18">
        <v>1.8</v>
      </c>
      <c r="C4" s="97">
        <v>1</v>
      </c>
      <c r="D4" s="97">
        <v>0.9</v>
      </c>
      <c r="E4" s="97">
        <v>0.12</v>
      </c>
      <c r="F4" s="55">
        <f t="shared" si="0"/>
        <v>0.67333333333333334</v>
      </c>
      <c r="G4" s="55">
        <f t="shared" si="1"/>
        <v>11.1</v>
      </c>
      <c r="H4" s="55">
        <f t="shared" si="2"/>
        <v>0</v>
      </c>
      <c r="I4" s="57">
        <f t="shared" si="3"/>
        <v>6.0660660660660663E-2</v>
      </c>
      <c r="J4" s="56">
        <f>((E4/D4)*(D4/C4)*(C4/B4))^(1/3)</f>
        <v>0.40548013303822666</v>
      </c>
      <c r="K4" s="56">
        <f t="shared" si="4"/>
        <v>4.0037278679544137</v>
      </c>
      <c r="L4" s="56">
        <f t="shared" si="5"/>
        <v>0</v>
      </c>
      <c r="M4" s="57">
        <f t="shared" si="6"/>
        <v>0.10127564769915162</v>
      </c>
      <c r="N4" s="49">
        <f t="shared" si="7"/>
        <v>8.5029652883755233E-2</v>
      </c>
    </row>
    <row r="5" spans="1:14" ht="15.75" x14ac:dyDescent="0.25">
      <c r="A5" s="12" t="s">
        <v>2</v>
      </c>
      <c r="B5" s="18">
        <v>0.1</v>
      </c>
      <c r="C5" s="96">
        <v>1.38</v>
      </c>
      <c r="D5" s="96">
        <v>1.56</v>
      </c>
      <c r="E5" s="96">
        <v>2.2000000000000002</v>
      </c>
      <c r="F5" s="55">
        <f t="shared" si="0"/>
        <v>1.7133333333333336</v>
      </c>
      <c r="G5" s="55">
        <f t="shared" si="1"/>
        <v>11.1</v>
      </c>
      <c r="H5" s="55">
        <f t="shared" si="2"/>
        <v>0</v>
      </c>
      <c r="I5" s="57">
        <f t="shared" si="3"/>
        <v>0.15435435435435438</v>
      </c>
      <c r="J5" s="56">
        <f t="shared" ref="J5:J19" si="8">((E5/D5)*(D5/C5)*(C5/B5))^(1/3)</f>
        <v>2.8020393306553872</v>
      </c>
      <c r="K5" s="56">
        <f t="shared" si="4"/>
        <v>4.0037278679544137</v>
      </c>
      <c r="L5" s="56">
        <f t="shared" si="5"/>
        <v>0</v>
      </c>
      <c r="M5" s="57">
        <f t="shared" si="6"/>
        <v>0.69985758849464619</v>
      </c>
      <c r="N5" s="49">
        <f t="shared" si="7"/>
        <v>0.48165629483852945</v>
      </c>
    </row>
    <row r="6" spans="1:14" ht="15.75" x14ac:dyDescent="0.25">
      <c r="A6" s="12" t="s">
        <v>3</v>
      </c>
      <c r="B6" s="18">
        <v>0</v>
      </c>
      <c r="C6" s="180">
        <v>0</v>
      </c>
      <c r="D6" s="180">
        <v>0</v>
      </c>
      <c r="E6" s="180">
        <v>0.9</v>
      </c>
      <c r="F6" s="55">
        <f t="shared" si="0"/>
        <v>0.3</v>
      </c>
      <c r="G6" s="55">
        <f t="shared" si="1"/>
        <v>11.1</v>
      </c>
      <c r="H6" s="55">
        <f t="shared" si="2"/>
        <v>0</v>
      </c>
      <c r="I6" s="57">
        <f t="shared" si="3"/>
        <v>2.7027027027027029E-2</v>
      </c>
      <c r="J6" s="56">
        <f>(E6)^(1/3)</f>
        <v>0.96548938460562972</v>
      </c>
      <c r="K6" s="56">
        <f t="shared" si="4"/>
        <v>4.0037278679544137</v>
      </c>
      <c r="L6" s="56">
        <f t="shared" si="5"/>
        <v>0</v>
      </c>
      <c r="M6" s="57">
        <f t="shared" si="6"/>
        <v>0.24114760454459108</v>
      </c>
      <c r="N6" s="49">
        <f t="shared" si="7"/>
        <v>0.15549937353756546</v>
      </c>
    </row>
    <row r="7" spans="1:14" ht="15.75" x14ac:dyDescent="0.25">
      <c r="A7" s="12" t="s">
        <v>17</v>
      </c>
      <c r="B7" s="18">
        <v>0.52</v>
      </c>
      <c r="C7" s="97">
        <v>0.55000000000000004</v>
      </c>
      <c r="D7" s="97">
        <v>0.79</v>
      </c>
      <c r="E7" s="97">
        <v>0.8</v>
      </c>
      <c r="F7" s="55">
        <f t="shared" si="0"/>
        <v>0.71333333333333337</v>
      </c>
      <c r="G7" s="55">
        <f t="shared" si="1"/>
        <v>11.1</v>
      </c>
      <c r="H7" s="55">
        <f t="shared" si="2"/>
        <v>0</v>
      </c>
      <c r="I7" s="57">
        <f t="shared" si="3"/>
        <v>6.4264264264264265E-2</v>
      </c>
      <c r="J7" s="56">
        <f t="shared" si="8"/>
        <v>1.1544156732643194</v>
      </c>
      <c r="K7" s="56">
        <f t="shared" si="4"/>
        <v>4.0037278679544137</v>
      </c>
      <c r="L7" s="56">
        <f t="shared" si="5"/>
        <v>0</v>
      </c>
      <c r="M7" s="57">
        <f t="shared" si="6"/>
        <v>0.28833519942856006</v>
      </c>
      <c r="N7" s="49">
        <f t="shared" si="7"/>
        <v>0.19870682536284173</v>
      </c>
    </row>
    <row r="8" spans="1:14" ht="15.75" x14ac:dyDescent="0.25">
      <c r="A8" s="12" t="s">
        <v>4</v>
      </c>
      <c r="B8" s="18">
        <v>1.34E-2</v>
      </c>
      <c r="C8" s="96">
        <v>8.3000000000000007</v>
      </c>
      <c r="D8" s="96">
        <v>4.5999999999999996</v>
      </c>
      <c r="E8" s="96">
        <v>0.86</v>
      </c>
      <c r="F8" s="55">
        <f t="shared" si="0"/>
        <v>4.5866666666666669</v>
      </c>
      <c r="G8" s="55">
        <f t="shared" si="1"/>
        <v>11.1</v>
      </c>
      <c r="H8" s="55">
        <f t="shared" si="2"/>
        <v>0</v>
      </c>
      <c r="I8" s="57">
        <f t="shared" si="3"/>
        <v>0.41321321321321325</v>
      </c>
      <c r="J8" s="56">
        <f>((E8/D8)*(D8/C8)*(C8/B8))^(1/3)</f>
        <v>4.0037278679544137</v>
      </c>
      <c r="K8" s="56">
        <f t="shared" si="4"/>
        <v>4.0037278679544137</v>
      </c>
      <c r="L8" s="56">
        <f t="shared" si="5"/>
        <v>0</v>
      </c>
      <c r="M8" s="57">
        <f t="shared" si="6"/>
        <v>1</v>
      </c>
      <c r="N8" s="49">
        <f t="shared" si="7"/>
        <v>0.76528528528528528</v>
      </c>
    </row>
    <row r="9" spans="1:14" ht="15.75" x14ac:dyDescent="0.25">
      <c r="A9" s="12" t="s">
        <v>5</v>
      </c>
      <c r="B9" s="18">
        <v>0</v>
      </c>
      <c r="C9" s="96">
        <v>0</v>
      </c>
      <c r="D9" s="96">
        <v>0</v>
      </c>
      <c r="E9" s="96">
        <v>0</v>
      </c>
      <c r="F9" s="55">
        <f t="shared" si="0"/>
        <v>0</v>
      </c>
      <c r="G9" s="55">
        <f t="shared" si="1"/>
        <v>11.1</v>
      </c>
      <c r="H9" s="55">
        <f t="shared" si="2"/>
        <v>0</v>
      </c>
      <c r="I9" s="57">
        <f t="shared" si="3"/>
        <v>0</v>
      </c>
      <c r="J9" s="56">
        <v>0</v>
      </c>
      <c r="K9" s="56">
        <f t="shared" si="4"/>
        <v>4.0037278679544137</v>
      </c>
      <c r="L9" s="56">
        <f t="shared" si="5"/>
        <v>0</v>
      </c>
      <c r="M9" s="57">
        <f t="shared" si="6"/>
        <v>0</v>
      </c>
      <c r="N9" s="49">
        <f t="shared" si="7"/>
        <v>0</v>
      </c>
    </row>
    <row r="10" spans="1:14" ht="15.75" x14ac:dyDescent="0.25">
      <c r="A10" s="12" t="s">
        <v>6</v>
      </c>
      <c r="B10" s="18">
        <v>6.7</v>
      </c>
      <c r="C10" s="96">
        <v>8</v>
      </c>
      <c r="D10" s="96">
        <v>12.5</v>
      </c>
      <c r="E10" s="96">
        <v>12.8</v>
      </c>
      <c r="F10" s="55">
        <f t="shared" si="0"/>
        <v>11.1</v>
      </c>
      <c r="G10" s="55">
        <f t="shared" si="1"/>
        <v>11.1</v>
      </c>
      <c r="H10" s="55">
        <f t="shared" si="2"/>
        <v>0</v>
      </c>
      <c r="I10" s="57">
        <f t="shared" si="3"/>
        <v>1</v>
      </c>
      <c r="J10" s="56">
        <f t="shared" si="8"/>
        <v>1.2408283922641419</v>
      </c>
      <c r="K10" s="56">
        <f t="shared" si="4"/>
        <v>4.0037278679544137</v>
      </c>
      <c r="L10" s="56">
        <f t="shared" si="5"/>
        <v>0</v>
      </c>
      <c r="M10" s="57">
        <f t="shared" si="6"/>
        <v>0.30991826447438009</v>
      </c>
      <c r="N10" s="49">
        <f t="shared" si="7"/>
        <v>0.5859509586846281</v>
      </c>
    </row>
    <row r="11" spans="1:14" ht="15.75" x14ac:dyDescent="0.25">
      <c r="A11" s="12" t="s">
        <v>7</v>
      </c>
      <c r="B11" s="19">
        <v>3.2</v>
      </c>
      <c r="C11" s="97">
        <v>2.2000000000000002</v>
      </c>
      <c r="D11" s="97">
        <v>1.9</v>
      </c>
      <c r="E11" s="97">
        <v>5.39</v>
      </c>
      <c r="F11" s="55">
        <f t="shared" si="0"/>
        <v>3.1633333333333327</v>
      </c>
      <c r="G11" s="55">
        <f t="shared" si="1"/>
        <v>11.1</v>
      </c>
      <c r="H11" s="55">
        <f t="shared" si="2"/>
        <v>0</v>
      </c>
      <c r="I11" s="57">
        <f t="shared" si="3"/>
        <v>0.28498498498498492</v>
      </c>
      <c r="J11" s="56">
        <f t="shared" si="8"/>
        <v>1.1898154269675796</v>
      </c>
      <c r="K11" s="56">
        <f t="shared" si="4"/>
        <v>4.0037278679544137</v>
      </c>
      <c r="L11" s="56">
        <f t="shared" si="5"/>
        <v>0</v>
      </c>
      <c r="M11" s="57">
        <f t="shared" si="6"/>
        <v>0.29717689768347832</v>
      </c>
      <c r="N11" s="49">
        <f t="shared" si="7"/>
        <v>0.29230013260408094</v>
      </c>
    </row>
    <row r="12" spans="1:14" ht="15.75" x14ac:dyDescent="0.25">
      <c r="A12" s="12" t="s">
        <v>8</v>
      </c>
      <c r="B12" s="19">
        <v>0.12</v>
      </c>
      <c r="C12" s="181">
        <v>0</v>
      </c>
      <c r="D12" s="181">
        <v>0.9</v>
      </c>
      <c r="E12" s="181">
        <v>0.2</v>
      </c>
      <c r="F12" s="55">
        <f t="shared" si="0"/>
        <v>0.3666666666666667</v>
      </c>
      <c r="G12" s="55">
        <f t="shared" si="1"/>
        <v>11.1</v>
      </c>
      <c r="H12" s="55">
        <f t="shared" si="2"/>
        <v>0</v>
      </c>
      <c r="I12" s="57">
        <f t="shared" si="3"/>
        <v>3.3033033033033038E-2</v>
      </c>
      <c r="J12" s="56">
        <f>((E12/D12)*(D12/B12))^(1/3)</f>
        <v>1.1856311014966876</v>
      </c>
      <c r="K12" s="56">
        <f t="shared" si="4"/>
        <v>4.0037278679544137</v>
      </c>
      <c r="L12" s="56">
        <f t="shared" si="5"/>
        <v>0</v>
      </c>
      <c r="M12" s="57">
        <f t="shared" si="6"/>
        <v>0.29613179032131642</v>
      </c>
      <c r="N12" s="49">
        <f t="shared" si="7"/>
        <v>0.19089228740600309</v>
      </c>
    </row>
    <row r="13" spans="1:14" ht="15.75" x14ac:dyDescent="0.25">
      <c r="A13" s="12" t="s">
        <v>9</v>
      </c>
      <c r="B13" s="19">
        <v>0.48</v>
      </c>
      <c r="C13" s="98">
        <v>7.84</v>
      </c>
      <c r="D13" s="98">
        <v>2.0299999999999998</v>
      </c>
      <c r="E13" s="98">
        <v>1.7</v>
      </c>
      <c r="F13" s="55">
        <f t="shared" si="0"/>
        <v>3.856666666666666</v>
      </c>
      <c r="G13" s="55">
        <f t="shared" si="1"/>
        <v>11.1</v>
      </c>
      <c r="H13" s="55">
        <f t="shared" si="2"/>
        <v>0</v>
      </c>
      <c r="I13" s="57">
        <f t="shared" si="3"/>
        <v>0.34744744744744738</v>
      </c>
      <c r="J13" s="56">
        <f t="shared" si="8"/>
        <v>1.5242957122951393</v>
      </c>
      <c r="K13" s="56">
        <f t="shared" si="4"/>
        <v>4.0037278679544137</v>
      </c>
      <c r="L13" s="56">
        <f t="shared" si="5"/>
        <v>0</v>
      </c>
      <c r="M13" s="57">
        <f t="shared" si="6"/>
        <v>0.38071911043093271</v>
      </c>
      <c r="N13" s="49">
        <f t="shared" si="7"/>
        <v>0.36741044523753857</v>
      </c>
    </row>
    <row r="14" spans="1:14" ht="15.75" x14ac:dyDescent="0.25">
      <c r="A14" s="12" t="s">
        <v>10</v>
      </c>
      <c r="B14" s="19">
        <v>0</v>
      </c>
      <c r="C14" s="97">
        <v>24.18</v>
      </c>
      <c r="D14" s="97">
        <v>1.42</v>
      </c>
      <c r="E14" s="97">
        <v>0.97</v>
      </c>
      <c r="F14" s="55">
        <f t="shared" si="0"/>
        <v>8.8566666666666674</v>
      </c>
      <c r="G14" s="55">
        <f t="shared" si="1"/>
        <v>11.1</v>
      </c>
      <c r="H14" s="55">
        <f t="shared" si="2"/>
        <v>0</v>
      </c>
      <c r="I14" s="57">
        <f t="shared" si="3"/>
        <v>0.797897897897898</v>
      </c>
      <c r="J14" s="56">
        <f>((E14/D14)*(D14/C14))^(1/3)</f>
        <v>0.34232489155375811</v>
      </c>
      <c r="K14" s="56">
        <f t="shared" si="4"/>
        <v>4.0037278679544137</v>
      </c>
      <c r="L14" s="56">
        <f t="shared" si="5"/>
        <v>0</v>
      </c>
      <c r="M14" s="57">
        <f t="shared" si="6"/>
        <v>8.5501538277290276E-2</v>
      </c>
      <c r="N14" s="49">
        <f t="shared" si="7"/>
        <v>0.37046008212553339</v>
      </c>
    </row>
    <row r="15" spans="1:14" ht="15.75" x14ac:dyDescent="0.25">
      <c r="A15" s="12" t="s">
        <v>11</v>
      </c>
      <c r="B15" s="176">
        <v>3.94</v>
      </c>
      <c r="C15" s="96">
        <v>1.53</v>
      </c>
      <c r="D15" s="96">
        <v>2.2000000000000002</v>
      </c>
      <c r="E15" s="96">
        <v>1.6</v>
      </c>
      <c r="F15" s="55">
        <f t="shared" si="0"/>
        <v>1.7766666666666666</v>
      </c>
      <c r="G15" s="55">
        <f t="shared" si="1"/>
        <v>11.1</v>
      </c>
      <c r="H15" s="55">
        <f t="shared" si="2"/>
        <v>0</v>
      </c>
      <c r="I15" s="57">
        <f t="shared" si="3"/>
        <v>0.16006006006006007</v>
      </c>
      <c r="J15" s="56">
        <f t="shared" si="8"/>
        <v>0.74052760678871199</v>
      </c>
      <c r="K15" s="56">
        <f t="shared" si="4"/>
        <v>4.0037278679544137</v>
      </c>
      <c r="L15" s="56">
        <f t="shared" si="5"/>
        <v>0</v>
      </c>
      <c r="M15" s="57">
        <f t="shared" si="6"/>
        <v>0.18495952552516079</v>
      </c>
      <c r="N15" s="49">
        <f t="shared" si="7"/>
        <v>0.1749997393391205</v>
      </c>
    </row>
    <row r="16" spans="1:14" ht="15.75" x14ac:dyDescent="0.25">
      <c r="A16" s="12" t="s">
        <v>12</v>
      </c>
      <c r="B16" s="175">
        <v>8.4</v>
      </c>
      <c r="C16" s="96">
        <v>7.5</v>
      </c>
      <c r="D16" s="96">
        <v>3.1</v>
      </c>
      <c r="E16" s="96">
        <v>2.8</v>
      </c>
      <c r="F16" s="55">
        <f t="shared" si="0"/>
        <v>4.4666666666666659</v>
      </c>
      <c r="G16" s="55">
        <f t="shared" si="1"/>
        <v>11.1</v>
      </c>
      <c r="H16" s="55">
        <f t="shared" si="2"/>
        <v>0</v>
      </c>
      <c r="I16" s="57">
        <f t="shared" si="3"/>
        <v>0.40240240240240233</v>
      </c>
      <c r="J16" s="56">
        <f t="shared" si="8"/>
        <v>0.69336127435063466</v>
      </c>
      <c r="K16" s="56">
        <f t="shared" si="4"/>
        <v>4.0037278679544137</v>
      </c>
      <c r="L16" s="56">
        <f t="shared" si="5"/>
        <v>0</v>
      </c>
      <c r="M16" s="57">
        <f t="shared" si="6"/>
        <v>0.17317892154965245</v>
      </c>
      <c r="N16" s="49">
        <f t="shared" si="7"/>
        <v>0.26486831389075238</v>
      </c>
    </row>
    <row r="17" spans="1:14" ht="15.75" x14ac:dyDescent="0.25">
      <c r="A17" s="12" t="s">
        <v>13</v>
      </c>
      <c r="B17" s="19">
        <v>0</v>
      </c>
      <c r="C17" s="96">
        <v>0.1</v>
      </c>
      <c r="D17" s="96">
        <v>0.1</v>
      </c>
      <c r="E17" s="96">
        <v>0.1</v>
      </c>
      <c r="F17" s="55">
        <f t="shared" si="0"/>
        <v>0.10000000000000002</v>
      </c>
      <c r="G17" s="55">
        <f t="shared" si="1"/>
        <v>11.1</v>
      </c>
      <c r="H17" s="55">
        <f t="shared" si="2"/>
        <v>0</v>
      </c>
      <c r="I17" s="57">
        <f t="shared" si="3"/>
        <v>9.0090090090090107E-3</v>
      </c>
      <c r="J17" s="56">
        <f>((E17/D17)*(D17/C17))^(1/3)</f>
        <v>1</v>
      </c>
      <c r="K17" s="56">
        <f t="shared" si="4"/>
        <v>4.0037278679544137</v>
      </c>
      <c r="L17" s="56">
        <f t="shared" si="5"/>
        <v>0</v>
      </c>
      <c r="M17" s="57">
        <f t="shared" si="6"/>
        <v>0.24976722519128663</v>
      </c>
      <c r="N17" s="49">
        <f t="shared" si="7"/>
        <v>0.15346393871837558</v>
      </c>
    </row>
    <row r="18" spans="1:14" ht="15.75" x14ac:dyDescent="0.25">
      <c r="A18" s="12" t="s">
        <v>14</v>
      </c>
      <c r="B18" s="174">
        <v>0.06</v>
      </c>
      <c r="C18" s="182">
        <v>1</v>
      </c>
      <c r="D18" s="182">
        <v>0.14000000000000001</v>
      </c>
      <c r="E18" s="182">
        <v>0.19</v>
      </c>
      <c r="F18" s="55">
        <f t="shared" si="0"/>
        <v>0.44333333333333336</v>
      </c>
      <c r="G18" s="55">
        <f t="shared" si="1"/>
        <v>11.1</v>
      </c>
      <c r="H18" s="55">
        <f t="shared" si="2"/>
        <v>0</v>
      </c>
      <c r="I18" s="57">
        <f t="shared" si="3"/>
        <v>3.9939939939939946E-2</v>
      </c>
      <c r="J18" s="56">
        <f t="shared" si="8"/>
        <v>1.468478019151723</v>
      </c>
      <c r="K18" s="56">
        <f t="shared" si="4"/>
        <v>4.0037278679544137</v>
      </c>
      <c r="L18" s="56">
        <f t="shared" si="5"/>
        <v>0</v>
      </c>
      <c r="M18" s="57">
        <f t="shared" si="6"/>
        <v>0.36677768009792294</v>
      </c>
      <c r="N18" s="49">
        <f t="shared" si="7"/>
        <v>0.23604258403472972</v>
      </c>
    </row>
    <row r="19" spans="1:14" ht="15.75" x14ac:dyDescent="0.25">
      <c r="A19" s="12" t="s">
        <v>15</v>
      </c>
      <c r="B19" s="18">
        <v>0.6</v>
      </c>
      <c r="C19" s="96">
        <v>0.3</v>
      </c>
      <c r="D19" s="96">
        <v>1</v>
      </c>
      <c r="E19" s="96">
        <v>2.2000000000000002</v>
      </c>
      <c r="F19" s="55">
        <f t="shared" si="0"/>
        <v>1.1666666666666667</v>
      </c>
      <c r="G19" s="55">
        <f t="shared" si="1"/>
        <v>11.1</v>
      </c>
      <c r="H19" s="55">
        <f t="shared" si="2"/>
        <v>0</v>
      </c>
      <c r="I19" s="57">
        <f t="shared" si="3"/>
        <v>0.10510510510510511</v>
      </c>
      <c r="J19" s="56">
        <f t="shared" si="8"/>
        <v>1.5420216697275806</v>
      </c>
      <c r="K19" s="56">
        <f t="shared" si="4"/>
        <v>4.0037278679544137</v>
      </c>
      <c r="L19" s="56">
        <f t="shared" si="5"/>
        <v>0</v>
      </c>
      <c r="M19" s="57">
        <f t="shared" si="6"/>
        <v>0.38514647363269244</v>
      </c>
      <c r="N19" s="49">
        <f t="shared" si="7"/>
        <v>0.27312992622165749</v>
      </c>
    </row>
  </sheetData>
  <autoFilter ref="A2:E19" xr:uid="{00000000-0009-0000-0000-000025000000}">
    <sortState xmlns:xlrd2="http://schemas.microsoft.com/office/spreadsheetml/2017/richdata2" ref="A3:H20">
      <sortCondition descending="1" ref="E3:E20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N19"/>
  <sheetViews>
    <sheetView zoomScaleNormal="100" workbookViewId="0">
      <selection activeCell="R8" sqref="R8"/>
    </sheetView>
  </sheetViews>
  <sheetFormatPr defaultRowHeight="15" x14ac:dyDescent="0.25"/>
  <cols>
    <col min="1" max="1" width="20.140625" customWidth="1"/>
    <col min="2" max="2" width="10.85546875" customWidth="1"/>
    <col min="3" max="3" width="8.85546875" customWidth="1"/>
    <col min="4" max="4" width="10.140625" bestFit="1" customWidth="1"/>
    <col min="5" max="5" width="11" customWidth="1"/>
    <col min="6" max="6" width="12.42578125" customWidth="1"/>
    <col min="7" max="7" width="10.42578125" customWidth="1"/>
  </cols>
  <sheetData>
    <row r="1" spans="1:14" ht="117.75" customHeight="1" x14ac:dyDescent="0.25">
      <c r="A1" s="282" t="s">
        <v>70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69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57">
        <v>0</v>
      </c>
      <c r="C3" s="190">
        <v>0</v>
      </c>
      <c r="D3" s="190">
        <v>0</v>
      </c>
      <c r="E3" s="190">
        <v>0</v>
      </c>
      <c r="F3" s="55">
        <f t="shared" ref="F3:F19" si="0">SUM(C3:E3)/3</f>
        <v>0</v>
      </c>
      <c r="G3" s="55">
        <f t="shared" ref="G3:G19" si="1">MAX($F$3:$F$19)</f>
        <v>237159.80000000002</v>
      </c>
      <c r="H3" s="56">
        <f t="shared" ref="H3:H19" si="2">MIN($F$3:$F$19)</f>
        <v>0</v>
      </c>
      <c r="I3" s="57">
        <f t="shared" ref="I3:I19" si="3">(G3-F3)/(G3-H3)</f>
        <v>1</v>
      </c>
      <c r="J3" s="56">
        <v>0</v>
      </c>
      <c r="K3" s="56">
        <f t="shared" ref="K3:K19" si="4">MAX($J$3:$J$19)</f>
        <v>89.273133063076529</v>
      </c>
      <c r="L3" s="56">
        <f t="shared" ref="L3:L19" si="5">MIN($J$3:$J$19)</f>
        <v>0</v>
      </c>
      <c r="M3" s="57">
        <f t="shared" ref="M3:M19" si="6">(K3-J3)/(K3-L3)</f>
        <v>1</v>
      </c>
      <c r="N3" s="49">
        <f t="shared" ref="N3:N19" si="7">0.6*M3+0.4*I3</f>
        <v>1</v>
      </c>
    </row>
    <row r="4" spans="1:14" ht="15.75" x14ac:dyDescent="0.25">
      <c r="A4" s="12" t="s">
        <v>1</v>
      </c>
      <c r="B4" s="22">
        <v>0</v>
      </c>
      <c r="C4" s="191">
        <v>0</v>
      </c>
      <c r="D4" s="191">
        <v>0</v>
      </c>
      <c r="E4" s="191">
        <v>0</v>
      </c>
      <c r="F4" s="55">
        <f t="shared" si="0"/>
        <v>0</v>
      </c>
      <c r="G4" s="55">
        <f t="shared" si="1"/>
        <v>237159.80000000002</v>
      </c>
      <c r="H4" s="56">
        <f t="shared" si="2"/>
        <v>0</v>
      </c>
      <c r="I4" s="57">
        <f t="shared" si="3"/>
        <v>1</v>
      </c>
      <c r="J4" s="56">
        <v>0</v>
      </c>
      <c r="K4" s="56">
        <f t="shared" si="4"/>
        <v>89.273133063076529</v>
      </c>
      <c r="L4" s="56">
        <f t="shared" si="5"/>
        <v>0</v>
      </c>
      <c r="M4" s="57">
        <f t="shared" si="6"/>
        <v>1</v>
      </c>
      <c r="N4" s="49">
        <f t="shared" si="7"/>
        <v>1</v>
      </c>
    </row>
    <row r="5" spans="1:14" x14ac:dyDescent="0.25">
      <c r="A5" s="12" t="s">
        <v>2</v>
      </c>
      <c r="B5" s="157">
        <v>0</v>
      </c>
      <c r="C5" s="190">
        <v>0</v>
      </c>
      <c r="D5" s="190">
        <v>0</v>
      </c>
      <c r="E5" s="190">
        <v>0</v>
      </c>
      <c r="F5" s="55">
        <f t="shared" si="0"/>
        <v>0</v>
      </c>
      <c r="G5" s="55">
        <f t="shared" si="1"/>
        <v>237159.80000000002</v>
      </c>
      <c r="H5" s="56">
        <f t="shared" si="2"/>
        <v>0</v>
      </c>
      <c r="I5" s="57">
        <f t="shared" si="3"/>
        <v>1</v>
      </c>
      <c r="J5" s="56">
        <v>0</v>
      </c>
      <c r="K5" s="56">
        <f t="shared" si="4"/>
        <v>89.273133063076529</v>
      </c>
      <c r="L5" s="56">
        <f t="shared" si="5"/>
        <v>0</v>
      </c>
      <c r="M5" s="57">
        <f t="shared" si="6"/>
        <v>1</v>
      </c>
      <c r="N5" s="49">
        <f t="shared" si="7"/>
        <v>1</v>
      </c>
    </row>
    <row r="6" spans="1:14" x14ac:dyDescent="0.25">
      <c r="A6" s="12" t="s">
        <v>3</v>
      </c>
      <c r="B6" s="157">
        <v>0</v>
      </c>
      <c r="C6" s="190">
        <v>0</v>
      </c>
      <c r="D6" s="190">
        <v>0</v>
      </c>
      <c r="E6" s="190">
        <v>0</v>
      </c>
      <c r="F6" s="55">
        <f t="shared" si="0"/>
        <v>0</v>
      </c>
      <c r="G6" s="55">
        <f t="shared" si="1"/>
        <v>237159.80000000002</v>
      </c>
      <c r="H6" s="56">
        <f t="shared" si="2"/>
        <v>0</v>
      </c>
      <c r="I6" s="57">
        <f t="shared" si="3"/>
        <v>1</v>
      </c>
      <c r="J6" s="56">
        <v>0</v>
      </c>
      <c r="K6" s="56">
        <f t="shared" si="4"/>
        <v>89.273133063076529</v>
      </c>
      <c r="L6" s="56">
        <f t="shared" si="5"/>
        <v>0</v>
      </c>
      <c r="M6" s="57">
        <f t="shared" si="6"/>
        <v>1</v>
      </c>
      <c r="N6" s="49">
        <f t="shared" si="7"/>
        <v>1</v>
      </c>
    </row>
    <row r="7" spans="1:14" ht="15.75" x14ac:dyDescent="0.25">
      <c r="A7" s="12" t="s">
        <v>17</v>
      </c>
      <c r="B7" s="183">
        <v>0</v>
      </c>
      <c r="C7" s="192">
        <v>0</v>
      </c>
      <c r="D7" s="192">
        <v>11559</v>
      </c>
      <c r="E7" s="192">
        <v>47579</v>
      </c>
      <c r="F7" s="55">
        <f t="shared" si="0"/>
        <v>19712.666666666668</v>
      </c>
      <c r="G7" s="55">
        <f t="shared" si="1"/>
        <v>237159.80000000002</v>
      </c>
      <c r="H7" s="56">
        <f t="shared" si="2"/>
        <v>0</v>
      </c>
      <c r="I7" s="57">
        <f t="shared" si="3"/>
        <v>0.916880235745406</v>
      </c>
      <c r="J7" s="56">
        <f>((E7/D7))^(1/3)</f>
        <v>1.6026241471021669</v>
      </c>
      <c r="K7" s="56">
        <f t="shared" si="4"/>
        <v>89.273133063076529</v>
      </c>
      <c r="L7" s="56">
        <f t="shared" si="5"/>
        <v>0</v>
      </c>
      <c r="M7" s="57">
        <f t="shared" si="6"/>
        <v>0.98204807995290344</v>
      </c>
      <c r="N7" s="49">
        <f t="shared" si="7"/>
        <v>0.95598094226990438</v>
      </c>
    </row>
    <row r="8" spans="1:14" x14ac:dyDescent="0.25">
      <c r="A8" s="12" t="s">
        <v>4</v>
      </c>
      <c r="B8" s="157">
        <v>0</v>
      </c>
      <c r="C8" s="190">
        <v>0</v>
      </c>
      <c r="D8" s="190">
        <v>0</v>
      </c>
      <c r="E8" s="190">
        <v>0</v>
      </c>
      <c r="F8" s="55">
        <f t="shared" si="0"/>
        <v>0</v>
      </c>
      <c r="G8" s="55">
        <f t="shared" si="1"/>
        <v>237159.80000000002</v>
      </c>
      <c r="H8" s="56">
        <f t="shared" si="2"/>
        <v>0</v>
      </c>
      <c r="I8" s="57">
        <f t="shared" si="3"/>
        <v>1</v>
      </c>
      <c r="J8" s="56">
        <v>0</v>
      </c>
      <c r="K8" s="56">
        <f t="shared" si="4"/>
        <v>89.273133063076529</v>
      </c>
      <c r="L8" s="56">
        <f t="shared" si="5"/>
        <v>0</v>
      </c>
      <c r="M8" s="57">
        <f t="shared" si="6"/>
        <v>1</v>
      </c>
      <c r="N8" s="49">
        <f t="shared" si="7"/>
        <v>1</v>
      </c>
    </row>
    <row r="9" spans="1:14" x14ac:dyDescent="0.25">
      <c r="A9" s="12" t="s">
        <v>5</v>
      </c>
      <c r="B9" s="157">
        <v>0</v>
      </c>
      <c r="C9" s="190">
        <v>0</v>
      </c>
      <c r="D9" s="190">
        <v>0</v>
      </c>
      <c r="E9" s="190">
        <v>0</v>
      </c>
      <c r="F9" s="55">
        <f t="shared" si="0"/>
        <v>0</v>
      </c>
      <c r="G9" s="55">
        <f t="shared" si="1"/>
        <v>237159.80000000002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4"/>
        <v>89.273133063076529</v>
      </c>
      <c r="L9" s="56">
        <f t="shared" si="5"/>
        <v>0</v>
      </c>
      <c r="M9" s="57">
        <f t="shared" si="6"/>
        <v>1</v>
      </c>
      <c r="N9" s="49">
        <f t="shared" si="7"/>
        <v>1</v>
      </c>
    </row>
    <row r="10" spans="1:14" x14ac:dyDescent="0.25">
      <c r="A10" s="12" t="s">
        <v>6</v>
      </c>
      <c r="B10" s="157">
        <v>0</v>
      </c>
      <c r="C10" s="190">
        <v>0</v>
      </c>
      <c r="D10" s="190">
        <v>0</v>
      </c>
      <c r="E10" s="190">
        <v>0</v>
      </c>
      <c r="F10" s="55">
        <f t="shared" si="0"/>
        <v>0</v>
      </c>
      <c r="G10" s="55">
        <f t="shared" si="1"/>
        <v>237159.80000000002</v>
      </c>
      <c r="H10" s="56">
        <f t="shared" si="2"/>
        <v>0</v>
      </c>
      <c r="I10" s="57">
        <f t="shared" si="3"/>
        <v>1</v>
      </c>
      <c r="J10" s="56">
        <v>0</v>
      </c>
      <c r="K10" s="56">
        <f t="shared" si="4"/>
        <v>89.273133063076529</v>
      </c>
      <c r="L10" s="56">
        <f t="shared" si="5"/>
        <v>0</v>
      </c>
      <c r="M10" s="57">
        <f t="shared" si="6"/>
        <v>1</v>
      </c>
      <c r="N10" s="49">
        <f t="shared" si="7"/>
        <v>1</v>
      </c>
    </row>
    <row r="11" spans="1:14" x14ac:dyDescent="0.25">
      <c r="A11" s="12" t="s">
        <v>7</v>
      </c>
      <c r="B11" s="157">
        <v>0</v>
      </c>
      <c r="C11" s="190">
        <v>0</v>
      </c>
      <c r="D11" s="190">
        <v>0</v>
      </c>
      <c r="E11" s="190">
        <v>0</v>
      </c>
      <c r="F11" s="55">
        <f t="shared" si="0"/>
        <v>0</v>
      </c>
      <c r="G11" s="55">
        <f t="shared" si="1"/>
        <v>237159.80000000002</v>
      </c>
      <c r="H11" s="56">
        <f t="shared" si="2"/>
        <v>0</v>
      </c>
      <c r="I11" s="57">
        <f t="shared" si="3"/>
        <v>1</v>
      </c>
      <c r="J11" s="56">
        <v>0</v>
      </c>
      <c r="K11" s="56">
        <f t="shared" si="4"/>
        <v>89.273133063076529</v>
      </c>
      <c r="L11" s="56">
        <f t="shared" si="5"/>
        <v>0</v>
      </c>
      <c r="M11" s="57">
        <f t="shared" si="6"/>
        <v>1</v>
      </c>
      <c r="N11" s="49">
        <f t="shared" si="7"/>
        <v>1</v>
      </c>
    </row>
    <row r="12" spans="1:14" x14ac:dyDescent="0.25">
      <c r="A12" s="12" t="s">
        <v>8</v>
      </c>
      <c r="B12" s="159">
        <v>0</v>
      </c>
      <c r="C12" s="191">
        <v>0</v>
      </c>
      <c r="D12" s="191">
        <v>0</v>
      </c>
      <c r="E12" s="191">
        <v>0</v>
      </c>
      <c r="F12" s="55">
        <f t="shared" si="0"/>
        <v>0</v>
      </c>
      <c r="G12" s="55">
        <f t="shared" si="1"/>
        <v>237159.80000000002</v>
      </c>
      <c r="H12" s="56">
        <f t="shared" si="2"/>
        <v>0</v>
      </c>
      <c r="I12" s="57">
        <f t="shared" si="3"/>
        <v>1</v>
      </c>
      <c r="J12" s="56">
        <v>0</v>
      </c>
      <c r="K12" s="56">
        <f t="shared" si="4"/>
        <v>89.273133063076529</v>
      </c>
      <c r="L12" s="56">
        <f t="shared" si="5"/>
        <v>0</v>
      </c>
      <c r="M12" s="57">
        <f t="shared" si="6"/>
        <v>1</v>
      </c>
      <c r="N12" s="49">
        <f t="shared" si="7"/>
        <v>1</v>
      </c>
    </row>
    <row r="13" spans="1:14" x14ac:dyDescent="0.25">
      <c r="A13" s="12" t="s">
        <v>9</v>
      </c>
      <c r="B13" s="158">
        <v>3665</v>
      </c>
      <c r="C13" s="193">
        <v>3665</v>
      </c>
      <c r="D13" s="193">
        <v>14970</v>
      </c>
      <c r="E13" s="193">
        <v>18250</v>
      </c>
      <c r="F13" s="55">
        <f t="shared" si="0"/>
        <v>12295</v>
      </c>
      <c r="G13" s="55">
        <f t="shared" si="1"/>
        <v>237159.80000000002</v>
      </c>
      <c r="H13" s="56">
        <f t="shared" si="2"/>
        <v>0</v>
      </c>
      <c r="I13" s="57">
        <f t="shared" si="3"/>
        <v>0.94815731839881801</v>
      </c>
      <c r="J13" s="56">
        <f>((E13/D13)*(D13/C13)*(C13/B13))^(1/3)</f>
        <v>1.7076399110541967</v>
      </c>
      <c r="K13" s="56">
        <f t="shared" si="4"/>
        <v>89.273133063076529</v>
      </c>
      <c r="L13" s="56">
        <f t="shared" si="5"/>
        <v>0</v>
      </c>
      <c r="M13" s="57">
        <f t="shared" si="6"/>
        <v>0.98087173763860558</v>
      </c>
      <c r="N13" s="49">
        <f t="shared" si="7"/>
        <v>0.9677859699426905</v>
      </c>
    </row>
    <row r="14" spans="1:14" x14ac:dyDescent="0.25">
      <c r="A14" s="12" t="s">
        <v>10</v>
      </c>
      <c r="B14" s="157">
        <v>0</v>
      </c>
      <c r="C14" s="190">
        <v>0</v>
      </c>
      <c r="D14" s="190">
        <v>0</v>
      </c>
      <c r="E14" s="190">
        <v>0</v>
      </c>
      <c r="F14" s="55">
        <f t="shared" si="0"/>
        <v>0</v>
      </c>
      <c r="G14" s="55">
        <f t="shared" si="1"/>
        <v>237159.80000000002</v>
      </c>
      <c r="H14" s="56">
        <f t="shared" si="2"/>
        <v>0</v>
      </c>
      <c r="I14" s="57">
        <f t="shared" si="3"/>
        <v>1</v>
      </c>
      <c r="J14" s="56">
        <v>0</v>
      </c>
      <c r="K14" s="56">
        <f t="shared" si="4"/>
        <v>89.273133063076529</v>
      </c>
      <c r="L14" s="56">
        <f t="shared" si="5"/>
        <v>0</v>
      </c>
      <c r="M14" s="57">
        <f t="shared" si="6"/>
        <v>1</v>
      </c>
      <c r="N14" s="49">
        <f t="shared" si="7"/>
        <v>1</v>
      </c>
    </row>
    <row r="15" spans="1:14" x14ac:dyDescent="0.25">
      <c r="A15" s="12" t="s">
        <v>11</v>
      </c>
      <c r="B15" s="157">
        <v>0</v>
      </c>
      <c r="C15" s="190">
        <v>0</v>
      </c>
      <c r="D15" s="190">
        <v>0</v>
      </c>
      <c r="E15" s="190">
        <v>0</v>
      </c>
      <c r="F15" s="55">
        <f t="shared" si="0"/>
        <v>0</v>
      </c>
      <c r="G15" s="55">
        <f t="shared" si="1"/>
        <v>237159.80000000002</v>
      </c>
      <c r="H15" s="56">
        <f t="shared" si="2"/>
        <v>0</v>
      </c>
      <c r="I15" s="57">
        <f t="shared" si="3"/>
        <v>1</v>
      </c>
      <c r="J15" s="56">
        <v>0</v>
      </c>
      <c r="K15" s="56">
        <f t="shared" si="4"/>
        <v>89.273133063076529</v>
      </c>
      <c r="L15" s="56">
        <f t="shared" si="5"/>
        <v>0</v>
      </c>
      <c r="M15" s="57">
        <f t="shared" si="6"/>
        <v>1</v>
      </c>
      <c r="N15" s="49">
        <f t="shared" si="7"/>
        <v>1</v>
      </c>
    </row>
    <row r="16" spans="1:14" x14ac:dyDescent="0.25">
      <c r="A16" s="12" t="s">
        <v>12</v>
      </c>
      <c r="B16" s="157">
        <v>0</v>
      </c>
      <c r="C16" s="190">
        <v>0</v>
      </c>
      <c r="D16" s="190">
        <v>0</v>
      </c>
      <c r="E16" s="190">
        <v>711479.4</v>
      </c>
      <c r="F16" s="55">
        <f t="shared" si="0"/>
        <v>237159.80000000002</v>
      </c>
      <c r="G16" s="55">
        <f t="shared" si="1"/>
        <v>237159.80000000002</v>
      </c>
      <c r="H16" s="56">
        <f t="shared" si="2"/>
        <v>0</v>
      </c>
      <c r="I16" s="57">
        <f t="shared" si="3"/>
        <v>0</v>
      </c>
      <c r="J16" s="56">
        <f>(E16)^(1/3)</f>
        <v>89.273133063076529</v>
      </c>
      <c r="K16" s="56">
        <f t="shared" si="4"/>
        <v>89.273133063076529</v>
      </c>
      <c r="L16" s="56">
        <f t="shared" si="5"/>
        <v>0</v>
      </c>
      <c r="M16" s="57">
        <f t="shared" si="6"/>
        <v>0</v>
      </c>
      <c r="N16" s="49">
        <f t="shared" si="7"/>
        <v>0</v>
      </c>
    </row>
    <row r="17" spans="1:14" x14ac:dyDescent="0.25">
      <c r="A17" s="12" t="s">
        <v>13</v>
      </c>
      <c r="B17" s="157">
        <v>0</v>
      </c>
      <c r="C17" s="190">
        <v>0</v>
      </c>
      <c r="D17" s="190">
        <v>0</v>
      </c>
      <c r="E17" s="190">
        <v>0</v>
      </c>
      <c r="F17" s="55">
        <f t="shared" si="0"/>
        <v>0</v>
      </c>
      <c r="G17" s="55">
        <f t="shared" si="1"/>
        <v>237159.80000000002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4"/>
        <v>89.273133063076529</v>
      </c>
      <c r="L17" s="56">
        <f t="shared" si="5"/>
        <v>0</v>
      </c>
      <c r="M17" s="57">
        <f t="shared" si="6"/>
        <v>1</v>
      </c>
      <c r="N17" s="49">
        <f t="shared" si="7"/>
        <v>1</v>
      </c>
    </row>
    <row r="18" spans="1:14" x14ac:dyDescent="0.25">
      <c r="A18" s="12" t="s">
        <v>14</v>
      </c>
      <c r="B18" s="157">
        <v>10000</v>
      </c>
      <c r="C18" s="190">
        <v>2461</v>
      </c>
      <c r="D18" s="190">
        <v>2764</v>
      </c>
      <c r="E18" s="190">
        <v>0</v>
      </c>
      <c r="F18" s="55">
        <f t="shared" si="0"/>
        <v>1741.6666666666667</v>
      </c>
      <c r="G18" s="55">
        <f t="shared" si="1"/>
        <v>237159.80000000002</v>
      </c>
      <c r="H18" s="56">
        <f t="shared" si="2"/>
        <v>0</v>
      </c>
      <c r="I18" s="57">
        <f t="shared" si="3"/>
        <v>0.99265614717727602</v>
      </c>
      <c r="J18" s="56">
        <f>((E18/D18)*(D18/C18)*(C18/B18))^(1/3)</f>
        <v>0</v>
      </c>
      <c r="K18" s="56">
        <f t="shared" si="4"/>
        <v>89.273133063076529</v>
      </c>
      <c r="L18" s="56">
        <f t="shared" si="5"/>
        <v>0</v>
      </c>
      <c r="M18" s="57">
        <f t="shared" si="6"/>
        <v>1</v>
      </c>
      <c r="N18" s="49">
        <f t="shared" si="7"/>
        <v>0.99706245887091038</v>
      </c>
    </row>
    <row r="19" spans="1:14" x14ac:dyDescent="0.25">
      <c r="A19" s="12" t="s">
        <v>15</v>
      </c>
      <c r="B19" s="157">
        <v>0</v>
      </c>
      <c r="C19" s="190">
        <v>0</v>
      </c>
      <c r="D19" s="190">
        <v>0</v>
      </c>
      <c r="E19" s="190">
        <v>0</v>
      </c>
      <c r="F19" s="55">
        <f t="shared" si="0"/>
        <v>0</v>
      </c>
      <c r="G19" s="55">
        <f t="shared" si="1"/>
        <v>237159.80000000002</v>
      </c>
      <c r="H19" s="56">
        <f t="shared" si="2"/>
        <v>0</v>
      </c>
      <c r="I19" s="57">
        <f t="shared" si="3"/>
        <v>1</v>
      </c>
      <c r="J19" s="56">
        <v>0</v>
      </c>
      <c r="K19" s="56">
        <f t="shared" si="4"/>
        <v>89.273133063076529</v>
      </c>
      <c r="L19" s="56">
        <f t="shared" si="5"/>
        <v>0</v>
      </c>
      <c r="M19" s="57">
        <f t="shared" si="6"/>
        <v>1</v>
      </c>
      <c r="N19" s="49">
        <f t="shared" si="7"/>
        <v>1</v>
      </c>
    </row>
  </sheetData>
  <mergeCells count="3">
    <mergeCell ref="A1:E1"/>
    <mergeCell ref="F1:H1"/>
    <mergeCell ref="J1:L1"/>
  </mergeCells>
  <pageMargins left="0.7" right="0.7" top="0.75" bottom="0.75" header="0.3" footer="0.3"/>
  <pageSetup paperSize="9" scale="9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:N20"/>
  <sheetViews>
    <sheetView zoomScale="85" zoomScaleNormal="85" workbookViewId="0">
      <selection activeCell="Q9" sqref="Q9"/>
    </sheetView>
  </sheetViews>
  <sheetFormatPr defaultRowHeight="15" x14ac:dyDescent="0.25"/>
  <cols>
    <col min="1" max="1" width="21.85546875" customWidth="1"/>
    <col min="2" max="2" width="15" customWidth="1"/>
    <col min="3" max="3" width="12.7109375" customWidth="1"/>
    <col min="4" max="5" width="12.140625" customWidth="1"/>
    <col min="6" max="6" width="12.42578125" customWidth="1"/>
    <col min="7" max="7" width="11" customWidth="1"/>
    <col min="9" max="9" width="11.85546875" customWidth="1"/>
    <col min="14" max="14" width="9.85546875" customWidth="1"/>
  </cols>
  <sheetData>
    <row r="1" spans="1:14" ht="105" customHeight="1" x14ac:dyDescent="0.25">
      <c r="A1" s="282" t="s">
        <v>71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61.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9">
        <v>0</v>
      </c>
      <c r="C3" s="190">
        <v>0</v>
      </c>
      <c r="D3" s="190">
        <v>0</v>
      </c>
      <c r="E3" s="190">
        <v>0</v>
      </c>
      <c r="F3" s="55">
        <f t="shared" ref="F3:F19" si="0">SUM(C3:E3)/3</f>
        <v>0</v>
      </c>
      <c r="G3" s="55">
        <f t="shared" ref="G3:G19" si="1">MAX($F$3:$F$19)</f>
        <v>146172.33333333334</v>
      </c>
      <c r="H3" s="56">
        <f t="shared" ref="H3:H19" si="2">MIN($F$3:$F$19)</f>
        <v>0</v>
      </c>
      <c r="I3" s="57">
        <f t="shared" ref="I3:I19" si="3">(G3-F3)/(G3-H3)</f>
        <v>1</v>
      </c>
      <c r="J3" s="56">
        <v>0</v>
      </c>
      <c r="K3" s="56">
        <f t="shared" ref="K3:K19" si="4">MAX($J$3:$J$19)</f>
        <v>2.0521530146339417</v>
      </c>
      <c r="L3" s="56">
        <f t="shared" ref="L3:L19" si="5">MIN($J$3:$J$19)</f>
        <v>0</v>
      </c>
      <c r="M3" s="57">
        <f t="shared" ref="M3:M19" si="6">(K3-J3)/(K3-L3)</f>
        <v>1</v>
      </c>
      <c r="N3" s="49">
        <f t="shared" ref="N3:N19" si="7">0.6*M3+0.4*I3</f>
        <v>1</v>
      </c>
    </row>
    <row r="4" spans="1:14" ht="15.75" x14ac:dyDescent="0.25">
      <c r="A4" s="12" t="s">
        <v>1</v>
      </c>
      <c r="B4" s="189">
        <v>0</v>
      </c>
      <c r="C4" s="191">
        <v>0</v>
      </c>
      <c r="D4" s="191">
        <v>0</v>
      </c>
      <c r="E4" s="191">
        <v>0</v>
      </c>
      <c r="F4" s="55">
        <f t="shared" si="0"/>
        <v>0</v>
      </c>
      <c r="G4" s="55">
        <f t="shared" si="1"/>
        <v>146172.33333333334</v>
      </c>
      <c r="H4" s="56">
        <f t="shared" si="2"/>
        <v>0</v>
      </c>
      <c r="I4" s="57">
        <f t="shared" si="3"/>
        <v>1</v>
      </c>
      <c r="J4" s="56">
        <v>0</v>
      </c>
      <c r="K4" s="56">
        <f t="shared" si="4"/>
        <v>2.0521530146339417</v>
      </c>
      <c r="L4" s="56">
        <f t="shared" si="5"/>
        <v>0</v>
      </c>
      <c r="M4" s="57">
        <f t="shared" si="6"/>
        <v>1</v>
      </c>
      <c r="N4" s="49">
        <f t="shared" si="7"/>
        <v>1</v>
      </c>
    </row>
    <row r="5" spans="1:14" x14ac:dyDescent="0.25">
      <c r="A5" s="12" t="s">
        <v>2</v>
      </c>
      <c r="B5" s="139">
        <v>0</v>
      </c>
      <c r="C5" s="190">
        <v>0</v>
      </c>
      <c r="D5" s="190">
        <v>0</v>
      </c>
      <c r="E5" s="190">
        <v>0</v>
      </c>
      <c r="F5" s="55">
        <f t="shared" si="0"/>
        <v>0</v>
      </c>
      <c r="G5" s="55">
        <f t="shared" si="1"/>
        <v>146172.33333333334</v>
      </c>
      <c r="H5" s="56">
        <f t="shared" si="2"/>
        <v>0</v>
      </c>
      <c r="I5" s="57">
        <f t="shared" si="3"/>
        <v>1</v>
      </c>
      <c r="J5" s="56">
        <v>0</v>
      </c>
      <c r="K5" s="56">
        <f t="shared" si="4"/>
        <v>2.0521530146339417</v>
      </c>
      <c r="L5" s="56">
        <f t="shared" si="5"/>
        <v>0</v>
      </c>
      <c r="M5" s="57">
        <f t="shared" si="6"/>
        <v>1</v>
      </c>
      <c r="N5" s="49">
        <f t="shared" si="7"/>
        <v>1</v>
      </c>
    </row>
    <row r="6" spans="1:14" x14ac:dyDescent="0.25">
      <c r="A6" s="12" t="s">
        <v>3</v>
      </c>
      <c r="B6" s="139">
        <v>0</v>
      </c>
      <c r="C6" s="190">
        <v>0</v>
      </c>
      <c r="D6" s="190">
        <v>0</v>
      </c>
      <c r="E6" s="190">
        <v>0</v>
      </c>
      <c r="F6" s="55">
        <f t="shared" si="0"/>
        <v>0</v>
      </c>
      <c r="G6" s="55">
        <f t="shared" si="1"/>
        <v>146172.33333333334</v>
      </c>
      <c r="H6" s="56">
        <f t="shared" si="2"/>
        <v>0</v>
      </c>
      <c r="I6" s="57">
        <f t="shared" si="3"/>
        <v>1</v>
      </c>
      <c r="J6" s="56">
        <v>0</v>
      </c>
      <c r="K6" s="56">
        <f t="shared" si="4"/>
        <v>2.0521530146339417</v>
      </c>
      <c r="L6" s="56">
        <f t="shared" si="5"/>
        <v>0</v>
      </c>
      <c r="M6" s="57">
        <f t="shared" si="6"/>
        <v>1</v>
      </c>
      <c r="N6" s="49">
        <f t="shared" si="7"/>
        <v>1</v>
      </c>
    </row>
    <row r="7" spans="1:14" x14ac:dyDescent="0.25">
      <c r="A7" s="12" t="s">
        <v>17</v>
      </c>
      <c r="B7" s="188">
        <v>44711.5</v>
      </c>
      <c r="C7" s="192">
        <v>33714</v>
      </c>
      <c r="D7" s="192">
        <v>74066</v>
      </c>
      <c r="E7" s="192">
        <v>330737</v>
      </c>
      <c r="F7" s="55">
        <f t="shared" si="0"/>
        <v>146172.33333333334</v>
      </c>
      <c r="G7" s="55">
        <f t="shared" si="1"/>
        <v>146172.33333333334</v>
      </c>
      <c r="H7" s="56">
        <f t="shared" si="2"/>
        <v>0</v>
      </c>
      <c r="I7" s="57">
        <f t="shared" si="3"/>
        <v>0</v>
      </c>
      <c r="J7" s="56">
        <f>((E7/D7)*(D7/C7)*(C7/B7))^(1/3)</f>
        <v>1.9484436378529899</v>
      </c>
      <c r="K7" s="56">
        <f t="shared" si="4"/>
        <v>2.0521530146339417</v>
      </c>
      <c r="L7" s="56">
        <f t="shared" si="5"/>
        <v>0</v>
      </c>
      <c r="M7" s="57">
        <f t="shared" si="6"/>
        <v>5.0536863499650517E-2</v>
      </c>
      <c r="N7" s="49">
        <f t="shared" si="7"/>
        <v>3.032211809979031E-2</v>
      </c>
    </row>
    <row r="8" spans="1:14" x14ac:dyDescent="0.25">
      <c r="A8" s="12" t="s">
        <v>4</v>
      </c>
      <c r="B8" s="139">
        <v>0</v>
      </c>
      <c r="C8" s="190">
        <v>0</v>
      </c>
      <c r="D8" s="190">
        <v>0</v>
      </c>
      <c r="E8" s="190">
        <v>0</v>
      </c>
      <c r="F8" s="55">
        <f t="shared" si="0"/>
        <v>0</v>
      </c>
      <c r="G8" s="55">
        <f t="shared" si="1"/>
        <v>146172.33333333334</v>
      </c>
      <c r="H8" s="56">
        <f t="shared" si="2"/>
        <v>0</v>
      </c>
      <c r="I8" s="57">
        <f t="shared" si="3"/>
        <v>1</v>
      </c>
      <c r="J8" s="56">
        <v>0</v>
      </c>
      <c r="K8" s="56">
        <f t="shared" si="4"/>
        <v>2.0521530146339417</v>
      </c>
      <c r="L8" s="56">
        <f t="shared" si="5"/>
        <v>0</v>
      </c>
      <c r="M8" s="57">
        <f t="shared" si="6"/>
        <v>1</v>
      </c>
      <c r="N8" s="49">
        <f t="shared" si="7"/>
        <v>1</v>
      </c>
    </row>
    <row r="9" spans="1:14" x14ac:dyDescent="0.25">
      <c r="A9" s="12" t="s">
        <v>5</v>
      </c>
      <c r="B9" s="139">
        <v>0</v>
      </c>
      <c r="C9" s="190">
        <v>0</v>
      </c>
      <c r="D9" s="190">
        <v>0</v>
      </c>
      <c r="E9" s="190">
        <v>0</v>
      </c>
      <c r="F9" s="55">
        <f t="shared" si="0"/>
        <v>0</v>
      </c>
      <c r="G9" s="55">
        <f t="shared" si="1"/>
        <v>146172.33333333334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4"/>
        <v>2.0521530146339417</v>
      </c>
      <c r="L9" s="56">
        <f t="shared" si="5"/>
        <v>0</v>
      </c>
      <c r="M9" s="57">
        <f t="shared" si="6"/>
        <v>1</v>
      </c>
      <c r="N9" s="49">
        <f t="shared" si="7"/>
        <v>1</v>
      </c>
    </row>
    <row r="10" spans="1:14" x14ac:dyDescent="0.25">
      <c r="A10" s="12" t="s">
        <v>6</v>
      </c>
      <c r="B10" s="139">
        <v>0</v>
      </c>
      <c r="C10" s="190">
        <v>0</v>
      </c>
      <c r="D10" s="190">
        <v>0</v>
      </c>
      <c r="E10" s="190">
        <v>0</v>
      </c>
      <c r="F10" s="55">
        <f t="shared" si="0"/>
        <v>0</v>
      </c>
      <c r="G10" s="55">
        <f t="shared" si="1"/>
        <v>146172.33333333334</v>
      </c>
      <c r="H10" s="56">
        <f t="shared" si="2"/>
        <v>0</v>
      </c>
      <c r="I10" s="57">
        <f t="shared" si="3"/>
        <v>1</v>
      </c>
      <c r="J10" s="56">
        <v>0</v>
      </c>
      <c r="K10" s="56">
        <f t="shared" si="4"/>
        <v>2.0521530146339417</v>
      </c>
      <c r="L10" s="56">
        <f t="shared" si="5"/>
        <v>0</v>
      </c>
      <c r="M10" s="57">
        <f t="shared" si="6"/>
        <v>1</v>
      </c>
      <c r="N10" s="49">
        <f t="shared" si="7"/>
        <v>1</v>
      </c>
    </row>
    <row r="11" spans="1:14" x14ac:dyDescent="0.25">
      <c r="A11" s="12" t="s">
        <v>7</v>
      </c>
      <c r="B11" s="187">
        <v>0</v>
      </c>
      <c r="C11" s="190">
        <v>0</v>
      </c>
      <c r="D11" s="190">
        <v>0</v>
      </c>
      <c r="E11" s="190">
        <v>0</v>
      </c>
      <c r="F11" s="55">
        <f t="shared" si="0"/>
        <v>0</v>
      </c>
      <c r="G11" s="55">
        <f t="shared" si="1"/>
        <v>146172.33333333334</v>
      </c>
      <c r="H11" s="56">
        <f t="shared" si="2"/>
        <v>0</v>
      </c>
      <c r="I11" s="57">
        <f t="shared" si="3"/>
        <v>1</v>
      </c>
      <c r="J11" s="56">
        <v>0</v>
      </c>
      <c r="K11" s="56">
        <f t="shared" si="4"/>
        <v>2.0521530146339417</v>
      </c>
      <c r="L11" s="56">
        <f t="shared" si="5"/>
        <v>0</v>
      </c>
      <c r="M11" s="57">
        <f t="shared" si="6"/>
        <v>1</v>
      </c>
      <c r="N11" s="49">
        <f t="shared" si="7"/>
        <v>1</v>
      </c>
    </row>
    <row r="12" spans="1:14" x14ac:dyDescent="0.25">
      <c r="A12" s="12" t="s">
        <v>8</v>
      </c>
      <c r="B12" s="186">
        <v>0</v>
      </c>
      <c r="C12" s="191">
        <v>0</v>
      </c>
      <c r="D12" s="191">
        <v>0</v>
      </c>
      <c r="E12" s="191">
        <v>0</v>
      </c>
      <c r="F12" s="55">
        <f t="shared" si="0"/>
        <v>0</v>
      </c>
      <c r="G12" s="55">
        <f t="shared" si="1"/>
        <v>146172.33333333334</v>
      </c>
      <c r="H12" s="56">
        <f t="shared" si="2"/>
        <v>0</v>
      </c>
      <c r="I12" s="57">
        <f t="shared" si="3"/>
        <v>1</v>
      </c>
      <c r="J12" s="56">
        <v>0</v>
      </c>
      <c r="K12" s="56">
        <f t="shared" si="4"/>
        <v>2.0521530146339417</v>
      </c>
      <c r="L12" s="56">
        <f t="shared" si="5"/>
        <v>0</v>
      </c>
      <c r="M12" s="57">
        <f t="shared" si="6"/>
        <v>1</v>
      </c>
      <c r="N12" s="49">
        <f t="shared" si="7"/>
        <v>1</v>
      </c>
    </row>
    <row r="13" spans="1:14" x14ac:dyDescent="0.25">
      <c r="A13" s="12" t="s">
        <v>9</v>
      </c>
      <c r="B13" s="186">
        <v>1532</v>
      </c>
      <c r="C13" s="193">
        <v>10900</v>
      </c>
      <c r="D13" s="193">
        <v>21085</v>
      </c>
      <c r="E13" s="193">
        <v>13240</v>
      </c>
      <c r="F13" s="55">
        <f t="shared" si="0"/>
        <v>15075</v>
      </c>
      <c r="G13" s="55">
        <f t="shared" si="1"/>
        <v>146172.33333333334</v>
      </c>
      <c r="H13" s="56">
        <f t="shared" si="2"/>
        <v>0</v>
      </c>
      <c r="I13" s="57">
        <f t="shared" si="3"/>
        <v>0.89686830841221665</v>
      </c>
      <c r="J13" s="56">
        <f>((E13/D13)*(D13/C13)*(C13/B13))^(1/3)</f>
        <v>2.0521530146339417</v>
      </c>
      <c r="K13" s="56">
        <f t="shared" si="4"/>
        <v>2.0521530146339417</v>
      </c>
      <c r="L13" s="56">
        <f t="shared" si="5"/>
        <v>0</v>
      </c>
      <c r="M13" s="57">
        <f t="shared" si="6"/>
        <v>0</v>
      </c>
      <c r="N13" s="49">
        <f t="shared" si="7"/>
        <v>0.35874732336488668</v>
      </c>
    </row>
    <row r="14" spans="1:14" x14ac:dyDescent="0.25">
      <c r="A14" s="12" t="s">
        <v>10</v>
      </c>
      <c r="B14" s="139">
        <v>0</v>
      </c>
      <c r="C14" s="190">
        <v>0</v>
      </c>
      <c r="D14" s="190">
        <v>0</v>
      </c>
      <c r="E14" s="190">
        <v>0</v>
      </c>
      <c r="F14" s="55">
        <f t="shared" si="0"/>
        <v>0</v>
      </c>
      <c r="G14" s="55">
        <f t="shared" si="1"/>
        <v>146172.33333333334</v>
      </c>
      <c r="H14" s="56">
        <f t="shared" si="2"/>
        <v>0</v>
      </c>
      <c r="I14" s="57">
        <f t="shared" si="3"/>
        <v>1</v>
      </c>
      <c r="J14" s="56">
        <v>0</v>
      </c>
      <c r="K14" s="56">
        <f t="shared" si="4"/>
        <v>2.0521530146339417</v>
      </c>
      <c r="L14" s="56">
        <f t="shared" si="5"/>
        <v>0</v>
      </c>
      <c r="M14" s="57">
        <f t="shared" si="6"/>
        <v>1</v>
      </c>
      <c r="N14" s="49">
        <f t="shared" si="7"/>
        <v>1</v>
      </c>
    </row>
    <row r="15" spans="1:14" x14ac:dyDescent="0.25">
      <c r="A15" s="12" t="s">
        <v>11</v>
      </c>
      <c r="B15" s="139">
        <v>0</v>
      </c>
      <c r="C15" s="190">
        <v>0</v>
      </c>
      <c r="D15" s="190">
        <v>0</v>
      </c>
      <c r="E15" s="190">
        <v>0</v>
      </c>
      <c r="F15" s="55">
        <f t="shared" si="0"/>
        <v>0</v>
      </c>
      <c r="G15" s="55">
        <f t="shared" si="1"/>
        <v>146172.33333333334</v>
      </c>
      <c r="H15" s="56">
        <f t="shared" si="2"/>
        <v>0</v>
      </c>
      <c r="I15" s="57">
        <f t="shared" si="3"/>
        <v>1</v>
      </c>
      <c r="J15" s="56">
        <v>0</v>
      </c>
      <c r="K15" s="56">
        <f t="shared" si="4"/>
        <v>2.0521530146339417</v>
      </c>
      <c r="L15" s="56">
        <f t="shared" si="5"/>
        <v>0</v>
      </c>
      <c r="M15" s="57">
        <f t="shared" si="6"/>
        <v>1</v>
      </c>
      <c r="N15" s="49">
        <f t="shared" si="7"/>
        <v>1</v>
      </c>
    </row>
    <row r="16" spans="1:14" x14ac:dyDescent="0.25">
      <c r="A16" s="12" t="s">
        <v>12</v>
      </c>
      <c r="B16" s="139">
        <v>0</v>
      </c>
      <c r="C16" s="190">
        <v>0</v>
      </c>
      <c r="D16" s="190">
        <v>0</v>
      </c>
      <c r="E16" s="190">
        <v>0</v>
      </c>
      <c r="F16" s="55">
        <f t="shared" si="0"/>
        <v>0</v>
      </c>
      <c r="G16" s="55">
        <f t="shared" si="1"/>
        <v>146172.33333333334</v>
      </c>
      <c r="H16" s="56">
        <f t="shared" si="2"/>
        <v>0</v>
      </c>
      <c r="I16" s="57">
        <f t="shared" si="3"/>
        <v>1</v>
      </c>
      <c r="J16" s="56">
        <v>0</v>
      </c>
      <c r="K16" s="56">
        <f t="shared" si="4"/>
        <v>2.0521530146339417</v>
      </c>
      <c r="L16" s="56">
        <f t="shared" si="5"/>
        <v>0</v>
      </c>
      <c r="M16" s="57">
        <f t="shared" si="6"/>
        <v>1</v>
      </c>
      <c r="N16" s="49">
        <f t="shared" si="7"/>
        <v>1</v>
      </c>
    </row>
    <row r="17" spans="1:14" x14ac:dyDescent="0.25">
      <c r="A17" s="12" t="s">
        <v>13</v>
      </c>
      <c r="B17" s="139">
        <v>0</v>
      </c>
      <c r="C17" s="190">
        <v>0</v>
      </c>
      <c r="D17" s="190">
        <v>0</v>
      </c>
      <c r="E17" s="190">
        <v>0</v>
      </c>
      <c r="F17" s="55">
        <f t="shared" si="0"/>
        <v>0</v>
      </c>
      <c r="G17" s="55">
        <f t="shared" si="1"/>
        <v>146172.33333333334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4"/>
        <v>2.0521530146339417</v>
      </c>
      <c r="L17" s="56">
        <f t="shared" si="5"/>
        <v>0</v>
      </c>
      <c r="M17" s="57">
        <f t="shared" si="6"/>
        <v>1</v>
      </c>
      <c r="N17" s="49">
        <f t="shared" si="7"/>
        <v>1</v>
      </c>
    </row>
    <row r="18" spans="1:14" x14ac:dyDescent="0.25">
      <c r="A18" s="12" t="s">
        <v>14</v>
      </c>
      <c r="B18" s="139">
        <v>51000</v>
      </c>
      <c r="C18" s="190">
        <v>17085</v>
      </c>
      <c r="D18" s="190">
        <v>17085</v>
      </c>
      <c r="E18" s="190">
        <v>1119</v>
      </c>
      <c r="F18" s="55">
        <f t="shared" si="0"/>
        <v>11763</v>
      </c>
      <c r="G18" s="55">
        <f t="shared" si="1"/>
        <v>146172.33333333334</v>
      </c>
      <c r="H18" s="56">
        <f t="shared" si="2"/>
        <v>0</v>
      </c>
      <c r="I18" s="57">
        <f t="shared" si="3"/>
        <v>0.91952649498195049</v>
      </c>
      <c r="J18" s="56">
        <f>((E18/D18)*(D18/C18)*(C18/B18))^(1/3)</f>
        <v>0.27995397402737249</v>
      </c>
      <c r="K18" s="56">
        <f t="shared" si="4"/>
        <v>2.0521530146339417</v>
      </c>
      <c r="L18" s="56">
        <f t="shared" si="5"/>
        <v>0</v>
      </c>
      <c r="M18" s="57">
        <f t="shared" si="6"/>
        <v>0.86358036070847766</v>
      </c>
      <c r="N18" s="49">
        <f t="shared" si="7"/>
        <v>0.88595881441786672</v>
      </c>
    </row>
    <row r="19" spans="1:14" s="185" customFormat="1" ht="15.75" customHeight="1" x14ac:dyDescent="0.25">
      <c r="A19" s="12" t="s">
        <v>15</v>
      </c>
      <c r="B19" s="139">
        <v>0</v>
      </c>
      <c r="C19" s="190">
        <v>0</v>
      </c>
      <c r="D19" s="190">
        <v>0</v>
      </c>
      <c r="E19" s="190">
        <v>0</v>
      </c>
      <c r="F19" s="55">
        <f t="shared" si="0"/>
        <v>0</v>
      </c>
      <c r="G19" s="55">
        <f t="shared" si="1"/>
        <v>146172.33333333334</v>
      </c>
      <c r="H19" s="56">
        <f t="shared" si="2"/>
        <v>0</v>
      </c>
      <c r="I19" s="57">
        <f t="shared" si="3"/>
        <v>1</v>
      </c>
      <c r="J19" s="56">
        <v>0</v>
      </c>
      <c r="K19" s="56">
        <f t="shared" si="4"/>
        <v>2.0521530146339417</v>
      </c>
      <c r="L19" s="56">
        <f t="shared" si="5"/>
        <v>0</v>
      </c>
      <c r="M19" s="57">
        <f t="shared" si="6"/>
        <v>1</v>
      </c>
      <c r="N19" s="49">
        <f t="shared" si="7"/>
        <v>1</v>
      </c>
    </row>
    <row r="20" spans="1:14" x14ac:dyDescent="0.25">
      <c r="C20" s="184"/>
      <c r="D20" s="184"/>
      <c r="E20" s="184"/>
    </row>
  </sheetData>
  <mergeCells count="3">
    <mergeCell ref="A1:E1"/>
    <mergeCell ref="F1:H1"/>
    <mergeCell ref="J1:L1"/>
  </mergeCells>
  <pageMargins left="0.7" right="0.7" top="0.75" bottom="0.75" header="0.3" footer="0.3"/>
  <pageSetup paperSize="9" scale="80" orientation="landscape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N19"/>
  <sheetViews>
    <sheetView zoomScale="85" zoomScaleNormal="85" workbookViewId="0">
      <selection activeCell="P7" sqref="P7"/>
    </sheetView>
  </sheetViews>
  <sheetFormatPr defaultRowHeight="15" x14ac:dyDescent="0.25"/>
  <cols>
    <col min="1" max="1" width="28.42578125" customWidth="1"/>
    <col min="2" max="2" width="13" customWidth="1"/>
    <col min="3" max="3" width="11.28515625" customWidth="1"/>
    <col min="4" max="4" width="11.5703125" customWidth="1"/>
    <col min="5" max="5" width="10.5703125" bestFit="1" customWidth="1"/>
  </cols>
  <sheetData>
    <row r="1" spans="1:14" ht="78.75" customHeight="1" x14ac:dyDescent="0.25">
      <c r="A1" s="292" t="s">
        <v>72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0.25" customHeight="1" x14ac:dyDescent="0.25">
      <c r="A2" s="196" t="s">
        <v>0</v>
      </c>
      <c r="B2" s="195">
        <v>2017</v>
      </c>
      <c r="C2" s="195">
        <v>2018</v>
      </c>
      <c r="D2" s="195">
        <v>2019</v>
      </c>
      <c r="E2" s="195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156">
        <v>100</v>
      </c>
      <c r="C3" s="197">
        <v>100</v>
      </c>
      <c r="D3" s="197">
        <v>100</v>
      </c>
      <c r="E3" s="197">
        <v>96.97</v>
      </c>
      <c r="F3" s="55">
        <f>SUM(C3:E3)/3</f>
        <v>98.990000000000009</v>
      </c>
      <c r="G3" s="55">
        <f>MAX($F$3:$F$19)</f>
        <v>100</v>
      </c>
      <c r="H3" s="55">
        <f>MIN($F$3:$F$19)</f>
        <v>33.333333333333336</v>
      </c>
      <c r="I3" s="57">
        <f>(F3-H3)/(G3-H3)</f>
        <v>0.98485000000000011</v>
      </c>
      <c r="J3" s="56">
        <f>((E3/D3)*(D3/C3)*(C3/B3))^(1/3)</f>
        <v>0.98979623735550482</v>
      </c>
      <c r="K3" s="56">
        <f>MAX($J$3:$J$19)</f>
        <v>3.132913278029136</v>
      </c>
      <c r="L3" s="56">
        <f>MIN($J$3:$J$19)</f>
        <v>0.95354171959631207</v>
      </c>
      <c r="M3" s="57">
        <f>(J3-L3)/(K3-L3)</f>
        <v>1.6635308292847137E-2</v>
      </c>
      <c r="N3" s="49">
        <f>0.6*M3+0.4*I3</f>
        <v>0.40392118497570834</v>
      </c>
    </row>
    <row r="4" spans="1:14" ht="15.75" x14ac:dyDescent="0.25">
      <c r="A4" s="12" t="s">
        <v>1</v>
      </c>
      <c r="B4" s="21">
        <v>60.7</v>
      </c>
      <c r="C4" s="99">
        <v>7.1</v>
      </c>
      <c r="D4" s="99">
        <v>73.7</v>
      </c>
      <c r="E4" s="99">
        <v>97.6</v>
      </c>
      <c r="F4" s="55">
        <f t="shared" ref="F4:F19" si="0">SUM(C4:E4)/3</f>
        <v>59.466666666666661</v>
      </c>
      <c r="G4" s="55">
        <f t="shared" ref="G4:G19" si="1">MAX($F$3:$F$19)</f>
        <v>100</v>
      </c>
      <c r="H4" s="55">
        <f t="shared" ref="H4:H19" si="2">MIN($F$3:$F$19)</f>
        <v>33.333333333333336</v>
      </c>
      <c r="I4" s="57">
        <f t="shared" ref="I4:I19" si="3">(F4-H4)/(G4-H4)</f>
        <v>0.39199999999999996</v>
      </c>
      <c r="J4" s="56">
        <f t="shared" ref="J4:J19" si="4">((E4/D4)*(D4/C4)*(C4/B4))^(1/3)</f>
        <v>1.17153079463198</v>
      </c>
      <c r="K4" s="56">
        <f t="shared" ref="K4:K19" si="5">MAX($J$3:$J$19)</f>
        <v>3.132913278029136</v>
      </c>
      <c r="L4" s="56">
        <f t="shared" ref="L4:L19" si="6">MIN($J$3:$J$19)</f>
        <v>0.95354171959631207</v>
      </c>
      <c r="M4" s="57">
        <f t="shared" ref="M4:M19" si="7">(J4-L4)/(K4-L4)</f>
        <v>0.10002382301089714</v>
      </c>
      <c r="N4" s="49">
        <f t="shared" ref="N4:N19" si="8">0.6*M4+0.4*I4</f>
        <v>0.21681429380653827</v>
      </c>
    </row>
    <row r="5" spans="1:14" ht="15.75" x14ac:dyDescent="0.25">
      <c r="A5" s="12" t="s">
        <v>2</v>
      </c>
      <c r="B5" s="14">
        <v>86.7</v>
      </c>
      <c r="C5" s="99">
        <v>100</v>
      </c>
      <c r="D5" s="99">
        <v>100</v>
      </c>
      <c r="E5" s="99">
        <v>100</v>
      </c>
      <c r="F5" s="55">
        <f t="shared" si="0"/>
        <v>100</v>
      </c>
      <c r="G5" s="55">
        <f t="shared" si="1"/>
        <v>100</v>
      </c>
      <c r="H5" s="55">
        <f t="shared" si="2"/>
        <v>33.333333333333336</v>
      </c>
      <c r="I5" s="57">
        <f t="shared" si="3"/>
        <v>1</v>
      </c>
      <c r="J5" s="56">
        <f t="shared" si="4"/>
        <v>1.0487218120077184</v>
      </c>
      <c r="K5" s="56">
        <f t="shared" si="5"/>
        <v>3.132913278029136</v>
      </c>
      <c r="L5" s="56">
        <f t="shared" si="6"/>
        <v>0.95354171959631207</v>
      </c>
      <c r="M5" s="57">
        <f t="shared" si="7"/>
        <v>4.3673182777447049E-2</v>
      </c>
      <c r="N5" s="49">
        <f t="shared" si="8"/>
        <v>0.42620390966646826</v>
      </c>
    </row>
    <row r="6" spans="1:14" ht="15.75" x14ac:dyDescent="0.25">
      <c r="A6" s="12" t="s">
        <v>3</v>
      </c>
      <c r="B6" s="14">
        <v>6.2</v>
      </c>
      <c r="C6" s="81">
        <v>0</v>
      </c>
      <c r="D6" s="81">
        <v>0</v>
      </c>
      <c r="E6" s="81">
        <v>100</v>
      </c>
      <c r="F6" s="55">
        <f t="shared" si="0"/>
        <v>33.333333333333336</v>
      </c>
      <c r="G6" s="55">
        <f t="shared" si="1"/>
        <v>100</v>
      </c>
      <c r="H6" s="55">
        <f t="shared" si="2"/>
        <v>33.333333333333336</v>
      </c>
      <c r="I6" s="57">
        <f t="shared" si="3"/>
        <v>0</v>
      </c>
      <c r="J6" s="56">
        <f>((E6/B6))^(1/3)</f>
        <v>2.5265977409642821</v>
      </c>
      <c r="K6" s="56">
        <f t="shared" si="5"/>
        <v>3.132913278029136</v>
      </c>
      <c r="L6" s="56">
        <f t="shared" si="6"/>
        <v>0.95354171959631207</v>
      </c>
      <c r="M6" s="57">
        <f t="shared" si="7"/>
        <v>0.72179340658145841</v>
      </c>
      <c r="N6" s="49">
        <f t="shared" si="8"/>
        <v>0.43307604394887506</v>
      </c>
    </row>
    <row r="7" spans="1:14" ht="15.75" x14ac:dyDescent="0.25">
      <c r="A7" s="12" t="s">
        <v>17</v>
      </c>
      <c r="B7" s="156">
        <v>100</v>
      </c>
      <c r="C7" s="197">
        <v>100</v>
      </c>
      <c r="D7" s="197">
        <v>100</v>
      </c>
      <c r="E7" s="197">
        <v>100</v>
      </c>
      <c r="F7" s="55">
        <f t="shared" si="0"/>
        <v>100</v>
      </c>
      <c r="G7" s="55">
        <f t="shared" si="1"/>
        <v>100</v>
      </c>
      <c r="H7" s="55">
        <f t="shared" si="2"/>
        <v>33.333333333333336</v>
      </c>
      <c r="I7" s="57">
        <f t="shared" si="3"/>
        <v>1</v>
      </c>
      <c r="J7" s="56">
        <f t="shared" si="4"/>
        <v>1</v>
      </c>
      <c r="K7" s="56">
        <f t="shared" si="5"/>
        <v>3.132913278029136</v>
      </c>
      <c r="L7" s="56">
        <f t="shared" si="6"/>
        <v>0.95354171959631207</v>
      </c>
      <c r="M7" s="57">
        <f t="shared" si="7"/>
        <v>2.1317283059844951E-2</v>
      </c>
      <c r="N7" s="49">
        <f t="shared" si="8"/>
        <v>0.412790369835907</v>
      </c>
    </row>
    <row r="8" spans="1:14" ht="15.75" x14ac:dyDescent="0.25">
      <c r="A8" s="12" t="s">
        <v>4</v>
      </c>
      <c r="B8" s="14">
        <v>32</v>
      </c>
      <c r="C8" s="100">
        <v>33</v>
      </c>
      <c r="D8" s="100">
        <v>48</v>
      </c>
      <c r="E8" s="100">
        <v>49</v>
      </c>
      <c r="F8" s="55">
        <f t="shared" si="0"/>
        <v>43.333333333333336</v>
      </c>
      <c r="G8" s="55">
        <f t="shared" si="1"/>
        <v>100</v>
      </c>
      <c r="H8" s="55">
        <f t="shared" si="2"/>
        <v>33.333333333333336</v>
      </c>
      <c r="I8" s="57">
        <f t="shared" si="3"/>
        <v>0.15000000000000002</v>
      </c>
      <c r="J8" s="56">
        <f t="shared" si="4"/>
        <v>1.1526090730146117</v>
      </c>
      <c r="K8" s="56">
        <f t="shared" si="5"/>
        <v>3.132913278029136</v>
      </c>
      <c r="L8" s="56">
        <f t="shared" si="6"/>
        <v>0.95354171959631207</v>
      </c>
      <c r="M8" s="57">
        <f t="shared" si="7"/>
        <v>9.1341631328550513E-2</v>
      </c>
      <c r="N8" s="49">
        <f t="shared" si="8"/>
        <v>0.11480497879713031</v>
      </c>
    </row>
    <row r="9" spans="1:14" ht="15.75" x14ac:dyDescent="0.25">
      <c r="A9" s="75" t="s">
        <v>5</v>
      </c>
      <c r="B9" s="194">
        <v>0</v>
      </c>
      <c r="C9" s="197">
        <v>0</v>
      </c>
      <c r="D9" s="197">
        <v>100</v>
      </c>
      <c r="E9" s="197">
        <v>100</v>
      </c>
      <c r="F9" s="55">
        <f t="shared" si="0"/>
        <v>66.666666666666671</v>
      </c>
      <c r="G9" s="55">
        <f t="shared" si="1"/>
        <v>100</v>
      </c>
      <c r="H9" s="55">
        <f t="shared" si="2"/>
        <v>33.333333333333336</v>
      </c>
      <c r="I9" s="57">
        <f t="shared" si="3"/>
        <v>0.50000000000000011</v>
      </c>
      <c r="J9" s="56">
        <f>(E9/D9)^(1/3)</f>
        <v>1</v>
      </c>
      <c r="K9" s="56">
        <f t="shared" si="5"/>
        <v>3.132913278029136</v>
      </c>
      <c r="L9" s="56">
        <f t="shared" si="6"/>
        <v>0.95354171959631207</v>
      </c>
      <c r="M9" s="57">
        <f t="shared" si="7"/>
        <v>2.1317283059844951E-2</v>
      </c>
      <c r="N9" s="49">
        <f t="shared" si="8"/>
        <v>0.21279036983590705</v>
      </c>
    </row>
    <row r="10" spans="1:14" ht="15.75" x14ac:dyDescent="0.25">
      <c r="A10" s="12" t="s">
        <v>6</v>
      </c>
      <c r="B10" s="156">
        <v>100</v>
      </c>
      <c r="C10" s="197">
        <v>100</v>
      </c>
      <c r="D10" s="197">
        <v>100</v>
      </c>
      <c r="E10" s="197">
        <v>100</v>
      </c>
      <c r="F10" s="55">
        <f t="shared" si="0"/>
        <v>100</v>
      </c>
      <c r="G10" s="55">
        <f t="shared" si="1"/>
        <v>100</v>
      </c>
      <c r="H10" s="55">
        <f t="shared" si="2"/>
        <v>33.333333333333336</v>
      </c>
      <c r="I10" s="57">
        <f t="shared" si="3"/>
        <v>1</v>
      </c>
      <c r="J10" s="56">
        <f t="shared" si="4"/>
        <v>1</v>
      </c>
      <c r="K10" s="56">
        <f t="shared" si="5"/>
        <v>3.132913278029136</v>
      </c>
      <c r="L10" s="56">
        <f t="shared" si="6"/>
        <v>0.95354171959631207</v>
      </c>
      <c r="M10" s="57">
        <f t="shared" si="7"/>
        <v>2.1317283059844951E-2</v>
      </c>
      <c r="N10" s="49">
        <f t="shared" si="8"/>
        <v>0.412790369835907</v>
      </c>
    </row>
    <row r="11" spans="1:14" ht="15.75" x14ac:dyDescent="0.25">
      <c r="A11" s="12" t="s">
        <v>7</v>
      </c>
      <c r="B11" s="14">
        <v>86.9</v>
      </c>
      <c r="C11" s="100">
        <v>86.9</v>
      </c>
      <c r="D11" s="100">
        <v>100</v>
      </c>
      <c r="E11" s="100">
        <v>100</v>
      </c>
      <c r="F11" s="55">
        <f t="shared" si="0"/>
        <v>95.633333333333326</v>
      </c>
      <c r="G11" s="55">
        <f t="shared" si="1"/>
        <v>100</v>
      </c>
      <c r="H11" s="55">
        <f t="shared" si="2"/>
        <v>33.333333333333336</v>
      </c>
      <c r="I11" s="57">
        <f t="shared" si="3"/>
        <v>0.9345</v>
      </c>
      <c r="J11" s="56">
        <f t="shared" si="4"/>
        <v>1.0479166509909992</v>
      </c>
      <c r="K11" s="56">
        <f t="shared" si="5"/>
        <v>3.132913278029136</v>
      </c>
      <c r="L11" s="56">
        <f t="shared" si="6"/>
        <v>0.95354171959631207</v>
      </c>
      <c r="M11" s="57">
        <f t="shared" si="7"/>
        <v>4.330373635900419E-2</v>
      </c>
      <c r="N11" s="49">
        <f t="shared" si="8"/>
        <v>0.39978224181540256</v>
      </c>
    </row>
    <row r="12" spans="1:14" ht="15.75" x14ac:dyDescent="0.25">
      <c r="A12" s="12" t="s">
        <v>8</v>
      </c>
      <c r="B12" s="21">
        <v>3.2</v>
      </c>
      <c r="C12" s="99">
        <v>94.1</v>
      </c>
      <c r="D12" s="99">
        <v>100</v>
      </c>
      <c r="E12" s="99">
        <v>98.4</v>
      </c>
      <c r="F12" s="55">
        <f t="shared" si="0"/>
        <v>97.5</v>
      </c>
      <c r="G12" s="55">
        <f t="shared" si="1"/>
        <v>100</v>
      </c>
      <c r="H12" s="55">
        <f t="shared" si="2"/>
        <v>33.333333333333336</v>
      </c>
      <c r="I12" s="57">
        <f t="shared" si="3"/>
        <v>0.96250000000000002</v>
      </c>
      <c r="J12" s="56">
        <f t="shared" si="4"/>
        <v>3.132913278029136</v>
      </c>
      <c r="K12" s="56">
        <f t="shared" si="5"/>
        <v>3.132913278029136</v>
      </c>
      <c r="L12" s="56">
        <f t="shared" si="6"/>
        <v>0.95354171959631207</v>
      </c>
      <c r="M12" s="57">
        <f t="shared" si="7"/>
        <v>1</v>
      </c>
      <c r="N12" s="49">
        <f t="shared" si="8"/>
        <v>0.98499999999999999</v>
      </c>
    </row>
    <row r="13" spans="1:14" ht="15.75" x14ac:dyDescent="0.25">
      <c r="A13" s="12" t="s">
        <v>9</v>
      </c>
      <c r="B13" s="14">
        <v>100</v>
      </c>
      <c r="C13" s="100">
        <v>100</v>
      </c>
      <c r="D13" s="100">
        <v>100</v>
      </c>
      <c r="E13" s="100">
        <v>100</v>
      </c>
      <c r="F13" s="55">
        <f t="shared" si="0"/>
        <v>100</v>
      </c>
      <c r="G13" s="55">
        <f t="shared" si="1"/>
        <v>100</v>
      </c>
      <c r="H13" s="55">
        <f t="shared" si="2"/>
        <v>33.333333333333336</v>
      </c>
      <c r="I13" s="57">
        <f t="shared" si="3"/>
        <v>1</v>
      </c>
      <c r="J13" s="56">
        <f t="shared" si="4"/>
        <v>1</v>
      </c>
      <c r="K13" s="56">
        <f t="shared" si="5"/>
        <v>3.132913278029136</v>
      </c>
      <c r="L13" s="56">
        <f t="shared" si="6"/>
        <v>0.95354171959631207</v>
      </c>
      <c r="M13" s="57">
        <f t="shared" si="7"/>
        <v>2.1317283059844951E-2</v>
      </c>
      <c r="N13" s="49">
        <f t="shared" si="8"/>
        <v>0.412790369835907</v>
      </c>
    </row>
    <row r="14" spans="1:14" ht="15.75" x14ac:dyDescent="0.25">
      <c r="A14" s="12" t="s">
        <v>10</v>
      </c>
      <c r="B14" s="156">
        <v>100</v>
      </c>
      <c r="C14" s="197">
        <v>92.86</v>
      </c>
      <c r="D14" s="197">
        <v>86.7</v>
      </c>
      <c r="E14" s="197">
        <v>86.7</v>
      </c>
      <c r="F14" s="55">
        <f t="shared" si="0"/>
        <v>88.75333333333333</v>
      </c>
      <c r="G14" s="55">
        <f t="shared" si="1"/>
        <v>100</v>
      </c>
      <c r="H14" s="55">
        <f t="shared" si="2"/>
        <v>33.333333333333336</v>
      </c>
      <c r="I14" s="57">
        <f t="shared" si="3"/>
        <v>0.83130000000000004</v>
      </c>
      <c r="J14" s="56">
        <f t="shared" si="4"/>
        <v>0.95354171959631207</v>
      </c>
      <c r="K14" s="56">
        <f t="shared" si="5"/>
        <v>3.132913278029136</v>
      </c>
      <c r="L14" s="56">
        <f t="shared" si="6"/>
        <v>0.95354171959631207</v>
      </c>
      <c r="M14" s="57">
        <f t="shared" si="7"/>
        <v>0</v>
      </c>
      <c r="N14" s="49">
        <f t="shared" si="8"/>
        <v>0.33252000000000004</v>
      </c>
    </row>
    <row r="15" spans="1:14" ht="15.75" x14ac:dyDescent="0.25">
      <c r="A15" s="12" t="s">
        <v>11</v>
      </c>
      <c r="B15" s="156">
        <v>100</v>
      </c>
      <c r="C15" s="197">
        <v>100</v>
      </c>
      <c r="D15" s="197">
        <v>100</v>
      </c>
      <c r="E15" s="197">
        <v>100</v>
      </c>
      <c r="F15" s="55">
        <f t="shared" si="0"/>
        <v>100</v>
      </c>
      <c r="G15" s="55">
        <f t="shared" si="1"/>
        <v>100</v>
      </c>
      <c r="H15" s="55">
        <f t="shared" si="2"/>
        <v>33.333333333333336</v>
      </c>
      <c r="I15" s="57">
        <f t="shared" si="3"/>
        <v>1</v>
      </c>
      <c r="J15" s="56">
        <f t="shared" si="4"/>
        <v>1</v>
      </c>
      <c r="K15" s="56">
        <f t="shared" si="5"/>
        <v>3.132913278029136</v>
      </c>
      <c r="L15" s="56">
        <f t="shared" si="6"/>
        <v>0.95354171959631207</v>
      </c>
      <c r="M15" s="57">
        <f t="shared" si="7"/>
        <v>2.1317283059844951E-2</v>
      </c>
      <c r="N15" s="49">
        <f t="shared" si="8"/>
        <v>0.412790369835907</v>
      </c>
    </row>
    <row r="16" spans="1:14" ht="15.75" x14ac:dyDescent="0.25">
      <c r="A16" s="12" t="s">
        <v>12</v>
      </c>
      <c r="B16" s="20">
        <v>100</v>
      </c>
      <c r="C16" s="102">
        <v>100</v>
      </c>
      <c r="D16" s="102">
        <v>100</v>
      </c>
      <c r="E16" s="102">
        <v>100</v>
      </c>
      <c r="F16" s="55">
        <f t="shared" si="0"/>
        <v>100</v>
      </c>
      <c r="G16" s="55">
        <f t="shared" si="1"/>
        <v>100</v>
      </c>
      <c r="H16" s="55">
        <f t="shared" si="2"/>
        <v>33.333333333333336</v>
      </c>
      <c r="I16" s="57">
        <f t="shared" si="3"/>
        <v>1</v>
      </c>
      <c r="J16" s="56">
        <f t="shared" si="4"/>
        <v>1</v>
      </c>
      <c r="K16" s="56">
        <f t="shared" si="5"/>
        <v>3.132913278029136</v>
      </c>
      <c r="L16" s="56">
        <f t="shared" si="6"/>
        <v>0.95354171959631207</v>
      </c>
      <c r="M16" s="57">
        <f t="shared" si="7"/>
        <v>2.1317283059844951E-2</v>
      </c>
      <c r="N16" s="49">
        <f t="shared" si="8"/>
        <v>0.412790369835907</v>
      </c>
    </row>
    <row r="17" spans="1:14" ht="15.75" x14ac:dyDescent="0.25">
      <c r="A17" s="75" t="s">
        <v>13</v>
      </c>
      <c r="B17" s="194">
        <v>0</v>
      </c>
      <c r="C17" s="197">
        <v>100</v>
      </c>
      <c r="D17" s="197">
        <v>100</v>
      </c>
      <c r="E17" s="197">
        <v>100</v>
      </c>
      <c r="F17" s="55">
        <f t="shared" si="0"/>
        <v>100</v>
      </c>
      <c r="G17" s="55">
        <f t="shared" si="1"/>
        <v>100</v>
      </c>
      <c r="H17" s="55">
        <f t="shared" si="2"/>
        <v>33.333333333333336</v>
      </c>
      <c r="I17" s="57">
        <f t="shared" si="3"/>
        <v>1</v>
      </c>
      <c r="J17" s="56">
        <f>((E17/D17)*(D17/C17))^(1/3)</f>
        <v>1</v>
      </c>
      <c r="K17" s="56">
        <f t="shared" si="5"/>
        <v>3.132913278029136</v>
      </c>
      <c r="L17" s="56">
        <f t="shared" si="6"/>
        <v>0.95354171959631207</v>
      </c>
      <c r="M17" s="57">
        <f t="shared" si="7"/>
        <v>2.1317283059844951E-2</v>
      </c>
      <c r="N17" s="49">
        <f t="shared" si="8"/>
        <v>0.412790369835907</v>
      </c>
    </row>
    <row r="18" spans="1:14" ht="15.75" x14ac:dyDescent="0.25">
      <c r="A18" s="12" t="s">
        <v>14</v>
      </c>
      <c r="B18" s="156">
        <v>100</v>
      </c>
      <c r="C18" s="197">
        <v>100</v>
      </c>
      <c r="D18" s="197">
        <v>100</v>
      </c>
      <c r="E18" s="197">
        <v>96.4</v>
      </c>
      <c r="F18" s="55">
        <f t="shared" si="0"/>
        <v>98.8</v>
      </c>
      <c r="G18" s="55">
        <f t="shared" si="1"/>
        <v>100</v>
      </c>
      <c r="H18" s="55">
        <f t="shared" si="2"/>
        <v>33.333333333333336</v>
      </c>
      <c r="I18" s="57">
        <f t="shared" si="3"/>
        <v>0.98200000000000021</v>
      </c>
      <c r="J18" s="56">
        <f t="shared" si="4"/>
        <v>0.9878530490026034</v>
      </c>
      <c r="K18" s="56">
        <f t="shared" si="5"/>
        <v>3.132913278029136</v>
      </c>
      <c r="L18" s="56">
        <f t="shared" si="6"/>
        <v>0.95354171959631207</v>
      </c>
      <c r="M18" s="57">
        <f t="shared" si="7"/>
        <v>1.5743680453903165E-2</v>
      </c>
      <c r="N18" s="49">
        <f t="shared" si="8"/>
        <v>0.40224620827234198</v>
      </c>
    </row>
    <row r="19" spans="1:14" ht="15.75" x14ac:dyDescent="0.25">
      <c r="A19" s="12" t="s">
        <v>15</v>
      </c>
      <c r="B19" s="156">
        <v>100</v>
      </c>
      <c r="C19" s="197">
        <v>100</v>
      </c>
      <c r="D19" s="197">
        <v>100</v>
      </c>
      <c r="E19" s="197">
        <v>97</v>
      </c>
      <c r="F19" s="55">
        <f t="shared" si="0"/>
        <v>99</v>
      </c>
      <c r="G19" s="55">
        <f t="shared" si="1"/>
        <v>100</v>
      </c>
      <c r="H19" s="55">
        <f t="shared" si="2"/>
        <v>33.333333333333336</v>
      </c>
      <c r="I19" s="57">
        <f t="shared" si="3"/>
        <v>0.98499999999999999</v>
      </c>
      <c r="J19" s="56">
        <f t="shared" si="4"/>
        <v>0.98989829924912931</v>
      </c>
      <c r="K19" s="56">
        <f t="shared" si="5"/>
        <v>3.132913278029136</v>
      </c>
      <c r="L19" s="56">
        <f t="shared" si="6"/>
        <v>0.95354171959631207</v>
      </c>
      <c r="M19" s="57">
        <f t="shared" si="7"/>
        <v>1.6682139175460787E-2</v>
      </c>
      <c r="N19" s="49">
        <f t="shared" si="8"/>
        <v>0.40400928350527648</v>
      </c>
    </row>
  </sheetData>
  <autoFilter ref="A2:E19" xr:uid="{00000000-0009-0000-0000-00002A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N20"/>
  <sheetViews>
    <sheetView zoomScale="80" zoomScaleNormal="80" workbookViewId="0">
      <selection activeCell="P7" sqref="P7"/>
    </sheetView>
  </sheetViews>
  <sheetFormatPr defaultRowHeight="15" x14ac:dyDescent="0.25"/>
  <cols>
    <col min="1" max="1" width="28.140625" customWidth="1"/>
    <col min="2" max="2" width="16.28515625" customWidth="1"/>
    <col min="3" max="4" width="10.140625" bestFit="1" customWidth="1"/>
    <col min="5" max="5" width="11.5703125" customWidth="1"/>
  </cols>
  <sheetData>
    <row r="1" spans="1:14" ht="124.5" customHeight="1" x14ac:dyDescent="0.25">
      <c r="A1" s="308" t="s">
        <v>73</v>
      </c>
      <c r="B1" s="308"/>
      <c r="C1" s="308"/>
      <c r="D1" s="308"/>
      <c r="E1" s="308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5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21">
        <v>60</v>
      </c>
      <c r="C3" s="99">
        <v>66.7</v>
      </c>
      <c r="D3" s="99">
        <v>66.7</v>
      </c>
      <c r="E3" s="99">
        <v>71.430000000000007</v>
      </c>
      <c r="F3" s="55">
        <f t="shared" ref="F3:F19" si="0">SUM(C3:E3)/3</f>
        <v>68.276666666666671</v>
      </c>
      <c r="G3" s="55">
        <f t="shared" ref="G3:G19" si="1">MAX($F$3:$F$19)</f>
        <v>100</v>
      </c>
      <c r="H3" s="55">
        <f t="shared" ref="H3:H19" si="2">MIN($F$3:$F$19)</f>
        <v>0</v>
      </c>
      <c r="I3" s="57">
        <f t="shared" ref="I3:I19" si="3">(F3-H3)/(G3-H3)</f>
        <v>0.68276666666666674</v>
      </c>
      <c r="J3" s="56">
        <f>((E3/D3)*(D3/C3)*(C3/B3))^(1/3)</f>
        <v>1.0598468985001093</v>
      </c>
      <c r="K3" s="56">
        <f t="shared" ref="K3:K19" si="4">MAX($J$3:$J$19)</f>
        <v>1.1696070952851465</v>
      </c>
      <c r="L3" s="56">
        <f t="shared" ref="L3:L19" si="5">MIN($J$3:$J$19)</f>
        <v>0</v>
      </c>
      <c r="M3" s="57">
        <f t="shared" ref="M3:M19" si="6">(J3-L3)/(K3-L3)</f>
        <v>0.90615635179754273</v>
      </c>
      <c r="N3" s="49">
        <f t="shared" ref="N3:N19" si="7">0.6*M3+0.4*I3</f>
        <v>0.81680047774519238</v>
      </c>
    </row>
    <row r="4" spans="1:14" ht="15.75" x14ac:dyDescent="0.25">
      <c r="A4" s="12" t="s">
        <v>1</v>
      </c>
      <c r="B4" s="14">
        <v>50</v>
      </c>
      <c r="C4" s="100">
        <v>60</v>
      </c>
      <c r="D4" s="100">
        <v>60</v>
      </c>
      <c r="E4" s="100">
        <v>60</v>
      </c>
      <c r="F4" s="55">
        <f t="shared" si="0"/>
        <v>60</v>
      </c>
      <c r="G4" s="55">
        <f t="shared" si="1"/>
        <v>100</v>
      </c>
      <c r="H4" s="55">
        <f t="shared" si="2"/>
        <v>0</v>
      </c>
      <c r="I4" s="57">
        <f t="shared" si="3"/>
        <v>0.6</v>
      </c>
      <c r="J4" s="56">
        <f t="shared" ref="J4:J19" si="8">((E4/D4)*(D4/C4)*(C4/B4))^(1/3)</f>
        <v>1.0626585691826111</v>
      </c>
      <c r="K4" s="56">
        <f t="shared" si="4"/>
        <v>1.1696070952851465</v>
      </c>
      <c r="L4" s="56">
        <f t="shared" si="5"/>
        <v>0</v>
      </c>
      <c r="M4" s="57">
        <f t="shared" si="6"/>
        <v>0.90856029641606983</v>
      </c>
      <c r="N4" s="49">
        <f t="shared" si="7"/>
        <v>0.78513617784964185</v>
      </c>
    </row>
    <row r="5" spans="1:14" ht="15.75" x14ac:dyDescent="0.25">
      <c r="A5" s="12" t="s">
        <v>2</v>
      </c>
      <c r="B5" s="14">
        <v>66.7</v>
      </c>
      <c r="C5" s="100">
        <v>75</v>
      </c>
      <c r="D5" s="100">
        <v>75</v>
      </c>
      <c r="E5" s="100">
        <v>75</v>
      </c>
      <c r="F5" s="55">
        <f t="shared" si="0"/>
        <v>75</v>
      </c>
      <c r="G5" s="55">
        <f t="shared" si="1"/>
        <v>100</v>
      </c>
      <c r="H5" s="55">
        <f t="shared" si="2"/>
        <v>0</v>
      </c>
      <c r="I5" s="57">
        <f t="shared" si="3"/>
        <v>0.75</v>
      </c>
      <c r="J5" s="56">
        <f t="shared" si="8"/>
        <v>1.0398686289650099</v>
      </c>
      <c r="K5" s="56">
        <f t="shared" si="4"/>
        <v>1.1696070952851465</v>
      </c>
      <c r="L5" s="56">
        <f t="shared" si="5"/>
        <v>0</v>
      </c>
      <c r="M5" s="57">
        <f t="shared" si="6"/>
        <v>0.88907517161692085</v>
      </c>
      <c r="N5" s="49">
        <f t="shared" si="7"/>
        <v>0.83344510297015251</v>
      </c>
    </row>
    <row r="6" spans="1:14" ht="15.75" x14ac:dyDescent="0.25">
      <c r="A6" s="12" t="s">
        <v>3</v>
      </c>
      <c r="B6" s="14">
        <v>75</v>
      </c>
      <c r="C6" s="81">
        <v>75</v>
      </c>
      <c r="D6" s="81">
        <v>100</v>
      </c>
      <c r="E6" s="81">
        <v>80</v>
      </c>
      <c r="F6" s="55">
        <f t="shared" si="0"/>
        <v>85</v>
      </c>
      <c r="G6" s="55">
        <f t="shared" si="1"/>
        <v>100</v>
      </c>
      <c r="H6" s="55">
        <f t="shared" si="2"/>
        <v>0</v>
      </c>
      <c r="I6" s="57">
        <f t="shared" si="3"/>
        <v>0.85</v>
      </c>
      <c r="J6" s="56">
        <f t="shared" si="8"/>
        <v>1.0217459098580708</v>
      </c>
      <c r="K6" s="56">
        <f t="shared" si="4"/>
        <v>1.1696070952851465</v>
      </c>
      <c r="L6" s="56">
        <f t="shared" si="5"/>
        <v>0</v>
      </c>
      <c r="M6" s="57">
        <f t="shared" si="6"/>
        <v>0.8735804647362988</v>
      </c>
      <c r="N6" s="49">
        <f t="shared" si="7"/>
        <v>0.86414827884177936</v>
      </c>
    </row>
    <row r="7" spans="1:14" ht="15.75" x14ac:dyDescent="0.25">
      <c r="A7" s="12" t="s">
        <v>17</v>
      </c>
      <c r="B7" s="24">
        <v>70</v>
      </c>
      <c r="C7" s="101">
        <v>70</v>
      </c>
      <c r="D7" s="101">
        <v>50</v>
      </c>
      <c r="E7" s="101">
        <v>62.5</v>
      </c>
      <c r="F7" s="55">
        <f t="shared" si="0"/>
        <v>60.833333333333336</v>
      </c>
      <c r="G7" s="55">
        <f t="shared" si="1"/>
        <v>100</v>
      </c>
      <c r="H7" s="55">
        <f t="shared" si="2"/>
        <v>0</v>
      </c>
      <c r="I7" s="57">
        <f t="shared" si="3"/>
        <v>0.60833333333333339</v>
      </c>
      <c r="J7" s="56">
        <f t="shared" si="8"/>
        <v>0.96292839277708941</v>
      </c>
      <c r="K7" s="56">
        <f t="shared" si="4"/>
        <v>1.1696070952851465</v>
      </c>
      <c r="L7" s="56">
        <f t="shared" si="5"/>
        <v>0</v>
      </c>
      <c r="M7" s="57">
        <f t="shared" si="6"/>
        <v>0.82329219501043682</v>
      </c>
      <c r="N7" s="49">
        <f t="shared" si="7"/>
        <v>0.73730865033959547</v>
      </c>
    </row>
    <row r="8" spans="1:14" ht="15.75" x14ac:dyDescent="0.25">
      <c r="A8" s="12" t="s">
        <v>4</v>
      </c>
      <c r="B8" s="14">
        <v>0</v>
      </c>
      <c r="C8" s="100">
        <v>0</v>
      </c>
      <c r="D8" s="100">
        <v>0</v>
      </c>
      <c r="E8" s="100">
        <v>0</v>
      </c>
      <c r="F8" s="55">
        <f t="shared" si="0"/>
        <v>0</v>
      </c>
      <c r="G8" s="55">
        <f t="shared" si="1"/>
        <v>100</v>
      </c>
      <c r="H8" s="55">
        <f t="shared" si="2"/>
        <v>0</v>
      </c>
      <c r="I8" s="57">
        <f t="shared" si="3"/>
        <v>0</v>
      </c>
      <c r="J8" s="56">
        <v>0</v>
      </c>
      <c r="K8" s="56">
        <f t="shared" si="4"/>
        <v>1.1696070952851465</v>
      </c>
      <c r="L8" s="56">
        <f t="shared" si="5"/>
        <v>0</v>
      </c>
      <c r="M8" s="57">
        <f t="shared" si="6"/>
        <v>0</v>
      </c>
      <c r="N8" s="49">
        <f t="shared" si="7"/>
        <v>0</v>
      </c>
    </row>
    <row r="9" spans="1:14" ht="15.75" x14ac:dyDescent="0.25">
      <c r="A9" s="12" t="s">
        <v>5</v>
      </c>
      <c r="B9" s="156">
        <v>100</v>
      </c>
      <c r="C9" s="197">
        <v>100</v>
      </c>
      <c r="D9" s="197">
        <v>100</v>
      </c>
      <c r="E9" s="197">
        <v>100</v>
      </c>
      <c r="F9" s="55">
        <f t="shared" si="0"/>
        <v>100</v>
      </c>
      <c r="G9" s="55">
        <f t="shared" si="1"/>
        <v>100</v>
      </c>
      <c r="H9" s="55">
        <f t="shared" si="2"/>
        <v>0</v>
      </c>
      <c r="I9" s="57">
        <f t="shared" si="3"/>
        <v>1</v>
      </c>
      <c r="J9" s="56">
        <f t="shared" si="8"/>
        <v>1</v>
      </c>
      <c r="K9" s="56">
        <f t="shared" si="4"/>
        <v>1.1696070952851465</v>
      </c>
      <c r="L9" s="56">
        <f t="shared" si="5"/>
        <v>0</v>
      </c>
      <c r="M9" s="57">
        <f t="shared" si="6"/>
        <v>0.85498797333834842</v>
      </c>
      <c r="N9" s="49">
        <f t="shared" si="7"/>
        <v>0.91299278400300909</v>
      </c>
    </row>
    <row r="10" spans="1:14" ht="15.75" x14ac:dyDescent="0.25">
      <c r="A10" s="12" t="s">
        <v>6</v>
      </c>
      <c r="B10" s="14">
        <v>50</v>
      </c>
      <c r="C10" s="100">
        <v>50</v>
      </c>
      <c r="D10" s="100">
        <v>50</v>
      </c>
      <c r="E10" s="100">
        <v>80</v>
      </c>
      <c r="F10" s="55">
        <f t="shared" si="0"/>
        <v>60</v>
      </c>
      <c r="G10" s="55">
        <f t="shared" si="1"/>
        <v>100</v>
      </c>
      <c r="H10" s="55">
        <f t="shared" si="2"/>
        <v>0</v>
      </c>
      <c r="I10" s="57">
        <f t="shared" si="3"/>
        <v>0.6</v>
      </c>
      <c r="J10" s="56">
        <f t="shared" si="8"/>
        <v>1.1696070952851465</v>
      </c>
      <c r="K10" s="56">
        <f t="shared" si="4"/>
        <v>1.1696070952851465</v>
      </c>
      <c r="L10" s="56">
        <f t="shared" si="5"/>
        <v>0</v>
      </c>
      <c r="M10" s="57">
        <f t="shared" si="6"/>
        <v>1</v>
      </c>
      <c r="N10" s="49">
        <f t="shared" si="7"/>
        <v>0.84</v>
      </c>
    </row>
    <row r="11" spans="1:14" ht="15.75" x14ac:dyDescent="0.25">
      <c r="A11" s="12" t="s">
        <v>7</v>
      </c>
      <c r="B11" s="14">
        <v>60</v>
      </c>
      <c r="C11" s="100">
        <v>60</v>
      </c>
      <c r="D11" s="100">
        <v>60</v>
      </c>
      <c r="E11" s="100">
        <v>60</v>
      </c>
      <c r="F11" s="55">
        <f t="shared" si="0"/>
        <v>60</v>
      </c>
      <c r="G11" s="55">
        <f t="shared" si="1"/>
        <v>100</v>
      </c>
      <c r="H11" s="55">
        <f t="shared" si="2"/>
        <v>0</v>
      </c>
      <c r="I11" s="57">
        <f t="shared" si="3"/>
        <v>0.6</v>
      </c>
      <c r="J11" s="56">
        <f t="shared" si="8"/>
        <v>1</v>
      </c>
      <c r="K11" s="56">
        <f t="shared" si="4"/>
        <v>1.1696070952851465</v>
      </c>
      <c r="L11" s="56">
        <f t="shared" si="5"/>
        <v>0</v>
      </c>
      <c r="M11" s="57">
        <f t="shared" si="6"/>
        <v>0.85498797333834842</v>
      </c>
      <c r="N11" s="49">
        <f t="shared" si="7"/>
        <v>0.75299278400300906</v>
      </c>
    </row>
    <row r="12" spans="1:14" ht="15.75" x14ac:dyDescent="0.25">
      <c r="A12" s="12" t="s">
        <v>8</v>
      </c>
      <c r="B12" s="21">
        <v>66.7</v>
      </c>
      <c r="C12" s="99">
        <v>83.3</v>
      </c>
      <c r="D12" s="99">
        <v>80</v>
      </c>
      <c r="E12" s="99">
        <v>83.3</v>
      </c>
      <c r="F12" s="55">
        <f t="shared" si="0"/>
        <v>82.2</v>
      </c>
      <c r="G12" s="55">
        <f t="shared" si="1"/>
        <v>100</v>
      </c>
      <c r="H12" s="55">
        <f t="shared" si="2"/>
        <v>0</v>
      </c>
      <c r="I12" s="57">
        <f t="shared" si="3"/>
        <v>0.82200000000000006</v>
      </c>
      <c r="J12" s="56">
        <f t="shared" si="8"/>
        <v>1.0768942444131726</v>
      </c>
      <c r="K12" s="56">
        <f t="shared" si="4"/>
        <v>1.1696070952851465</v>
      </c>
      <c r="L12" s="56">
        <f t="shared" si="5"/>
        <v>0</v>
      </c>
      <c r="M12" s="57">
        <f t="shared" si="6"/>
        <v>0.92073162753055049</v>
      </c>
      <c r="N12" s="49">
        <f t="shared" si="7"/>
        <v>0.88123897651833039</v>
      </c>
    </row>
    <row r="13" spans="1:14" ht="15.75" x14ac:dyDescent="0.25">
      <c r="A13" s="12" t="s">
        <v>9</v>
      </c>
      <c r="B13" s="23">
        <v>50</v>
      </c>
      <c r="C13" s="81">
        <v>75</v>
      </c>
      <c r="D13" s="81">
        <v>75</v>
      </c>
      <c r="E13" s="81">
        <v>75</v>
      </c>
      <c r="F13" s="55">
        <f t="shared" si="0"/>
        <v>75</v>
      </c>
      <c r="G13" s="55">
        <f t="shared" si="1"/>
        <v>100</v>
      </c>
      <c r="H13" s="55">
        <f t="shared" si="2"/>
        <v>0</v>
      </c>
      <c r="I13" s="57">
        <f t="shared" si="3"/>
        <v>0.75</v>
      </c>
      <c r="J13" s="56">
        <f t="shared" si="8"/>
        <v>1.1447142425533319</v>
      </c>
      <c r="K13" s="56">
        <f t="shared" si="4"/>
        <v>1.1696070952851465</v>
      </c>
      <c r="L13" s="56">
        <f t="shared" si="5"/>
        <v>0</v>
      </c>
      <c r="M13" s="57">
        <f t="shared" si="6"/>
        <v>0.97871691029221586</v>
      </c>
      <c r="N13" s="49">
        <f t="shared" si="7"/>
        <v>0.88723014617532958</v>
      </c>
    </row>
    <row r="14" spans="1:14" ht="15.75" x14ac:dyDescent="0.25">
      <c r="A14" s="12" t="s">
        <v>10</v>
      </c>
      <c r="B14" s="14">
        <v>50</v>
      </c>
      <c r="C14" s="100">
        <v>75</v>
      </c>
      <c r="D14" s="100">
        <v>75</v>
      </c>
      <c r="E14" s="100">
        <v>75</v>
      </c>
      <c r="F14" s="55">
        <f t="shared" si="0"/>
        <v>75</v>
      </c>
      <c r="G14" s="55">
        <f t="shared" si="1"/>
        <v>100</v>
      </c>
      <c r="H14" s="55">
        <f t="shared" si="2"/>
        <v>0</v>
      </c>
      <c r="I14" s="57">
        <f t="shared" si="3"/>
        <v>0.75</v>
      </c>
      <c r="J14" s="56">
        <f t="shared" si="8"/>
        <v>1.1447142425533319</v>
      </c>
      <c r="K14" s="56">
        <f t="shared" si="4"/>
        <v>1.1696070952851465</v>
      </c>
      <c r="L14" s="56">
        <f t="shared" si="5"/>
        <v>0</v>
      </c>
      <c r="M14" s="57">
        <f t="shared" si="6"/>
        <v>0.97871691029221586</v>
      </c>
      <c r="N14" s="49">
        <f t="shared" si="7"/>
        <v>0.88723014617532958</v>
      </c>
    </row>
    <row r="15" spans="1:14" ht="15.75" x14ac:dyDescent="0.25">
      <c r="A15" s="12" t="s">
        <v>11</v>
      </c>
      <c r="B15" s="14">
        <v>100</v>
      </c>
      <c r="C15" s="100">
        <v>100</v>
      </c>
      <c r="D15" s="100">
        <v>100</v>
      </c>
      <c r="E15" s="100">
        <v>100</v>
      </c>
      <c r="F15" s="55">
        <f t="shared" si="0"/>
        <v>100</v>
      </c>
      <c r="G15" s="55">
        <f t="shared" si="1"/>
        <v>100</v>
      </c>
      <c r="H15" s="55">
        <f t="shared" si="2"/>
        <v>0</v>
      </c>
      <c r="I15" s="57">
        <f t="shared" si="3"/>
        <v>1</v>
      </c>
      <c r="J15" s="56">
        <f t="shared" si="8"/>
        <v>1</v>
      </c>
      <c r="K15" s="56">
        <f t="shared" si="4"/>
        <v>1.1696070952851465</v>
      </c>
      <c r="L15" s="56">
        <f t="shared" si="5"/>
        <v>0</v>
      </c>
      <c r="M15" s="57">
        <f t="shared" si="6"/>
        <v>0.85498797333834842</v>
      </c>
      <c r="N15" s="49">
        <f t="shared" si="7"/>
        <v>0.91299278400300909</v>
      </c>
    </row>
    <row r="16" spans="1:14" ht="15.75" x14ac:dyDescent="0.25">
      <c r="A16" s="12" t="s">
        <v>12</v>
      </c>
      <c r="B16" s="20">
        <v>60</v>
      </c>
      <c r="C16" s="102">
        <v>75</v>
      </c>
      <c r="D16" s="102">
        <v>75</v>
      </c>
      <c r="E16" s="102">
        <v>75</v>
      </c>
      <c r="F16" s="55">
        <f t="shared" si="0"/>
        <v>75</v>
      </c>
      <c r="G16" s="55">
        <f t="shared" si="1"/>
        <v>100</v>
      </c>
      <c r="H16" s="55">
        <f t="shared" si="2"/>
        <v>0</v>
      </c>
      <c r="I16" s="57">
        <f t="shared" si="3"/>
        <v>0.75</v>
      </c>
      <c r="J16" s="56">
        <f t="shared" si="8"/>
        <v>1.0772173450159419</v>
      </c>
      <c r="K16" s="56">
        <f t="shared" si="4"/>
        <v>1.1696070952851465</v>
      </c>
      <c r="L16" s="56">
        <f t="shared" si="5"/>
        <v>0</v>
      </c>
      <c r="M16" s="57">
        <f t="shared" si="6"/>
        <v>0.92100787466009659</v>
      </c>
      <c r="N16" s="49">
        <f t="shared" si="7"/>
        <v>0.85260472479605798</v>
      </c>
    </row>
    <row r="17" spans="1:14" ht="15.75" x14ac:dyDescent="0.25">
      <c r="A17" s="12" t="s">
        <v>13</v>
      </c>
      <c r="B17" s="156">
        <v>0</v>
      </c>
      <c r="C17" s="197">
        <v>100</v>
      </c>
      <c r="D17" s="197">
        <v>100</v>
      </c>
      <c r="E17" s="197">
        <v>100</v>
      </c>
      <c r="F17" s="55">
        <f t="shared" si="0"/>
        <v>100</v>
      </c>
      <c r="G17" s="55">
        <f t="shared" si="1"/>
        <v>100</v>
      </c>
      <c r="H17" s="55">
        <f t="shared" si="2"/>
        <v>0</v>
      </c>
      <c r="I17" s="57">
        <f t="shared" si="3"/>
        <v>1</v>
      </c>
      <c r="J17" s="56">
        <f>((E17/D17)*(D17/C17))^(1/3)</f>
        <v>1</v>
      </c>
      <c r="K17" s="56">
        <f t="shared" si="4"/>
        <v>1.1696070952851465</v>
      </c>
      <c r="L17" s="56">
        <f t="shared" si="5"/>
        <v>0</v>
      </c>
      <c r="M17" s="57">
        <f t="shared" si="6"/>
        <v>0.85498797333834842</v>
      </c>
      <c r="N17" s="49">
        <f t="shared" si="7"/>
        <v>0.91299278400300909</v>
      </c>
    </row>
    <row r="18" spans="1:14" ht="15.75" x14ac:dyDescent="0.25">
      <c r="A18" s="12" t="s">
        <v>14</v>
      </c>
      <c r="B18" s="156">
        <v>100</v>
      </c>
      <c r="C18" s="197">
        <v>100</v>
      </c>
      <c r="D18" s="197">
        <v>100</v>
      </c>
      <c r="E18" s="197">
        <v>100</v>
      </c>
      <c r="F18" s="55">
        <f t="shared" si="0"/>
        <v>100</v>
      </c>
      <c r="G18" s="55">
        <f t="shared" si="1"/>
        <v>100</v>
      </c>
      <c r="H18" s="55">
        <f t="shared" si="2"/>
        <v>0</v>
      </c>
      <c r="I18" s="57">
        <f t="shared" si="3"/>
        <v>1</v>
      </c>
      <c r="J18" s="56">
        <f t="shared" si="8"/>
        <v>1</v>
      </c>
      <c r="K18" s="56">
        <f t="shared" si="4"/>
        <v>1.1696070952851465</v>
      </c>
      <c r="L18" s="56">
        <f t="shared" si="5"/>
        <v>0</v>
      </c>
      <c r="M18" s="57">
        <f t="shared" si="6"/>
        <v>0.85498797333834842</v>
      </c>
      <c r="N18" s="49">
        <f t="shared" si="7"/>
        <v>0.91299278400300909</v>
      </c>
    </row>
    <row r="19" spans="1:14" ht="15.75" x14ac:dyDescent="0.25">
      <c r="A19" s="12" t="s">
        <v>15</v>
      </c>
      <c r="B19" s="14">
        <v>66.7</v>
      </c>
      <c r="C19" s="100">
        <v>75</v>
      </c>
      <c r="D19" s="100">
        <v>75</v>
      </c>
      <c r="E19" s="100">
        <v>75</v>
      </c>
      <c r="F19" s="55">
        <f t="shared" si="0"/>
        <v>75</v>
      </c>
      <c r="G19" s="55">
        <f t="shared" si="1"/>
        <v>100</v>
      </c>
      <c r="H19" s="55">
        <f t="shared" si="2"/>
        <v>0</v>
      </c>
      <c r="I19" s="57">
        <f t="shared" si="3"/>
        <v>0.75</v>
      </c>
      <c r="J19" s="56">
        <f t="shared" si="8"/>
        <v>1.0398686289650099</v>
      </c>
      <c r="K19" s="56">
        <f t="shared" si="4"/>
        <v>1.1696070952851465</v>
      </c>
      <c r="L19" s="56">
        <f t="shared" si="5"/>
        <v>0</v>
      </c>
      <c r="M19" s="57">
        <f t="shared" si="6"/>
        <v>0.88907517161692085</v>
      </c>
      <c r="N19" s="49">
        <f t="shared" si="7"/>
        <v>0.83344510297015251</v>
      </c>
    </row>
    <row r="20" spans="1:14" x14ac:dyDescent="0.25">
      <c r="A20" s="117"/>
      <c r="B20" s="117"/>
      <c r="C20" s="117"/>
      <c r="D20" s="117"/>
      <c r="E20" s="117"/>
    </row>
  </sheetData>
  <autoFilter ref="A2:E19" xr:uid="{00000000-0009-0000-0000-00002B000000}">
    <sortState xmlns:xlrd2="http://schemas.microsoft.com/office/spreadsheetml/2017/richdata2" ref="A3:I20">
      <sortCondition ref="A2:A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N19"/>
  <sheetViews>
    <sheetView zoomScale="80" zoomScaleNormal="80" workbookViewId="0">
      <selection activeCell="R11" sqref="R11"/>
    </sheetView>
  </sheetViews>
  <sheetFormatPr defaultRowHeight="15" x14ac:dyDescent="0.25"/>
  <cols>
    <col min="1" max="1" width="22.85546875" customWidth="1"/>
    <col min="2" max="2" width="15.140625" customWidth="1"/>
    <col min="3" max="5" width="11.28515625" bestFit="1" customWidth="1"/>
  </cols>
  <sheetData>
    <row r="1" spans="1:14" ht="60" customHeight="1" x14ac:dyDescent="0.25">
      <c r="A1" s="282" t="s">
        <v>90</v>
      </c>
      <c r="B1" s="282"/>
      <c r="C1" s="282"/>
      <c r="D1" s="282"/>
      <c r="E1" s="282"/>
      <c r="F1" s="303" t="s">
        <v>28</v>
      </c>
      <c r="G1" s="303"/>
      <c r="H1" s="303"/>
      <c r="I1" s="59" t="s">
        <v>29</v>
      </c>
      <c r="J1" s="300" t="s">
        <v>30</v>
      </c>
      <c r="K1" s="301"/>
      <c r="L1" s="302"/>
      <c r="M1" s="59" t="s">
        <v>31</v>
      </c>
      <c r="N1" s="50" t="s">
        <v>32</v>
      </c>
    </row>
    <row r="2" spans="1:14" ht="47.25" customHeight="1" x14ac:dyDescent="0.25">
      <c r="A2" s="5" t="s">
        <v>0</v>
      </c>
      <c r="B2" s="10" t="s">
        <v>21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21">
        <v>84.5</v>
      </c>
      <c r="C3" s="99">
        <v>85.6</v>
      </c>
      <c r="D3" s="99">
        <v>85.6</v>
      </c>
      <c r="E3" s="99">
        <v>77.7</v>
      </c>
      <c r="F3" s="55">
        <f>SUM(C3:E3)/3</f>
        <v>82.966666666666654</v>
      </c>
      <c r="G3" s="55">
        <f t="shared" ref="G3:G19" si="0">MAX($F$3:$F$19)</f>
        <v>100</v>
      </c>
      <c r="H3" s="55">
        <f t="shared" ref="H3:H19" si="1">MIN($F$3:$F$19)</f>
        <v>0</v>
      </c>
      <c r="I3" s="57">
        <f>(F3-H3)/(G3-H3)</f>
        <v>0.82966666666666655</v>
      </c>
      <c r="J3" s="56">
        <f>((E3/D3)*(D3/C3)*(C3/B3))^(1/3)</f>
        <v>0.97242198706536076</v>
      </c>
      <c r="K3" s="56">
        <f t="shared" ref="K3:K19" si="2">MAX($J$3:$J$19)</f>
        <v>2.8105047577104765</v>
      </c>
      <c r="L3" s="56">
        <f t="shared" ref="L3:L19" si="3">MIN($J$3:$J$19)</f>
        <v>0</v>
      </c>
      <c r="M3" s="57">
        <f>(J3-L3)/(K3-L3)</f>
        <v>0.3459954957904165</v>
      </c>
      <c r="N3" s="49">
        <f>0.6*M3+0.4*I3</f>
        <v>0.53946396414091657</v>
      </c>
    </row>
    <row r="4" spans="1:14" ht="15.75" x14ac:dyDescent="0.25">
      <c r="A4" s="12" t="s">
        <v>1</v>
      </c>
      <c r="B4" s="14">
        <v>50</v>
      </c>
      <c r="C4" s="100">
        <v>50</v>
      </c>
      <c r="D4" s="100">
        <v>36.799999999999997</v>
      </c>
      <c r="E4" s="100">
        <v>41.1</v>
      </c>
      <c r="F4" s="55">
        <f t="shared" ref="F4:F19" si="4">SUM(C4:E4)/3</f>
        <v>42.633333333333333</v>
      </c>
      <c r="G4" s="55">
        <f t="shared" si="0"/>
        <v>100</v>
      </c>
      <c r="H4" s="55">
        <f t="shared" si="1"/>
        <v>0</v>
      </c>
      <c r="I4" s="57">
        <f t="shared" ref="I4:I19" si="5">(F4-H4)/(G4-H4)</f>
        <v>0.42633333333333334</v>
      </c>
      <c r="J4" s="56">
        <f t="shared" ref="J4:J18" si="6">((E4/D4)*(D4/C4)*(C4/B4))^(1/3)</f>
        <v>0.93675051208984761</v>
      </c>
      <c r="K4" s="56">
        <f t="shared" si="2"/>
        <v>2.8105047577104765</v>
      </c>
      <c r="L4" s="56">
        <f t="shared" si="3"/>
        <v>0</v>
      </c>
      <c r="M4" s="57">
        <f t="shared" ref="M4:M19" si="7">(J4-L4)/(K4-L4)</f>
        <v>0.33330330059748886</v>
      </c>
      <c r="N4" s="49">
        <f t="shared" ref="N4:N19" si="8">0.6*M4+0.4*I4</f>
        <v>0.37051531369182666</v>
      </c>
    </row>
    <row r="5" spans="1:14" ht="15.75" x14ac:dyDescent="0.25">
      <c r="A5" s="12" t="s">
        <v>2</v>
      </c>
      <c r="B5" s="14">
        <v>100</v>
      </c>
      <c r="C5" s="100">
        <v>100</v>
      </c>
      <c r="D5" s="100">
        <v>100</v>
      </c>
      <c r="E5" s="100">
        <v>100</v>
      </c>
      <c r="F5" s="55">
        <f t="shared" si="4"/>
        <v>100</v>
      </c>
      <c r="G5" s="55">
        <f t="shared" si="0"/>
        <v>100</v>
      </c>
      <c r="H5" s="55">
        <f t="shared" si="1"/>
        <v>0</v>
      </c>
      <c r="I5" s="57">
        <f t="shared" si="5"/>
        <v>1</v>
      </c>
      <c r="J5" s="56">
        <f t="shared" si="6"/>
        <v>1</v>
      </c>
      <c r="K5" s="56">
        <f t="shared" si="2"/>
        <v>2.8105047577104765</v>
      </c>
      <c r="L5" s="56">
        <f t="shared" si="3"/>
        <v>0</v>
      </c>
      <c r="M5" s="57">
        <f t="shared" si="7"/>
        <v>0.35580797266275782</v>
      </c>
      <c r="N5" s="49">
        <f t="shared" si="8"/>
        <v>0.61348478359765468</v>
      </c>
    </row>
    <row r="6" spans="1:14" ht="15.75" x14ac:dyDescent="0.25">
      <c r="A6" s="12" t="s">
        <v>3</v>
      </c>
      <c r="B6" s="14">
        <v>40.1</v>
      </c>
      <c r="C6" s="81">
        <v>40.1</v>
      </c>
      <c r="D6" s="81">
        <v>40.1</v>
      </c>
      <c r="E6" s="81">
        <v>50</v>
      </c>
      <c r="F6" s="55">
        <f t="shared" si="4"/>
        <v>43.4</v>
      </c>
      <c r="G6" s="55">
        <f t="shared" si="0"/>
        <v>100</v>
      </c>
      <c r="H6" s="55">
        <f t="shared" si="1"/>
        <v>0</v>
      </c>
      <c r="I6" s="57">
        <f t="shared" si="5"/>
        <v>0.434</v>
      </c>
      <c r="J6" s="56">
        <f t="shared" si="6"/>
        <v>1.0763211571271925</v>
      </c>
      <c r="K6" s="56">
        <f t="shared" si="2"/>
        <v>2.8105047577104765</v>
      </c>
      <c r="L6" s="56">
        <f t="shared" si="3"/>
        <v>0</v>
      </c>
      <c r="M6" s="57">
        <f t="shared" si="7"/>
        <v>0.38296364885145995</v>
      </c>
      <c r="N6" s="49">
        <f t="shared" si="8"/>
        <v>0.40337818931087599</v>
      </c>
    </row>
    <row r="7" spans="1:14" ht="15.75" x14ac:dyDescent="0.25">
      <c r="A7" s="12" t="s">
        <v>17</v>
      </c>
      <c r="B7" s="24">
        <v>87.76</v>
      </c>
      <c r="C7" s="101">
        <v>87.83</v>
      </c>
      <c r="D7" s="101">
        <v>87.95</v>
      </c>
      <c r="E7" s="101">
        <v>88.1</v>
      </c>
      <c r="F7" s="55">
        <f t="shared" si="4"/>
        <v>87.96</v>
      </c>
      <c r="G7" s="55">
        <f t="shared" si="0"/>
        <v>100</v>
      </c>
      <c r="H7" s="55">
        <f t="shared" si="1"/>
        <v>0</v>
      </c>
      <c r="I7" s="57">
        <f t="shared" si="5"/>
        <v>0.87959999999999994</v>
      </c>
      <c r="J7" s="56">
        <f t="shared" si="6"/>
        <v>1.0012897366542712</v>
      </c>
      <c r="K7" s="56">
        <f t="shared" si="2"/>
        <v>2.8105047577104765</v>
      </c>
      <c r="L7" s="56">
        <f t="shared" si="3"/>
        <v>0</v>
      </c>
      <c r="M7" s="57">
        <f t="shared" si="7"/>
        <v>0.35626687124698292</v>
      </c>
      <c r="N7" s="49">
        <f t="shared" si="8"/>
        <v>0.56560012274818972</v>
      </c>
    </row>
    <row r="8" spans="1:14" ht="15.75" x14ac:dyDescent="0.25">
      <c r="A8" s="12" t="s">
        <v>4</v>
      </c>
      <c r="B8" s="14">
        <v>19</v>
      </c>
      <c r="C8" s="100">
        <v>19</v>
      </c>
      <c r="D8" s="100">
        <v>20</v>
      </c>
      <c r="E8" s="100">
        <v>22</v>
      </c>
      <c r="F8" s="55">
        <f t="shared" si="4"/>
        <v>20.333333333333332</v>
      </c>
      <c r="G8" s="55">
        <f t="shared" si="0"/>
        <v>100</v>
      </c>
      <c r="H8" s="55">
        <f t="shared" si="1"/>
        <v>0</v>
      </c>
      <c r="I8" s="57">
        <f t="shared" si="5"/>
        <v>0.20333333333333331</v>
      </c>
      <c r="J8" s="56">
        <f t="shared" si="6"/>
        <v>1.0500815467556952</v>
      </c>
      <c r="K8" s="56">
        <f t="shared" si="2"/>
        <v>2.8105047577104765</v>
      </c>
      <c r="L8" s="56">
        <f t="shared" si="3"/>
        <v>0</v>
      </c>
      <c r="M8" s="57">
        <f t="shared" si="7"/>
        <v>0.37362738628171682</v>
      </c>
      <c r="N8" s="49">
        <f t="shared" si="8"/>
        <v>0.30550976510236344</v>
      </c>
    </row>
    <row r="9" spans="1:14" ht="15.75" x14ac:dyDescent="0.25">
      <c r="A9" s="79" t="s">
        <v>5</v>
      </c>
      <c r="B9" s="81">
        <v>100</v>
      </c>
      <c r="C9" s="81">
        <v>100</v>
      </c>
      <c r="D9" s="81">
        <v>100</v>
      </c>
      <c r="E9" s="81">
        <v>100</v>
      </c>
      <c r="F9" s="55">
        <f t="shared" si="4"/>
        <v>100</v>
      </c>
      <c r="G9" s="55">
        <f t="shared" si="0"/>
        <v>100</v>
      </c>
      <c r="H9" s="55">
        <f t="shared" si="1"/>
        <v>0</v>
      </c>
      <c r="I9" s="57">
        <f t="shared" si="5"/>
        <v>1</v>
      </c>
      <c r="J9" s="56">
        <f t="shared" si="6"/>
        <v>1</v>
      </c>
      <c r="K9" s="56">
        <f t="shared" si="2"/>
        <v>2.8105047577104765</v>
      </c>
      <c r="L9" s="56">
        <f t="shared" si="3"/>
        <v>0</v>
      </c>
      <c r="M9" s="57">
        <f t="shared" si="7"/>
        <v>0.35580797266275782</v>
      </c>
      <c r="N9" s="49">
        <f t="shared" si="8"/>
        <v>0.61348478359765468</v>
      </c>
    </row>
    <row r="10" spans="1:14" ht="15.75" x14ac:dyDescent="0.25">
      <c r="A10" s="12" t="s">
        <v>6</v>
      </c>
      <c r="B10" s="14">
        <v>1E-3</v>
      </c>
      <c r="C10" s="14">
        <v>1E-3</v>
      </c>
      <c r="D10" s="14">
        <v>1E-3</v>
      </c>
      <c r="E10" s="100">
        <v>22.2</v>
      </c>
      <c r="F10" s="55">
        <f t="shared" si="4"/>
        <v>7.4006666666666661</v>
      </c>
      <c r="G10" s="55">
        <f t="shared" si="0"/>
        <v>100</v>
      </c>
      <c r="H10" s="55">
        <f t="shared" si="1"/>
        <v>0</v>
      </c>
      <c r="I10" s="57">
        <f t="shared" si="5"/>
        <v>7.4006666666666665E-2</v>
      </c>
      <c r="J10" s="56">
        <f>22.2^(1/3)</f>
        <v>2.8105047577104765</v>
      </c>
      <c r="K10" s="56">
        <f t="shared" si="2"/>
        <v>2.8105047577104765</v>
      </c>
      <c r="L10" s="56">
        <f t="shared" si="3"/>
        <v>0</v>
      </c>
      <c r="M10" s="57">
        <f t="shared" si="7"/>
        <v>1</v>
      </c>
      <c r="N10" s="49">
        <f t="shared" si="8"/>
        <v>0.62960266666666664</v>
      </c>
    </row>
    <row r="11" spans="1:14" ht="15.75" x14ac:dyDescent="0.25">
      <c r="A11" s="12" t="s">
        <v>7</v>
      </c>
      <c r="B11" s="14">
        <v>45.6</v>
      </c>
      <c r="C11" s="100">
        <v>45.6</v>
      </c>
      <c r="D11" s="100">
        <v>65.900000000000006</v>
      </c>
      <c r="E11" s="100">
        <v>61.4</v>
      </c>
      <c r="F11" s="55">
        <f t="shared" si="4"/>
        <v>57.633333333333333</v>
      </c>
      <c r="G11" s="55">
        <f t="shared" si="0"/>
        <v>100</v>
      </c>
      <c r="H11" s="55">
        <f t="shared" si="1"/>
        <v>0</v>
      </c>
      <c r="I11" s="57">
        <f t="shared" si="5"/>
        <v>0.57633333333333336</v>
      </c>
      <c r="J11" s="56">
        <f t="shared" si="6"/>
        <v>1.104251105777827</v>
      </c>
      <c r="K11" s="56">
        <f t="shared" si="2"/>
        <v>2.8105047577104765</v>
      </c>
      <c r="L11" s="56">
        <f t="shared" si="3"/>
        <v>0</v>
      </c>
      <c r="M11" s="57">
        <f t="shared" si="7"/>
        <v>0.39290134725741716</v>
      </c>
      <c r="N11" s="49">
        <f t="shared" si="8"/>
        <v>0.46627414168778364</v>
      </c>
    </row>
    <row r="12" spans="1:14" ht="15.75" x14ac:dyDescent="0.25">
      <c r="A12" s="12" t="s">
        <v>8</v>
      </c>
      <c r="B12" s="21">
        <v>4.5999999999999996</v>
      </c>
      <c r="C12" s="99">
        <v>4.5999999999999996</v>
      </c>
      <c r="D12" s="99">
        <v>0.8</v>
      </c>
      <c r="E12" s="99">
        <v>2.4</v>
      </c>
      <c r="F12" s="55">
        <f t="shared" si="4"/>
        <v>2.5999999999999996</v>
      </c>
      <c r="G12" s="55">
        <f t="shared" si="0"/>
        <v>100</v>
      </c>
      <c r="H12" s="55">
        <f t="shared" si="1"/>
        <v>0</v>
      </c>
      <c r="I12" s="57">
        <f t="shared" si="5"/>
        <v>2.5999999999999995E-2</v>
      </c>
      <c r="J12" s="56">
        <f t="shared" si="6"/>
        <v>0.80504063703646211</v>
      </c>
      <c r="K12" s="56">
        <f t="shared" si="2"/>
        <v>2.8105047577104765</v>
      </c>
      <c r="L12" s="56">
        <f t="shared" si="3"/>
        <v>0</v>
      </c>
      <c r="M12" s="57">
        <f t="shared" si="7"/>
        <v>0.28643987697507867</v>
      </c>
      <c r="N12" s="49">
        <f t="shared" si="8"/>
        <v>0.18226392618504719</v>
      </c>
    </row>
    <row r="13" spans="1:14" ht="15.75" x14ac:dyDescent="0.25">
      <c r="A13" s="12" t="s">
        <v>9</v>
      </c>
      <c r="B13" s="14">
        <v>0</v>
      </c>
      <c r="C13" s="81">
        <v>0</v>
      </c>
      <c r="D13" s="81">
        <v>0</v>
      </c>
      <c r="E13" s="81">
        <v>0</v>
      </c>
      <c r="F13" s="55">
        <f t="shared" si="4"/>
        <v>0</v>
      </c>
      <c r="G13" s="55">
        <f t="shared" si="0"/>
        <v>100</v>
      </c>
      <c r="H13" s="55">
        <f t="shared" si="1"/>
        <v>0</v>
      </c>
      <c r="I13" s="57">
        <f t="shared" si="5"/>
        <v>0</v>
      </c>
      <c r="J13" s="56">
        <v>0</v>
      </c>
      <c r="K13" s="56">
        <f t="shared" si="2"/>
        <v>2.8105047577104765</v>
      </c>
      <c r="L13" s="56">
        <f t="shared" si="3"/>
        <v>0</v>
      </c>
      <c r="M13" s="57">
        <f t="shared" si="7"/>
        <v>0</v>
      </c>
      <c r="N13" s="49">
        <f t="shared" si="8"/>
        <v>0</v>
      </c>
    </row>
    <row r="14" spans="1:14" ht="15.75" x14ac:dyDescent="0.25">
      <c r="A14" s="12" t="s">
        <v>10</v>
      </c>
      <c r="B14" s="14">
        <v>63.3</v>
      </c>
      <c r="C14" s="100">
        <v>21.43</v>
      </c>
      <c r="D14" s="100">
        <v>6.6</v>
      </c>
      <c r="E14" s="100">
        <v>6.7</v>
      </c>
      <c r="F14" s="55">
        <f t="shared" si="4"/>
        <v>11.576666666666668</v>
      </c>
      <c r="G14" s="55">
        <f t="shared" si="0"/>
        <v>100</v>
      </c>
      <c r="H14" s="55">
        <f t="shared" si="1"/>
        <v>0</v>
      </c>
      <c r="I14" s="57">
        <f t="shared" si="5"/>
        <v>0.11576666666666668</v>
      </c>
      <c r="J14" s="56">
        <f t="shared" si="6"/>
        <v>0.47303182903864632</v>
      </c>
      <c r="K14" s="56">
        <f t="shared" si="2"/>
        <v>2.8105047577104765</v>
      </c>
      <c r="L14" s="56">
        <f t="shared" si="3"/>
        <v>0</v>
      </c>
      <c r="M14" s="57">
        <f t="shared" si="7"/>
        <v>0.16830849609519699</v>
      </c>
      <c r="N14" s="49">
        <f t="shared" si="8"/>
        <v>0.14729176432378488</v>
      </c>
    </row>
    <row r="15" spans="1:14" ht="15.75" x14ac:dyDescent="0.25">
      <c r="A15" s="12" t="s">
        <v>11</v>
      </c>
      <c r="B15" s="14">
        <v>100</v>
      </c>
      <c r="C15" s="100">
        <v>100</v>
      </c>
      <c r="D15" s="100">
        <v>100</v>
      </c>
      <c r="E15" s="100">
        <v>100</v>
      </c>
      <c r="F15" s="55">
        <f t="shared" si="4"/>
        <v>100</v>
      </c>
      <c r="G15" s="55">
        <f t="shared" si="0"/>
        <v>100</v>
      </c>
      <c r="H15" s="55">
        <f t="shared" si="1"/>
        <v>0</v>
      </c>
      <c r="I15" s="57">
        <f t="shared" si="5"/>
        <v>1</v>
      </c>
      <c r="J15" s="56">
        <f t="shared" si="6"/>
        <v>1</v>
      </c>
      <c r="K15" s="56">
        <f t="shared" si="2"/>
        <v>2.8105047577104765</v>
      </c>
      <c r="L15" s="56">
        <f t="shared" si="3"/>
        <v>0</v>
      </c>
      <c r="M15" s="57">
        <f t="shared" si="7"/>
        <v>0.35580797266275782</v>
      </c>
      <c r="N15" s="49">
        <f t="shared" si="8"/>
        <v>0.61348478359765468</v>
      </c>
    </row>
    <row r="16" spans="1:14" ht="15.75" x14ac:dyDescent="0.25">
      <c r="A16" s="12" t="s">
        <v>12</v>
      </c>
      <c r="B16" s="20">
        <v>65.599999999999994</v>
      </c>
      <c r="C16" s="102">
        <v>100</v>
      </c>
      <c r="D16" s="102">
        <v>100</v>
      </c>
      <c r="E16" s="102">
        <v>100</v>
      </c>
      <c r="F16" s="55">
        <f t="shared" si="4"/>
        <v>100</v>
      </c>
      <c r="G16" s="55">
        <f t="shared" si="0"/>
        <v>100</v>
      </c>
      <c r="H16" s="55">
        <f t="shared" si="1"/>
        <v>0</v>
      </c>
      <c r="I16" s="57">
        <f t="shared" si="5"/>
        <v>1</v>
      </c>
      <c r="J16" s="56">
        <f t="shared" si="6"/>
        <v>1.150885328060137</v>
      </c>
      <c r="K16" s="56">
        <f t="shared" si="2"/>
        <v>2.8105047577104765</v>
      </c>
      <c r="L16" s="56">
        <f t="shared" si="3"/>
        <v>0</v>
      </c>
      <c r="M16" s="57">
        <f t="shared" si="7"/>
        <v>0.40949417534439031</v>
      </c>
      <c r="N16" s="49">
        <f t="shared" si="8"/>
        <v>0.64569650520663413</v>
      </c>
    </row>
    <row r="17" spans="1:14" s="78" customFormat="1" ht="15.75" x14ac:dyDescent="0.25">
      <c r="A17" s="79" t="s">
        <v>13</v>
      </c>
      <c r="B17" s="100">
        <v>100</v>
      </c>
      <c r="C17" s="81">
        <v>100</v>
      </c>
      <c r="D17" s="81">
        <v>100</v>
      </c>
      <c r="E17" s="81">
        <v>100</v>
      </c>
      <c r="F17" s="55">
        <f t="shared" si="4"/>
        <v>100</v>
      </c>
      <c r="G17" s="55">
        <f t="shared" si="0"/>
        <v>100</v>
      </c>
      <c r="H17" s="55">
        <f t="shared" si="1"/>
        <v>0</v>
      </c>
      <c r="I17" s="57">
        <f t="shared" si="5"/>
        <v>1</v>
      </c>
      <c r="J17" s="56">
        <f t="shared" si="6"/>
        <v>1</v>
      </c>
      <c r="K17" s="56">
        <f t="shared" si="2"/>
        <v>2.8105047577104765</v>
      </c>
      <c r="L17" s="56">
        <f t="shared" si="3"/>
        <v>0</v>
      </c>
      <c r="M17" s="57">
        <f t="shared" si="7"/>
        <v>0.35580797266275782</v>
      </c>
      <c r="N17" s="49">
        <f t="shared" si="8"/>
        <v>0.61348478359765468</v>
      </c>
    </row>
    <row r="18" spans="1:14" ht="15.75" x14ac:dyDescent="0.25">
      <c r="A18" s="12" t="s">
        <v>14</v>
      </c>
      <c r="B18" s="29">
        <v>91.7</v>
      </c>
      <c r="C18" s="100">
        <v>91.7</v>
      </c>
      <c r="D18" s="100">
        <v>96.3</v>
      </c>
      <c r="E18" s="100">
        <v>96.4</v>
      </c>
      <c r="F18" s="55">
        <f t="shared" si="4"/>
        <v>94.8</v>
      </c>
      <c r="G18" s="55">
        <f t="shared" si="0"/>
        <v>100</v>
      </c>
      <c r="H18" s="55">
        <f t="shared" si="1"/>
        <v>0</v>
      </c>
      <c r="I18" s="57">
        <f t="shared" si="5"/>
        <v>0.94799999999999995</v>
      </c>
      <c r="J18" s="56">
        <f t="shared" si="6"/>
        <v>1.0168008472234513</v>
      </c>
      <c r="K18" s="56">
        <f t="shared" si="2"/>
        <v>2.8105047577104765</v>
      </c>
      <c r="L18" s="56">
        <f t="shared" si="3"/>
        <v>0</v>
      </c>
      <c r="M18" s="57">
        <f t="shared" si="7"/>
        <v>0.36178584805235076</v>
      </c>
      <c r="N18" s="49">
        <f t="shared" si="8"/>
        <v>0.59627150883141045</v>
      </c>
    </row>
    <row r="19" spans="1:14" ht="15.75" x14ac:dyDescent="0.25">
      <c r="A19" s="12" t="s">
        <v>15</v>
      </c>
      <c r="B19" s="21">
        <v>0</v>
      </c>
      <c r="C19" s="99">
        <v>0</v>
      </c>
      <c r="D19" s="99">
        <v>0</v>
      </c>
      <c r="E19" s="99">
        <v>6.75</v>
      </c>
      <c r="F19" s="55">
        <f t="shared" si="4"/>
        <v>2.25</v>
      </c>
      <c r="G19" s="55">
        <f t="shared" si="0"/>
        <v>100</v>
      </c>
      <c r="H19" s="55">
        <f t="shared" si="1"/>
        <v>0</v>
      </c>
      <c r="I19" s="57">
        <f t="shared" si="5"/>
        <v>2.2499999999999999E-2</v>
      </c>
      <c r="J19" s="56">
        <f>6.75^(1/3)</f>
        <v>1.8898815748423097</v>
      </c>
      <c r="K19" s="56">
        <f t="shared" si="2"/>
        <v>2.8105047577104765</v>
      </c>
      <c r="L19" s="56">
        <f t="shared" si="3"/>
        <v>0</v>
      </c>
      <c r="M19" s="57">
        <f t="shared" si="7"/>
        <v>0.67243493171734225</v>
      </c>
      <c r="N19" s="49">
        <f t="shared" si="8"/>
        <v>0.41246095903040536</v>
      </c>
    </row>
  </sheetData>
  <autoFilter ref="A2:E19" xr:uid="{00000000-0009-0000-0000-00002C000000}"/>
  <sortState xmlns:xlrd2="http://schemas.microsoft.com/office/spreadsheetml/2017/richdata2" ref="A4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N19"/>
  <sheetViews>
    <sheetView zoomScale="80" zoomScaleNormal="80" workbookViewId="0">
      <selection activeCell="A14" sqref="A14"/>
    </sheetView>
  </sheetViews>
  <sheetFormatPr defaultRowHeight="15" x14ac:dyDescent="0.25"/>
  <cols>
    <col min="1" max="1" width="22" customWidth="1"/>
    <col min="2" max="2" width="10.7109375" customWidth="1"/>
    <col min="3" max="4" width="9.5703125" bestFit="1" customWidth="1"/>
    <col min="5" max="5" width="11.28515625" bestFit="1" customWidth="1"/>
    <col min="6" max="6" width="9.140625" customWidth="1"/>
    <col min="8" max="8" width="8.42578125" customWidth="1"/>
    <col min="10" max="10" width="8.28515625" customWidth="1"/>
    <col min="11" max="12" width="8.42578125" customWidth="1"/>
  </cols>
  <sheetData>
    <row r="1" spans="1:14" ht="60" customHeight="1" x14ac:dyDescent="0.25">
      <c r="A1" s="294" t="s">
        <v>42</v>
      </c>
      <c r="B1" s="295"/>
      <c r="C1" s="295"/>
      <c r="D1" s="295"/>
      <c r="E1" s="296"/>
      <c r="F1" s="297" t="s">
        <v>28</v>
      </c>
      <c r="G1" s="298"/>
      <c r="H1" s="299"/>
      <c r="I1" s="279" t="s">
        <v>29</v>
      </c>
      <c r="J1" s="300" t="s">
        <v>30</v>
      </c>
      <c r="K1" s="301"/>
      <c r="L1" s="302"/>
      <c r="M1" s="279" t="s">
        <v>31</v>
      </c>
      <c r="N1" s="50" t="s">
        <v>32</v>
      </c>
    </row>
    <row r="2" spans="1:14" ht="49.5" customHeight="1" x14ac:dyDescent="0.25">
      <c r="A2" s="123" t="s">
        <v>0</v>
      </c>
      <c r="B2" s="122">
        <v>2017</v>
      </c>
      <c r="C2" s="122">
        <v>2018</v>
      </c>
      <c r="D2" s="122">
        <v>2019</v>
      </c>
      <c r="E2" s="122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38" t="s">
        <v>16</v>
      </c>
      <c r="B3" s="119">
        <v>80</v>
      </c>
      <c r="C3" s="119">
        <v>80</v>
      </c>
      <c r="D3" s="119">
        <v>80</v>
      </c>
      <c r="E3" s="119">
        <v>80.400000000000006</v>
      </c>
      <c r="F3" s="55">
        <f t="shared" ref="F3:F19" si="0">SUM(C3:E3)/3</f>
        <v>80.13333333333334</v>
      </c>
      <c r="G3" s="56">
        <f t="shared" ref="G3:G19" si="1">MAX($F$3:$F$19)</f>
        <v>100</v>
      </c>
      <c r="H3" s="56">
        <f t="shared" ref="H3:H19" si="2">MIN($F$3:$F$19)</f>
        <v>14</v>
      </c>
      <c r="I3" s="57">
        <f t="shared" ref="I3:I19" si="3">(F3-H3)/(G3-H3)</f>
        <v>0.7689922480620156</v>
      </c>
      <c r="J3" s="56">
        <f t="shared" ref="J3:J19" si="4">((E3/D3)*(D3/C3)*(C3/B3))^(1/3)</f>
        <v>1.0016638965793121</v>
      </c>
      <c r="K3" s="56">
        <f t="shared" ref="K3:K19" si="5">MAX($J$3:$J$19)</f>
        <v>2.408453306183989</v>
      </c>
      <c r="L3" s="56">
        <f t="shared" ref="L3:L19" si="6">MIN($J$3:$J$19)</f>
        <v>0.72889230994637622</v>
      </c>
      <c r="M3" s="57">
        <f t="shared" ref="M3:M19" si="7">(J3-L3)/(K3-L3)</f>
        <v>0.16240647838570432</v>
      </c>
      <c r="N3" s="49">
        <f t="shared" ref="N3:N19" si="8">0.6*M3+0.4*I3</f>
        <v>0.40504078625622886</v>
      </c>
    </row>
    <row r="4" spans="1:14" x14ac:dyDescent="0.25">
      <c r="A4" s="38" t="s">
        <v>1</v>
      </c>
      <c r="B4" s="119">
        <v>48.9</v>
      </c>
      <c r="C4" s="119">
        <v>48.9</v>
      </c>
      <c r="D4" s="119">
        <v>55.1</v>
      </c>
      <c r="E4" s="119">
        <v>84</v>
      </c>
      <c r="F4" s="55">
        <f t="shared" si="0"/>
        <v>62.666666666666664</v>
      </c>
      <c r="G4" s="56">
        <f t="shared" si="1"/>
        <v>100</v>
      </c>
      <c r="H4" s="56">
        <f t="shared" si="2"/>
        <v>14</v>
      </c>
      <c r="I4" s="57">
        <f t="shared" si="3"/>
        <v>0.56589147286821706</v>
      </c>
      <c r="J4" s="56">
        <f t="shared" si="4"/>
        <v>1.197632231838794</v>
      </c>
      <c r="K4" s="56">
        <f t="shared" si="5"/>
        <v>2.408453306183989</v>
      </c>
      <c r="L4" s="56">
        <f t="shared" si="6"/>
        <v>0.72889230994637622</v>
      </c>
      <c r="M4" s="57">
        <f t="shared" si="7"/>
        <v>0.27908478640694967</v>
      </c>
      <c r="N4" s="49">
        <f t="shared" si="8"/>
        <v>0.39380746099145664</v>
      </c>
    </row>
    <row r="5" spans="1:14" x14ac:dyDescent="0.25">
      <c r="A5" s="38" t="s">
        <v>2</v>
      </c>
      <c r="B5" s="119">
        <v>56.5</v>
      </c>
      <c r="C5" s="119">
        <v>65.400000000000006</v>
      </c>
      <c r="D5" s="119">
        <v>65.400000000000006</v>
      </c>
      <c r="E5" s="119">
        <v>65.400000000000006</v>
      </c>
      <c r="F5" s="55">
        <f t="shared" si="0"/>
        <v>65.400000000000006</v>
      </c>
      <c r="G5" s="56">
        <f t="shared" si="1"/>
        <v>100</v>
      </c>
      <c r="H5" s="56">
        <f t="shared" si="2"/>
        <v>14</v>
      </c>
      <c r="I5" s="57">
        <f t="shared" si="3"/>
        <v>0.5976744186046512</v>
      </c>
      <c r="J5" s="56">
        <f t="shared" si="4"/>
        <v>1.0499688951915893</v>
      </c>
      <c r="K5" s="56">
        <f t="shared" si="5"/>
        <v>2.408453306183989</v>
      </c>
      <c r="L5" s="56">
        <f t="shared" si="6"/>
        <v>0.72889230994637622</v>
      </c>
      <c r="M5" s="57">
        <f t="shared" si="7"/>
        <v>0.19116696920472509</v>
      </c>
      <c r="N5" s="49">
        <f t="shared" si="8"/>
        <v>0.35376994896469555</v>
      </c>
    </row>
    <row r="6" spans="1:14" x14ac:dyDescent="0.25">
      <c r="A6" s="38" t="s">
        <v>3</v>
      </c>
      <c r="B6" s="119">
        <v>7</v>
      </c>
      <c r="C6" s="119">
        <v>7</v>
      </c>
      <c r="D6" s="119">
        <v>7</v>
      </c>
      <c r="E6" s="119">
        <v>28</v>
      </c>
      <c r="F6" s="55">
        <f t="shared" si="0"/>
        <v>14</v>
      </c>
      <c r="G6" s="56">
        <f t="shared" si="1"/>
        <v>100</v>
      </c>
      <c r="H6" s="56">
        <f t="shared" si="2"/>
        <v>14</v>
      </c>
      <c r="I6" s="57">
        <f t="shared" si="3"/>
        <v>0</v>
      </c>
      <c r="J6" s="56">
        <f t="shared" si="4"/>
        <v>1.5874010519681994</v>
      </c>
      <c r="K6" s="56">
        <f t="shared" si="5"/>
        <v>2.408453306183989</v>
      </c>
      <c r="L6" s="56">
        <f t="shared" si="6"/>
        <v>0.72889230994637622</v>
      </c>
      <c r="M6" s="57">
        <f t="shared" si="7"/>
        <v>0.51115067803132486</v>
      </c>
      <c r="N6" s="49">
        <f t="shared" si="8"/>
        <v>0.30669040681879489</v>
      </c>
    </row>
    <row r="7" spans="1:14" x14ac:dyDescent="0.25">
      <c r="A7" s="38" t="s">
        <v>17</v>
      </c>
      <c r="B7" s="119">
        <v>99.5</v>
      </c>
      <c r="C7" s="119">
        <v>99.7</v>
      </c>
      <c r="D7" s="119">
        <v>99.8</v>
      </c>
      <c r="E7" s="119">
        <v>91.1</v>
      </c>
      <c r="F7" s="55">
        <f t="shared" si="0"/>
        <v>96.866666666666674</v>
      </c>
      <c r="G7" s="56">
        <f t="shared" si="1"/>
        <v>100</v>
      </c>
      <c r="H7" s="56">
        <f t="shared" si="2"/>
        <v>14</v>
      </c>
      <c r="I7" s="57">
        <f t="shared" si="3"/>
        <v>0.96356589147286831</v>
      </c>
      <c r="J7" s="56">
        <f t="shared" si="4"/>
        <v>0.97102802740474425</v>
      </c>
      <c r="K7" s="56">
        <f t="shared" si="5"/>
        <v>2.408453306183989</v>
      </c>
      <c r="L7" s="56">
        <f t="shared" si="6"/>
        <v>0.72889230994637622</v>
      </c>
      <c r="M7" s="57">
        <f t="shared" si="7"/>
        <v>0.14416607554043981</v>
      </c>
      <c r="N7" s="49">
        <f t="shared" si="8"/>
        <v>0.47192600191341127</v>
      </c>
    </row>
    <row r="8" spans="1:14" x14ac:dyDescent="0.25">
      <c r="A8" s="38" t="s">
        <v>4</v>
      </c>
      <c r="B8" s="119">
        <v>5.84</v>
      </c>
      <c r="C8" s="119">
        <v>30</v>
      </c>
      <c r="D8" s="119">
        <v>32.5</v>
      </c>
      <c r="E8" s="119">
        <v>33</v>
      </c>
      <c r="F8" s="55">
        <f t="shared" si="0"/>
        <v>31.833333333333332</v>
      </c>
      <c r="G8" s="56">
        <f t="shared" si="1"/>
        <v>100</v>
      </c>
      <c r="H8" s="56">
        <f t="shared" si="2"/>
        <v>14</v>
      </c>
      <c r="I8" s="57">
        <f t="shared" si="3"/>
        <v>0.2073643410852713</v>
      </c>
      <c r="J8" s="56">
        <f t="shared" si="4"/>
        <v>1.7811494628659728</v>
      </c>
      <c r="K8" s="56">
        <f t="shared" si="5"/>
        <v>2.408453306183989</v>
      </c>
      <c r="L8" s="56">
        <f t="shared" si="6"/>
        <v>0.72889230994637622</v>
      </c>
      <c r="M8" s="57">
        <f t="shared" si="7"/>
        <v>0.62650725712061628</v>
      </c>
      <c r="N8" s="49">
        <f t="shared" si="8"/>
        <v>0.45885009070647825</v>
      </c>
    </row>
    <row r="9" spans="1:14" x14ac:dyDescent="0.25">
      <c r="A9" s="38" t="s">
        <v>5</v>
      </c>
      <c r="B9" s="119">
        <v>100</v>
      </c>
      <c r="C9" s="119">
        <v>100</v>
      </c>
      <c r="D9" s="119">
        <v>100</v>
      </c>
      <c r="E9" s="119">
        <v>100</v>
      </c>
      <c r="F9" s="55">
        <f t="shared" si="0"/>
        <v>100</v>
      </c>
      <c r="G9" s="56">
        <f t="shared" si="1"/>
        <v>100</v>
      </c>
      <c r="H9" s="56">
        <f t="shared" si="2"/>
        <v>14</v>
      </c>
      <c r="I9" s="57">
        <f t="shared" si="3"/>
        <v>1</v>
      </c>
      <c r="J9" s="56">
        <f t="shared" si="4"/>
        <v>1</v>
      </c>
      <c r="K9" s="56">
        <f t="shared" si="5"/>
        <v>2.408453306183989</v>
      </c>
      <c r="L9" s="56">
        <f t="shared" si="6"/>
        <v>0.72889230994637622</v>
      </c>
      <c r="M9" s="57">
        <f t="shared" si="7"/>
        <v>0.1614158048805209</v>
      </c>
      <c r="N9" s="49">
        <f t="shared" si="8"/>
        <v>0.49684948292831255</v>
      </c>
    </row>
    <row r="10" spans="1:14" x14ac:dyDescent="0.25">
      <c r="A10" s="38" t="s">
        <v>6</v>
      </c>
      <c r="B10" s="119">
        <v>22.8</v>
      </c>
      <c r="C10" s="119">
        <v>24.1</v>
      </c>
      <c r="D10" s="119">
        <v>24.1</v>
      </c>
      <c r="E10" s="119">
        <v>25.3</v>
      </c>
      <c r="F10" s="55">
        <f t="shared" si="0"/>
        <v>24.5</v>
      </c>
      <c r="G10" s="56">
        <f t="shared" si="1"/>
        <v>100</v>
      </c>
      <c r="H10" s="56">
        <f t="shared" si="2"/>
        <v>14</v>
      </c>
      <c r="I10" s="57">
        <f t="shared" si="3"/>
        <v>0.12209302325581395</v>
      </c>
      <c r="J10" s="56">
        <f t="shared" si="4"/>
        <v>1.0352896955044562</v>
      </c>
      <c r="K10" s="56">
        <f t="shared" si="5"/>
        <v>2.408453306183989</v>
      </c>
      <c r="L10" s="56">
        <f t="shared" si="6"/>
        <v>0.72889230994637622</v>
      </c>
      <c r="M10" s="57">
        <f t="shared" si="7"/>
        <v>0.18242706650395027</v>
      </c>
      <c r="N10" s="49">
        <f t="shared" si="8"/>
        <v>0.15829344920469574</v>
      </c>
    </row>
    <row r="11" spans="1:14" x14ac:dyDescent="0.25">
      <c r="A11" s="38" t="s">
        <v>7</v>
      </c>
      <c r="B11" s="119">
        <v>30</v>
      </c>
      <c r="C11" s="119">
        <v>81</v>
      </c>
      <c r="D11" s="119">
        <v>81</v>
      </c>
      <c r="E11" s="119">
        <v>84</v>
      </c>
      <c r="F11" s="55">
        <f t="shared" si="0"/>
        <v>82</v>
      </c>
      <c r="G11" s="56">
        <f t="shared" si="1"/>
        <v>100</v>
      </c>
      <c r="H11" s="56">
        <f t="shared" si="2"/>
        <v>14</v>
      </c>
      <c r="I11" s="57">
        <f t="shared" si="3"/>
        <v>0.79069767441860461</v>
      </c>
      <c r="J11" s="56">
        <f t="shared" si="4"/>
        <v>1.4094597464129783</v>
      </c>
      <c r="K11" s="56">
        <f t="shared" si="5"/>
        <v>2.408453306183989</v>
      </c>
      <c r="L11" s="56">
        <f t="shared" si="6"/>
        <v>0.72889230994637622</v>
      </c>
      <c r="M11" s="57">
        <f t="shared" si="7"/>
        <v>0.40520554954011334</v>
      </c>
      <c r="N11" s="49">
        <f t="shared" si="8"/>
        <v>0.55940239949150983</v>
      </c>
    </row>
    <row r="12" spans="1:14" x14ac:dyDescent="0.25">
      <c r="A12" s="38" t="s">
        <v>8</v>
      </c>
      <c r="B12" s="119">
        <v>54.7</v>
      </c>
      <c r="C12" s="119">
        <v>49.2</v>
      </c>
      <c r="D12" s="119">
        <v>49.1</v>
      </c>
      <c r="E12" s="119">
        <v>64.3</v>
      </c>
      <c r="F12" s="55">
        <f t="shared" si="0"/>
        <v>54.20000000000001</v>
      </c>
      <c r="G12" s="56">
        <f t="shared" si="1"/>
        <v>100</v>
      </c>
      <c r="H12" s="56">
        <f t="shared" si="2"/>
        <v>14</v>
      </c>
      <c r="I12" s="57">
        <f t="shared" si="3"/>
        <v>0.46744186046511638</v>
      </c>
      <c r="J12" s="56">
        <f t="shared" si="4"/>
        <v>1.0553776242962953</v>
      </c>
      <c r="K12" s="56">
        <f t="shared" si="5"/>
        <v>2.408453306183989</v>
      </c>
      <c r="L12" s="56">
        <f t="shared" si="6"/>
        <v>0.72889230994637622</v>
      </c>
      <c r="M12" s="57">
        <f t="shared" si="7"/>
        <v>0.19438729232298166</v>
      </c>
      <c r="N12" s="49">
        <f t="shared" si="8"/>
        <v>0.30360911957983555</v>
      </c>
    </row>
    <row r="13" spans="1:14" ht="15.75" x14ac:dyDescent="0.25">
      <c r="A13" s="38" t="s">
        <v>9</v>
      </c>
      <c r="B13" s="121">
        <v>89</v>
      </c>
      <c r="C13" s="119">
        <v>91</v>
      </c>
      <c r="D13" s="119">
        <v>93</v>
      </c>
      <c r="E13" s="119">
        <v>91</v>
      </c>
      <c r="F13" s="55">
        <f t="shared" si="0"/>
        <v>91.666666666666671</v>
      </c>
      <c r="G13" s="56">
        <f t="shared" si="1"/>
        <v>100</v>
      </c>
      <c r="H13" s="56">
        <f t="shared" si="2"/>
        <v>14</v>
      </c>
      <c r="I13" s="57">
        <f t="shared" si="3"/>
        <v>0.9031007751937985</v>
      </c>
      <c r="J13" s="56">
        <f t="shared" si="4"/>
        <v>1.0074352172364123</v>
      </c>
      <c r="K13" s="56">
        <f t="shared" si="5"/>
        <v>2.408453306183989</v>
      </c>
      <c r="L13" s="56">
        <f t="shared" si="6"/>
        <v>0.72889230994637622</v>
      </c>
      <c r="M13" s="57">
        <f t="shared" si="7"/>
        <v>0.1658426862221738</v>
      </c>
      <c r="N13" s="49">
        <f t="shared" si="8"/>
        <v>0.46074592181082374</v>
      </c>
    </row>
    <row r="14" spans="1:14" x14ac:dyDescent="0.25">
      <c r="A14" s="38" t="s">
        <v>10</v>
      </c>
      <c r="B14" s="119">
        <v>92.3</v>
      </c>
      <c r="C14" s="119">
        <v>97.2</v>
      </c>
      <c r="D14" s="119">
        <v>97.2</v>
      </c>
      <c r="E14" s="119">
        <v>37.299999999999997</v>
      </c>
      <c r="F14" s="55">
        <f t="shared" si="0"/>
        <v>77.233333333333334</v>
      </c>
      <c r="G14" s="56">
        <f t="shared" si="1"/>
        <v>100</v>
      </c>
      <c r="H14" s="56">
        <f t="shared" si="2"/>
        <v>14</v>
      </c>
      <c r="I14" s="57">
        <f t="shared" si="3"/>
        <v>0.73527131782945743</v>
      </c>
      <c r="J14" s="56">
        <f t="shared" si="4"/>
        <v>0.73932554187574206</v>
      </c>
      <c r="K14" s="56">
        <f t="shared" si="5"/>
        <v>2.408453306183989</v>
      </c>
      <c r="L14" s="56">
        <f t="shared" si="6"/>
        <v>0.72889230994637622</v>
      </c>
      <c r="M14" s="57">
        <f t="shared" si="7"/>
        <v>6.2118803382177536E-3</v>
      </c>
      <c r="N14" s="49">
        <f t="shared" si="8"/>
        <v>0.29783565533471362</v>
      </c>
    </row>
    <row r="15" spans="1:14" x14ac:dyDescent="0.25">
      <c r="A15" s="38" t="s">
        <v>11</v>
      </c>
      <c r="B15" s="119">
        <v>67.3</v>
      </c>
      <c r="C15" s="119">
        <v>67.7</v>
      </c>
      <c r="D15" s="119">
        <v>67.7</v>
      </c>
      <c r="E15" s="119">
        <v>35</v>
      </c>
      <c r="F15" s="55">
        <f t="shared" si="0"/>
        <v>56.800000000000004</v>
      </c>
      <c r="G15" s="56">
        <f t="shared" si="1"/>
        <v>100</v>
      </c>
      <c r="H15" s="56">
        <f t="shared" si="2"/>
        <v>14</v>
      </c>
      <c r="I15" s="57">
        <f t="shared" si="3"/>
        <v>0.49767441860465123</v>
      </c>
      <c r="J15" s="56">
        <f t="shared" si="4"/>
        <v>0.80417578815306368</v>
      </c>
      <c r="K15" s="56">
        <f t="shared" si="5"/>
        <v>2.408453306183989</v>
      </c>
      <c r="L15" s="56">
        <f t="shared" si="6"/>
        <v>0.72889230994637622</v>
      </c>
      <c r="M15" s="57">
        <f t="shared" si="7"/>
        <v>4.4823307028044886E-2</v>
      </c>
      <c r="N15" s="49">
        <f t="shared" si="8"/>
        <v>0.22596375165868743</v>
      </c>
    </row>
    <row r="16" spans="1:14" x14ac:dyDescent="0.25">
      <c r="A16" s="38" t="s">
        <v>12</v>
      </c>
      <c r="B16" s="119">
        <v>27.17</v>
      </c>
      <c r="C16" s="119">
        <v>28.2</v>
      </c>
      <c r="D16" s="119">
        <v>28.5</v>
      </c>
      <c r="E16" s="119">
        <v>36.799999999999997</v>
      </c>
      <c r="F16" s="55">
        <f t="shared" si="0"/>
        <v>31.166666666666668</v>
      </c>
      <c r="G16" s="56">
        <f t="shared" si="1"/>
        <v>100</v>
      </c>
      <c r="H16" s="56">
        <f t="shared" si="2"/>
        <v>14</v>
      </c>
      <c r="I16" s="57">
        <f t="shared" si="3"/>
        <v>0.19961240310077522</v>
      </c>
      <c r="J16" s="56">
        <f t="shared" si="4"/>
        <v>1.10641840977562</v>
      </c>
      <c r="K16" s="56">
        <f t="shared" si="5"/>
        <v>2.408453306183989</v>
      </c>
      <c r="L16" s="56">
        <f t="shared" si="6"/>
        <v>0.72889230994637622</v>
      </c>
      <c r="M16" s="57">
        <f t="shared" si="7"/>
        <v>0.22477665334866706</v>
      </c>
      <c r="N16" s="49">
        <f t="shared" si="8"/>
        <v>0.21471095324951034</v>
      </c>
    </row>
    <row r="17" spans="1:14" x14ac:dyDescent="0.25">
      <c r="A17" s="38" t="s">
        <v>13</v>
      </c>
      <c r="B17" s="120">
        <v>100</v>
      </c>
      <c r="C17" s="119">
        <v>35</v>
      </c>
      <c r="D17" s="119">
        <v>35</v>
      </c>
      <c r="E17" s="119">
        <v>75</v>
      </c>
      <c r="F17" s="55">
        <f t="shared" si="0"/>
        <v>48.333333333333336</v>
      </c>
      <c r="G17" s="56">
        <f t="shared" si="1"/>
        <v>100</v>
      </c>
      <c r="H17" s="56">
        <f t="shared" si="2"/>
        <v>14</v>
      </c>
      <c r="I17" s="57">
        <f t="shared" si="3"/>
        <v>0.39922480620155043</v>
      </c>
      <c r="J17" s="56">
        <f t="shared" si="4"/>
        <v>0.90856029641606983</v>
      </c>
      <c r="K17" s="56">
        <f t="shared" si="5"/>
        <v>2.408453306183989</v>
      </c>
      <c r="L17" s="56">
        <f t="shared" si="6"/>
        <v>0.72889230994637622</v>
      </c>
      <c r="M17" s="57">
        <f t="shared" si="7"/>
        <v>0.10697318339266521</v>
      </c>
      <c r="N17" s="49">
        <f t="shared" si="8"/>
        <v>0.22387383251621931</v>
      </c>
    </row>
    <row r="18" spans="1:14" ht="14.25" customHeight="1" x14ac:dyDescent="0.25">
      <c r="A18" s="38" t="s">
        <v>14</v>
      </c>
      <c r="B18" s="119">
        <v>40.31</v>
      </c>
      <c r="C18" s="119">
        <v>30.1</v>
      </c>
      <c r="D18" s="119">
        <v>4.9000000000000004</v>
      </c>
      <c r="E18" s="119">
        <v>15.61</v>
      </c>
      <c r="F18" s="55">
        <f t="shared" si="0"/>
        <v>16.87</v>
      </c>
      <c r="G18" s="56">
        <f t="shared" si="1"/>
        <v>100</v>
      </c>
      <c r="H18" s="56">
        <f t="shared" si="2"/>
        <v>14</v>
      </c>
      <c r="I18" s="57">
        <f t="shared" si="3"/>
        <v>3.3372093023255826E-2</v>
      </c>
      <c r="J18" s="56">
        <f t="shared" si="4"/>
        <v>0.72889230994637622</v>
      </c>
      <c r="K18" s="56">
        <f t="shared" si="5"/>
        <v>2.408453306183989</v>
      </c>
      <c r="L18" s="56">
        <f t="shared" si="6"/>
        <v>0.72889230994637622</v>
      </c>
      <c r="M18" s="57">
        <f t="shared" si="7"/>
        <v>0</v>
      </c>
      <c r="N18" s="49">
        <f t="shared" si="8"/>
        <v>1.3348837209302331E-2</v>
      </c>
    </row>
    <row r="19" spans="1:14" ht="13.5" customHeight="1" x14ac:dyDescent="0.25">
      <c r="A19" s="38" t="s">
        <v>15</v>
      </c>
      <c r="B19" s="119">
        <v>6.8</v>
      </c>
      <c r="C19" s="119">
        <v>14.3</v>
      </c>
      <c r="D19" s="119">
        <v>9.6</v>
      </c>
      <c r="E19" s="119">
        <v>95</v>
      </c>
      <c r="F19" s="55">
        <f t="shared" si="0"/>
        <v>39.633333333333333</v>
      </c>
      <c r="G19" s="56">
        <f t="shared" si="1"/>
        <v>100</v>
      </c>
      <c r="H19" s="56">
        <f t="shared" si="2"/>
        <v>14</v>
      </c>
      <c r="I19" s="57">
        <f t="shared" si="3"/>
        <v>0.29806201550387595</v>
      </c>
      <c r="J19" s="56">
        <f t="shared" si="4"/>
        <v>2.408453306183989</v>
      </c>
      <c r="K19" s="56">
        <f t="shared" si="5"/>
        <v>2.408453306183989</v>
      </c>
      <c r="L19" s="56">
        <f t="shared" si="6"/>
        <v>0.72889230994637622</v>
      </c>
      <c r="M19" s="57">
        <f t="shared" si="7"/>
        <v>1</v>
      </c>
      <c r="N19" s="49">
        <f t="shared" si="8"/>
        <v>0.71922480620155038</v>
      </c>
    </row>
  </sheetData>
  <autoFilter ref="A2:E17" xr:uid="{00000000-0009-0000-0000-000003000000}"/>
  <mergeCells count="3">
    <mergeCell ref="A1:E1"/>
    <mergeCell ref="F1:H1"/>
    <mergeCell ref="J1:L1"/>
  </mergeCells>
  <pageMargins left="0.7" right="0.7" top="0.75" bottom="0.75" header="0.3" footer="0.3"/>
  <pageSetup paperSize="9" scale="9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1:N19"/>
  <sheetViews>
    <sheetView zoomScale="70" zoomScaleNormal="70" workbookViewId="0">
      <selection sqref="A1:XFD2"/>
    </sheetView>
  </sheetViews>
  <sheetFormatPr defaultRowHeight="15" x14ac:dyDescent="0.25"/>
  <cols>
    <col min="1" max="1" width="21.85546875" customWidth="1"/>
    <col min="2" max="2" width="16.28515625" customWidth="1"/>
    <col min="3" max="5" width="10.140625" bestFit="1" customWidth="1"/>
  </cols>
  <sheetData>
    <row r="1" spans="1:14" ht="60" customHeight="1" x14ac:dyDescent="0.25">
      <c r="A1" s="292" t="s">
        <v>37</v>
      </c>
      <c r="B1" s="293"/>
      <c r="C1" s="293"/>
      <c r="D1" s="293"/>
      <c r="E1" s="293"/>
      <c r="F1" s="303" t="s">
        <v>28</v>
      </c>
      <c r="G1" s="303"/>
      <c r="H1" s="303"/>
      <c r="I1" s="59" t="s">
        <v>29</v>
      </c>
      <c r="J1" s="300" t="s">
        <v>30</v>
      </c>
      <c r="K1" s="301"/>
      <c r="L1" s="302"/>
      <c r="M1" s="59" t="s">
        <v>31</v>
      </c>
      <c r="N1" s="50" t="s">
        <v>32</v>
      </c>
    </row>
    <row r="2" spans="1:14" ht="51.7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27">
        <v>18.600000000000001</v>
      </c>
      <c r="C3" s="27">
        <v>16.3</v>
      </c>
      <c r="D3" s="27">
        <v>7.29</v>
      </c>
      <c r="E3" s="27">
        <v>22.82</v>
      </c>
      <c r="F3" s="55">
        <f>SUM(C3:E3)/3</f>
        <v>15.469999999999999</v>
      </c>
      <c r="G3" s="55">
        <f>MAX($F$3:$F$19)</f>
        <v>19.166666666666668</v>
      </c>
      <c r="H3" s="55">
        <f>MIN($F$3:$F$19)</f>
        <v>0.3666666666666667</v>
      </c>
      <c r="I3" s="57">
        <f>(F3-H3)/(G3-H3)</f>
        <v>0.80336879432624098</v>
      </c>
      <c r="J3" s="56">
        <f>((E3/D3)*(D3/C3)*(C3/B3))^(1/3)</f>
        <v>1.0705350689311715</v>
      </c>
      <c r="K3" s="56">
        <f t="shared" ref="K3:K19" si="0">MAX($J$3:$J$19)</f>
        <v>2.2012848325964178</v>
      </c>
      <c r="L3" s="56">
        <f t="shared" ref="L3:L19" si="1">MIN($J$3:$J$19)</f>
        <v>0</v>
      </c>
      <c r="M3" s="57">
        <f>(J3-L3)/(K3-L3)</f>
        <v>0.48632282977595143</v>
      </c>
      <c r="N3" s="49">
        <f>0.6*M3+0.4*I3</f>
        <v>0.61314121559606727</v>
      </c>
    </row>
    <row r="4" spans="1:14" ht="15.75" x14ac:dyDescent="0.25">
      <c r="A4" s="12" t="s">
        <v>1</v>
      </c>
      <c r="B4" s="22">
        <v>0</v>
      </c>
      <c r="C4" s="22">
        <v>0.21</v>
      </c>
      <c r="D4" s="22">
        <v>0.31</v>
      </c>
      <c r="E4" s="22">
        <v>0.87</v>
      </c>
      <c r="F4" s="55">
        <f t="shared" ref="F4:F19" si="2">SUM(C4:E4)/3</f>
        <v>0.46333333333333337</v>
      </c>
      <c r="G4" s="55">
        <f t="shared" ref="G4:G19" si="3">MAX($F$3:$F$19)</f>
        <v>19.166666666666668</v>
      </c>
      <c r="H4" s="55">
        <f t="shared" ref="H4:H19" si="4">MIN($F$3:$F$19)</f>
        <v>0.3666666666666667</v>
      </c>
      <c r="I4" s="57">
        <f t="shared" ref="I4:I19" si="5">(F4-H4)/(G4-H4)</f>
        <v>5.1418439716312062E-3</v>
      </c>
      <c r="J4" s="56">
        <f>((E4/D4)*(D4/C4))^(1/3)</f>
        <v>1.6060780718902674</v>
      </c>
      <c r="K4" s="56">
        <f t="shared" si="0"/>
        <v>2.2012848325964178</v>
      </c>
      <c r="L4" s="56">
        <f t="shared" si="1"/>
        <v>0</v>
      </c>
      <c r="M4" s="57">
        <f t="shared" ref="M4:M19" si="6">(J4-L4)/(K4-L4)</f>
        <v>0.72960938453198565</v>
      </c>
      <c r="N4" s="49">
        <f t="shared" ref="N4:N18" si="7">0.6*M4+0.4*I4</f>
        <v>0.43982236830784388</v>
      </c>
    </row>
    <row r="5" spans="1:14" ht="15.75" x14ac:dyDescent="0.25">
      <c r="A5" s="12" t="s">
        <v>2</v>
      </c>
      <c r="B5" s="14">
        <v>3.8</v>
      </c>
      <c r="C5" s="14">
        <v>3.84</v>
      </c>
      <c r="D5" s="14">
        <v>3.84</v>
      </c>
      <c r="E5" s="14">
        <v>0.15</v>
      </c>
      <c r="F5" s="55">
        <f t="shared" si="2"/>
        <v>2.61</v>
      </c>
      <c r="G5" s="55">
        <f t="shared" si="3"/>
        <v>19.166666666666668</v>
      </c>
      <c r="H5" s="55">
        <f t="shared" si="4"/>
        <v>0.3666666666666667</v>
      </c>
      <c r="I5" s="57">
        <f t="shared" si="5"/>
        <v>0.11932624113475176</v>
      </c>
      <c r="J5" s="56">
        <f t="shared" ref="J5:J16" si="8">((E5/D5)*(D5/C5)*(C5/B5))^(1/3)</f>
        <v>0.34048858306291074</v>
      </c>
      <c r="K5" s="56">
        <f t="shared" si="0"/>
        <v>2.2012848325964178</v>
      </c>
      <c r="L5" s="56">
        <f t="shared" si="1"/>
        <v>0</v>
      </c>
      <c r="M5" s="57">
        <f t="shared" si="6"/>
        <v>0.15467720397696288</v>
      </c>
      <c r="N5" s="49">
        <f t="shared" si="7"/>
        <v>0.14053681884007843</v>
      </c>
    </row>
    <row r="6" spans="1:14" ht="15.75" x14ac:dyDescent="0.25">
      <c r="A6" s="12" t="s">
        <v>3</v>
      </c>
      <c r="B6" s="14">
        <v>0.79</v>
      </c>
      <c r="C6" s="23">
        <v>0.02</v>
      </c>
      <c r="D6" s="23">
        <v>0.25</v>
      </c>
      <c r="E6" s="23">
        <v>2.2999999999999998</v>
      </c>
      <c r="F6" s="55">
        <f t="shared" si="2"/>
        <v>0.85666666666666658</v>
      </c>
      <c r="G6" s="55">
        <f t="shared" si="3"/>
        <v>19.166666666666668</v>
      </c>
      <c r="H6" s="55">
        <f t="shared" si="4"/>
        <v>0.3666666666666667</v>
      </c>
      <c r="I6" s="57">
        <f t="shared" si="5"/>
        <v>2.6063829787234035E-2</v>
      </c>
      <c r="J6" s="56">
        <f t="shared" si="8"/>
        <v>1.4279080705582703</v>
      </c>
      <c r="K6" s="56">
        <f t="shared" si="0"/>
        <v>2.2012848325964178</v>
      </c>
      <c r="L6" s="56">
        <f t="shared" si="1"/>
        <v>0</v>
      </c>
      <c r="M6" s="57">
        <f t="shared" si="6"/>
        <v>0.64867028992066023</v>
      </c>
      <c r="N6" s="49">
        <f t="shared" si="7"/>
        <v>0.39962770586728974</v>
      </c>
    </row>
    <row r="7" spans="1:14" ht="15.75" x14ac:dyDescent="0.25">
      <c r="A7" s="12" t="s">
        <v>17</v>
      </c>
      <c r="B7" s="24">
        <v>3.3</v>
      </c>
      <c r="C7" s="24">
        <v>1.9</v>
      </c>
      <c r="D7" s="24">
        <v>1.3</v>
      </c>
      <c r="E7" s="24">
        <v>0.3</v>
      </c>
      <c r="F7" s="55">
        <f t="shared" si="2"/>
        <v>1.1666666666666667</v>
      </c>
      <c r="G7" s="55">
        <f t="shared" si="3"/>
        <v>19.166666666666668</v>
      </c>
      <c r="H7" s="55">
        <f t="shared" si="4"/>
        <v>0.3666666666666667</v>
      </c>
      <c r="I7" s="57">
        <f t="shared" si="5"/>
        <v>4.2553191489361701E-2</v>
      </c>
      <c r="J7" s="56">
        <f t="shared" si="8"/>
        <v>0.44964431302260915</v>
      </c>
      <c r="K7" s="56">
        <f t="shared" si="0"/>
        <v>2.2012848325964178</v>
      </c>
      <c r="L7" s="56">
        <f t="shared" si="1"/>
        <v>0</v>
      </c>
      <c r="M7" s="57">
        <f t="shared" si="6"/>
        <v>0.20426448516081092</v>
      </c>
      <c r="N7" s="49">
        <f t="shared" si="7"/>
        <v>0.13957996769223122</v>
      </c>
    </row>
    <row r="8" spans="1:14" ht="15.75" x14ac:dyDescent="0.25">
      <c r="A8" s="75" t="s">
        <v>4</v>
      </c>
      <c r="B8" s="76">
        <v>0</v>
      </c>
      <c r="C8" s="76">
        <v>0</v>
      </c>
      <c r="D8" s="76">
        <v>3</v>
      </c>
      <c r="E8" s="76">
        <v>2.8</v>
      </c>
      <c r="F8" s="55">
        <f t="shared" si="2"/>
        <v>1.9333333333333333</v>
      </c>
      <c r="G8" s="55">
        <f t="shared" si="3"/>
        <v>19.166666666666668</v>
      </c>
      <c r="H8" s="55">
        <f t="shared" si="4"/>
        <v>0.3666666666666667</v>
      </c>
      <c r="I8" s="57">
        <f t="shared" si="5"/>
        <v>8.3333333333333329E-2</v>
      </c>
      <c r="J8" s="56">
        <f>((E8/D8))^(1/3)</f>
        <v>0.97726480591882514</v>
      </c>
      <c r="K8" s="56">
        <f t="shared" si="0"/>
        <v>2.2012848325964178</v>
      </c>
      <c r="L8" s="56">
        <f t="shared" si="1"/>
        <v>0</v>
      </c>
      <c r="M8" s="57">
        <f t="shared" si="6"/>
        <v>0.44395200087130038</v>
      </c>
      <c r="N8" s="49">
        <f t="shared" si="7"/>
        <v>0.29970453385611356</v>
      </c>
    </row>
    <row r="9" spans="1:14" ht="15.75" x14ac:dyDescent="0.25">
      <c r="A9" s="12" t="s">
        <v>5</v>
      </c>
      <c r="B9" s="22">
        <v>13.4</v>
      </c>
      <c r="C9" s="22">
        <v>0.6</v>
      </c>
      <c r="D9" s="22">
        <v>0.8</v>
      </c>
      <c r="E9" s="22">
        <v>0</v>
      </c>
      <c r="F9" s="55">
        <f t="shared" si="2"/>
        <v>0.46666666666666662</v>
      </c>
      <c r="G9" s="55">
        <f t="shared" si="3"/>
        <v>19.166666666666668</v>
      </c>
      <c r="H9" s="55">
        <f t="shared" si="4"/>
        <v>0.3666666666666667</v>
      </c>
      <c r="I9" s="57">
        <f t="shared" si="5"/>
        <v>5.3191489361702083E-3</v>
      </c>
      <c r="J9" s="56">
        <f>((E9/D9)*(D9/C9)*(C9/B9))^(1/3)</f>
        <v>0</v>
      </c>
      <c r="K9" s="56">
        <f t="shared" si="0"/>
        <v>2.2012848325964178</v>
      </c>
      <c r="L9" s="56">
        <f t="shared" si="1"/>
        <v>0</v>
      </c>
      <c r="M9" s="57">
        <f t="shared" si="6"/>
        <v>0</v>
      </c>
      <c r="N9" s="49">
        <f t="shared" si="7"/>
        <v>2.1276595744680834E-3</v>
      </c>
    </row>
    <row r="10" spans="1:14" ht="15.75" x14ac:dyDescent="0.25">
      <c r="A10" s="12" t="s">
        <v>6</v>
      </c>
      <c r="B10" s="14">
        <v>9.6999999999999993</v>
      </c>
      <c r="C10" s="14">
        <v>10.6</v>
      </c>
      <c r="D10" s="14">
        <v>11.8</v>
      </c>
      <c r="E10" s="14">
        <v>10.6</v>
      </c>
      <c r="F10" s="55">
        <f t="shared" si="2"/>
        <v>11</v>
      </c>
      <c r="G10" s="55">
        <f t="shared" si="3"/>
        <v>19.166666666666668</v>
      </c>
      <c r="H10" s="55">
        <f t="shared" si="4"/>
        <v>0.3666666666666667</v>
      </c>
      <c r="I10" s="57">
        <f t="shared" si="5"/>
        <v>0.56560283687943258</v>
      </c>
      <c r="J10" s="56">
        <f t="shared" si="8"/>
        <v>1.0300177535365265</v>
      </c>
      <c r="K10" s="56">
        <f t="shared" si="0"/>
        <v>2.2012848325964178</v>
      </c>
      <c r="L10" s="56">
        <f t="shared" si="1"/>
        <v>0</v>
      </c>
      <c r="M10" s="57">
        <f t="shared" si="6"/>
        <v>0.46791661773348042</v>
      </c>
      <c r="N10" s="49">
        <f t="shared" si="7"/>
        <v>0.50699110539186121</v>
      </c>
    </row>
    <row r="11" spans="1:14" ht="15.75" x14ac:dyDescent="0.25">
      <c r="A11" s="12" t="s">
        <v>7</v>
      </c>
      <c r="B11" s="22">
        <v>2.4</v>
      </c>
      <c r="C11" s="22">
        <v>2.6</v>
      </c>
      <c r="D11" s="22">
        <v>11.9</v>
      </c>
      <c r="E11" s="22">
        <v>3.4</v>
      </c>
      <c r="F11" s="55">
        <f t="shared" si="2"/>
        <v>5.9666666666666659</v>
      </c>
      <c r="G11" s="55">
        <f t="shared" si="3"/>
        <v>19.166666666666668</v>
      </c>
      <c r="H11" s="55">
        <f t="shared" si="4"/>
        <v>0.3666666666666667</v>
      </c>
      <c r="I11" s="57">
        <f t="shared" si="5"/>
        <v>0.2978723404255319</v>
      </c>
      <c r="J11" s="56">
        <f t="shared" si="8"/>
        <v>1.1231106834675555</v>
      </c>
      <c r="K11" s="56">
        <f t="shared" si="0"/>
        <v>2.2012848325964178</v>
      </c>
      <c r="L11" s="56">
        <f t="shared" si="1"/>
        <v>0</v>
      </c>
      <c r="M11" s="57">
        <f t="shared" si="6"/>
        <v>0.51020688773966849</v>
      </c>
      <c r="N11" s="49">
        <f t="shared" si="7"/>
        <v>0.42527306881401383</v>
      </c>
    </row>
    <row r="12" spans="1:14" ht="15.75" x14ac:dyDescent="0.25">
      <c r="A12" s="12" t="s">
        <v>8</v>
      </c>
      <c r="B12" s="27">
        <v>0.6</v>
      </c>
      <c r="C12" s="27">
        <v>0.31</v>
      </c>
      <c r="D12" s="27">
        <v>1.4</v>
      </c>
      <c r="E12" s="27">
        <v>0.34</v>
      </c>
      <c r="F12" s="55">
        <f t="shared" si="2"/>
        <v>0.68333333333333324</v>
      </c>
      <c r="G12" s="55">
        <f t="shared" si="3"/>
        <v>19.166666666666668</v>
      </c>
      <c r="H12" s="55">
        <f t="shared" si="4"/>
        <v>0.3666666666666667</v>
      </c>
      <c r="I12" s="57">
        <f t="shared" si="5"/>
        <v>1.6843971631205667E-2</v>
      </c>
      <c r="J12" s="56">
        <f t="shared" si="8"/>
        <v>0.82751502687080147</v>
      </c>
      <c r="K12" s="56">
        <f t="shared" si="0"/>
        <v>2.2012848325964178</v>
      </c>
      <c r="L12" s="56">
        <f t="shared" si="1"/>
        <v>0</v>
      </c>
      <c r="M12" s="57">
        <f t="shared" si="6"/>
        <v>0.3759236490512437</v>
      </c>
      <c r="N12" s="49">
        <f t="shared" si="7"/>
        <v>0.23229177808322848</v>
      </c>
    </row>
    <row r="13" spans="1:14" ht="15.75" x14ac:dyDescent="0.25">
      <c r="A13" s="12" t="s">
        <v>9</v>
      </c>
      <c r="B13" s="22">
        <v>0.9</v>
      </c>
      <c r="C13" s="26">
        <v>1.4</v>
      </c>
      <c r="D13" s="26">
        <v>2.2000000000000002</v>
      </c>
      <c r="E13" s="26">
        <v>1.6</v>
      </c>
      <c r="F13" s="55">
        <f t="shared" si="2"/>
        <v>1.7333333333333334</v>
      </c>
      <c r="G13" s="55">
        <f t="shared" si="3"/>
        <v>19.166666666666668</v>
      </c>
      <c r="H13" s="55">
        <f t="shared" si="4"/>
        <v>0.3666666666666667</v>
      </c>
      <c r="I13" s="57">
        <f t="shared" si="5"/>
        <v>7.2695035460992902E-2</v>
      </c>
      <c r="J13" s="56">
        <f t="shared" si="8"/>
        <v>1.2114137285547597</v>
      </c>
      <c r="K13" s="56">
        <f t="shared" si="0"/>
        <v>2.2012848325964178</v>
      </c>
      <c r="L13" s="56">
        <f t="shared" si="1"/>
        <v>0</v>
      </c>
      <c r="M13" s="57">
        <f t="shared" si="6"/>
        <v>0.55032120814910446</v>
      </c>
      <c r="N13" s="49">
        <f t="shared" si="7"/>
        <v>0.35927073907385981</v>
      </c>
    </row>
    <row r="14" spans="1:14" ht="15.75" x14ac:dyDescent="0.25">
      <c r="A14" s="12" t="s">
        <v>10</v>
      </c>
      <c r="B14" s="22">
        <v>0</v>
      </c>
      <c r="C14" s="22">
        <v>0.88</v>
      </c>
      <c r="D14" s="22">
        <v>1.47</v>
      </c>
      <c r="E14" s="22">
        <v>2.83</v>
      </c>
      <c r="F14" s="55">
        <f t="shared" si="2"/>
        <v>1.7266666666666666</v>
      </c>
      <c r="G14" s="55">
        <f t="shared" si="3"/>
        <v>19.166666666666668</v>
      </c>
      <c r="H14" s="55">
        <f t="shared" si="4"/>
        <v>0.3666666666666667</v>
      </c>
      <c r="I14" s="57">
        <f t="shared" si="5"/>
        <v>7.2340425531914887E-2</v>
      </c>
      <c r="J14" s="56">
        <f>((E14/D14)*(D14/C14))^(1/3)</f>
        <v>1.4760506299463907</v>
      </c>
      <c r="K14" s="56">
        <f t="shared" si="0"/>
        <v>2.2012848325964178</v>
      </c>
      <c r="L14" s="56">
        <f t="shared" si="1"/>
        <v>0</v>
      </c>
      <c r="M14" s="57">
        <f t="shared" si="6"/>
        <v>0.67054049893460965</v>
      </c>
      <c r="N14" s="49">
        <f t="shared" si="7"/>
        <v>0.43126046957353176</v>
      </c>
    </row>
    <row r="15" spans="1:14" ht="15.75" x14ac:dyDescent="0.25">
      <c r="A15" s="12" t="s">
        <v>11</v>
      </c>
      <c r="B15" s="14">
        <v>5</v>
      </c>
      <c r="C15" s="14">
        <v>0.3</v>
      </c>
      <c r="D15" s="14">
        <v>0.4</v>
      </c>
      <c r="E15" s="14">
        <v>0.4</v>
      </c>
      <c r="F15" s="55">
        <f t="shared" si="2"/>
        <v>0.3666666666666667</v>
      </c>
      <c r="G15" s="55">
        <f t="shared" si="3"/>
        <v>19.166666666666668</v>
      </c>
      <c r="H15" s="55">
        <f t="shared" si="4"/>
        <v>0.3666666666666667</v>
      </c>
      <c r="I15" s="57">
        <f t="shared" si="5"/>
        <v>0</v>
      </c>
      <c r="J15" s="56">
        <f t="shared" si="8"/>
        <v>0.43088693800637673</v>
      </c>
      <c r="K15" s="56">
        <f t="shared" si="0"/>
        <v>2.2012848325964178</v>
      </c>
      <c r="L15" s="56">
        <f t="shared" si="1"/>
        <v>0</v>
      </c>
      <c r="M15" s="57">
        <f t="shared" si="6"/>
        <v>0.19574338205844316</v>
      </c>
      <c r="N15" s="49">
        <f t="shared" si="7"/>
        <v>0.11744602923506589</v>
      </c>
    </row>
    <row r="16" spans="1:14" ht="15.75" x14ac:dyDescent="0.25">
      <c r="A16" s="12" t="s">
        <v>12</v>
      </c>
      <c r="B16" s="28">
        <v>1.37</v>
      </c>
      <c r="C16" s="28">
        <v>0.69</v>
      </c>
      <c r="D16" s="28">
        <v>1.26</v>
      </c>
      <c r="E16" s="28">
        <v>0.65</v>
      </c>
      <c r="F16" s="55">
        <f t="shared" si="2"/>
        <v>0.8666666666666667</v>
      </c>
      <c r="G16" s="55">
        <f t="shared" si="3"/>
        <v>19.166666666666668</v>
      </c>
      <c r="H16" s="55">
        <f t="shared" si="4"/>
        <v>0.3666666666666667</v>
      </c>
      <c r="I16" s="57">
        <f t="shared" si="5"/>
        <v>2.6595744680851064E-2</v>
      </c>
      <c r="J16" s="56">
        <f t="shared" si="8"/>
        <v>0.77994551161366654</v>
      </c>
      <c r="K16" s="56">
        <f t="shared" si="0"/>
        <v>2.2012848325964178</v>
      </c>
      <c r="L16" s="56">
        <f t="shared" si="1"/>
        <v>0</v>
      </c>
      <c r="M16" s="57">
        <f t="shared" si="6"/>
        <v>0.35431376261004804</v>
      </c>
      <c r="N16" s="49">
        <f t="shared" si="7"/>
        <v>0.22322655543836922</v>
      </c>
    </row>
    <row r="17" spans="1:14" ht="15.75" x14ac:dyDescent="0.25">
      <c r="A17" s="12" t="s">
        <v>13</v>
      </c>
      <c r="B17" s="22">
        <v>0</v>
      </c>
      <c r="C17" s="22">
        <v>15</v>
      </c>
      <c r="D17" s="22">
        <v>16</v>
      </c>
      <c r="E17" s="22">
        <v>26.5</v>
      </c>
      <c r="F17" s="55">
        <f t="shared" si="2"/>
        <v>19.166666666666668</v>
      </c>
      <c r="G17" s="55">
        <f t="shared" si="3"/>
        <v>19.166666666666668</v>
      </c>
      <c r="H17" s="55">
        <f t="shared" si="4"/>
        <v>0.3666666666666667</v>
      </c>
      <c r="I17" s="57">
        <f t="shared" si="5"/>
        <v>1</v>
      </c>
      <c r="J17" s="56">
        <f>((E17/D17)*(D17/C17))^(1/3)</f>
        <v>1.2088846737485988</v>
      </c>
      <c r="K17" s="56">
        <f t="shared" si="0"/>
        <v>2.2012848325964178</v>
      </c>
      <c r="L17" s="56">
        <f t="shared" si="1"/>
        <v>0</v>
      </c>
      <c r="M17" s="57">
        <f t="shared" si="6"/>
        <v>0.54917230875693535</v>
      </c>
      <c r="N17" s="49">
        <f t="shared" si="7"/>
        <v>0.72950338525416125</v>
      </c>
    </row>
    <row r="18" spans="1:14" ht="15.75" x14ac:dyDescent="0.25">
      <c r="A18" s="12" t="s">
        <v>14</v>
      </c>
      <c r="B18" s="14">
        <v>5.7</v>
      </c>
      <c r="C18" s="14">
        <v>0</v>
      </c>
      <c r="D18" s="14">
        <v>0.98</v>
      </c>
      <c r="E18" s="14">
        <v>2.11</v>
      </c>
      <c r="F18" s="55">
        <f t="shared" si="2"/>
        <v>1.03</v>
      </c>
      <c r="G18" s="55">
        <f t="shared" si="3"/>
        <v>19.166666666666668</v>
      </c>
      <c r="H18" s="55">
        <f t="shared" si="4"/>
        <v>0.3666666666666667</v>
      </c>
      <c r="I18" s="57">
        <f t="shared" si="5"/>
        <v>3.5283687943262407E-2</v>
      </c>
      <c r="J18" s="56">
        <f>((E18/D18)*(D18/B18))^(1/3)</f>
        <v>0.71801888423451166</v>
      </c>
      <c r="K18" s="56">
        <f t="shared" si="0"/>
        <v>2.2012848325964178</v>
      </c>
      <c r="L18" s="56">
        <f t="shared" si="1"/>
        <v>0</v>
      </c>
      <c r="M18" s="57">
        <f t="shared" si="6"/>
        <v>0.32618172514622179</v>
      </c>
      <c r="N18" s="49">
        <f t="shared" si="7"/>
        <v>0.20982251026503804</v>
      </c>
    </row>
    <row r="19" spans="1:14" ht="15" customHeight="1" x14ac:dyDescent="0.25">
      <c r="A19" s="12" t="s">
        <v>15</v>
      </c>
      <c r="B19" s="22">
        <v>0.6</v>
      </c>
      <c r="C19" s="22">
        <v>0</v>
      </c>
      <c r="D19" s="22">
        <v>1.1000000000000001</v>
      </c>
      <c r="E19" s="22">
        <v>6.4</v>
      </c>
      <c r="F19" s="55">
        <f t="shared" si="2"/>
        <v>2.5</v>
      </c>
      <c r="G19" s="55">
        <f t="shared" si="3"/>
        <v>19.166666666666668</v>
      </c>
      <c r="H19" s="55">
        <f t="shared" si="4"/>
        <v>0.3666666666666667</v>
      </c>
      <c r="I19" s="57">
        <f t="shared" si="5"/>
        <v>0.11347517730496454</v>
      </c>
      <c r="J19" s="56">
        <f>((E19/D19)*(D19/B19))^(1/3)</f>
        <v>2.2012848325964178</v>
      </c>
      <c r="K19" s="56">
        <f t="shared" si="0"/>
        <v>2.2012848325964178</v>
      </c>
      <c r="L19" s="56">
        <f t="shared" si="1"/>
        <v>0</v>
      </c>
      <c r="M19" s="57">
        <f t="shared" si="6"/>
        <v>1</v>
      </c>
      <c r="N19" s="49">
        <f>0.6*M19+0.4*I19</f>
        <v>0.64539007092198575</v>
      </c>
    </row>
  </sheetData>
  <autoFilter ref="A2:E18" xr:uid="{00000000-0009-0000-0000-00002D000000}"/>
  <sortState xmlns:xlrd2="http://schemas.microsoft.com/office/spreadsheetml/2017/richdata2" ref="A4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0"/>
  </sheetPr>
  <dimension ref="A1:N19"/>
  <sheetViews>
    <sheetView zoomScale="90" zoomScaleNormal="90" workbookViewId="0">
      <selection activeCell="Q12" sqref="Q12"/>
    </sheetView>
  </sheetViews>
  <sheetFormatPr defaultRowHeight="15" x14ac:dyDescent="0.25"/>
  <cols>
    <col min="1" max="1" width="25.7109375" customWidth="1"/>
    <col min="2" max="2" width="16.28515625" customWidth="1"/>
    <col min="3" max="5" width="10.140625" bestFit="1" customWidth="1"/>
  </cols>
  <sheetData>
    <row r="1" spans="1:14" ht="65.25" customHeight="1" x14ac:dyDescent="0.25">
      <c r="A1" s="311" t="s">
        <v>36</v>
      </c>
      <c r="B1" s="311"/>
      <c r="C1" s="311"/>
      <c r="D1" s="311"/>
      <c r="E1" s="311"/>
      <c r="F1" s="303" t="s">
        <v>28</v>
      </c>
      <c r="G1" s="303"/>
      <c r="H1" s="303"/>
      <c r="I1" s="59" t="s">
        <v>29</v>
      </c>
      <c r="J1" s="300" t="s">
        <v>30</v>
      </c>
      <c r="K1" s="301"/>
      <c r="L1" s="302"/>
      <c r="M1" s="59" t="s">
        <v>31</v>
      </c>
      <c r="N1" s="50" t="s">
        <v>32</v>
      </c>
    </row>
    <row r="2" spans="1:14" ht="47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27">
        <v>14.6</v>
      </c>
      <c r="C3" s="27">
        <v>20.83</v>
      </c>
      <c r="D3" s="27">
        <v>10.5</v>
      </c>
      <c r="E3" s="27">
        <v>11.4</v>
      </c>
      <c r="F3" s="55">
        <f>SUM(C3:E3)/3</f>
        <v>14.243333333333332</v>
      </c>
      <c r="G3" s="55">
        <f t="shared" ref="G3:G19" si="0">MAX($F$3:$F$19)</f>
        <v>61.733333333333327</v>
      </c>
      <c r="H3" s="55">
        <f t="shared" ref="H3:H19" si="1">MIN($F$3:$F$19)</f>
        <v>8.2000000000000011</v>
      </c>
      <c r="I3" s="57">
        <f>(F3-H3)/(G3-H3)</f>
        <v>0.11288916562889163</v>
      </c>
      <c r="J3" s="56">
        <f>((E3/D3)*(D3/C3)*(C3/B3))^(1/3)</f>
        <v>0.92083962330913716</v>
      </c>
      <c r="K3" s="56">
        <f t="shared" ref="K3:K19" si="2">MAX($J$3:$J$19)</f>
        <v>1.3035511905199084</v>
      </c>
      <c r="L3" s="56">
        <f t="shared" ref="L3:L19" si="3">MIN($J$3:$J$19)</f>
        <v>0.65638784140217632</v>
      </c>
      <c r="M3" s="57">
        <f>(J3-L3)/(K3-L3)</f>
        <v>0.40863219814206708</v>
      </c>
      <c r="N3" s="49">
        <f>0.6*M3+0.4*I3</f>
        <v>0.2903349851367969</v>
      </c>
    </row>
    <row r="4" spans="1:14" ht="15.75" x14ac:dyDescent="0.25">
      <c r="A4" s="12" t="s">
        <v>1</v>
      </c>
      <c r="B4" s="14">
        <v>13.46</v>
      </c>
      <c r="C4" s="14">
        <v>14.09</v>
      </c>
      <c r="D4" s="14">
        <v>11.8</v>
      </c>
      <c r="E4" s="14">
        <v>13.2</v>
      </c>
      <c r="F4" s="55">
        <f t="shared" ref="F4:F19" si="4">SUM(C4:E4)/3</f>
        <v>13.030000000000001</v>
      </c>
      <c r="G4" s="55">
        <f t="shared" si="0"/>
        <v>61.733333333333327</v>
      </c>
      <c r="H4" s="55">
        <f t="shared" si="1"/>
        <v>8.2000000000000011</v>
      </c>
      <c r="I4" s="57">
        <f t="shared" ref="I4:I19" si="5">(F4-H4)/(G4-H4)</f>
        <v>9.0224159402241613E-2</v>
      </c>
      <c r="J4" s="56">
        <f t="shared" ref="J4:J19" si="6">((E4/D4)*(D4/C4)*(C4/B4))^(1/3)</f>
        <v>0.99351925963010679</v>
      </c>
      <c r="K4" s="56">
        <f t="shared" si="2"/>
        <v>1.3035511905199084</v>
      </c>
      <c r="L4" s="56">
        <f t="shared" si="3"/>
        <v>0.65638784140217632</v>
      </c>
      <c r="M4" s="57">
        <f t="shared" ref="M4:M19" si="7">(J4-L4)/(K4-L4)</f>
        <v>0.52093713076850934</v>
      </c>
      <c r="N4" s="49">
        <f t="shared" ref="N4:N19" si="8">0.6*M4+0.4*I4</f>
        <v>0.34865194222200224</v>
      </c>
    </row>
    <row r="5" spans="1:14" ht="15.75" x14ac:dyDescent="0.25">
      <c r="A5" s="12" t="s">
        <v>2</v>
      </c>
      <c r="B5" s="14">
        <v>14.8</v>
      </c>
      <c r="C5" s="31">
        <v>14.6</v>
      </c>
      <c r="D5" s="31">
        <v>13.5</v>
      </c>
      <c r="E5" s="31">
        <v>13.6</v>
      </c>
      <c r="F5" s="55">
        <f t="shared" si="4"/>
        <v>13.9</v>
      </c>
      <c r="G5" s="55">
        <f t="shared" si="0"/>
        <v>61.733333333333327</v>
      </c>
      <c r="H5" s="55">
        <f t="shared" si="1"/>
        <v>8.2000000000000011</v>
      </c>
      <c r="I5" s="57">
        <f t="shared" si="5"/>
        <v>0.10647571606475717</v>
      </c>
      <c r="J5" s="56">
        <f t="shared" si="6"/>
        <v>0.97220771770561276</v>
      </c>
      <c r="K5" s="56">
        <f t="shared" si="2"/>
        <v>1.3035511905199084</v>
      </c>
      <c r="L5" s="56">
        <f t="shared" si="3"/>
        <v>0.65638784140217632</v>
      </c>
      <c r="M5" s="57">
        <f t="shared" si="7"/>
        <v>0.48800643104092473</v>
      </c>
      <c r="N5" s="49">
        <f t="shared" si="8"/>
        <v>0.33539414505045773</v>
      </c>
    </row>
    <row r="6" spans="1:14" ht="15.75" x14ac:dyDescent="0.25">
      <c r="A6" s="12" t="s">
        <v>3</v>
      </c>
      <c r="B6" s="14">
        <v>31.35</v>
      </c>
      <c r="C6" s="23">
        <v>39.9</v>
      </c>
      <c r="D6" s="23">
        <v>17.3</v>
      </c>
      <c r="E6" s="23">
        <v>12</v>
      </c>
      <c r="F6" s="55">
        <f t="shared" si="4"/>
        <v>23.066666666666666</v>
      </c>
      <c r="G6" s="55">
        <f t="shared" si="0"/>
        <v>61.733333333333327</v>
      </c>
      <c r="H6" s="55">
        <f t="shared" si="1"/>
        <v>8.2000000000000011</v>
      </c>
      <c r="I6" s="57">
        <f t="shared" si="5"/>
        <v>0.27770859277708593</v>
      </c>
      <c r="J6" s="56">
        <f t="shared" si="6"/>
        <v>0.72607458222449084</v>
      </c>
      <c r="K6" s="56">
        <f t="shared" si="2"/>
        <v>1.3035511905199084</v>
      </c>
      <c r="L6" s="56">
        <f t="shared" si="3"/>
        <v>0.65638784140217632</v>
      </c>
      <c r="M6" s="57">
        <f>(J6-L6)/(K6-L6)</f>
        <v>0.10768029573571709</v>
      </c>
      <c r="N6" s="49">
        <f t="shared" si="8"/>
        <v>0.17569161455226462</v>
      </c>
    </row>
    <row r="7" spans="1:14" ht="15.75" x14ac:dyDescent="0.25">
      <c r="A7" s="12" t="s">
        <v>17</v>
      </c>
      <c r="B7" s="30">
        <v>51.9</v>
      </c>
      <c r="C7" s="30">
        <v>51.5</v>
      </c>
      <c r="D7" s="30">
        <v>41.7</v>
      </c>
      <c r="E7" s="30">
        <v>28.5</v>
      </c>
      <c r="F7" s="55">
        <f t="shared" si="4"/>
        <v>40.56666666666667</v>
      </c>
      <c r="G7" s="55">
        <f t="shared" si="0"/>
        <v>61.733333333333327</v>
      </c>
      <c r="H7" s="55">
        <f t="shared" si="1"/>
        <v>8.2000000000000011</v>
      </c>
      <c r="I7" s="57">
        <f t="shared" si="5"/>
        <v>0.6046077210460773</v>
      </c>
      <c r="J7" s="56">
        <f t="shared" si="6"/>
        <v>0.81889050224016835</v>
      </c>
      <c r="K7" s="56">
        <f t="shared" si="2"/>
        <v>1.3035511905199084</v>
      </c>
      <c r="L7" s="56">
        <f t="shared" si="3"/>
        <v>0.65638784140217632</v>
      </c>
      <c r="M7" s="57">
        <f t="shared" si="7"/>
        <v>0.25109991327464609</v>
      </c>
      <c r="N7" s="49">
        <f t="shared" si="8"/>
        <v>0.3925030363832186</v>
      </c>
    </row>
    <row r="8" spans="1:14" ht="15.75" x14ac:dyDescent="0.25">
      <c r="A8" s="12" t="s">
        <v>4</v>
      </c>
      <c r="B8" s="14">
        <v>29.7</v>
      </c>
      <c r="C8" s="14">
        <v>27.7</v>
      </c>
      <c r="D8" s="14">
        <v>28</v>
      </c>
      <c r="E8" s="14">
        <v>26.9</v>
      </c>
      <c r="F8" s="55">
        <f t="shared" si="4"/>
        <v>27.533333333333331</v>
      </c>
      <c r="G8" s="55">
        <f t="shared" si="0"/>
        <v>61.733333333333327</v>
      </c>
      <c r="H8" s="55">
        <f t="shared" si="1"/>
        <v>8.2000000000000011</v>
      </c>
      <c r="I8" s="57">
        <f t="shared" si="5"/>
        <v>0.36114570361145698</v>
      </c>
      <c r="J8" s="56">
        <f t="shared" si="6"/>
        <v>0.96753186450309647</v>
      </c>
      <c r="K8" s="56">
        <f t="shared" si="2"/>
        <v>1.3035511905199084</v>
      </c>
      <c r="L8" s="56">
        <f t="shared" si="3"/>
        <v>0.65638784140217632</v>
      </c>
      <c r="M8" s="57">
        <f t="shared" si="7"/>
        <v>0.48078127960289785</v>
      </c>
      <c r="N8" s="49">
        <f>0.6*M8+0.4*I8</f>
        <v>0.43292704920632152</v>
      </c>
    </row>
    <row r="9" spans="1:14" ht="15.75" x14ac:dyDescent="0.25">
      <c r="A9" s="12" t="s">
        <v>5</v>
      </c>
      <c r="B9" s="14">
        <v>21.39</v>
      </c>
      <c r="C9" s="14">
        <v>19.88</v>
      </c>
      <c r="D9" s="14">
        <v>16.100000000000001</v>
      </c>
      <c r="E9" s="14">
        <v>18.600000000000001</v>
      </c>
      <c r="F9" s="55">
        <f t="shared" si="4"/>
        <v>18.193333333333335</v>
      </c>
      <c r="G9" s="55">
        <f t="shared" si="0"/>
        <v>61.733333333333327</v>
      </c>
      <c r="H9" s="55">
        <f t="shared" si="1"/>
        <v>8.2000000000000011</v>
      </c>
      <c r="I9" s="57">
        <f t="shared" si="5"/>
        <v>0.18667496886674972</v>
      </c>
      <c r="J9" s="56">
        <f t="shared" si="6"/>
        <v>0.9544812172391357</v>
      </c>
      <c r="K9" s="56">
        <f t="shared" si="2"/>
        <v>1.3035511905199084</v>
      </c>
      <c r="L9" s="56">
        <f t="shared" si="3"/>
        <v>0.65638784140217632</v>
      </c>
      <c r="M9" s="57">
        <f t="shared" si="7"/>
        <v>0.46061535506197243</v>
      </c>
      <c r="N9" s="49">
        <f t="shared" si="8"/>
        <v>0.35103920058388333</v>
      </c>
    </row>
    <row r="10" spans="1:14" ht="15.75" x14ac:dyDescent="0.25">
      <c r="A10" s="12" t="s">
        <v>6</v>
      </c>
      <c r="B10" s="14">
        <v>24.3</v>
      </c>
      <c r="C10" s="14">
        <v>24.9</v>
      </c>
      <c r="D10" s="14">
        <v>13.3</v>
      </c>
      <c r="E10" s="14">
        <v>18.82</v>
      </c>
      <c r="F10" s="55">
        <f t="shared" si="4"/>
        <v>19.006666666666668</v>
      </c>
      <c r="G10" s="55">
        <f t="shared" si="0"/>
        <v>61.733333333333327</v>
      </c>
      <c r="H10" s="55">
        <f t="shared" si="1"/>
        <v>8.2000000000000011</v>
      </c>
      <c r="I10" s="57">
        <f t="shared" si="5"/>
        <v>0.20186799501868</v>
      </c>
      <c r="J10" s="56">
        <f t="shared" si="6"/>
        <v>0.91834200305327673</v>
      </c>
      <c r="K10" s="56">
        <f t="shared" si="2"/>
        <v>1.3035511905199084</v>
      </c>
      <c r="L10" s="56">
        <f t="shared" si="3"/>
        <v>0.65638784140217632</v>
      </c>
      <c r="M10" s="57">
        <f t="shared" si="7"/>
        <v>0.40477286300007337</v>
      </c>
      <c r="N10" s="49">
        <f t="shared" si="8"/>
        <v>0.323610915807516</v>
      </c>
    </row>
    <row r="11" spans="1:14" ht="15.75" x14ac:dyDescent="0.25">
      <c r="A11" s="12" t="s">
        <v>7</v>
      </c>
      <c r="B11" s="22">
        <v>66.900000000000006</v>
      </c>
      <c r="C11" s="22">
        <v>63.2</v>
      </c>
      <c r="D11" s="22">
        <v>45.6</v>
      </c>
      <c r="E11" s="22">
        <v>30.5</v>
      </c>
      <c r="F11" s="55">
        <f t="shared" si="4"/>
        <v>46.433333333333337</v>
      </c>
      <c r="G11" s="55">
        <f t="shared" si="0"/>
        <v>61.733333333333327</v>
      </c>
      <c r="H11" s="55">
        <f t="shared" si="1"/>
        <v>8.2000000000000011</v>
      </c>
      <c r="I11" s="57">
        <f t="shared" si="5"/>
        <v>0.71419676214196781</v>
      </c>
      <c r="J11" s="56">
        <f t="shared" si="6"/>
        <v>0.76964639682970593</v>
      </c>
      <c r="K11" s="56">
        <f t="shared" si="2"/>
        <v>1.3035511905199084</v>
      </c>
      <c r="L11" s="56">
        <f t="shared" si="3"/>
        <v>0.65638784140217632</v>
      </c>
      <c r="M11" s="57">
        <f t="shared" si="7"/>
        <v>0.17500767863621025</v>
      </c>
      <c r="N11" s="49">
        <f t="shared" si="8"/>
        <v>0.39068331203851331</v>
      </c>
    </row>
    <row r="12" spans="1:14" ht="15.75" x14ac:dyDescent="0.25">
      <c r="A12" s="12" t="s">
        <v>8</v>
      </c>
      <c r="B12" s="27">
        <v>26.9</v>
      </c>
      <c r="C12" s="27">
        <v>26.6</v>
      </c>
      <c r="D12" s="27">
        <v>27.9</v>
      </c>
      <c r="E12" s="27">
        <v>25</v>
      </c>
      <c r="F12" s="55">
        <f t="shared" si="4"/>
        <v>26.5</v>
      </c>
      <c r="G12" s="55">
        <f t="shared" si="0"/>
        <v>61.733333333333327</v>
      </c>
      <c r="H12" s="55">
        <f t="shared" si="1"/>
        <v>8.2000000000000011</v>
      </c>
      <c r="I12" s="57">
        <f t="shared" si="5"/>
        <v>0.34184308841843086</v>
      </c>
      <c r="J12" s="56">
        <f t="shared" si="6"/>
        <v>0.97587885858011725</v>
      </c>
      <c r="K12" s="56">
        <f t="shared" si="2"/>
        <v>1.3035511905199084</v>
      </c>
      <c r="L12" s="56">
        <f t="shared" si="3"/>
        <v>0.65638784140217632</v>
      </c>
      <c r="M12" s="57">
        <f t="shared" si="7"/>
        <v>0.49367909603270665</v>
      </c>
      <c r="N12" s="49">
        <f t="shared" si="8"/>
        <v>0.43294469298699634</v>
      </c>
    </row>
    <row r="13" spans="1:14" ht="15.75" x14ac:dyDescent="0.25">
      <c r="A13" s="12" t="s">
        <v>9</v>
      </c>
      <c r="B13" s="22">
        <v>14.6</v>
      </c>
      <c r="C13" s="26">
        <v>13.24</v>
      </c>
      <c r="D13" s="26">
        <v>13.15</v>
      </c>
      <c r="E13" s="26">
        <v>13</v>
      </c>
      <c r="F13" s="55">
        <f t="shared" si="4"/>
        <v>13.13</v>
      </c>
      <c r="G13" s="55">
        <f t="shared" si="0"/>
        <v>61.733333333333327</v>
      </c>
      <c r="H13" s="55">
        <f t="shared" si="1"/>
        <v>8.2000000000000011</v>
      </c>
      <c r="I13" s="57">
        <f t="shared" si="5"/>
        <v>9.2092154420921557E-2</v>
      </c>
      <c r="J13" s="56">
        <f t="shared" si="6"/>
        <v>0.96204820179957817</v>
      </c>
      <c r="K13" s="56">
        <f t="shared" si="2"/>
        <v>1.3035511905199084</v>
      </c>
      <c r="L13" s="56">
        <f t="shared" si="3"/>
        <v>0.65638784140217632</v>
      </c>
      <c r="M13" s="57">
        <f t="shared" si="7"/>
        <v>0.47230789693839115</v>
      </c>
      <c r="N13" s="49">
        <f t="shared" si="8"/>
        <v>0.32022159993140331</v>
      </c>
    </row>
    <row r="14" spans="1:14" ht="15.75" x14ac:dyDescent="0.25">
      <c r="A14" s="12" t="s">
        <v>10</v>
      </c>
      <c r="B14" s="14">
        <v>17.899999999999999</v>
      </c>
      <c r="C14" s="14">
        <v>12.9</v>
      </c>
      <c r="D14" s="14">
        <v>11.9</v>
      </c>
      <c r="E14" s="14">
        <v>10.6</v>
      </c>
      <c r="F14" s="55">
        <f t="shared" si="4"/>
        <v>11.799999999999999</v>
      </c>
      <c r="G14" s="55">
        <f t="shared" si="0"/>
        <v>61.733333333333327</v>
      </c>
      <c r="H14" s="55">
        <f t="shared" si="1"/>
        <v>8.2000000000000011</v>
      </c>
      <c r="I14" s="57">
        <f t="shared" si="5"/>
        <v>6.7247820672478184E-2</v>
      </c>
      <c r="J14" s="56">
        <f t="shared" si="6"/>
        <v>0.83975180259263438</v>
      </c>
      <c r="K14" s="56">
        <f t="shared" si="2"/>
        <v>1.3035511905199084</v>
      </c>
      <c r="L14" s="56">
        <f t="shared" si="3"/>
        <v>0.65638784140217632</v>
      </c>
      <c r="M14" s="57">
        <f t="shared" si="7"/>
        <v>0.28333489750375285</v>
      </c>
      <c r="N14" s="49">
        <f t="shared" si="8"/>
        <v>0.19690006677124297</v>
      </c>
    </row>
    <row r="15" spans="1:14" ht="15.75" x14ac:dyDescent="0.25">
      <c r="A15" s="12" t="s">
        <v>11</v>
      </c>
      <c r="B15" s="14">
        <v>27.9</v>
      </c>
      <c r="C15" s="14">
        <v>61.6</v>
      </c>
      <c r="D15" s="14">
        <v>61.8</v>
      </c>
      <c r="E15" s="14">
        <v>61.8</v>
      </c>
      <c r="F15" s="55">
        <f t="shared" si="4"/>
        <v>61.733333333333327</v>
      </c>
      <c r="G15" s="55">
        <f t="shared" si="0"/>
        <v>61.733333333333327</v>
      </c>
      <c r="H15" s="55">
        <f t="shared" si="1"/>
        <v>8.2000000000000011</v>
      </c>
      <c r="I15" s="57">
        <f t="shared" si="5"/>
        <v>1</v>
      </c>
      <c r="J15" s="56">
        <f t="shared" si="6"/>
        <v>1.3035511905199084</v>
      </c>
      <c r="K15" s="56">
        <f t="shared" si="2"/>
        <v>1.3035511905199084</v>
      </c>
      <c r="L15" s="56">
        <f t="shared" si="3"/>
        <v>0.65638784140217632</v>
      </c>
      <c r="M15" s="57">
        <f t="shared" si="7"/>
        <v>1</v>
      </c>
      <c r="N15" s="49">
        <f t="shared" si="8"/>
        <v>1</v>
      </c>
    </row>
    <row r="16" spans="1:14" ht="15.75" x14ac:dyDescent="0.25">
      <c r="A16" s="12" t="s">
        <v>12</v>
      </c>
      <c r="B16" s="28">
        <v>30.3</v>
      </c>
      <c r="C16" s="28">
        <v>49</v>
      </c>
      <c r="D16" s="28">
        <v>27.4</v>
      </c>
      <c r="E16" s="28">
        <v>15.8</v>
      </c>
      <c r="F16" s="55">
        <f t="shared" si="4"/>
        <v>30.733333333333334</v>
      </c>
      <c r="G16" s="55">
        <f t="shared" si="0"/>
        <v>61.733333333333327</v>
      </c>
      <c r="H16" s="55">
        <f t="shared" si="1"/>
        <v>8.2000000000000011</v>
      </c>
      <c r="I16" s="57">
        <f t="shared" si="5"/>
        <v>0.42092154420921546</v>
      </c>
      <c r="J16" s="56">
        <f t="shared" si="6"/>
        <v>0.80489300442045486</v>
      </c>
      <c r="K16" s="56">
        <f t="shared" si="2"/>
        <v>1.3035511905199084</v>
      </c>
      <c r="L16" s="56">
        <f t="shared" si="3"/>
        <v>0.65638784140217632</v>
      </c>
      <c r="M16" s="57">
        <f t="shared" si="7"/>
        <v>0.22947091058344599</v>
      </c>
      <c r="N16" s="49">
        <f t="shared" si="8"/>
        <v>0.30605116403375376</v>
      </c>
    </row>
    <row r="17" spans="1:14" ht="15.75" x14ac:dyDescent="0.25">
      <c r="A17" s="12" t="s">
        <v>13</v>
      </c>
      <c r="B17" s="22">
        <v>8</v>
      </c>
      <c r="C17" s="14">
        <v>7.5</v>
      </c>
      <c r="D17" s="14">
        <v>7.4</v>
      </c>
      <c r="E17" s="14">
        <v>9.6999999999999993</v>
      </c>
      <c r="F17" s="55">
        <f t="shared" si="4"/>
        <v>8.2000000000000011</v>
      </c>
      <c r="G17" s="55">
        <f t="shared" si="0"/>
        <v>61.733333333333327</v>
      </c>
      <c r="H17" s="55">
        <f t="shared" si="1"/>
        <v>8.2000000000000011</v>
      </c>
      <c r="I17" s="57">
        <f t="shared" si="5"/>
        <v>0</v>
      </c>
      <c r="J17" s="56">
        <f t="shared" si="6"/>
        <v>1.0663356177529435</v>
      </c>
      <c r="K17" s="56">
        <f t="shared" si="2"/>
        <v>1.3035511905199084</v>
      </c>
      <c r="L17" s="56">
        <f t="shared" si="3"/>
        <v>0.65638784140217632</v>
      </c>
      <c r="M17" s="57">
        <f t="shared" si="7"/>
        <v>0.633453326597748</v>
      </c>
      <c r="N17" s="49">
        <f t="shared" si="8"/>
        <v>0.38007199595864877</v>
      </c>
    </row>
    <row r="18" spans="1:14" ht="15.75" x14ac:dyDescent="0.25">
      <c r="A18" s="12" t="s">
        <v>14</v>
      </c>
      <c r="B18" s="14">
        <v>112.8</v>
      </c>
      <c r="C18" s="14">
        <v>112.8</v>
      </c>
      <c r="D18" s="14">
        <v>31.9</v>
      </c>
      <c r="E18" s="14">
        <v>31.9</v>
      </c>
      <c r="F18" s="55">
        <f t="shared" si="4"/>
        <v>58.866666666666667</v>
      </c>
      <c r="G18" s="55">
        <f t="shared" si="0"/>
        <v>61.733333333333327</v>
      </c>
      <c r="H18" s="55">
        <f t="shared" si="1"/>
        <v>8.2000000000000011</v>
      </c>
      <c r="I18" s="57">
        <f t="shared" si="5"/>
        <v>0.94645080946450821</v>
      </c>
      <c r="J18" s="56">
        <f t="shared" si="6"/>
        <v>0.65638784140217632</v>
      </c>
      <c r="K18" s="56">
        <f t="shared" si="2"/>
        <v>1.3035511905199084</v>
      </c>
      <c r="L18" s="56">
        <f t="shared" si="3"/>
        <v>0.65638784140217632</v>
      </c>
      <c r="M18" s="57">
        <f t="shared" si="7"/>
        <v>0</v>
      </c>
      <c r="N18" s="49">
        <f t="shared" si="8"/>
        <v>0.37858032378580331</v>
      </c>
    </row>
    <row r="19" spans="1:14" ht="19.5" customHeight="1" x14ac:dyDescent="0.25">
      <c r="A19" s="12" t="s">
        <v>15</v>
      </c>
      <c r="B19" s="14">
        <v>28.3</v>
      </c>
      <c r="C19" s="14">
        <v>23.1</v>
      </c>
      <c r="D19" s="14">
        <v>19.8</v>
      </c>
      <c r="E19" s="14">
        <v>14.82</v>
      </c>
      <c r="F19" s="55">
        <f t="shared" si="4"/>
        <v>19.240000000000002</v>
      </c>
      <c r="G19" s="55">
        <f t="shared" si="0"/>
        <v>61.733333333333327</v>
      </c>
      <c r="H19" s="55">
        <f t="shared" si="1"/>
        <v>8.2000000000000011</v>
      </c>
      <c r="I19" s="57">
        <f t="shared" si="5"/>
        <v>0.20622665006226656</v>
      </c>
      <c r="J19" s="56">
        <f t="shared" si="6"/>
        <v>0.80603504151640459</v>
      </c>
      <c r="K19" s="56">
        <f t="shared" si="2"/>
        <v>1.3035511905199084</v>
      </c>
      <c r="L19" s="56">
        <f t="shared" si="3"/>
        <v>0.65638784140217632</v>
      </c>
      <c r="M19" s="57">
        <f t="shared" si="7"/>
        <v>0.23123559193863499</v>
      </c>
      <c r="N19" s="49">
        <f t="shared" si="8"/>
        <v>0.22123201518808761</v>
      </c>
    </row>
  </sheetData>
  <autoFilter ref="A2:E17" xr:uid="{00000000-0009-0000-0000-00002E000000}"/>
  <sortState xmlns:xlrd2="http://schemas.microsoft.com/office/spreadsheetml/2017/richdata2" ref="A4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0"/>
  </sheetPr>
  <dimension ref="A1:N19"/>
  <sheetViews>
    <sheetView zoomScaleNormal="100" workbookViewId="0">
      <selection sqref="A1:XFD1"/>
    </sheetView>
  </sheetViews>
  <sheetFormatPr defaultRowHeight="15" x14ac:dyDescent="0.25"/>
  <cols>
    <col min="1" max="1" width="22.85546875" customWidth="1"/>
    <col min="2" max="2" width="9" customWidth="1"/>
    <col min="3" max="4" width="6.42578125" customWidth="1"/>
    <col min="5" max="5" width="6.140625" customWidth="1"/>
    <col min="6" max="6" width="7.7109375" customWidth="1"/>
    <col min="11" max="11" width="7.140625" customWidth="1"/>
    <col min="12" max="12" width="7.7109375" customWidth="1"/>
  </cols>
  <sheetData>
    <row r="1" spans="1:14" ht="102" customHeight="1" x14ac:dyDescent="0.25">
      <c r="A1" s="282" t="s">
        <v>35</v>
      </c>
      <c r="B1" s="282"/>
      <c r="C1" s="282"/>
      <c r="D1" s="282"/>
      <c r="E1" s="282"/>
      <c r="F1" s="303" t="s">
        <v>28</v>
      </c>
      <c r="G1" s="303"/>
      <c r="H1" s="303"/>
      <c r="I1" s="73" t="s">
        <v>29</v>
      </c>
      <c r="J1" s="300" t="s">
        <v>30</v>
      </c>
      <c r="K1" s="301"/>
      <c r="L1" s="302"/>
      <c r="M1" s="73" t="s">
        <v>31</v>
      </c>
      <c r="N1" s="50" t="s">
        <v>32</v>
      </c>
    </row>
    <row r="2" spans="1:14" ht="46.5" customHeight="1" x14ac:dyDescent="0.25">
      <c r="A2" s="2" t="s">
        <v>0</v>
      </c>
      <c r="B2" s="74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27">
        <v>0</v>
      </c>
      <c r="C3" s="27">
        <v>0</v>
      </c>
      <c r="D3" s="27">
        <v>0</v>
      </c>
      <c r="E3" s="27">
        <v>0</v>
      </c>
      <c r="F3" s="55">
        <f>SUM(C3:E3)/3</f>
        <v>0</v>
      </c>
      <c r="G3" s="55">
        <f t="shared" ref="G3:G19" si="0">MAX($F$3:$F$19)</f>
        <v>0.58666666666666667</v>
      </c>
      <c r="H3" s="55">
        <f t="shared" ref="H3:H19" si="1">MIN($F$3:$F$19)</f>
        <v>0</v>
      </c>
      <c r="I3" s="57">
        <f t="shared" ref="I3:I6" si="2">(G3-F3)/(G3-H3)</f>
        <v>1</v>
      </c>
      <c r="J3" s="56">
        <v>0</v>
      </c>
      <c r="K3" s="56">
        <f t="shared" ref="K3:K19" si="3">MAX($J$3:$J$19)</f>
        <v>0.32802034143830772</v>
      </c>
      <c r="L3" s="56">
        <f t="shared" ref="L3:L19" si="4">MIN($J$3:$J$19)</f>
        <v>0</v>
      </c>
      <c r="M3" s="57">
        <f t="shared" ref="M3:M19" si="5">(K3-J3)/(K3-L3)</f>
        <v>1</v>
      </c>
      <c r="N3" s="49">
        <f>0.6*M3+0.4*I3</f>
        <v>1</v>
      </c>
    </row>
    <row r="4" spans="1:14" ht="15.75" x14ac:dyDescent="0.25">
      <c r="A4" s="12" t="s">
        <v>1</v>
      </c>
      <c r="B4" s="22">
        <v>0</v>
      </c>
      <c r="C4" s="22">
        <v>0</v>
      </c>
      <c r="D4" s="22">
        <v>0</v>
      </c>
      <c r="E4" s="22">
        <v>0</v>
      </c>
      <c r="F4" s="55">
        <f t="shared" ref="F4:F19" si="6">SUM(C4:E4)/3</f>
        <v>0</v>
      </c>
      <c r="G4" s="55">
        <f t="shared" si="0"/>
        <v>0.58666666666666667</v>
      </c>
      <c r="H4" s="55">
        <f t="shared" si="1"/>
        <v>0</v>
      </c>
      <c r="I4" s="57">
        <f t="shared" si="2"/>
        <v>1</v>
      </c>
      <c r="J4" s="56">
        <v>0</v>
      </c>
      <c r="K4" s="56">
        <f t="shared" si="3"/>
        <v>0.32802034143830772</v>
      </c>
      <c r="L4" s="56">
        <f t="shared" si="4"/>
        <v>0</v>
      </c>
      <c r="M4" s="57">
        <f t="shared" si="5"/>
        <v>1</v>
      </c>
      <c r="N4" s="49">
        <f t="shared" ref="N4:N19" si="7">0.6*M4+0.4*I4</f>
        <v>1</v>
      </c>
    </row>
    <row r="5" spans="1:14" ht="15.75" x14ac:dyDescent="0.25">
      <c r="A5" s="12" t="s">
        <v>2</v>
      </c>
      <c r="B5" s="14">
        <v>0</v>
      </c>
      <c r="C5" s="14">
        <v>0</v>
      </c>
      <c r="D5" s="14">
        <v>0</v>
      </c>
      <c r="E5" s="14">
        <v>0</v>
      </c>
      <c r="F5" s="55">
        <f t="shared" si="6"/>
        <v>0</v>
      </c>
      <c r="G5" s="55">
        <f t="shared" si="0"/>
        <v>0.58666666666666667</v>
      </c>
      <c r="H5" s="55">
        <f t="shared" si="1"/>
        <v>0</v>
      </c>
      <c r="I5" s="57">
        <f t="shared" si="2"/>
        <v>1</v>
      </c>
      <c r="J5" s="56">
        <v>0</v>
      </c>
      <c r="K5" s="56">
        <f t="shared" si="3"/>
        <v>0.32802034143830772</v>
      </c>
      <c r="L5" s="56">
        <f t="shared" si="4"/>
        <v>0</v>
      </c>
      <c r="M5" s="57">
        <f t="shared" si="5"/>
        <v>1</v>
      </c>
      <c r="N5" s="49">
        <f t="shared" si="7"/>
        <v>1</v>
      </c>
    </row>
    <row r="6" spans="1:14" ht="15.75" x14ac:dyDescent="0.25">
      <c r="A6" s="12" t="s">
        <v>3</v>
      </c>
      <c r="B6" s="14">
        <v>0</v>
      </c>
      <c r="C6" s="14">
        <v>0</v>
      </c>
      <c r="D6" s="14">
        <v>0</v>
      </c>
      <c r="E6" s="14">
        <v>0</v>
      </c>
      <c r="F6" s="55">
        <f t="shared" si="6"/>
        <v>0</v>
      </c>
      <c r="G6" s="55">
        <f t="shared" si="0"/>
        <v>0.58666666666666667</v>
      </c>
      <c r="H6" s="55">
        <f t="shared" si="1"/>
        <v>0</v>
      </c>
      <c r="I6" s="57">
        <f t="shared" si="2"/>
        <v>1</v>
      </c>
      <c r="J6" s="56">
        <v>0</v>
      </c>
      <c r="K6" s="56">
        <f t="shared" si="3"/>
        <v>0.32802034143830772</v>
      </c>
      <c r="L6" s="56">
        <f t="shared" si="4"/>
        <v>0</v>
      </c>
      <c r="M6" s="57">
        <f t="shared" si="5"/>
        <v>1</v>
      </c>
      <c r="N6" s="49">
        <f t="shared" si="7"/>
        <v>1</v>
      </c>
    </row>
    <row r="7" spans="1:14" ht="15.75" x14ac:dyDescent="0.25">
      <c r="A7" s="12" t="s">
        <v>17</v>
      </c>
      <c r="B7" s="14">
        <v>0</v>
      </c>
      <c r="C7" s="14">
        <v>0</v>
      </c>
      <c r="D7" s="14">
        <v>1.7</v>
      </c>
      <c r="E7" s="14">
        <v>0.06</v>
      </c>
      <c r="F7" s="55">
        <f>SUM(C7:E7)/3</f>
        <v>0.58666666666666667</v>
      </c>
      <c r="G7" s="55">
        <f>MAX($F$3:$F$19)</f>
        <v>0.58666666666666667</v>
      </c>
      <c r="H7" s="55">
        <f t="shared" si="1"/>
        <v>0</v>
      </c>
      <c r="I7" s="57">
        <f>(G7-F7)/(G7-H7)</f>
        <v>0</v>
      </c>
      <c r="J7" s="56">
        <f>((E7/D7))^(1/3)</f>
        <v>0.32802034143830772</v>
      </c>
      <c r="K7" s="56">
        <f>MAX($J$3:$J$19)</f>
        <v>0.32802034143830772</v>
      </c>
      <c r="L7" s="56">
        <f t="shared" si="4"/>
        <v>0</v>
      </c>
      <c r="M7" s="57">
        <f>(K7-J7)/(K7-L7)</f>
        <v>0</v>
      </c>
      <c r="N7" s="49">
        <f t="shared" si="7"/>
        <v>0</v>
      </c>
    </row>
    <row r="8" spans="1:14" ht="15.75" x14ac:dyDescent="0.25">
      <c r="A8" s="12" t="s">
        <v>4</v>
      </c>
      <c r="B8" s="14">
        <v>0</v>
      </c>
      <c r="C8" s="14">
        <v>0</v>
      </c>
      <c r="D8" s="14">
        <v>0</v>
      </c>
      <c r="E8" s="14">
        <v>0</v>
      </c>
      <c r="F8" s="55">
        <f t="shared" si="6"/>
        <v>0</v>
      </c>
      <c r="G8" s="55">
        <f t="shared" si="0"/>
        <v>0.58666666666666667</v>
      </c>
      <c r="H8" s="55">
        <f t="shared" si="1"/>
        <v>0</v>
      </c>
      <c r="I8" s="57">
        <f t="shared" ref="I8:I19" si="8">(G8-F8)/(G8-H8)</f>
        <v>1</v>
      </c>
      <c r="J8" s="56">
        <v>0</v>
      </c>
      <c r="K8" s="56">
        <f t="shared" si="3"/>
        <v>0.32802034143830772</v>
      </c>
      <c r="L8" s="56">
        <f t="shared" si="4"/>
        <v>0</v>
      </c>
      <c r="M8" s="57">
        <f t="shared" si="5"/>
        <v>1</v>
      </c>
      <c r="N8" s="49">
        <f t="shared" si="7"/>
        <v>1</v>
      </c>
    </row>
    <row r="9" spans="1:14" ht="15.75" x14ac:dyDescent="0.25">
      <c r="A9" s="12" t="s">
        <v>5</v>
      </c>
      <c r="B9" s="22">
        <v>0</v>
      </c>
      <c r="C9" s="22">
        <v>0</v>
      </c>
      <c r="D9" s="22">
        <v>0</v>
      </c>
      <c r="E9" s="22">
        <v>0</v>
      </c>
      <c r="F9" s="55">
        <f t="shared" si="6"/>
        <v>0</v>
      </c>
      <c r="G9" s="55">
        <f t="shared" si="0"/>
        <v>0.58666666666666667</v>
      </c>
      <c r="H9" s="55">
        <f t="shared" si="1"/>
        <v>0</v>
      </c>
      <c r="I9" s="57">
        <f t="shared" si="8"/>
        <v>1</v>
      </c>
      <c r="J9" s="56">
        <v>0</v>
      </c>
      <c r="K9" s="56">
        <f t="shared" si="3"/>
        <v>0.32802034143830772</v>
      </c>
      <c r="L9" s="56">
        <f t="shared" si="4"/>
        <v>0</v>
      </c>
      <c r="M9" s="57">
        <f t="shared" si="5"/>
        <v>1</v>
      </c>
      <c r="N9" s="49">
        <f t="shared" si="7"/>
        <v>1</v>
      </c>
    </row>
    <row r="10" spans="1:14" ht="15.75" x14ac:dyDescent="0.25">
      <c r="A10" s="12" t="s">
        <v>6</v>
      </c>
      <c r="B10" s="14">
        <v>0</v>
      </c>
      <c r="C10" s="14">
        <v>0</v>
      </c>
      <c r="D10" s="14">
        <v>0</v>
      </c>
      <c r="E10" s="14">
        <v>0</v>
      </c>
      <c r="F10" s="55">
        <f t="shared" si="6"/>
        <v>0</v>
      </c>
      <c r="G10" s="55">
        <f t="shared" si="0"/>
        <v>0.58666666666666667</v>
      </c>
      <c r="H10" s="55">
        <f t="shared" si="1"/>
        <v>0</v>
      </c>
      <c r="I10" s="57">
        <f t="shared" si="8"/>
        <v>1</v>
      </c>
      <c r="J10" s="56">
        <v>0</v>
      </c>
      <c r="K10" s="56">
        <f t="shared" si="3"/>
        <v>0.32802034143830772</v>
      </c>
      <c r="L10" s="56">
        <f t="shared" si="4"/>
        <v>0</v>
      </c>
      <c r="M10" s="57">
        <f t="shared" si="5"/>
        <v>1</v>
      </c>
      <c r="N10" s="49">
        <f t="shared" si="7"/>
        <v>1</v>
      </c>
    </row>
    <row r="11" spans="1:14" ht="15.75" x14ac:dyDescent="0.25">
      <c r="A11" s="12" t="s">
        <v>7</v>
      </c>
      <c r="B11" s="22">
        <v>0</v>
      </c>
      <c r="C11" s="22">
        <v>0</v>
      </c>
      <c r="D11" s="22">
        <v>0</v>
      </c>
      <c r="E11" s="22">
        <v>0</v>
      </c>
      <c r="F11" s="55">
        <f t="shared" si="6"/>
        <v>0</v>
      </c>
      <c r="G11" s="55">
        <f t="shared" si="0"/>
        <v>0.58666666666666667</v>
      </c>
      <c r="H11" s="55">
        <f t="shared" si="1"/>
        <v>0</v>
      </c>
      <c r="I11" s="57">
        <f t="shared" si="8"/>
        <v>1</v>
      </c>
      <c r="J11" s="56">
        <v>0</v>
      </c>
      <c r="K11" s="56">
        <f t="shared" si="3"/>
        <v>0.32802034143830772</v>
      </c>
      <c r="L11" s="56">
        <f t="shared" si="4"/>
        <v>0</v>
      </c>
      <c r="M11" s="57">
        <f t="shared" si="5"/>
        <v>1</v>
      </c>
      <c r="N11" s="49">
        <f t="shared" si="7"/>
        <v>1</v>
      </c>
    </row>
    <row r="12" spans="1:14" ht="15.75" x14ac:dyDescent="0.25">
      <c r="A12" s="12" t="s">
        <v>8</v>
      </c>
      <c r="B12" s="27">
        <v>0</v>
      </c>
      <c r="C12" s="27">
        <v>0</v>
      </c>
      <c r="D12" s="27">
        <v>0</v>
      </c>
      <c r="E12" s="27">
        <v>0</v>
      </c>
      <c r="F12" s="55">
        <f t="shared" si="6"/>
        <v>0</v>
      </c>
      <c r="G12" s="55">
        <f t="shared" si="0"/>
        <v>0.58666666666666667</v>
      </c>
      <c r="H12" s="55">
        <f t="shared" si="1"/>
        <v>0</v>
      </c>
      <c r="I12" s="57">
        <f t="shared" si="8"/>
        <v>1</v>
      </c>
      <c r="J12" s="56">
        <v>0</v>
      </c>
      <c r="K12" s="56">
        <f t="shared" si="3"/>
        <v>0.32802034143830772</v>
      </c>
      <c r="L12" s="56">
        <f t="shared" si="4"/>
        <v>0</v>
      </c>
      <c r="M12" s="57">
        <f t="shared" si="5"/>
        <v>1</v>
      </c>
      <c r="N12" s="49">
        <f t="shared" si="7"/>
        <v>1</v>
      </c>
    </row>
    <row r="13" spans="1:14" ht="15.75" x14ac:dyDescent="0.25">
      <c r="A13" s="12" t="s">
        <v>9</v>
      </c>
      <c r="B13" s="27">
        <v>0</v>
      </c>
      <c r="C13" s="27">
        <v>0</v>
      </c>
      <c r="D13" s="27">
        <v>0</v>
      </c>
      <c r="E13" s="27">
        <v>0</v>
      </c>
      <c r="F13" s="55">
        <f t="shared" si="6"/>
        <v>0</v>
      </c>
      <c r="G13" s="55">
        <f t="shared" si="0"/>
        <v>0.58666666666666667</v>
      </c>
      <c r="H13" s="55">
        <f t="shared" si="1"/>
        <v>0</v>
      </c>
      <c r="I13" s="57">
        <f t="shared" si="8"/>
        <v>1</v>
      </c>
      <c r="J13" s="56">
        <v>0</v>
      </c>
      <c r="K13" s="56">
        <f t="shared" si="3"/>
        <v>0.32802034143830772</v>
      </c>
      <c r="L13" s="56">
        <f t="shared" si="4"/>
        <v>0</v>
      </c>
      <c r="M13" s="57">
        <f t="shared" si="5"/>
        <v>1</v>
      </c>
      <c r="N13" s="49">
        <f t="shared" si="7"/>
        <v>1</v>
      </c>
    </row>
    <row r="14" spans="1:14" ht="15.75" x14ac:dyDescent="0.25">
      <c r="A14" s="12" t="s">
        <v>10</v>
      </c>
      <c r="B14" s="22">
        <v>0</v>
      </c>
      <c r="C14" s="22">
        <v>0</v>
      </c>
      <c r="D14" s="22">
        <v>0</v>
      </c>
      <c r="E14" s="22">
        <v>0</v>
      </c>
      <c r="F14" s="55">
        <f t="shared" si="6"/>
        <v>0</v>
      </c>
      <c r="G14" s="55">
        <f t="shared" si="0"/>
        <v>0.58666666666666667</v>
      </c>
      <c r="H14" s="55">
        <f t="shared" si="1"/>
        <v>0</v>
      </c>
      <c r="I14" s="57">
        <f t="shared" si="8"/>
        <v>1</v>
      </c>
      <c r="J14" s="56">
        <v>0</v>
      </c>
      <c r="K14" s="56">
        <f t="shared" si="3"/>
        <v>0.32802034143830772</v>
      </c>
      <c r="L14" s="56">
        <f t="shared" si="4"/>
        <v>0</v>
      </c>
      <c r="M14" s="57">
        <f t="shared" si="5"/>
        <v>1</v>
      </c>
      <c r="N14" s="49">
        <f t="shared" si="7"/>
        <v>1</v>
      </c>
    </row>
    <row r="15" spans="1:14" ht="15.75" x14ac:dyDescent="0.25">
      <c r="A15" s="12" t="s">
        <v>11</v>
      </c>
      <c r="B15" s="14">
        <v>0</v>
      </c>
      <c r="C15" s="14">
        <v>0</v>
      </c>
      <c r="D15" s="14">
        <v>0</v>
      </c>
      <c r="E15" s="14">
        <v>0</v>
      </c>
      <c r="F15" s="55">
        <f t="shared" si="6"/>
        <v>0</v>
      </c>
      <c r="G15" s="55">
        <f t="shared" si="0"/>
        <v>0.58666666666666667</v>
      </c>
      <c r="H15" s="55">
        <f t="shared" si="1"/>
        <v>0</v>
      </c>
      <c r="I15" s="57">
        <f t="shared" si="8"/>
        <v>1</v>
      </c>
      <c r="J15" s="56">
        <v>0</v>
      </c>
      <c r="K15" s="56">
        <f t="shared" si="3"/>
        <v>0.32802034143830772</v>
      </c>
      <c r="L15" s="56">
        <f t="shared" si="4"/>
        <v>0</v>
      </c>
      <c r="M15" s="57">
        <f t="shared" si="5"/>
        <v>1</v>
      </c>
      <c r="N15" s="49">
        <f t="shared" si="7"/>
        <v>1</v>
      </c>
    </row>
    <row r="16" spans="1:14" ht="15.75" x14ac:dyDescent="0.25">
      <c r="A16" s="12" t="s">
        <v>12</v>
      </c>
      <c r="B16" s="28">
        <v>0</v>
      </c>
      <c r="C16" s="28">
        <v>0</v>
      </c>
      <c r="D16" s="28">
        <v>0</v>
      </c>
      <c r="E16" s="28">
        <v>0</v>
      </c>
      <c r="F16" s="55">
        <f t="shared" si="6"/>
        <v>0</v>
      </c>
      <c r="G16" s="55">
        <f t="shared" si="0"/>
        <v>0.58666666666666667</v>
      </c>
      <c r="H16" s="55">
        <f t="shared" si="1"/>
        <v>0</v>
      </c>
      <c r="I16" s="57">
        <f t="shared" si="8"/>
        <v>1</v>
      </c>
      <c r="J16" s="56">
        <v>0</v>
      </c>
      <c r="K16" s="56">
        <f t="shared" si="3"/>
        <v>0.32802034143830772</v>
      </c>
      <c r="L16" s="56">
        <f t="shared" si="4"/>
        <v>0</v>
      </c>
      <c r="M16" s="57">
        <f t="shared" si="5"/>
        <v>1</v>
      </c>
      <c r="N16" s="49">
        <f t="shared" si="7"/>
        <v>1</v>
      </c>
    </row>
    <row r="17" spans="1:14" ht="15.75" x14ac:dyDescent="0.25">
      <c r="A17" s="12" t="s">
        <v>13</v>
      </c>
      <c r="B17" s="28">
        <v>0</v>
      </c>
      <c r="C17" s="28">
        <v>0</v>
      </c>
      <c r="D17" s="28">
        <v>0</v>
      </c>
      <c r="E17" s="28">
        <v>0</v>
      </c>
      <c r="F17" s="55">
        <f t="shared" si="6"/>
        <v>0</v>
      </c>
      <c r="G17" s="55">
        <f t="shared" si="0"/>
        <v>0.58666666666666667</v>
      </c>
      <c r="H17" s="55">
        <f t="shared" si="1"/>
        <v>0</v>
      </c>
      <c r="I17" s="57">
        <f t="shared" si="8"/>
        <v>1</v>
      </c>
      <c r="J17" s="56">
        <v>0</v>
      </c>
      <c r="K17" s="56">
        <f t="shared" si="3"/>
        <v>0.32802034143830772</v>
      </c>
      <c r="L17" s="56">
        <f t="shared" si="4"/>
        <v>0</v>
      </c>
      <c r="M17" s="57">
        <f t="shared" si="5"/>
        <v>1</v>
      </c>
      <c r="N17" s="49">
        <f t="shared" si="7"/>
        <v>1</v>
      </c>
    </row>
    <row r="18" spans="1:14" ht="15.75" x14ac:dyDescent="0.25">
      <c r="A18" s="12" t="s">
        <v>14</v>
      </c>
      <c r="B18" s="29">
        <v>0</v>
      </c>
      <c r="C18" s="29">
        <v>0</v>
      </c>
      <c r="D18" s="29">
        <v>0</v>
      </c>
      <c r="E18" s="29">
        <v>0</v>
      </c>
      <c r="F18" s="55">
        <f t="shared" si="6"/>
        <v>0</v>
      </c>
      <c r="G18" s="55">
        <f t="shared" si="0"/>
        <v>0.58666666666666667</v>
      </c>
      <c r="H18" s="55">
        <f t="shared" si="1"/>
        <v>0</v>
      </c>
      <c r="I18" s="57">
        <f t="shared" si="8"/>
        <v>1</v>
      </c>
      <c r="J18" s="56">
        <v>0</v>
      </c>
      <c r="K18" s="56">
        <f t="shared" si="3"/>
        <v>0.32802034143830772</v>
      </c>
      <c r="L18" s="56">
        <f t="shared" si="4"/>
        <v>0</v>
      </c>
      <c r="M18" s="57">
        <f t="shared" si="5"/>
        <v>1</v>
      </c>
      <c r="N18" s="49">
        <f t="shared" si="7"/>
        <v>1</v>
      </c>
    </row>
    <row r="19" spans="1:14" ht="15.75" x14ac:dyDescent="0.25">
      <c r="A19" s="12" t="s">
        <v>15</v>
      </c>
      <c r="B19" s="22">
        <v>0</v>
      </c>
      <c r="C19" s="22">
        <v>0</v>
      </c>
      <c r="D19" s="22">
        <v>0</v>
      </c>
      <c r="E19" s="22">
        <v>0</v>
      </c>
      <c r="F19" s="55">
        <f t="shared" si="6"/>
        <v>0</v>
      </c>
      <c r="G19" s="55">
        <f t="shared" si="0"/>
        <v>0.58666666666666667</v>
      </c>
      <c r="H19" s="55">
        <f t="shared" si="1"/>
        <v>0</v>
      </c>
      <c r="I19" s="57">
        <f t="shared" si="8"/>
        <v>1</v>
      </c>
      <c r="J19" s="56">
        <v>0</v>
      </c>
      <c r="K19" s="56">
        <f t="shared" si="3"/>
        <v>0.32802034143830772</v>
      </c>
      <c r="L19" s="56">
        <f t="shared" si="4"/>
        <v>0</v>
      </c>
      <c r="M19" s="57">
        <f t="shared" si="5"/>
        <v>1</v>
      </c>
      <c r="N19" s="49">
        <f t="shared" si="7"/>
        <v>1</v>
      </c>
    </row>
  </sheetData>
  <autoFilter ref="A2:E19" xr:uid="{00000000-0009-0000-0000-00002F000000}">
    <sortState xmlns:xlrd2="http://schemas.microsoft.com/office/spreadsheetml/2017/richdata2" ref="A3:H19">
      <sortCondition ref="A2:A19"/>
    </sortState>
  </autoFilter>
  <sortState xmlns:xlrd2="http://schemas.microsoft.com/office/spreadsheetml/2017/richdata2" ref="A4:G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scale="95" orientation="landscape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0000"/>
  </sheetPr>
  <dimension ref="A1:N23"/>
  <sheetViews>
    <sheetView zoomScale="80" zoomScaleNormal="80" workbookViewId="0">
      <selection sqref="A1:XFD2"/>
    </sheetView>
  </sheetViews>
  <sheetFormatPr defaultRowHeight="15" x14ac:dyDescent="0.25"/>
  <cols>
    <col min="1" max="1" width="24.85546875" customWidth="1"/>
    <col min="2" max="2" width="13.28515625" customWidth="1"/>
    <col min="3" max="3" width="11.28515625" customWidth="1"/>
    <col min="4" max="4" width="10.140625" bestFit="1" customWidth="1"/>
    <col min="5" max="5" width="10.140625" customWidth="1"/>
    <col min="6" max="6" width="11.7109375" customWidth="1"/>
    <col min="7" max="7" width="12.140625" customWidth="1"/>
  </cols>
  <sheetData>
    <row r="1" spans="1:14" ht="63.75" customHeight="1" x14ac:dyDescent="0.25">
      <c r="A1" s="311" t="s">
        <v>74</v>
      </c>
      <c r="B1" s="311"/>
      <c r="C1" s="311"/>
      <c r="D1" s="311"/>
      <c r="E1" s="311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6.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43">
        <v>0</v>
      </c>
      <c r="C3" s="199">
        <v>0</v>
      </c>
      <c r="D3" s="199">
        <v>0</v>
      </c>
      <c r="E3" s="199">
        <v>0</v>
      </c>
      <c r="F3" s="55">
        <f t="shared" ref="F3:F19" si="0">SUM(C3:E3)/3</f>
        <v>0</v>
      </c>
      <c r="G3" s="55">
        <f t="shared" ref="G3:G19" si="1">MAX($F$3:$F$19)</f>
        <v>3633.3333333333335</v>
      </c>
      <c r="H3" s="56">
        <f t="shared" ref="H3:H19" si="2">MIN($F$3:$F$19)</f>
        <v>0</v>
      </c>
      <c r="I3" s="57">
        <f t="shared" ref="I3:I19" si="3">(G3-F3)/(G3-H3)</f>
        <v>1</v>
      </c>
      <c r="J3" s="56">
        <v>0</v>
      </c>
      <c r="K3" s="56">
        <f t="shared" ref="K3:K19" si="4">MAX($J$3:$J$19)</f>
        <v>0.54694992825080058</v>
      </c>
      <c r="L3" s="56">
        <f t="shared" ref="L3:L19" si="5">MIN($J$3:$J$19)</f>
        <v>0</v>
      </c>
      <c r="M3" s="57">
        <f t="shared" ref="M3:M19" si="6">(K3-J3)/(K3-L3)</f>
        <v>1</v>
      </c>
      <c r="N3" s="49">
        <f t="shared" ref="N3:N19" si="7">0.6*M3+0.4*I3</f>
        <v>1</v>
      </c>
    </row>
    <row r="4" spans="1:14" x14ac:dyDescent="0.25">
      <c r="A4" s="12" t="s">
        <v>1</v>
      </c>
      <c r="B4" s="186">
        <v>0</v>
      </c>
      <c r="C4" s="191">
        <v>0</v>
      </c>
      <c r="D4" s="191">
        <v>0</v>
      </c>
      <c r="E4" s="191">
        <v>0</v>
      </c>
      <c r="F4" s="55">
        <f t="shared" si="0"/>
        <v>0</v>
      </c>
      <c r="G4" s="55">
        <f t="shared" si="1"/>
        <v>3633.3333333333335</v>
      </c>
      <c r="H4" s="56">
        <f t="shared" si="2"/>
        <v>0</v>
      </c>
      <c r="I4" s="57">
        <f t="shared" si="3"/>
        <v>1</v>
      </c>
      <c r="J4" s="56">
        <v>0</v>
      </c>
      <c r="K4" s="56">
        <f t="shared" si="4"/>
        <v>0.54694992825080058</v>
      </c>
      <c r="L4" s="56">
        <f t="shared" si="5"/>
        <v>0</v>
      </c>
      <c r="M4" s="57">
        <f t="shared" si="6"/>
        <v>1</v>
      </c>
      <c r="N4" s="49">
        <f t="shared" si="7"/>
        <v>1</v>
      </c>
    </row>
    <row r="5" spans="1:14" x14ac:dyDescent="0.25">
      <c r="A5" s="12" t="s">
        <v>2</v>
      </c>
      <c r="B5" s="186">
        <v>0</v>
      </c>
      <c r="C5" s="191">
        <v>0</v>
      </c>
      <c r="D5" s="191">
        <v>0</v>
      </c>
      <c r="E5" s="191">
        <v>0</v>
      </c>
      <c r="F5" s="55">
        <f t="shared" si="0"/>
        <v>0</v>
      </c>
      <c r="G5" s="55">
        <f t="shared" si="1"/>
        <v>3633.3333333333335</v>
      </c>
      <c r="H5" s="56">
        <f t="shared" si="2"/>
        <v>0</v>
      </c>
      <c r="I5" s="57">
        <f t="shared" si="3"/>
        <v>1</v>
      </c>
      <c r="J5" s="56">
        <v>0</v>
      </c>
      <c r="K5" s="56">
        <f t="shared" si="4"/>
        <v>0.54694992825080058</v>
      </c>
      <c r="L5" s="56">
        <f t="shared" si="5"/>
        <v>0</v>
      </c>
      <c r="M5" s="57">
        <f t="shared" si="6"/>
        <v>1</v>
      </c>
      <c r="N5" s="49">
        <f t="shared" si="7"/>
        <v>1</v>
      </c>
    </row>
    <row r="6" spans="1:14" x14ac:dyDescent="0.25">
      <c r="A6" s="12" t="s">
        <v>3</v>
      </c>
      <c r="B6" s="186">
        <v>0</v>
      </c>
      <c r="C6" s="191">
        <v>0</v>
      </c>
      <c r="D6" s="191">
        <v>0</v>
      </c>
      <c r="E6" s="191">
        <v>0</v>
      </c>
      <c r="F6" s="55">
        <f t="shared" si="0"/>
        <v>0</v>
      </c>
      <c r="G6" s="55">
        <f t="shared" si="1"/>
        <v>3633.3333333333335</v>
      </c>
      <c r="H6" s="56">
        <f t="shared" si="2"/>
        <v>0</v>
      </c>
      <c r="I6" s="57">
        <f t="shared" si="3"/>
        <v>1</v>
      </c>
      <c r="J6" s="56">
        <v>0</v>
      </c>
      <c r="K6" s="56">
        <f t="shared" si="4"/>
        <v>0.54694992825080058</v>
      </c>
      <c r="L6" s="56">
        <f t="shared" si="5"/>
        <v>0</v>
      </c>
      <c r="M6" s="57">
        <f t="shared" si="6"/>
        <v>1</v>
      </c>
      <c r="N6" s="49">
        <f t="shared" si="7"/>
        <v>1</v>
      </c>
    </row>
    <row r="7" spans="1:14" x14ac:dyDescent="0.25">
      <c r="A7" s="12" t="s">
        <v>17</v>
      </c>
      <c r="B7" s="198">
        <v>0</v>
      </c>
      <c r="C7" s="200">
        <v>0</v>
      </c>
      <c r="D7" s="200">
        <v>0</v>
      </c>
      <c r="E7" s="200">
        <v>0</v>
      </c>
      <c r="F7" s="55">
        <f t="shared" si="0"/>
        <v>0</v>
      </c>
      <c r="G7" s="55">
        <f t="shared" si="1"/>
        <v>3633.3333333333335</v>
      </c>
      <c r="H7" s="56">
        <f t="shared" si="2"/>
        <v>0</v>
      </c>
      <c r="I7" s="57">
        <f t="shared" si="3"/>
        <v>1</v>
      </c>
      <c r="J7" s="56">
        <v>0</v>
      </c>
      <c r="K7" s="56">
        <f t="shared" si="4"/>
        <v>0.54694992825080058</v>
      </c>
      <c r="L7" s="56">
        <f t="shared" si="5"/>
        <v>0</v>
      </c>
      <c r="M7" s="57">
        <f t="shared" si="6"/>
        <v>1</v>
      </c>
      <c r="N7" s="49">
        <f t="shared" si="7"/>
        <v>1</v>
      </c>
    </row>
    <row r="8" spans="1:14" x14ac:dyDescent="0.25">
      <c r="A8" s="12" t="s">
        <v>4</v>
      </c>
      <c r="B8" s="186">
        <v>0</v>
      </c>
      <c r="C8" s="191">
        <v>0</v>
      </c>
      <c r="D8" s="191">
        <v>0</v>
      </c>
      <c r="E8" s="191">
        <v>0</v>
      </c>
      <c r="F8" s="55">
        <f t="shared" si="0"/>
        <v>0</v>
      </c>
      <c r="G8" s="55">
        <f t="shared" si="1"/>
        <v>3633.3333333333335</v>
      </c>
      <c r="H8" s="56">
        <f t="shared" si="2"/>
        <v>0</v>
      </c>
      <c r="I8" s="57">
        <f t="shared" si="3"/>
        <v>1</v>
      </c>
      <c r="J8" s="56">
        <v>0</v>
      </c>
      <c r="K8" s="56">
        <f t="shared" si="4"/>
        <v>0.54694992825080058</v>
      </c>
      <c r="L8" s="56">
        <f t="shared" si="5"/>
        <v>0</v>
      </c>
      <c r="M8" s="57">
        <f t="shared" si="6"/>
        <v>1</v>
      </c>
      <c r="N8" s="49">
        <f t="shared" si="7"/>
        <v>1</v>
      </c>
    </row>
    <row r="9" spans="1:14" x14ac:dyDescent="0.25">
      <c r="A9" s="12" t="s">
        <v>5</v>
      </c>
      <c r="B9" s="186">
        <v>0</v>
      </c>
      <c r="C9" s="191">
        <v>0</v>
      </c>
      <c r="D9" s="191">
        <v>0</v>
      </c>
      <c r="E9" s="191">
        <v>0</v>
      </c>
      <c r="F9" s="55">
        <f t="shared" si="0"/>
        <v>0</v>
      </c>
      <c r="G9" s="55">
        <f t="shared" si="1"/>
        <v>3633.3333333333335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4"/>
        <v>0.54694992825080058</v>
      </c>
      <c r="L9" s="56">
        <f t="shared" si="5"/>
        <v>0</v>
      </c>
      <c r="M9" s="57">
        <f t="shared" si="6"/>
        <v>1</v>
      </c>
      <c r="N9" s="49">
        <f t="shared" si="7"/>
        <v>1</v>
      </c>
    </row>
    <row r="10" spans="1:14" x14ac:dyDescent="0.25">
      <c r="A10" s="12" t="s">
        <v>6</v>
      </c>
      <c r="B10" s="186">
        <v>0</v>
      </c>
      <c r="C10" s="191">
        <v>0</v>
      </c>
      <c r="D10" s="191">
        <v>0</v>
      </c>
      <c r="E10" s="191">
        <v>0</v>
      </c>
      <c r="F10" s="55">
        <f t="shared" si="0"/>
        <v>0</v>
      </c>
      <c r="G10" s="55">
        <f t="shared" si="1"/>
        <v>3633.3333333333335</v>
      </c>
      <c r="H10" s="56">
        <f t="shared" si="2"/>
        <v>0</v>
      </c>
      <c r="I10" s="57">
        <f t="shared" si="3"/>
        <v>1</v>
      </c>
      <c r="J10" s="56">
        <v>0</v>
      </c>
      <c r="K10" s="56">
        <f t="shared" si="4"/>
        <v>0.54694992825080058</v>
      </c>
      <c r="L10" s="56">
        <f t="shared" si="5"/>
        <v>0</v>
      </c>
      <c r="M10" s="57">
        <f t="shared" si="6"/>
        <v>1</v>
      </c>
      <c r="N10" s="49">
        <f t="shared" si="7"/>
        <v>1</v>
      </c>
    </row>
    <row r="11" spans="1:14" x14ac:dyDescent="0.25">
      <c r="A11" s="12" t="s">
        <v>7</v>
      </c>
      <c r="B11" s="186">
        <v>0</v>
      </c>
      <c r="C11" s="191">
        <v>0</v>
      </c>
      <c r="D11" s="191">
        <v>0</v>
      </c>
      <c r="E11" s="191">
        <v>0</v>
      </c>
      <c r="F11" s="55">
        <f t="shared" si="0"/>
        <v>0</v>
      </c>
      <c r="G11" s="55">
        <f t="shared" si="1"/>
        <v>3633.3333333333335</v>
      </c>
      <c r="H11" s="56">
        <f t="shared" si="2"/>
        <v>0</v>
      </c>
      <c r="I11" s="57">
        <f t="shared" si="3"/>
        <v>1</v>
      </c>
      <c r="J11" s="56">
        <v>0</v>
      </c>
      <c r="K11" s="56">
        <f t="shared" si="4"/>
        <v>0.54694992825080058</v>
      </c>
      <c r="L11" s="56">
        <f t="shared" si="5"/>
        <v>0</v>
      </c>
      <c r="M11" s="57">
        <f t="shared" si="6"/>
        <v>1</v>
      </c>
      <c r="N11" s="49">
        <f t="shared" si="7"/>
        <v>1</v>
      </c>
    </row>
    <row r="12" spans="1:14" x14ac:dyDescent="0.25">
      <c r="A12" s="12" t="s">
        <v>8</v>
      </c>
      <c r="B12" s="186">
        <v>0</v>
      </c>
      <c r="C12" s="191">
        <v>0</v>
      </c>
      <c r="D12" s="191">
        <v>0</v>
      </c>
      <c r="E12" s="191">
        <v>0</v>
      </c>
      <c r="F12" s="55">
        <f t="shared" si="0"/>
        <v>0</v>
      </c>
      <c r="G12" s="55">
        <f t="shared" si="1"/>
        <v>3633.3333333333335</v>
      </c>
      <c r="H12" s="56">
        <f t="shared" si="2"/>
        <v>0</v>
      </c>
      <c r="I12" s="57">
        <f t="shared" si="3"/>
        <v>1</v>
      </c>
      <c r="J12" s="56">
        <v>0</v>
      </c>
      <c r="K12" s="56">
        <f t="shared" si="4"/>
        <v>0.54694992825080058</v>
      </c>
      <c r="L12" s="56">
        <f t="shared" si="5"/>
        <v>0</v>
      </c>
      <c r="M12" s="57">
        <f t="shared" si="6"/>
        <v>1</v>
      </c>
      <c r="N12" s="49">
        <f t="shared" si="7"/>
        <v>1</v>
      </c>
    </row>
    <row r="13" spans="1:14" x14ac:dyDescent="0.25">
      <c r="A13" s="12" t="s">
        <v>9</v>
      </c>
      <c r="B13" s="186">
        <v>0</v>
      </c>
      <c r="C13" s="191">
        <v>0</v>
      </c>
      <c r="D13" s="191">
        <v>0</v>
      </c>
      <c r="E13" s="191">
        <v>0</v>
      </c>
      <c r="F13" s="55">
        <f t="shared" si="0"/>
        <v>0</v>
      </c>
      <c r="G13" s="55">
        <f t="shared" si="1"/>
        <v>3633.3333333333335</v>
      </c>
      <c r="H13" s="56">
        <f t="shared" si="2"/>
        <v>0</v>
      </c>
      <c r="I13" s="57">
        <f t="shared" si="3"/>
        <v>1</v>
      </c>
      <c r="J13" s="56">
        <v>0</v>
      </c>
      <c r="K13" s="56">
        <f t="shared" si="4"/>
        <v>0.54694992825080058</v>
      </c>
      <c r="L13" s="56">
        <f t="shared" si="5"/>
        <v>0</v>
      </c>
      <c r="M13" s="57">
        <f t="shared" si="6"/>
        <v>1</v>
      </c>
      <c r="N13" s="49">
        <f t="shared" si="7"/>
        <v>1</v>
      </c>
    </row>
    <row r="14" spans="1:14" x14ac:dyDescent="0.25">
      <c r="A14" s="12" t="s">
        <v>10</v>
      </c>
      <c r="B14" s="186">
        <v>0</v>
      </c>
      <c r="C14" s="191">
        <v>0</v>
      </c>
      <c r="D14" s="191">
        <v>0</v>
      </c>
      <c r="E14" s="191">
        <v>0</v>
      </c>
      <c r="F14" s="55">
        <f t="shared" si="0"/>
        <v>0</v>
      </c>
      <c r="G14" s="55">
        <f t="shared" si="1"/>
        <v>3633.3333333333335</v>
      </c>
      <c r="H14" s="56">
        <f t="shared" si="2"/>
        <v>0</v>
      </c>
      <c r="I14" s="57">
        <f t="shared" si="3"/>
        <v>1</v>
      </c>
      <c r="J14" s="56">
        <v>0</v>
      </c>
      <c r="K14" s="56">
        <f t="shared" si="4"/>
        <v>0.54694992825080058</v>
      </c>
      <c r="L14" s="56">
        <f t="shared" si="5"/>
        <v>0</v>
      </c>
      <c r="M14" s="57">
        <f t="shared" si="6"/>
        <v>1</v>
      </c>
      <c r="N14" s="49">
        <f t="shared" si="7"/>
        <v>1</v>
      </c>
    </row>
    <row r="15" spans="1:14" x14ac:dyDescent="0.25">
      <c r="A15" s="12" t="s">
        <v>11</v>
      </c>
      <c r="B15" s="186">
        <v>0</v>
      </c>
      <c r="C15" s="191">
        <v>0</v>
      </c>
      <c r="D15" s="191">
        <v>0</v>
      </c>
      <c r="E15" s="191">
        <v>0</v>
      </c>
      <c r="F15" s="55">
        <f t="shared" si="0"/>
        <v>0</v>
      </c>
      <c r="G15" s="55">
        <f t="shared" si="1"/>
        <v>3633.3333333333335</v>
      </c>
      <c r="H15" s="56">
        <f t="shared" si="2"/>
        <v>0</v>
      </c>
      <c r="I15" s="57">
        <f t="shared" si="3"/>
        <v>1</v>
      </c>
      <c r="J15" s="56">
        <v>0</v>
      </c>
      <c r="K15" s="56">
        <f t="shared" si="4"/>
        <v>0.54694992825080058</v>
      </c>
      <c r="L15" s="56">
        <f t="shared" si="5"/>
        <v>0</v>
      </c>
      <c r="M15" s="57">
        <f t="shared" si="6"/>
        <v>1</v>
      </c>
      <c r="N15" s="49">
        <f t="shared" si="7"/>
        <v>1</v>
      </c>
    </row>
    <row r="16" spans="1:14" x14ac:dyDescent="0.25">
      <c r="A16" s="12" t="s">
        <v>12</v>
      </c>
      <c r="B16" s="186">
        <v>40336.78</v>
      </c>
      <c r="C16" s="191">
        <v>0</v>
      </c>
      <c r="D16" s="191">
        <v>4300</v>
      </c>
      <c r="E16" s="191">
        <v>6600</v>
      </c>
      <c r="F16" s="55">
        <f t="shared" si="0"/>
        <v>3633.3333333333335</v>
      </c>
      <c r="G16" s="55">
        <f t="shared" si="1"/>
        <v>3633.3333333333335</v>
      </c>
      <c r="H16" s="56">
        <f t="shared" si="2"/>
        <v>0</v>
      </c>
      <c r="I16" s="57">
        <f t="shared" si="3"/>
        <v>0</v>
      </c>
      <c r="J16" s="56">
        <f>((E16/D16)*(D16/B16))^(1/3)</f>
        <v>0.54694992825080058</v>
      </c>
      <c r="K16" s="56">
        <f t="shared" si="4"/>
        <v>0.54694992825080058</v>
      </c>
      <c r="L16" s="56">
        <f t="shared" si="5"/>
        <v>0</v>
      </c>
      <c r="M16" s="57">
        <f t="shared" si="6"/>
        <v>0</v>
      </c>
      <c r="N16" s="49">
        <f t="shared" si="7"/>
        <v>0</v>
      </c>
    </row>
    <row r="17" spans="1:14" x14ac:dyDescent="0.25">
      <c r="A17" s="12" t="s">
        <v>13</v>
      </c>
      <c r="B17" s="186">
        <v>0</v>
      </c>
      <c r="C17" s="191">
        <v>0</v>
      </c>
      <c r="D17" s="191">
        <v>0</v>
      </c>
      <c r="E17" s="191">
        <v>0</v>
      </c>
      <c r="F17" s="55">
        <f t="shared" si="0"/>
        <v>0</v>
      </c>
      <c r="G17" s="55">
        <f t="shared" si="1"/>
        <v>3633.3333333333335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4"/>
        <v>0.54694992825080058</v>
      </c>
      <c r="L17" s="56">
        <f t="shared" si="5"/>
        <v>0</v>
      </c>
      <c r="M17" s="57">
        <f t="shared" si="6"/>
        <v>1</v>
      </c>
      <c r="N17" s="49">
        <f t="shared" si="7"/>
        <v>1</v>
      </c>
    </row>
    <row r="18" spans="1:14" x14ac:dyDescent="0.25">
      <c r="A18" s="12" t="s">
        <v>14</v>
      </c>
      <c r="B18" s="186">
        <v>0</v>
      </c>
      <c r="C18" s="191">
        <v>0</v>
      </c>
      <c r="D18" s="201">
        <v>0</v>
      </c>
      <c r="E18" s="201">
        <v>0</v>
      </c>
      <c r="F18" s="55">
        <f t="shared" si="0"/>
        <v>0</v>
      </c>
      <c r="G18" s="55">
        <f t="shared" si="1"/>
        <v>3633.3333333333335</v>
      </c>
      <c r="H18" s="56">
        <f t="shared" si="2"/>
        <v>0</v>
      </c>
      <c r="I18" s="57">
        <f t="shared" si="3"/>
        <v>1</v>
      </c>
      <c r="J18" s="56">
        <v>0</v>
      </c>
      <c r="K18" s="56">
        <f t="shared" si="4"/>
        <v>0.54694992825080058</v>
      </c>
      <c r="L18" s="56">
        <f t="shared" si="5"/>
        <v>0</v>
      </c>
      <c r="M18" s="57">
        <f t="shared" si="6"/>
        <v>1</v>
      </c>
      <c r="N18" s="49">
        <f t="shared" si="7"/>
        <v>1</v>
      </c>
    </row>
    <row r="19" spans="1:14" x14ac:dyDescent="0.25">
      <c r="A19" s="12" t="s">
        <v>15</v>
      </c>
      <c r="B19" s="186">
        <v>0</v>
      </c>
      <c r="C19" s="191">
        <v>0</v>
      </c>
      <c r="D19" s="191">
        <v>0</v>
      </c>
      <c r="E19" s="191">
        <v>0</v>
      </c>
      <c r="F19" s="55">
        <f t="shared" si="0"/>
        <v>0</v>
      </c>
      <c r="G19" s="55">
        <f t="shared" si="1"/>
        <v>3633.3333333333335</v>
      </c>
      <c r="H19" s="56">
        <f t="shared" si="2"/>
        <v>0</v>
      </c>
      <c r="I19" s="57">
        <f t="shared" si="3"/>
        <v>1</v>
      </c>
      <c r="J19" s="56">
        <v>0</v>
      </c>
      <c r="K19" s="56">
        <f t="shared" si="4"/>
        <v>0.54694992825080058</v>
      </c>
      <c r="L19" s="56">
        <f t="shared" si="5"/>
        <v>0</v>
      </c>
      <c r="M19" s="57">
        <f t="shared" si="6"/>
        <v>1</v>
      </c>
      <c r="N19" s="49">
        <f t="shared" si="7"/>
        <v>1</v>
      </c>
    </row>
    <row r="20" spans="1:14" x14ac:dyDescent="0.25">
      <c r="C20" s="185"/>
      <c r="D20" s="185"/>
      <c r="E20" s="185"/>
    </row>
    <row r="21" spans="1:14" x14ac:dyDescent="0.25">
      <c r="C21" s="185"/>
      <c r="D21" s="185"/>
      <c r="E21" s="185"/>
    </row>
    <row r="22" spans="1:14" x14ac:dyDescent="0.25">
      <c r="C22" s="185"/>
      <c r="D22" s="185"/>
      <c r="E22" s="185"/>
    </row>
    <row r="23" spans="1:14" x14ac:dyDescent="0.25">
      <c r="C23" s="185"/>
      <c r="D23" s="185"/>
      <c r="E23" s="185"/>
    </row>
  </sheetData>
  <autoFilter ref="A2:E19" xr:uid="{00000000-0009-0000-0000-000030000000}">
    <sortState xmlns:xlrd2="http://schemas.microsoft.com/office/spreadsheetml/2017/richdata2" ref="A3:H19">
      <sortCondition ref="A2:A19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orientation="landscape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:N19"/>
  <sheetViews>
    <sheetView zoomScale="80" zoomScaleNormal="80" workbookViewId="0">
      <selection activeCell="O17" sqref="O17"/>
    </sheetView>
  </sheetViews>
  <sheetFormatPr defaultRowHeight="15" x14ac:dyDescent="0.25"/>
  <cols>
    <col min="1" max="1" width="23" customWidth="1"/>
    <col min="2" max="2" width="12.140625" customWidth="1"/>
    <col min="7" max="7" width="9" customWidth="1"/>
  </cols>
  <sheetData>
    <row r="1" spans="1:14" ht="73.5" customHeight="1" x14ac:dyDescent="0.25">
      <c r="A1" s="282" t="s">
        <v>75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8.75" customHeight="1" x14ac:dyDescent="0.25">
      <c r="A2" s="4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22">
        <v>0</v>
      </c>
      <c r="C3" s="22">
        <v>0</v>
      </c>
      <c r="D3" s="22">
        <v>0</v>
      </c>
      <c r="E3" s="22">
        <v>0</v>
      </c>
      <c r="F3" s="55">
        <f t="shared" ref="F3:F19" si="0">SUM(C3:E3)/3</f>
        <v>0</v>
      </c>
      <c r="G3" s="55">
        <f t="shared" ref="G3:G19" si="1">MAX($F$3:$F$19)</f>
        <v>0</v>
      </c>
      <c r="H3" s="56">
        <f t="shared" ref="H3:H19" si="2">MIN($F$3:$F$19)</f>
        <v>0</v>
      </c>
      <c r="I3" s="57">
        <v>0</v>
      </c>
      <c r="J3" s="56">
        <v>0</v>
      </c>
      <c r="K3" s="56">
        <f t="shared" ref="K3:K19" si="3">MAX($J$3:$J$19)</f>
        <v>0</v>
      </c>
      <c r="L3" s="56">
        <f t="shared" ref="L3:L19" si="4">MIN($J$3:$J$19)</f>
        <v>0</v>
      </c>
      <c r="M3" s="57">
        <v>0</v>
      </c>
      <c r="N3" s="49">
        <v>1</v>
      </c>
    </row>
    <row r="4" spans="1:14" ht="15.75" x14ac:dyDescent="0.25">
      <c r="A4" s="12" t="s">
        <v>1</v>
      </c>
      <c r="B4" s="22">
        <v>0</v>
      </c>
      <c r="C4" s="22">
        <v>0</v>
      </c>
      <c r="D4" s="22">
        <v>0</v>
      </c>
      <c r="E4" s="22">
        <v>0</v>
      </c>
      <c r="F4" s="55">
        <f t="shared" si="0"/>
        <v>0</v>
      </c>
      <c r="G4" s="55">
        <f t="shared" si="1"/>
        <v>0</v>
      </c>
      <c r="H4" s="56">
        <f t="shared" si="2"/>
        <v>0</v>
      </c>
      <c r="I4" s="57">
        <v>0</v>
      </c>
      <c r="J4" s="56">
        <v>0</v>
      </c>
      <c r="K4" s="56">
        <f t="shared" si="3"/>
        <v>0</v>
      </c>
      <c r="L4" s="56">
        <f t="shared" si="4"/>
        <v>0</v>
      </c>
      <c r="M4" s="57">
        <v>0</v>
      </c>
      <c r="N4" s="49">
        <v>1</v>
      </c>
    </row>
    <row r="5" spans="1:14" ht="15.75" x14ac:dyDescent="0.25">
      <c r="A5" s="12" t="s">
        <v>2</v>
      </c>
      <c r="B5" s="22">
        <v>0</v>
      </c>
      <c r="C5" s="22">
        <v>0</v>
      </c>
      <c r="D5" s="22">
        <v>0</v>
      </c>
      <c r="E5" s="22">
        <v>0</v>
      </c>
      <c r="F5" s="55">
        <f t="shared" si="0"/>
        <v>0</v>
      </c>
      <c r="G5" s="55">
        <f t="shared" si="1"/>
        <v>0</v>
      </c>
      <c r="H5" s="56">
        <f t="shared" si="2"/>
        <v>0</v>
      </c>
      <c r="I5" s="57">
        <v>0</v>
      </c>
      <c r="J5" s="56">
        <v>0</v>
      </c>
      <c r="K5" s="56">
        <f t="shared" si="3"/>
        <v>0</v>
      </c>
      <c r="L5" s="56">
        <f t="shared" si="4"/>
        <v>0</v>
      </c>
      <c r="M5" s="57">
        <v>0</v>
      </c>
      <c r="N5" s="49">
        <v>1</v>
      </c>
    </row>
    <row r="6" spans="1:14" ht="15.75" x14ac:dyDescent="0.25">
      <c r="A6" s="12" t="s">
        <v>3</v>
      </c>
      <c r="B6" s="22">
        <v>0</v>
      </c>
      <c r="C6" s="22">
        <v>0</v>
      </c>
      <c r="D6" s="22">
        <v>0</v>
      </c>
      <c r="E6" s="22">
        <v>0</v>
      </c>
      <c r="F6" s="55">
        <f t="shared" si="0"/>
        <v>0</v>
      </c>
      <c r="G6" s="55">
        <f t="shared" si="1"/>
        <v>0</v>
      </c>
      <c r="H6" s="56">
        <f t="shared" si="2"/>
        <v>0</v>
      </c>
      <c r="I6" s="57">
        <v>0</v>
      </c>
      <c r="J6" s="56">
        <v>0</v>
      </c>
      <c r="K6" s="56">
        <f t="shared" si="3"/>
        <v>0</v>
      </c>
      <c r="L6" s="56">
        <f t="shared" si="4"/>
        <v>0</v>
      </c>
      <c r="M6" s="57">
        <v>0</v>
      </c>
      <c r="N6" s="49">
        <v>1</v>
      </c>
    </row>
    <row r="7" spans="1:14" ht="15.75" x14ac:dyDescent="0.25">
      <c r="A7" s="12" t="s">
        <v>17</v>
      </c>
      <c r="B7" s="22">
        <v>0</v>
      </c>
      <c r="C7" s="22">
        <v>0</v>
      </c>
      <c r="D7" s="22">
        <v>0</v>
      </c>
      <c r="E7" s="22">
        <v>0</v>
      </c>
      <c r="F7" s="55">
        <f t="shared" si="0"/>
        <v>0</v>
      </c>
      <c r="G7" s="55">
        <f t="shared" si="1"/>
        <v>0</v>
      </c>
      <c r="H7" s="56">
        <f t="shared" si="2"/>
        <v>0</v>
      </c>
      <c r="I7" s="57">
        <v>0</v>
      </c>
      <c r="J7" s="56">
        <v>0</v>
      </c>
      <c r="K7" s="56">
        <f t="shared" si="3"/>
        <v>0</v>
      </c>
      <c r="L7" s="56">
        <f t="shared" si="4"/>
        <v>0</v>
      </c>
      <c r="M7" s="57">
        <v>0</v>
      </c>
      <c r="N7" s="49">
        <v>1</v>
      </c>
    </row>
    <row r="8" spans="1:14" ht="15.75" x14ac:dyDescent="0.25">
      <c r="A8" s="12" t="s">
        <v>4</v>
      </c>
      <c r="B8" s="22">
        <v>0</v>
      </c>
      <c r="C8" s="22">
        <v>0</v>
      </c>
      <c r="D8" s="22">
        <v>0</v>
      </c>
      <c r="E8" s="22">
        <v>0</v>
      </c>
      <c r="F8" s="55">
        <f t="shared" si="0"/>
        <v>0</v>
      </c>
      <c r="G8" s="55">
        <f t="shared" si="1"/>
        <v>0</v>
      </c>
      <c r="H8" s="56">
        <f t="shared" si="2"/>
        <v>0</v>
      </c>
      <c r="I8" s="57">
        <v>0</v>
      </c>
      <c r="J8" s="56">
        <v>0</v>
      </c>
      <c r="K8" s="56">
        <f t="shared" si="3"/>
        <v>0</v>
      </c>
      <c r="L8" s="56">
        <f t="shared" si="4"/>
        <v>0</v>
      </c>
      <c r="M8" s="57">
        <v>0</v>
      </c>
      <c r="N8" s="49">
        <v>1</v>
      </c>
    </row>
    <row r="9" spans="1:14" ht="15.75" x14ac:dyDescent="0.25">
      <c r="A9" s="12" t="s">
        <v>5</v>
      </c>
      <c r="B9" s="22">
        <v>0</v>
      </c>
      <c r="C9" s="22">
        <v>0</v>
      </c>
      <c r="D9" s="22">
        <v>0</v>
      </c>
      <c r="E9" s="22">
        <v>0</v>
      </c>
      <c r="F9" s="55">
        <f t="shared" si="0"/>
        <v>0</v>
      </c>
      <c r="G9" s="55">
        <f t="shared" si="1"/>
        <v>0</v>
      </c>
      <c r="H9" s="56">
        <f t="shared" si="2"/>
        <v>0</v>
      </c>
      <c r="I9" s="57">
        <v>0</v>
      </c>
      <c r="J9" s="56">
        <v>0</v>
      </c>
      <c r="K9" s="56">
        <f t="shared" si="3"/>
        <v>0</v>
      </c>
      <c r="L9" s="56">
        <f t="shared" si="4"/>
        <v>0</v>
      </c>
      <c r="M9" s="57">
        <v>0</v>
      </c>
      <c r="N9" s="49">
        <v>1</v>
      </c>
    </row>
    <row r="10" spans="1:14" ht="15.75" x14ac:dyDescent="0.25">
      <c r="A10" s="12" t="s">
        <v>6</v>
      </c>
      <c r="B10" s="22">
        <v>0</v>
      </c>
      <c r="C10" s="22">
        <v>0</v>
      </c>
      <c r="D10" s="22">
        <v>0</v>
      </c>
      <c r="E10" s="22">
        <v>0</v>
      </c>
      <c r="F10" s="55">
        <f t="shared" si="0"/>
        <v>0</v>
      </c>
      <c r="G10" s="55">
        <f t="shared" si="1"/>
        <v>0</v>
      </c>
      <c r="H10" s="56">
        <f t="shared" si="2"/>
        <v>0</v>
      </c>
      <c r="I10" s="57">
        <v>0</v>
      </c>
      <c r="J10" s="56">
        <v>0</v>
      </c>
      <c r="K10" s="56">
        <f t="shared" si="3"/>
        <v>0</v>
      </c>
      <c r="L10" s="56">
        <f t="shared" si="4"/>
        <v>0</v>
      </c>
      <c r="M10" s="57">
        <v>0</v>
      </c>
      <c r="N10" s="49">
        <v>1</v>
      </c>
    </row>
    <row r="11" spans="1:14" ht="15.75" x14ac:dyDescent="0.25">
      <c r="A11" s="12" t="s">
        <v>7</v>
      </c>
      <c r="B11" s="22">
        <v>0</v>
      </c>
      <c r="C11" s="22">
        <v>0</v>
      </c>
      <c r="D11" s="22">
        <v>0</v>
      </c>
      <c r="E11" s="22">
        <v>0</v>
      </c>
      <c r="F11" s="55">
        <f t="shared" si="0"/>
        <v>0</v>
      </c>
      <c r="G11" s="55">
        <f t="shared" si="1"/>
        <v>0</v>
      </c>
      <c r="H11" s="56">
        <f t="shared" si="2"/>
        <v>0</v>
      </c>
      <c r="I11" s="57">
        <v>0</v>
      </c>
      <c r="J11" s="56">
        <v>0</v>
      </c>
      <c r="K11" s="56">
        <f t="shared" si="3"/>
        <v>0</v>
      </c>
      <c r="L11" s="56">
        <f t="shared" si="4"/>
        <v>0</v>
      </c>
      <c r="M11" s="57">
        <v>0</v>
      </c>
      <c r="N11" s="49">
        <v>1</v>
      </c>
    </row>
    <row r="12" spans="1:14" ht="15.75" x14ac:dyDescent="0.25">
      <c r="A12" s="12" t="s">
        <v>8</v>
      </c>
      <c r="B12" s="22">
        <v>0</v>
      </c>
      <c r="C12" s="22">
        <v>0</v>
      </c>
      <c r="D12" s="22">
        <v>0</v>
      </c>
      <c r="E12" s="22">
        <v>0</v>
      </c>
      <c r="F12" s="55">
        <f t="shared" si="0"/>
        <v>0</v>
      </c>
      <c r="G12" s="55">
        <f t="shared" si="1"/>
        <v>0</v>
      </c>
      <c r="H12" s="56">
        <f t="shared" si="2"/>
        <v>0</v>
      </c>
      <c r="I12" s="57">
        <v>0</v>
      </c>
      <c r="J12" s="56">
        <v>0</v>
      </c>
      <c r="K12" s="56">
        <f t="shared" si="3"/>
        <v>0</v>
      </c>
      <c r="L12" s="56">
        <f t="shared" si="4"/>
        <v>0</v>
      </c>
      <c r="M12" s="57">
        <v>0</v>
      </c>
      <c r="N12" s="49">
        <v>1</v>
      </c>
    </row>
    <row r="13" spans="1:14" ht="15.75" x14ac:dyDescent="0.25">
      <c r="A13" s="12" t="s">
        <v>9</v>
      </c>
      <c r="B13" s="22">
        <v>0</v>
      </c>
      <c r="C13" s="22">
        <v>0</v>
      </c>
      <c r="D13" s="22">
        <v>0</v>
      </c>
      <c r="E13" s="22">
        <v>0</v>
      </c>
      <c r="F13" s="55">
        <f t="shared" si="0"/>
        <v>0</v>
      </c>
      <c r="G13" s="55">
        <f t="shared" si="1"/>
        <v>0</v>
      </c>
      <c r="H13" s="56">
        <f t="shared" si="2"/>
        <v>0</v>
      </c>
      <c r="I13" s="57">
        <v>0</v>
      </c>
      <c r="J13" s="56">
        <v>0</v>
      </c>
      <c r="K13" s="56">
        <f t="shared" si="3"/>
        <v>0</v>
      </c>
      <c r="L13" s="56">
        <f t="shared" si="4"/>
        <v>0</v>
      </c>
      <c r="M13" s="57">
        <v>0</v>
      </c>
      <c r="N13" s="49">
        <v>1</v>
      </c>
    </row>
    <row r="14" spans="1:14" ht="15.75" x14ac:dyDescent="0.25">
      <c r="A14" s="12" t="s">
        <v>10</v>
      </c>
      <c r="B14" s="22">
        <v>0</v>
      </c>
      <c r="C14" s="22">
        <v>0</v>
      </c>
      <c r="D14" s="22">
        <v>0</v>
      </c>
      <c r="E14" s="22">
        <v>0</v>
      </c>
      <c r="F14" s="55">
        <f t="shared" si="0"/>
        <v>0</v>
      </c>
      <c r="G14" s="55">
        <f t="shared" si="1"/>
        <v>0</v>
      </c>
      <c r="H14" s="56">
        <f t="shared" si="2"/>
        <v>0</v>
      </c>
      <c r="I14" s="57">
        <v>0</v>
      </c>
      <c r="J14" s="56">
        <v>0</v>
      </c>
      <c r="K14" s="56">
        <f t="shared" si="3"/>
        <v>0</v>
      </c>
      <c r="L14" s="56">
        <f t="shared" si="4"/>
        <v>0</v>
      </c>
      <c r="M14" s="57">
        <v>0</v>
      </c>
      <c r="N14" s="49">
        <v>1</v>
      </c>
    </row>
    <row r="15" spans="1:14" ht="15.75" x14ac:dyDescent="0.25">
      <c r="A15" s="12" t="s">
        <v>11</v>
      </c>
      <c r="B15" s="22">
        <v>0</v>
      </c>
      <c r="C15" s="22">
        <v>0</v>
      </c>
      <c r="D15" s="22">
        <v>0</v>
      </c>
      <c r="E15" s="22">
        <v>0</v>
      </c>
      <c r="F15" s="55">
        <f t="shared" si="0"/>
        <v>0</v>
      </c>
      <c r="G15" s="55">
        <f t="shared" si="1"/>
        <v>0</v>
      </c>
      <c r="H15" s="56">
        <f t="shared" si="2"/>
        <v>0</v>
      </c>
      <c r="I15" s="57">
        <v>0</v>
      </c>
      <c r="J15" s="56">
        <v>0</v>
      </c>
      <c r="K15" s="56">
        <f t="shared" si="3"/>
        <v>0</v>
      </c>
      <c r="L15" s="56">
        <f t="shared" si="4"/>
        <v>0</v>
      </c>
      <c r="M15" s="57">
        <v>0</v>
      </c>
      <c r="N15" s="49">
        <v>1</v>
      </c>
    </row>
    <row r="16" spans="1:14" ht="15.75" x14ac:dyDescent="0.25">
      <c r="A16" s="12" t="s">
        <v>12</v>
      </c>
      <c r="B16" s="22">
        <v>0</v>
      </c>
      <c r="C16" s="22">
        <v>0</v>
      </c>
      <c r="D16" s="22">
        <v>0</v>
      </c>
      <c r="E16" s="22">
        <v>0</v>
      </c>
      <c r="F16" s="55">
        <f t="shared" si="0"/>
        <v>0</v>
      </c>
      <c r="G16" s="55">
        <f t="shared" si="1"/>
        <v>0</v>
      </c>
      <c r="H16" s="56">
        <f t="shared" si="2"/>
        <v>0</v>
      </c>
      <c r="I16" s="57">
        <v>0</v>
      </c>
      <c r="J16" s="56">
        <v>0</v>
      </c>
      <c r="K16" s="56">
        <f t="shared" si="3"/>
        <v>0</v>
      </c>
      <c r="L16" s="56">
        <f t="shared" si="4"/>
        <v>0</v>
      </c>
      <c r="M16" s="57">
        <v>0</v>
      </c>
      <c r="N16" s="49">
        <v>1</v>
      </c>
    </row>
    <row r="17" spans="1:14" ht="15.75" x14ac:dyDescent="0.25">
      <c r="A17" s="12" t="s">
        <v>13</v>
      </c>
      <c r="B17" s="22">
        <v>0</v>
      </c>
      <c r="C17" s="22">
        <v>0</v>
      </c>
      <c r="D17" s="22">
        <v>0</v>
      </c>
      <c r="E17" s="22">
        <v>0</v>
      </c>
      <c r="F17" s="55">
        <f t="shared" si="0"/>
        <v>0</v>
      </c>
      <c r="G17" s="55">
        <f t="shared" si="1"/>
        <v>0</v>
      </c>
      <c r="H17" s="56">
        <f t="shared" si="2"/>
        <v>0</v>
      </c>
      <c r="I17" s="57">
        <v>0</v>
      </c>
      <c r="J17" s="56">
        <v>0</v>
      </c>
      <c r="K17" s="56">
        <f t="shared" si="3"/>
        <v>0</v>
      </c>
      <c r="L17" s="56">
        <f t="shared" si="4"/>
        <v>0</v>
      </c>
      <c r="M17" s="57">
        <v>0</v>
      </c>
      <c r="N17" s="49">
        <v>1</v>
      </c>
    </row>
    <row r="18" spans="1:14" ht="15.75" x14ac:dyDescent="0.25">
      <c r="A18" s="12" t="s">
        <v>14</v>
      </c>
      <c r="B18" s="22">
        <v>0</v>
      </c>
      <c r="C18" s="22">
        <v>0</v>
      </c>
      <c r="D18" s="22">
        <v>0</v>
      </c>
      <c r="E18" s="22">
        <v>0</v>
      </c>
      <c r="F18" s="55">
        <f t="shared" si="0"/>
        <v>0</v>
      </c>
      <c r="G18" s="55">
        <f t="shared" si="1"/>
        <v>0</v>
      </c>
      <c r="H18" s="56">
        <f t="shared" si="2"/>
        <v>0</v>
      </c>
      <c r="I18" s="57">
        <v>0</v>
      </c>
      <c r="J18" s="56">
        <v>0</v>
      </c>
      <c r="K18" s="56">
        <f t="shared" si="3"/>
        <v>0</v>
      </c>
      <c r="L18" s="56">
        <f t="shared" si="4"/>
        <v>0</v>
      </c>
      <c r="M18" s="57">
        <v>0</v>
      </c>
      <c r="N18" s="49">
        <v>1</v>
      </c>
    </row>
    <row r="19" spans="1:14" ht="15.75" x14ac:dyDescent="0.25">
      <c r="A19" s="12" t="s">
        <v>15</v>
      </c>
      <c r="B19" s="22">
        <v>0</v>
      </c>
      <c r="C19" s="22">
        <v>0</v>
      </c>
      <c r="D19" s="22">
        <v>0</v>
      </c>
      <c r="E19" s="22">
        <v>0</v>
      </c>
      <c r="F19" s="55">
        <f t="shared" si="0"/>
        <v>0</v>
      </c>
      <c r="G19" s="55">
        <f t="shared" si="1"/>
        <v>0</v>
      </c>
      <c r="H19" s="56">
        <f t="shared" si="2"/>
        <v>0</v>
      </c>
      <c r="I19" s="57">
        <v>0</v>
      </c>
      <c r="J19" s="56">
        <v>0</v>
      </c>
      <c r="K19" s="56">
        <f t="shared" si="3"/>
        <v>0</v>
      </c>
      <c r="L19" s="56">
        <f t="shared" si="4"/>
        <v>0</v>
      </c>
      <c r="M19" s="57">
        <v>0</v>
      </c>
      <c r="N19" s="49">
        <v>1</v>
      </c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N19"/>
  <sheetViews>
    <sheetView zoomScale="80" zoomScaleNormal="80" workbookViewId="0">
      <selection activeCell="F2" sqref="F1:M1048576"/>
    </sheetView>
  </sheetViews>
  <sheetFormatPr defaultRowHeight="15" x14ac:dyDescent="0.25"/>
  <cols>
    <col min="1" max="1" width="22.28515625" customWidth="1"/>
    <col min="2" max="2" width="13.7109375" customWidth="1"/>
    <col min="3" max="5" width="10.140625" bestFit="1" customWidth="1"/>
    <col min="6" max="6" width="10.42578125" customWidth="1"/>
    <col min="7" max="8" width="13.42578125" customWidth="1"/>
  </cols>
  <sheetData>
    <row r="1" spans="1:14" ht="54.75" customHeight="1" x14ac:dyDescent="0.25">
      <c r="A1" s="306" t="s">
        <v>76</v>
      </c>
      <c r="B1" s="307"/>
      <c r="C1" s="307"/>
      <c r="D1" s="307"/>
      <c r="E1" s="307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6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43">
        <v>2366</v>
      </c>
      <c r="C3" s="199">
        <v>2319</v>
      </c>
      <c r="D3" s="199">
        <v>2804</v>
      </c>
      <c r="E3" s="199">
        <v>1989</v>
      </c>
      <c r="F3" s="55">
        <f t="shared" ref="F3:F19" si="0">SUM(C3:E3)/3</f>
        <v>2370.6666666666665</v>
      </c>
      <c r="G3" s="55">
        <f t="shared" ref="G3:G19" si="1">MAX($F$3:$F$19)</f>
        <v>16319.426666666666</v>
      </c>
      <c r="H3" s="55">
        <f t="shared" ref="H3:H19" si="2">MIN($F$3:$F$19)</f>
        <v>467.25</v>
      </c>
      <c r="I3" s="57">
        <f t="shared" ref="I3:I19" si="3">(F3-H3)/(G3-H3)</f>
        <v>0.12007289009521931</v>
      </c>
      <c r="J3" s="56">
        <f t="shared" ref="J3:J19" si="4">((E3/D3)*(D3/C3)*(C3/B3))^(1/3)</f>
        <v>0.94378560193280614</v>
      </c>
      <c r="K3" s="56">
        <f t="shared" ref="K3:K19" si="5">MAX($J$3:$J$19)</f>
        <v>1.5128744571898436</v>
      </c>
      <c r="L3" s="56">
        <f t="shared" ref="L3:L19" si="6">MIN($J$3:$J$19)</f>
        <v>0.78186492038101407</v>
      </c>
      <c r="M3" s="57">
        <f t="shared" ref="M3:M19" si="7">(J3-L3)/(K3-L3)</f>
        <v>0.22150283053576203</v>
      </c>
      <c r="N3" s="49">
        <f t="shared" ref="N3:N19" si="8">0.6*M3+0.4*I3</f>
        <v>0.18093085435954492</v>
      </c>
    </row>
    <row r="4" spans="1:14" x14ac:dyDescent="0.25">
      <c r="A4" s="12" t="s">
        <v>1</v>
      </c>
      <c r="B4" s="141">
        <v>745.2</v>
      </c>
      <c r="C4" s="201">
        <v>995.3</v>
      </c>
      <c r="D4" s="201">
        <v>706</v>
      </c>
      <c r="E4" s="201">
        <v>678.7</v>
      </c>
      <c r="F4" s="55">
        <f t="shared" si="0"/>
        <v>793.33333333333337</v>
      </c>
      <c r="G4" s="55">
        <f t="shared" si="1"/>
        <v>16319.426666666666</v>
      </c>
      <c r="H4" s="55">
        <f t="shared" si="2"/>
        <v>467.25</v>
      </c>
      <c r="I4" s="57">
        <f t="shared" si="3"/>
        <v>2.0570256072089368E-2</v>
      </c>
      <c r="J4" s="56">
        <f t="shared" si="4"/>
        <v>0.96932259058584846</v>
      </c>
      <c r="K4" s="56">
        <f t="shared" si="5"/>
        <v>1.5128744571898436</v>
      </c>
      <c r="L4" s="56">
        <f t="shared" si="6"/>
        <v>0.78186492038101407</v>
      </c>
      <c r="M4" s="57">
        <f t="shared" si="7"/>
        <v>0.25643669578261263</v>
      </c>
      <c r="N4" s="49">
        <f t="shared" si="8"/>
        <v>0.16209011989840333</v>
      </c>
    </row>
    <row r="5" spans="1:14" x14ac:dyDescent="0.25">
      <c r="A5" s="12" t="s">
        <v>2</v>
      </c>
      <c r="B5" s="141">
        <v>2669</v>
      </c>
      <c r="C5" s="201">
        <v>2129</v>
      </c>
      <c r="D5" s="201">
        <v>2825</v>
      </c>
      <c r="E5" s="201">
        <v>2806</v>
      </c>
      <c r="F5" s="55">
        <f t="shared" si="0"/>
        <v>2586.6666666666665</v>
      </c>
      <c r="G5" s="55">
        <f t="shared" si="1"/>
        <v>16319.426666666666</v>
      </c>
      <c r="H5" s="55">
        <f t="shared" si="2"/>
        <v>467.25</v>
      </c>
      <c r="I5" s="57">
        <f t="shared" si="3"/>
        <v>0.1336987791161382</v>
      </c>
      <c r="J5" s="56">
        <f t="shared" si="4"/>
        <v>1.0168253486581904</v>
      </c>
      <c r="K5" s="56">
        <f t="shared" si="5"/>
        <v>1.5128744571898436</v>
      </c>
      <c r="L5" s="56">
        <f t="shared" si="6"/>
        <v>0.78186492038101407</v>
      </c>
      <c r="M5" s="57">
        <f t="shared" si="7"/>
        <v>0.32141910118283751</v>
      </c>
      <c r="N5" s="49">
        <f t="shared" si="8"/>
        <v>0.24633097235615778</v>
      </c>
    </row>
    <row r="6" spans="1:14" x14ac:dyDescent="0.25">
      <c r="A6" s="12" t="s">
        <v>3</v>
      </c>
      <c r="B6" s="141">
        <v>341.46</v>
      </c>
      <c r="C6" s="153">
        <v>366.3</v>
      </c>
      <c r="D6" s="153">
        <v>434.15</v>
      </c>
      <c r="E6" s="153">
        <v>601.29999999999995</v>
      </c>
      <c r="F6" s="55">
        <f t="shared" si="0"/>
        <v>467.25</v>
      </c>
      <c r="G6" s="55">
        <f t="shared" si="1"/>
        <v>16319.426666666666</v>
      </c>
      <c r="H6" s="55">
        <f t="shared" si="2"/>
        <v>467.25</v>
      </c>
      <c r="I6" s="57">
        <f t="shared" si="3"/>
        <v>0</v>
      </c>
      <c r="J6" s="56">
        <f t="shared" si="4"/>
        <v>1.2075833672966452</v>
      </c>
      <c r="K6" s="56">
        <f t="shared" si="5"/>
        <v>1.5128744571898436</v>
      </c>
      <c r="L6" s="56">
        <f t="shared" si="6"/>
        <v>0.78186492038101407</v>
      </c>
      <c r="M6" s="57">
        <f t="shared" si="7"/>
        <v>0.58237057860294805</v>
      </c>
      <c r="N6" s="49">
        <f t="shared" si="8"/>
        <v>0.34942234716176884</v>
      </c>
    </row>
    <row r="7" spans="1:14" x14ac:dyDescent="0.25">
      <c r="A7" s="12" t="s">
        <v>17</v>
      </c>
      <c r="B7" s="204">
        <v>1223</v>
      </c>
      <c r="C7" s="205">
        <v>1142.3499999999999</v>
      </c>
      <c r="D7" s="205">
        <v>1237</v>
      </c>
      <c r="E7" s="205">
        <v>1178</v>
      </c>
      <c r="F7" s="55">
        <f t="shared" si="0"/>
        <v>1185.7833333333333</v>
      </c>
      <c r="G7" s="55">
        <f t="shared" si="1"/>
        <v>16319.426666666666</v>
      </c>
      <c r="H7" s="55">
        <f t="shared" si="2"/>
        <v>467.25</v>
      </c>
      <c r="I7" s="57">
        <f t="shared" si="3"/>
        <v>4.5327108601069088E-2</v>
      </c>
      <c r="J7" s="56">
        <f t="shared" si="4"/>
        <v>0.98758149684792884</v>
      </c>
      <c r="K7" s="56">
        <f t="shared" si="5"/>
        <v>1.5128744571898436</v>
      </c>
      <c r="L7" s="56">
        <f t="shared" si="6"/>
        <v>0.78186492038101407</v>
      </c>
      <c r="M7" s="57">
        <f t="shared" si="7"/>
        <v>0.28141435386049263</v>
      </c>
      <c r="N7" s="49">
        <f t="shared" si="8"/>
        <v>0.18697945575672323</v>
      </c>
    </row>
    <row r="8" spans="1:14" x14ac:dyDescent="0.25">
      <c r="A8" s="12" t="s">
        <v>4</v>
      </c>
      <c r="B8" s="141">
        <v>483.9</v>
      </c>
      <c r="C8" s="201">
        <v>478.3</v>
      </c>
      <c r="D8" s="201">
        <v>490.3</v>
      </c>
      <c r="E8" s="201">
        <v>509.4</v>
      </c>
      <c r="F8" s="55">
        <f t="shared" si="0"/>
        <v>492.66666666666669</v>
      </c>
      <c r="G8" s="55">
        <f t="shared" si="1"/>
        <v>16319.426666666666</v>
      </c>
      <c r="H8" s="55">
        <f t="shared" si="2"/>
        <v>467.25</v>
      </c>
      <c r="I8" s="57">
        <f t="shared" si="3"/>
        <v>1.6033549966744853E-3</v>
      </c>
      <c r="J8" s="56">
        <f t="shared" si="4"/>
        <v>1.0172657895539263</v>
      </c>
      <c r="K8" s="56">
        <f t="shared" si="5"/>
        <v>1.5128744571898436</v>
      </c>
      <c r="L8" s="56">
        <f t="shared" si="6"/>
        <v>0.78186492038101407</v>
      </c>
      <c r="M8" s="57">
        <f t="shared" si="7"/>
        <v>0.32202161164755538</v>
      </c>
      <c r="N8" s="49">
        <f t="shared" si="8"/>
        <v>0.19385430898720302</v>
      </c>
    </row>
    <row r="9" spans="1:14" x14ac:dyDescent="0.25">
      <c r="A9" s="12" t="s">
        <v>5</v>
      </c>
      <c r="B9" s="203">
        <v>6178</v>
      </c>
      <c r="C9" s="201">
        <v>6366</v>
      </c>
      <c r="D9" s="201">
        <v>6313.08</v>
      </c>
      <c r="E9" s="201">
        <v>5912.23</v>
      </c>
      <c r="F9" s="55">
        <f t="shared" si="0"/>
        <v>6197.1033333333326</v>
      </c>
      <c r="G9" s="55">
        <f t="shared" si="1"/>
        <v>16319.426666666666</v>
      </c>
      <c r="H9" s="55">
        <f t="shared" si="2"/>
        <v>467.25</v>
      </c>
      <c r="I9" s="57">
        <f t="shared" si="3"/>
        <v>0.36145530382473234</v>
      </c>
      <c r="J9" s="56">
        <f t="shared" si="4"/>
        <v>0.98544972418831644</v>
      </c>
      <c r="K9" s="56">
        <f t="shared" si="5"/>
        <v>1.5128744571898436</v>
      </c>
      <c r="L9" s="56">
        <f t="shared" si="6"/>
        <v>0.78186492038101407</v>
      </c>
      <c r="M9" s="57">
        <f t="shared" si="7"/>
        <v>0.27849815023759805</v>
      </c>
      <c r="N9" s="49">
        <f t="shared" si="8"/>
        <v>0.31168101167245177</v>
      </c>
    </row>
    <row r="10" spans="1:14" x14ac:dyDescent="0.25">
      <c r="A10" s="12" t="s">
        <v>6</v>
      </c>
      <c r="B10" s="141">
        <v>1240.9000000000001</v>
      </c>
      <c r="C10" s="201">
        <v>1032.2</v>
      </c>
      <c r="D10" s="201">
        <v>1577</v>
      </c>
      <c r="E10" s="201">
        <v>1294.1099999999999</v>
      </c>
      <c r="F10" s="55">
        <f t="shared" si="0"/>
        <v>1301.1033333333332</v>
      </c>
      <c r="G10" s="55">
        <f t="shared" si="1"/>
        <v>16319.426666666666</v>
      </c>
      <c r="H10" s="55">
        <f t="shared" si="2"/>
        <v>467.25</v>
      </c>
      <c r="I10" s="57">
        <f t="shared" si="3"/>
        <v>5.2601819350570782E-2</v>
      </c>
      <c r="J10" s="56">
        <f t="shared" si="4"/>
        <v>1.0140938202583401</v>
      </c>
      <c r="K10" s="56">
        <f t="shared" si="5"/>
        <v>1.5128744571898436</v>
      </c>
      <c r="L10" s="56">
        <f t="shared" si="6"/>
        <v>0.78186492038101407</v>
      </c>
      <c r="M10" s="57">
        <f t="shared" si="7"/>
        <v>0.31768244897474912</v>
      </c>
      <c r="N10" s="49">
        <f t="shared" si="8"/>
        <v>0.21165019712507777</v>
      </c>
    </row>
    <row r="11" spans="1:14" x14ac:dyDescent="0.25">
      <c r="A11" s="12" t="s">
        <v>7</v>
      </c>
      <c r="B11" s="186">
        <v>728</v>
      </c>
      <c r="C11" s="191">
        <v>1467</v>
      </c>
      <c r="D11" s="191">
        <v>1291</v>
      </c>
      <c r="E11" s="191">
        <v>1291</v>
      </c>
      <c r="F11" s="55">
        <f t="shared" si="0"/>
        <v>1349.6666666666667</v>
      </c>
      <c r="G11" s="55">
        <f t="shared" si="1"/>
        <v>16319.426666666666</v>
      </c>
      <c r="H11" s="55">
        <f t="shared" si="2"/>
        <v>467.25</v>
      </c>
      <c r="I11" s="57">
        <f t="shared" si="3"/>
        <v>5.5665331343561025E-2</v>
      </c>
      <c r="J11" s="56">
        <f t="shared" si="4"/>
        <v>1.210407541692603</v>
      </c>
      <c r="K11" s="56">
        <f t="shared" si="5"/>
        <v>1.5128744571898436</v>
      </c>
      <c r="L11" s="56">
        <f t="shared" si="6"/>
        <v>0.78186492038101407</v>
      </c>
      <c r="M11" s="57">
        <f t="shared" si="7"/>
        <v>0.5862339678663584</v>
      </c>
      <c r="N11" s="49">
        <f t="shared" si="8"/>
        <v>0.37400651325723944</v>
      </c>
    </row>
    <row r="12" spans="1:14" x14ac:dyDescent="0.25">
      <c r="A12" s="12" t="s">
        <v>8</v>
      </c>
      <c r="B12" s="141">
        <v>1418.2</v>
      </c>
      <c r="C12" s="201">
        <v>1699.8</v>
      </c>
      <c r="D12" s="201">
        <v>1728.4</v>
      </c>
      <c r="E12" s="201">
        <v>1568</v>
      </c>
      <c r="F12" s="55">
        <f t="shared" si="0"/>
        <v>1665.3999999999999</v>
      </c>
      <c r="G12" s="55">
        <f t="shared" si="1"/>
        <v>16319.426666666666</v>
      </c>
      <c r="H12" s="55">
        <f t="shared" si="2"/>
        <v>467.25</v>
      </c>
      <c r="I12" s="57">
        <f t="shared" si="3"/>
        <v>7.5582680233398009E-2</v>
      </c>
      <c r="J12" s="56">
        <f t="shared" si="4"/>
        <v>1.0340372700924509</v>
      </c>
      <c r="K12" s="56">
        <f t="shared" si="5"/>
        <v>1.5128744571898436</v>
      </c>
      <c r="L12" s="56">
        <f t="shared" si="6"/>
        <v>0.78186492038101407</v>
      </c>
      <c r="M12" s="57">
        <f t="shared" si="7"/>
        <v>0.34496451415979801</v>
      </c>
      <c r="N12" s="49">
        <f t="shared" si="8"/>
        <v>0.237211780589238</v>
      </c>
    </row>
    <row r="13" spans="1:14" x14ac:dyDescent="0.25">
      <c r="A13" s="12" t="s">
        <v>9</v>
      </c>
      <c r="B13" s="186">
        <v>1231</v>
      </c>
      <c r="C13" s="193">
        <v>984.03</v>
      </c>
      <c r="D13" s="193">
        <v>1027</v>
      </c>
      <c r="E13" s="193">
        <v>1183.8</v>
      </c>
      <c r="F13" s="55">
        <f t="shared" si="0"/>
        <v>1064.9433333333334</v>
      </c>
      <c r="G13" s="55">
        <f t="shared" si="1"/>
        <v>16319.426666666666</v>
      </c>
      <c r="H13" s="55">
        <f t="shared" si="2"/>
        <v>467.25</v>
      </c>
      <c r="I13" s="57">
        <f t="shared" si="3"/>
        <v>3.7704180687699464E-2</v>
      </c>
      <c r="J13" s="56">
        <f t="shared" si="4"/>
        <v>0.98705213955938886</v>
      </c>
      <c r="K13" s="56">
        <f t="shared" si="5"/>
        <v>1.5128744571898436</v>
      </c>
      <c r="L13" s="56">
        <f t="shared" si="6"/>
        <v>0.78186492038101407</v>
      </c>
      <c r="M13" s="57">
        <f t="shared" si="7"/>
        <v>0.28069020833039349</v>
      </c>
      <c r="N13" s="49">
        <f t="shared" si="8"/>
        <v>0.18349579727331586</v>
      </c>
    </row>
    <row r="14" spans="1:14" x14ac:dyDescent="0.25">
      <c r="A14" s="12" t="s">
        <v>10</v>
      </c>
      <c r="B14" s="141">
        <v>1304</v>
      </c>
      <c r="C14" s="201">
        <v>1862</v>
      </c>
      <c r="D14" s="201">
        <v>1994</v>
      </c>
      <c r="E14" s="201">
        <v>2013</v>
      </c>
      <c r="F14" s="55">
        <f t="shared" si="0"/>
        <v>1956.3333333333333</v>
      </c>
      <c r="G14" s="55">
        <f t="shared" si="1"/>
        <v>16319.426666666666</v>
      </c>
      <c r="H14" s="55">
        <f t="shared" si="2"/>
        <v>467.25</v>
      </c>
      <c r="I14" s="57">
        <f t="shared" si="3"/>
        <v>9.3935575198610996E-2</v>
      </c>
      <c r="J14" s="56">
        <f t="shared" si="4"/>
        <v>1.1557273596550519</v>
      </c>
      <c r="K14" s="56">
        <f t="shared" si="5"/>
        <v>1.5128744571898436</v>
      </c>
      <c r="L14" s="56">
        <f t="shared" si="6"/>
        <v>0.78186492038101407</v>
      </c>
      <c r="M14" s="57">
        <f t="shared" si="7"/>
        <v>0.51143305312555554</v>
      </c>
      <c r="N14" s="49">
        <f t="shared" si="8"/>
        <v>0.34443406195477771</v>
      </c>
    </row>
    <row r="15" spans="1:14" x14ac:dyDescent="0.25">
      <c r="A15" s="12" t="s">
        <v>11</v>
      </c>
      <c r="B15" s="141">
        <v>415</v>
      </c>
      <c r="C15" s="201">
        <v>417</v>
      </c>
      <c r="D15" s="201">
        <v>722</v>
      </c>
      <c r="E15" s="201">
        <v>1437</v>
      </c>
      <c r="F15" s="55">
        <f t="shared" si="0"/>
        <v>858.66666666666663</v>
      </c>
      <c r="G15" s="55">
        <f t="shared" si="1"/>
        <v>16319.426666666666</v>
      </c>
      <c r="H15" s="55">
        <f t="shared" si="2"/>
        <v>467.25</v>
      </c>
      <c r="I15" s="57">
        <f t="shared" si="3"/>
        <v>2.4691666948787053E-2</v>
      </c>
      <c r="J15" s="56">
        <f t="shared" si="4"/>
        <v>1.5128744571898436</v>
      </c>
      <c r="K15" s="56">
        <f t="shared" si="5"/>
        <v>1.5128744571898436</v>
      </c>
      <c r="L15" s="56">
        <f t="shared" si="6"/>
        <v>0.78186492038101407</v>
      </c>
      <c r="M15" s="57">
        <f t="shared" si="7"/>
        <v>1</v>
      </c>
      <c r="N15" s="49">
        <f t="shared" si="8"/>
        <v>0.6098766667795148</v>
      </c>
    </row>
    <row r="16" spans="1:14" x14ac:dyDescent="0.25">
      <c r="A16" s="12" t="s">
        <v>12</v>
      </c>
      <c r="B16" s="202">
        <v>1434</v>
      </c>
      <c r="C16" s="206">
        <v>1618</v>
      </c>
      <c r="D16" s="206">
        <v>1800</v>
      </c>
      <c r="E16" s="206">
        <v>1947</v>
      </c>
      <c r="F16" s="55">
        <f t="shared" si="0"/>
        <v>1788.3333333333333</v>
      </c>
      <c r="G16" s="55">
        <f t="shared" si="1"/>
        <v>16319.426666666666</v>
      </c>
      <c r="H16" s="55">
        <f t="shared" si="2"/>
        <v>467.25</v>
      </c>
      <c r="I16" s="57">
        <f t="shared" si="3"/>
        <v>8.333766151567408E-2</v>
      </c>
      <c r="J16" s="56">
        <f t="shared" si="4"/>
        <v>1.1073177630972697</v>
      </c>
      <c r="K16" s="56">
        <f t="shared" si="5"/>
        <v>1.5128744571898436</v>
      </c>
      <c r="L16" s="56">
        <f t="shared" si="6"/>
        <v>0.78186492038101407</v>
      </c>
      <c r="M16" s="57">
        <f t="shared" si="7"/>
        <v>0.4452101187858602</v>
      </c>
      <c r="N16" s="49">
        <f t="shared" si="8"/>
        <v>0.30046113587778572</v>
      </c>
    </row>
    <row r="17" spans="1:14" x14ac:dyDescent="0.25">
      <c r="A17" s="12" t="s">
        <v>13</v>
      </c>
      <c r="B17" s="141">
        <v>15561.5</v>
      </c>
      <c r="C17" s="201">
        <v>16317.9</v>
      </c>
      <c r="D17" s="201">
        <v>16317.9</v>
      </c>
      <c r="E17" s="201">
        <v>16322.48</v>
      </c>
      <c r="F17" s="55">
        <f t="shared" si="0"/>
        <v>16319.426666666666</v>
      </c>
      <c r="G17" s="55">
        <f t="shared" si="1"/>
        <v>16319.426666666666</v>
      </c>
      <c r="H17" s="55">
        <f t="shared" si="2"/>
        <v>467.25</v>
      </c>
      <c r="I17" s="57">
        <f t="shared" si="3"/>
        <v>1</v>
      </c>
      <c r="J17" s="56">
        <f t="shared" si="4"/>
        <v>1.0160417707096607</v>
      </c>
      <c r="K17" s="56">
        <f t="shared" si="5"/>
        <v>1.5128744571898436</v>
      </c>
      <c r="L17" s="56">
        <f t="shared" si="6"/>
        <v>0.78186492038101407</v>
      </c>
      <c r="M17" s="57">
        <f t="shared" si="7"/>
        <v>0.32034718910909038</v>
      </c>
      <c r="N17" s="49">
        <f t="shared" si="8"/>
        <v>0.59220831346545422</v>
      </c>
    </row>
    <row r="18" spans="1:14" ht="18" customHeight="1" x14ac:dyDescent="0.25">
      <c r="A18" s="12" t="s">
        <v>14</v>
      </c>
      <c r="B18" s="141">
        <v>3362.85</v>
      </c>
      <c r="C18" s="201">
        <v>6706.44</v>
      </c>
      <c r="D18" s="201">
        <v>6706.44</v>
      </c>
      <c r="E18" s="201">
        <v>1715.7</v>
      </c>
      <c r="F18" s="55">
        <f t="shared" si="0"/>
        <v>5042.8599999999997</v>
      </c>
      <c r="G18" s="55">
        <f t="shared" si="1"/>
        <v>16319.426666666666</v>
      </c>
      <c r="H18" s="55">
        <f t="shared" si="2"/>
        <v>467.25</v>
      </c>
      <c r="I18" s="57">
        <f t="shared" si="3"/>
        <v>0.2886423799213273</v>
      </c>
      <c r="J18" s="56">
        <f t="shared" si="4"/>
        <v>0.79905735202093664</v>
      </c>
      <c r="K18" s="56">
        <f t="shared" si="5"/>
        <v>1.5128744571898436</v>
      </c>
      <c r="L18" s="56">
        <f t="shared" si="6"/>
        <v>0.78186492038101407</v>
      </c>
      <c r="M18" s="57">
        <f t="shared" si="7"/>
        <v>2.3518751499433117E-2</v>
      </c>
      <c r="N18" s="49">
        <f t="shared" si="8"/>
        <v>0.12956820286819079</v>
      </c>
    </row>
    <row r="19" spans="1:14" ht="17.25" customHeight="1" x14ac:dyDescent="0.25">
      <c r="A19" s="12" t="s">
        <v>15</v>
      </c>
      <c r="B19" s="141">
        <v>1611</v>
      </c>
      <c r="C19" s="201">
        <v>810</v>
      </c>
      <c r="D19" s="201">
        <v>852</v>
      </c>
      <c r="E19" s="201">
        <v>770</v>
      </c>
      <c r="F19" s="55">
        <f t="shared" si="0"/>
        <v>810.66666666666663</v>
      </c>
      <c r="G19" s="55">
        <f t="shared" si="1"/>
        <v>16319.426666666666</v>
      </c>
      <c r="H19" s="55">
        <f t="shared" si="2"/>
        <v>467.25</v>
      </c>
      <c r="I19" s="57">
        <f t="shared" si="3"/>
        <v>2.1663691610805075E-2</v>
      </c>
      <c r="J19" s="56">
        <f t="shared" si="4"/>
        <v>0.78186492038101407</v>
      </c>
      <c r="K19" s="56">
        <f t="shared" si="5"/>
        <v>1.5128744571898436</v>
      </c>
      <c r="L19" s="56">
        <f t="shared" si="6"/>
        <v>0.78186492038101407</v>
      </c>
      <c r="M19" s="57">
        <f t="shared" si="7"/>
        <v>0</v>
      </c>
      <c r="N19" s="49">
        <f t="shared" si="8"/>
        <v>8.6654766443220298E-3</v>
      </c>
    </row>
  </sheetData>
  <autoFilter ref="A2:E17" xr:uid="{00000000-0009-0000-0000-000032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N19"/>
  <sheetViews>
    <sheetView zoomScale="115" zoomScaleNormal="115" workbookViewId="0">
      <selection activeCell="Q9" sqref="Q8:Q9"/>
    </sheetView>
  </sheetViews>
  <sheetFormatPr defaultRowHeight="15" x14ac:dyDescent="0.25"/>
  <cols>
    <col min="1" max="1" width="23.42578125" customWidth="1"/>
    <col min="2" max="2" width="9.7109375" customWidth="1"/>
    <col min="6" max="6" width="10.42578125" customWidth="1"/>
    <col min="7" max="8" width="13.42578125" customWidth="1"/>
  </cols>
  <sheetData>
    <row r="1" spans="1:14" ht="66" customHeight="1" x14ac:dyDescent="0.25">
      <c r="A1" s="292" t="s">
        <v>78</v>
      </c>
      <c r="B1" s="293"/>
      <c r="C1" s="293"/>
      <c r="D1" s="293"/>
      <c r="E1" s="293"/>
      <c r="F1" s="303" t="s">
        <v>28</v>
      </c>
      <c r="G1" s="303"/>
      <c r="H1" s="303"/>
      <c r="I1" s="280" t="s">
        <v>29</v>
      </c>
      <c r="J1" s="300" t="s">
        <v>30</v>
      </c>
      <c r="K1" s="301"/>
      <c r="L1" s="302"/>
      <c r="M1" s="280" t="s">
        <v>31</v>
      </c>
      <c r="N1" s="50" t="s">
        <v>32</v>
      </c>
    </row>
    <row r="2" spans="1:14" ht="45" x14ac:dyDescent="0.25">
      <c r="A2" s="4" t="s">
        <v>0</v>
      </c>
      <c r="B2" s="118">
        <v>2015</v>
      </c>
      <c r="C2" s="10">
        <v>2016</v>
      </c>
      <c r="D2" s="10">
        <v>2017</v>
      </c>
      <c r="E2" s="10">
        <v>2018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" t="s">
        <v>16</v>
      </c>
      <c r="B3" s="111" t="s">
        <v>77</v>
      </c>
      <c r="C3" s="111" t="s">
        <v>77</v>
      </c>
      <c r="D3" s="111" t="s">
        <v>77</v>
      </c>
      <c r="E3" s="111" t="s">
        <v>77</v>
      </c>
      <c r="F3" s="55"/>
      <c r="G3" s="55"/>
      <c r="H3" s="55"/>
      <c r="I3" s="57"/>
      <c r="J3" s="56"/>
      <c r="K3" s="56"/>
      <c r="L3" s="56"/>
      <c r="M3" s="57"/>
      <c r="N3" s="49">
        <v>1</v>
      </c>
    </row>
    <row r="4" spans="1:14" x14ac:dyDescent="0.25">
      <c r="A4" s="1" t="s">
        <v>1</v>
      </c>
      <c r="B4" s="111" t="s">
        <v>77</v>
      </c>
      <c r="C4" s="111" t="s">
        <v>77</v>
      </c>
      <c r="D4" s="111" t="s">
        <v>77</v>
      </c>
      <c r="E4" s="111" t="s">
        <v>77</v>
      </c>
      <c r="F4" s="55"/>
      <c r="G4" s="55"/>
      <c r="H4" s="55"/>
      <c r="I4" s="57"/>
      <c r="J4" s="56"/>
      <c r="K4" s="56"/>
      <c r="L4" s="56"/>
      <c r="M4" s="57"/>
      <c r="N4" s="49">
        <v>1</v>
      </c>
    </row>
    <row r="5" spans="1:14" x14ac:dyDescent="0.25">
      <c r="A5" s="1" t="s">
        <v>2</v>
      </c>
      <c r="B5" s="111" t="s">
        <v>77</v>
      </c>
      <c r="C5" s="111" t="s">
        <v>77</v>
      </c>
      <c r="D5" s="111" t="s">
        <v>77</v>
      </c>
      <c r="E5" s="111" t="s">
        <v>77</v>
      </c>
      <c r="F5" s="55"/>
      <c r="G5" s="55"/>
      <c r="H5" s="55"/>
      <c r="I5" s="57"/>
      <c r="J5" s="56"/>
      <c r="K5" s="56"/>
      <c r="L5" s="56"/>
      <c r="M5" s="57"/>
      <c r="N5" s="49">
        <v>1</v>
      </c>
    </row>
    <row r="6" spans="1:14" x14ac:dyDescent="0.25">
      <c r="A6" s="1" t="s">
        <v>3</v>
      </c>
      <c r="B6" s="111" t="s">
        <v>77</v>
      </c>
      <c r="C6" s="111" t="s">
        <v>77</v>
      </c>
      <c r="D6" s="111" t="s">
        <v>77</v>
      </c>
      <c r="E6" s="111" t="s">
        <v>77</v>
      </c>
      <c r="F6" s="55"/>
      <c r="G6" s="55"/>
      <c r="H6" s="55"/>
      <c r="I6" s="57"/>
      <c r="J6" s="56"/>
      <c r="K6" s="56"/>
      <c r="L6" s="56"/>
      <c r="M6" s="57"/>
      <c r="N6" s="49">
        <v>1</v>
      </c>
    </row>
    <row r="7" spans="1:14" x14ac:dyDescent="0.25">
      <c r="A7" s="1" t="s">
        <v>17</v>
      </c>
      <c r="B7" s="111" t="s">
        <v>77</v>
      </c>
      <c r="C7" s="111" t="s">
        <v>77</v>
      </c>
      <c r="D7" s="111" t="s">
        <v>77</v>
      </c>
      <c r="E7" s="111" t="s">
        <v>77</v>
      </c>
      <c r="F7" s="55"/>
      <c r="G7" s="55"/>
      <c r="H7" s="55"/>
      <c r="I7" s="57"/>
      <c r="J7" s="56"/>
      <c r="K7" s="56"/>
      <c r="L7" s="56"/>
      <c r="M7" s="57"/>
      <c r="N7" s="49">
        <v>1</v>
      </c>
    </row>
    <row r="8" spans="1:14" x14ac:dyDescent="0.25">
      <c r="A8" s="1" t="s">
        <v>4</v>
      </c>
      <c r="B8" s="111" t="s">
        <v>77</v>
      </c>
      <c r="C8" s="111" t="s">
        <v>77</v>
      </c>
      <c r="D8" s="111" t="s">
        <v>77</v>
      </c>
      <c r="E8" s="111" t="s">
        <v>77</v>
      </c>
      <c r="F8" s="55"/>
      <c r="G8" s="55"/>
      <c r="H8" s="55"/>
      <c r="I8" s="57"/>
      <c r="J8" s="56"/>
      <c r="K8" s="56"/>
      <c r="L8" s="56"/>
      <c r="M8" s="57"/>
      <c r="N8" s="49">
        <v>1</v>
      </c>
    </row>
    <row r="9" spans="1:14" x14ac:dyDescent="0.25">
      <c r="A9" s="1" t="s">
        <v>5</v>
      </c>
      <c r="B9" s="111" t="s">
        <v>77</v>
      </c>
      <c r="C9" s="111" t="s">
        <v>77</v>
      </c>
      <c r="D9" s="111" t="s">
        <v>77</v>
      </c>
      <c r="E9" s="111" t="s">
        <v>77</v>
      </c>
      <c r="F9" s="55"/>
      <c r="G9" s="55"/>
      <c r="H9" s="55"/>
      <c r="I9" s="57"/>
      <c r="J9" s="56"/>
      <c r="K9" s="56"/>
      <c r="L9" s="56"/>
      <c r="M9" s="57"/>
      <c r="N9" s="49">
        <v>1</v>
      </c>
    </row>
    <row r="10" spans="1:14" x14ac:dyDescent="0.25">
      <c r="A10" s="1" t="s">
        <v>6</v>
      </c>
      <c r="B10" s="111" t="s">
        <v>77</v>
      </c>
      <c r="C10" s="111" t="s">
        <v>77</v>
      </c>
      <c r="D10" s="111" t="s">
        <v>77</v>
      </c>
      <c r="E10" s="111" t="s">
        <v>77</v>
      </c>
      <c r="F10" s="55"/>
      <c r="G10" s="55"/>
      <c r="H10" s="55"/>
      <c r="I10" s="57"/>
      <c r="J10" s="56"/>
      <c r="K10" s="56"/>
      <c r="L10" s="56"/>
      <c r="M10" s="57"/>
      <c r="N10" s="49">
        <v>1</v>
      </c>
    </row>
    <row r="11" spans="1:14" x14ac:dyDescent="0.25">
      <c r="A11" s="1" t="s">
        <v>7</v>
      </c>
      <c r="B11" s="111" t="s">
        <v>77</v>
      </c>
      <c r="C11" s="111" t="s">
        <v>77</v>
      </c>
      <c r="D11" s="111" t="s">
        <v>77</v>
      </c>
      <c r="E11" s="111" t="s">
        <v>77</v>
      </c>
      <c r="F11" s="55"/>
      <c r="G11" s="55"/>
      <c r="H11" s="55"/>
      <c r="I11" s="57"/>
      <c r="J11" s="56"/>
      <c r="K11" s="56"/>
      <c r="L11" s="56"/>
      <c r="M11" s="57"/>
      <c r="N11" s="49">
        <v>1</v>
      </c>
    </row>
    <row r="12" spans="1:14" x14ac:dyDescent="0.25">
      <c r="A12" s="1" t="s">
        <v>8</v>
      </c>
      <c r="B12" s="111" t="s">
        <v>77</v>
      </c>
      <c r="C12" s="111" t="s">
        <v>77</v>
      </c>
      <c r="D12" s="111" t="s">
        <v>77</v>
      </c>
      <c r="E12" s="111" t="s">
        <v>77</v>
      </c>
      <c r="F12" s="55"/>
      <c r="G12" s="55"/>
      <c r="H12" s="55"/>
      <c r="I12" s="57"/>
      <c r="J12" s="56"/>
      <c r="K12" s="56"/>
      <c r="L12" s="56"/>
      <c r="M12" s="57"/>
      <c r="N12" s="49">
        <v>1</v>
      </c>
    </row>
    <row r="13" spans="1:14" ht="15.75" customHeight="1" x14ac:dyDescent="0.25">
      <c r="A13" s="1" t="s">
        <v>9</v>
      </c>
      <c r="B13" s="111" t="s">
        <v>77</v>
      </c>
      <c r="C13" s="111" t="s">
        <v>77</v>
      </c>
      <c r="D13" s="111" t="s">
        <v>77</v>
      </c>
      <c r="E13" s="111" t="s">
        <v>77</v>
      </c>
      <c r="F13" s="55"/>
      <c r="G13" s="55"/>
      <c r="H13" s="55"/>
      <c r="I13" s="57"/>
      <c r="J13" s="56"/>
      <c r="K13" s="56"/>
      <c r="L13" s="56"/>
      <c r="M13" s="57"/>
      <c r="N13" s="49">
        <v>1</v>
      </c>
    </row>
    <row r="14" spans="1:14" ht="15.75" customHeight="1" x14ac:dyDescent="0.25">
      <c r="A14" s="1" t="s">
        <v>10</v>
      </c>
      <c r="B14" s="111" t="s">
        <v>77</v>
      </c>
      <c r="C14" s="111" t="s">
        <v>77</v>
      </c>
      <c r="D14" s="111" t="s">
        <v>77</v>
      </c>
      <c r="E14" s="111" t="s">
        <v>77</v>
      </c>
      <c r="F14" s="55"/>
      <c r="G14" s="55"/>
      <c r="H14" s="55"/>
      <c r="I14" s="57"/>
      <c r="J14" s="56"/>
      <c r="K14" s="56"/>
      <c r="L14" s="56"/>
      <c r="M14" s="57"/>
      <c r="N14" s="49">
        <v>1</v>
      </c>
    </row>
    <row r="15" spans="1:14" x14ac:dyDescent="0.25">
      <c r="A15" s="15" t="s">
        <v>11</v>
      </c>
      <c r="B15" s="111" t="s">
        <v>77</v>
      </c>
      <c r="C15" s="111" t="s">
        <v>77</v>
      </c>
      <c r="D15" s="111" t="s">
        <v>77</v>
      </c>
      <c r="E15" s="111" t="s">
        <v>77</v>
      </c>
      <c r="F15" s="55"/>
      <c r="G15" s="55"/>
      <c r="H15" s="55"/>
      <c r="I15" s="57"/>
      <c r="J15" s="56"/>
      <c r="K15" s="56"/>
      <c r="L15" s="56"/>
      <c r="M15" s="57"/>
      <c r="N15" s="49">
        <v>1</v>
      </c>
    </row>
    <row r="16" spans="1:14" x14ac:dyDescent="0.25">
      <c r="A16" s="1" t="s">
        <v>12</v>
      </c>
      <c r="B16" s="111" t="s">
        <v>77</v>
      </c>
      <c r="C16" s="111" t="s">
        <v>77</v>
      </c>
      <c r="D16" s="111" t="s">
        <v>77</v>
      </c>
      <c r="E16" s="111" t="s">
        <v>77</v>
      </c>
      <c r="F16" s="55"/>
      <c r="G16" s="55"/>
      <c r="H16" s="55"/>
      <c r="I16" s="57"/>
      <c r="J16" s="56"/>
      <c r="K16" s="56"/>
      <c r="L16" s="56"/>
      <c r="M16" s="57"/>
      <c r="N16" s="49">
        <v>1</v>
      </c>
    </row>
    <row r="17" spans="1:14" x14ac:dyDescent="0.25">
      <c r="A17" s="12" t="s">
        <v>13</v>
      </c>
      <c r="B17" s="111" t="s">
        <v>77</v>
      </c>
      <c r="C17" s="111" t="s">
        <v>77</v>
      </c>
      <c r="D17" s="111" t="s">
        <v>77</v>
      </c>
      <c r="E17" s="111" t="s">
        <v>77</v>
      </c>
      <c r="F17" s="55"/>
      <c r="G17" s="55"/>
      <c r="H17" s="55"/>
      <c r="I17" s="57"/>
      <c r="J17" s="56"/>
      <c r="K17" s="56"/>
      <c r="L17" s="56"/>
      <c r="M17" s="57"/>
      <c r="N17" s="49">
        <v>1</v>
      </c>
    </row>
    <row r="18" spans="1:14" x14ac:dyDescent="0.25">
      <c r="A18" s="1" t="s">
        <v>14</v>
      </c>
      <c r="B18" s="111" t="s">
        <v>77</v>
      </c>
      <c r="C18" s="111" t="s">
        <v>77</v>
      </c>
      <c r="D18" s="111" t="s">
        <v>77</v>
      </c>
      <c r="E18" s="111" t="s">
        <v>77</v>
      </c>
      <c r="F18" s="55"/>
      <c r="G18" s="55"/>
      <c r="H18" s="55"/>
      <c r="I18" s="57"/>
      <c r="J18" s="56"/>
      <c r="K18" s="56"/>
      <c r="L18" s="56"/>
      <c r="M18" s="57"/>
      <c r="N18" s="49">
        <v>1</v>
      </c>
    </row>
    <row r="19" spans="1:14" x14ac:dyDescent="0.25">
      <c r="A19" s="1" t="s">
        <v>15</v>
      </c>
      <c r="B19" s="111" t="s">
        <v>77</v>
      </c>
      <c r="C19" s="111" t="s">
        <v>77</v>
      </c>
      <c r="D19" s="111" t="s">
        <v>77</v>
      </c>
      <c r="E19" s="111" t="s">
        <v>77</v>
      </c>
      <c r="F19" s="55"/>
      <c r="G19" s="55"/>
      <c r="H19" s="55"/>
      <c r="I19" s="57"/>
      <c r="J19" s="56"/>
      <c r="K19" s="56"/>
      <c r="L19" s="56"/>
      <c r="M19" s="57"/>
      <c r="N19" s="49">
        <v>1</v>
      </c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0"/>
  </sheetPr>
  <dimension ref="A1:N19"/>
  <sheetViews>
    <sheetView zoomScaleNormal="100" workbookViewId="0">
      <selection sqref="A1:XFD1"/>
    </sheetView>
  </sheetViews>
  <sheetFormatPr defaultRowHeight="15" x14ac:dyDescent="0.25"/>
  <cols>
    <col min="1" max="1" width="25.5703125" customWidth="1"/>
    <col min="2" max="2" width="13.28515625" customWidth="1"/>
    <col min="3" max="5" width="10.140625" bestFit="1" customWidth="1"/>
  </cols>
  <sheetData>
    <row r="1" spans="1:14" ht="63.75" customHeight="1" x14ac:dyDescent="0.25">
      <c r="A1" s="292" t="s">
        <v>38</v>
      </c>
      <c r="B1" s="293"/>
      <c r="C1" s="293"/>
      <c r="D1" s="293"/>
      <c r="E1" s="293"/>
      <c r="F1" s="303" t="s">
        <v>28</v>
      </c>
      <c r="G1" s="303"/>
      <c r="H1" s="303"/>
      <c r="I1" s="73" t="s">
        <v>29</v>
      </c>
      <c r="J1" s="300" t="s">
        <v>30</v>
      </c>
      <c r="K1" s="301"/>
      <c r="L1" s="302"/>
      <c r="M1" s="73" t="s">
        <v>31</v>
      </c>
      <c r="N1" s="50" t="s">
        <v>32</v>
      </c>
    </row>
    <row r="2" spans="1:14" ht="54.75" customHeight="1" x14ac:dyDescent="0.25">
      <c r="A2" s="4" t="s">
        <v>0</v>
      </c>
      <c r="B2" s="74">
        <v>2017</v>
      </c>
      <c r="C2" s="74">
        <v>2018</v>
      </c>
      <c r="D2" s="74">
        <v>2019</v>
      </c>
      <c r="E2" s="34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12" t="s">
        <v>16</v>
      </c>
      <c r="B3" s="14">
        <v>90</v>
      </c>
      <c r="C3" s="14">
        <v>99.83</v>
      </c>
      <c r="D3" s="14">
        <v>92.545555555555566</v>
      </c>
      <c r="E3" s="14">
        <v>85</v>
      </c>
      <c r="F3" s="55">
        <f>SUM(C3:E3)/3</f>
        <v>92.458518518518531</v>
      </c>
      <c r="G3" s="55">
        <f>MAX($F$3:$F$19)</f>
        <v>92.750740740740753</v>
      </c>
      <c r="H3" s="55">
        <f>MIN($F$3:$F$19)</f>
        <v>64.606296296296293</v>
      </c>
      <c r="I3" s="57">
        <f>(F3-H3)/(G3-H3)</f>
        <v>0.98961705487564156</v>
      </c>
      <c r="J3" s="56">
        <f>((E3/D3)*(D3/C3)*(C3/B3))^(1/3)</f>
        <v>0.98112755281388941</v>
      </c>
      <c r="K3" s="56">
        <f>MAX($J$3:$J$19)</f>
        <v>0.98112755281388941</v>
      </c>
      <c r="L3" s="56">
        <f>MIN($J$3:$J$19)</f>
        <v>0.87389686478741069</v>
      </c>
      <c r="M3" s="57">
        <f>(J3-L3)/(K3-L3)</f>
        <v>1</v>
      </c>
      <c r="N3" s="49">
        <f>0.6*M3+0.4*I3</f>
        <v>0.99584682195025664</v>
      </c>
    </row>
    <row r="4" spans="1:14" ht="15.75" x14ac:dyDescent="0.25">
      <c r="A4" s="12" t="s">
        <v>1</v>
      </c>
      <c r="B4" s="22">
        <v>99.6</v>
      </c>
      <c r="C4" s="22">
        <v>96.84</v>
      </c>
      <c r="D4" s="103">
        <v>75.321111111111094</v>
      </c>
      <c r="E4" s="103">
        <v>77.599999999999994</v>
      </c>
      <c r="F4" s="55">
        <f t="shared" ref="F4:F19" si="0">SUM(C4:E4)/3</f>
        <v>83.253703703703692</v>
      </c>
      <c r="G4" s="55">
        <f t="shared" ref="G4:G19" si="1">MAX($F$3:$F$19)</f>
        <v>92.750740740740753</v>
      </c>
      <c r="H4" s="55">
        <f t="shared" ref="H4:H19" si="2">MIN($F$3:$F$19)</f>
        <v>64.606296296296293</v>
      </c>
      <c r="I4" s="57">
        <f t="shared" ref="I4:I19" si="3">(F4-H4)/(G4-H4)</f>
        <v>0.66256086327148245</v>
      </c>
      <c r="J4" s="56">
        <f t="shared" ref="J4:J19" si="4">((E4/D4)*(D4/C4)*(C4/B4))^(1/3)</f>
        <v>0.92016870955458796</v>
      </c>
      <c r="K4" s="56">
        <f t="shared" ref="K4:K19" si="5">MAX($J$3:$J$19)</f>
        <v>0.98112755281388941</v>
      </c>
      <c r="L4" s="56">
        <f>MIN($J$3:$J$19)</f>
        <v>0.87389686478741069</v>
      </c>
      <c r="M4" s="57">
        <f t="shared" ref="M4:M19" si="6">(J4-L4)/(K4-L4)</f>
        <v>0.431516813132368</v>
      </c>
      <c r="N4" s="49">
        <f t="shared" ref="N4:N19" si="7">0.6*M4+0.4*I4</f>
        <v>0.5239344331880138</v>
      </c>
    </row>
    <row r="5" spans="1:14" ht="15.75" x14ac:dyDescent="0.25">
      <c r="A5" s="12" t="s">
        <v>2</v>
      </c>
      <c r="B5" s="14">
        <v>78</v>
      </c>
      <c r="C5" s="14">
        <v>92.32</v>
      </c>
      <c r="D5" s="100">
        <v>81.37555555555555</v>
      </c>
      <c r="E5" s="100">
        <v>66</v>
      </c>
      <c r="F5" s="55">
        <f t="shared" si="0"/>
        <v>79.898518518518514</v>
      </c>
      <c r="G5" s="55">
        <f t="shared" si="1"/>
        <v>92.750740740740753</v>
      </c>
      <c r="H5" s="55">
        <f t="shared" si="2"/>
        <v>64.606296296296293</v>
      </c>
      <c r="I5" s="57">
        <f t="shared" si="3"/>
        <v>0.54334780892222634</v>
      </c>
      <c r="J5" s="56">
        <f t="shared" si="4"/>
        <v>0.94583731622022227</v>
      </c>
      <c r="K5" s="56">
        <f>MAX($J$3:$J$19)</f>
        <v>0.98112755281388941</v>
      </c>
      <c r="L5" s="56">
        <f t="shared" ref="L5:L19" si="8">MIN($J$3:$J$19)</f>
        <v>0.87389686478741069</v>
      </c>
      <c r="M5" s="57">
        <f t="shared" si="6"/>
        <v>0.67089424451932222</v>
      </c>
      <c r="N5" s="49">
        <f t="shared" si="7"/>
        <v>0.61987567028048385</v>
      </c>
    </row>
    <row r="6" spans="1:14" ht="15.75" x14ac:dyDescent="0.25">
      <c r="A6" s="12" t="s">
        <v>3</v>
      </c>
      <c r="B6" s="14">
        <v>85</v>
      </c>
      <c r="C6" s="14">
        <v>94.47</v>
      </c>
      <c r="D6" s="100">
        <v>70.795555555555552</v>
      </c>
      <c r="E6" s="100">
        <v>68.400000000000006</v>
      </c>
      <c r="F6" s="55">
        <f t="shared" si="0"/>
        <v>77.888518518518524</v>
      </c>
      <c r="G6" s="55">
        <f t="shared" si="1"/>
        <v>92.750740740740753</v>
      </c>
      <c r="H6" s="55">
        <f t="shared" si="2"/>
        <v>64.606296296296293</v>
      </c>
      <c r="I6" s="57">
        <f t="shared" si="3"/>
        <v>0.4719305171733123</v>
      </c>
      <c r="J6" s="56">
        <f t="shared" si="4"/>
        <v>0.93013444017558977</v>
      </c>
      <c r="K6" s="56">
        <f t="shared" si="5"/>
        <v>0.98112755281388941</v>
      </c>
      <c r="L6" s="56">
        <f t="shared" si="8"/>
        <v>0.87389686478741069</v>
      </c>
      <c r="M6" s="57">
        <f t="shared" si="6"/>
        <v>0.52445411312004453</v>
      </c>
      <c r="N6" s="49">
        <f>0.6*M6+0.4*I6</f>
        <v>0.50344467474135168</v>
      </c>
    </row>
    <row r="7" spans="1:14" ht="15.75" x14ac:dyDescent="0.25">
      <c r="A7" s="12" t="s">
        <v>17</v>
      </c>
      <c r="B7" s="30">
        <v>97.3</v>
      </c>
      <c r="C7" s="30">
        <v>96.92</v>
      </c>
      <c r="D7" s="104">
        <v>93.432222222222222</v>
      </c>
      <c r="E7" s="104">
        <v>87.9</v>
      </c>
      <c r="F7" s="55">
        <f t="shared" si="0"/>
        <v>92.750740740740753</v>
      </c>
      <c r="G7" s="55">
        <f t="shared" si="1"/>
        <v>92.750740740740753</v>
      </c>
      <c r="H7" s="55">
        <f t="shared" si="2"/>
        <v>64.606296296296293</v>
      </c>
      <c r="I7" s="57">
        <f t="shared" si="3"/>
        <v>1</v>
      </c>
      <c r="J7" s="56">
        <f t="shared" si="4"/>
        <v>0.96670065221141166</v>
      </c>
      <c r="K7" s="56">
        <f t="shared" si="5"/>
        <v>0.98112755281388941</v>
      </c>
      <c r="L7" s="56">
        <f t="shared" si="8"/>
        <v>0.87389686478741069</v>
      </c>
      <c r="M7" s="57">
        <f t="shared" si="6"/>
        <v>0.8654592181772135</v>
      </c>
      <c r="N7" s="49">
        <f t="shared" si="7"/>
        <v>0.91927553090632808</v>
      </c>
    </row>
    <row r="8" spans="1:14" ht="15.75" x14ac:dyDescent="0.25">
      <c r="A8" s="12" t="s">
        <v>4</v>
      </c>
      <c r="B8" s="22">
        <v>90</v>
      </c>
      <c r="C8" s="22">
        <v>96.61</v>
      </c>
      <c r="D8" s="103">
        <v>86.253333333333316</v>
      </c>
      <c r="E8" s="103">
        <v>77</v>
      </c>
      <c r="F8" s="55">
        <f t="shared" si="0"/>
        <v>86.621111111111119</v>
      </c>
      <c r="G8" s="55">
        <f t="shared" si="1"/>
        <v>92.750740740740753</v>
      </c>
      <c r="H8" s="55">
        <f t="shared" si="2"/>
        <v>64.606296296296293</v>
      </c>
      <c r="I8" s="57">
        <f t="shared" si="3"/>
        <v>0.78220818528753777</v>
      </c>
      <c r="J8" s="56">
        <f t="shared" si="4"/>
        <v>0.94932752244335528</v>
      </c>
      <c r="K8" s="56">
        <f t="shared" si="5"/>
        <v>0.98112755281388941</v>
      </c>
      <c r="L8" s="56">
        <f t="shared" si="8"/>
        <v>0.87389686478741069</v>
      </c>
      <c r="M8" s="57">
        <f t="shared" si="6"/>
        <v>0.70344282074659747</v>
      </c>
      <c r="N8" s="49">
        <f t="shared" si="7"/>
        <v>0.73494896656297359</v>
      </c>
    </row>
    <row r="9" spans="1:14" ht="15.75" x14ac:dyDescent="0.25">
      <c r="A9" s="12" t="s">
        <v>5</v>
      </c>
      <c r="B9" s="22">
        <v>83</v>
      </c>
      <c r="C9" s="22">
        <v>95.16</v>
      </c>
      <c r="D9" s="103">
        <v>87.09666666666665</v>
      </c>
      <c r="E9" s="103">
        <v>67.7</v>
      </c>
      <c r="F9" s="55">
        <f t="shared" si="0"/>
        <v>83.318888888888878</v>
      </c>
      <c r="G9" s="55">
        <f t="shared" si="1"/>
        <v>92.750740740740753</v>
      </c>
      <c r="H9" s="55">
        <f t="shared" si="2"/>
        <v>64.606296296296293</v>
      </c>
      <c r="I9" s="57">
        <f t="shared" si="3"/>
        <v>0.66487695749440656</v>
      </c>
      <c r="J9" s="56">
        <f t="shared" si="4"/>
        <v>0.93433695281624995</v>
      </c>
      <c r="K9" s="56">
        <f t="shared" si="5"/>
        <v>0.98112755281388941</v>
      </c>
      <c r="L9" s="56">
        <f t="shared" si="8"/>
        <v>0.87389686478741069</v>
      </c>
      <c r="M9" s="57">
        <f t="shared" si="6"/>
        <v>0.56364543715241899</v>
      </c>
      <c r="N9" s="49">
        <f t="shared" si="7"/>
        <v>0.604138045289214</v>
      </c>
    </row>
    <row r="10" spans="1:14" ht="15.75" x14ac:dyDescent="0.25">
      <c r="A10" s="12" t="s">
        <v>6</v>
      </c>
      <c r="B10" s="14">
        <v>95</v>
      </c>
      <c r="C10" s="14">
        <v>91.49</v>
      </c>
      <c r="D10" s="100">
        <v>86.052222222222227</v>
      </c>
      <c r="E10" s="100">
        <v>77.7</v>
      </c>
      <c r="F10" s="55">
        <f t="shared" si="0"/>
        <v>85.080740740740737</v>
      </c>
      <c r="G10" s="55">
        <f t="shared" si="1"/>
        <v>92.750740740740753</v>
      </c>
      <c r="H10" s="55">
        <f t="shared" si="2"/>
        <v>64.606296296296293</v>
      </c>
      <c r="I10" s="57">
        <f t="shared" si="3"/>
        <v>0.72747729964468966</v>
      </c>
      <c r="J10" s="56">
        <f t="shared" si="4"/>
        <v>0.93518845728602096</v>
      </c>
      <c r="K10" s="56">
        <f t="shared" si="5"/>
        <v>0.98112755281388941</v>
      </c>
      <c r="L10" s="56">
        <f t="shared" si="8"/>
        <v>0.87389686478741069</v>
      </c>
      <c r="M10" s="57">
        <f t="shared" si="6"/>
        <v>0.57158630264011168</v>
      </c>
      <c r="N10" s="49">
        <f t="shared" si="7"/>
        <v>0.63394270144194287</v>
      </c>
    </row>
    <row r="11" spans="1:14" ht="15.75" x14ac:dyDescent="0.25">
      <c r="A11" s="12" t="s">
        <v>7</v>
      </c>
      <c r="B11" s="22">
        <v>89</v>
      </c>
      <c r="C11" s="22">
        <v>95.82</v>
      </c>
      <c r="D11" s="103">
        <v>82.232222222222219</v>
      </c>
      <c r="E11" s="103">
        <v>68.600000000000009</v>
      </c>
      <c r="F11" s="55">
        <f t="shared" si="0"/>
        <v>82.217407407407407</v>
      </c>
      <c r="G11" s="55">
        <f t="shared" si="1"/>
        <v>92.750740740740753</v>
      </c>
      <c r="H11" s="55">
        <f t="shared" si="2"/>
        <v>64.606296296296293</v>
      </c>
      <c r="I11" s="57">
        <f t="shared" si="3"/>
        <v>0.62574022897749682</v>
      </c>
      <c r="J11" s="56">
        <f t="shared" si="4"/>
        <v>0.91687761470334583</v>
      </c>
      <c r="K11" s="56">
        <f t="shared" si="5"/>
        <v>0.98112755281388941</v>
      </c>
      <c r="L11" s="56">
        <f t="shared" si="8"/>
        <v>0.87389686478741069</v>
      </c>
      <c r="M11" s="57">
        <f t="shared" si="6"/>
        <v>0.40082508754696983</v>
      </c>
      <c r="N11" s="49">
        <f t="shared" si="7"/>
        <v>0.49079114411918062</v>
      </c>
    </row>
    <row r="12" spans="1:14" ht="15.75" x14ac:dyDescent="0.25">
      <c r="A12" s="12" t="s">
        <v>8</v>
      </c>
      <c r="B12" s="27">
        <v>89.8</v>
      </c>
      <c r="C12" s="27">
        <v>96.37</v>
      </c>
      <c r="D12" s="105">
        <v>72.574444444444438</v>
      </c>
      <c r="E12" s="105">
        <v>79.5</v>
      </c>
      <c r="F12" s="55">
        <f t="shared" si="0"/>
        <v>82.814814814814824</v>
      </c>
      <c r="G12" s="55">
        <f t="shared" si="1"/>
        <v>92.750740740740753</v>
      </c>
      <c r="H12" s="55">
        <f t="shared" si="2"/>
        <v>64.606296296296293</v>
      </c>
      <c r="I12" s="57">
        <f t="shared" si="3"/>
        <v>0.64696670614554552</v>
      </c>
      <c r="J12" s="56">
        <f t="shared" si="4"/>
        <v>0.96020419128471557</v>
      </c>
      <c r="K12" s="56">
        <f t="shared" si="5"/>
        <v>0.98112755281388941</v>
      </c>
      <c r="L12" s="56">
        <f t="shared" si="8"/>
        <v>0.87389686478741069</v>
      </c>
      <c r="M12" s="57">
        <f t="shared" si="6"/>
        <v>0.80487524686956047</v>
      </c>
      <c r="N12" s="49">
        <f t="shared" si="7"/>
        <v>0.74171183057995449</v>
      </c>
    </row>
    <row r="13" spans="1:14" ht="15.75" x14ac:dyDescent="0.25">
      <c r="A13" s="12" t="s">
        <v>9</v>
      </c>
      <c r="B13" s="26">
        <v>92</v>
      </c>
      <c r="C13" s="26">
        <v>97.93</v>
      </c>
      <c r="D13" s="106">
        <v>82.221111111111114</v>
      </c>
      <c r="E13" s="106">
        <v>61.4</v>
      </c>
      <c r="F13" s="55">
        <f t="shared" si="0"/>
        <v>80.517037037037042</v>
      </c>
      <c r="G13" s="55">
        <f t="shared" si="1"/>
        <v>92.750740740740753</v>
      </c>
      <c r="H13" s="55">
        <f t="shared" si="2"/>
        <v>64.606296296296293</v>
      </c>
      <c r="I13" s="57">
        <f t="shared" si="3"/>
        <v>0.56532438478747205</v>
      </c>
      <c r="J13" s="56">
        <f t="shared" si="4"/>
        <v>0.87389686478741069</v>
      </c>
      <c r="K13" s="56">
        <f t="shared" si="5"/>
        <v>0.98112755281388941</v>
      </c>
      <c r="L13" s="56">
        <f>MIN($J$3:$J$19)</f>
        <v>0.87389686478741069</v>
      </c>
      <c r="M13" s="57">
        <f t="shared" si="6"/>
        <v>0</v>
      </c>
      <c r="N13" s="49">
        <f t="shared" si="7"/>
        <v>0.22612975391498882</v>
      </c>
    </row>
    <row r="14" spans="1:14" ht="15.75" x14ac:dyDescent="0.25">
      <c r="A14" s="12" t="s">
        <v>39</v>
      </c>
      <c r="B14" s="22">
        <v>89</v>
      </c>
      <c r="C14" s="22">
        <v>99.78</v>
      </c>
      <c r="D14" s="103">
        <v>87.577777777777769</v>
      </c>
      <c r="E14" s="103">
        <v>74.5</v>
      </c>
      <c r="F14" s="55">
        <f t="shared" si="0"/>
        <v>87.285925925925923</v>
      </c>
      <c r="G14" s="55">
        <f t="shared" si="1"/>
        <v>92.750740740740753</v>
      </c>
      <c r="H14" s="55">
        <f t="shared" si="2"/>
        <v>64.606296296296293</v>
      </c>
      <c r="I14" s="57">
        <f t="shared" si="3"/>
        <v>0.80582971443610962</v>
      </c>
      <c r="J14" s="56">
        <f t="shared" si="4"/>
        <v>0.94244371389472803</v>
      </c>
      <c r="K14" s="56">
        <f t="shared" si="5"/>
        <v>0.98112755281388941</v>
      </c>
      <c r="L14" s="56">
        <f t="shared" si="8"/>
        <v>0.87389686478741069</v>
      </c>
      <c r="M14" s="57">
        <f t="shared" si="6"/>
        <v>0.63924656615455933</v>
      </c>
      <c r="N14" s="49">
        <f>0.6*M14+0.4*I14</f>
        <v>0.70587982546717942</v>
      </c>
    </row>
    <row r="15" spans="1:14" ht="15.75" x14ac:dyDescent="0.25">
      <c r="A15" s="12" t="s">
        <v>11</v>
      </c>
      <c r="B15" s="14">
        <v>99</v>
      </c>
      <c r="C15" s="14">
        <v>96.46</v>
      </c>
      <c r="D15" s="100">
        <v>85.152222222222207</v>
      </c>
      <c r="E15" s="100">
        <v>70.5</v>
      </c>
      <c r="F15" s="55">
        <f t="shared" si="0"/>
        <v>84.0374074074074</v>
      </c>
      <c r="G15" s="55">
        <f t="shared" si="1"/>
        <v>92.750740740740753</v>
      </c>
      <c r="H15" s="55">
        <f t="shared" si="2"/>
        <v>64.606296296296293</v>
      </c>
      <c r="I15" s="57">
        <f t="shared" si="3"/>
        <v>0.69040663245163791</v>
      </c>
      <c r="J15" s="56">
        <f t="shared" si="4"/>
        <v>0.89299968864088375</v>
      </c>
      <c r="K15" s="56">
        <f t="shared" si="5"/>
        <v>0.98112755281388941</v>
      </c>
      <c r="L15" s="56">
        <f t="shared" si="8"/>
        <v>0.87389686478741069</v>
      </c>
      <c r="M15" s="57">
        <f t="shared" si="6"/>
        <v>0.1781469857654551</v>
      </c>
      <c r="N15" s="49">
        <f t="shared" si="7"/>
        <v>0.38305084443992821</v>
      </c>
    </row>
    <row r="16" spans="1:14" ht="15.75" x14ac:dyDescent="0.25">
      <c r="A16" s="12" t="s">
        <v>12</v>
      </c>
      <c r="B16" s="28">
        <v>90</v>
      </c>
      <c r="C16" s="28">
        <v>79.569999999999993</v>
      </c>
      <c r="D16" s="107">
        <v>68.458888888888907</v>
      </c>
      <c r="E16" s="107">
        <v>80.5</v>
      </c>
      <c r="F16" s="55">
        <f t="shared" si="0"/>
        <v>76.1762962962963</v>
      </c>
      <c r="G16" s="55">
        <f t="shared" si="1"/>
        <v>92.750740740740753</v>
      </c>
      <c r="H16" s="55">
        <f t="shared" si="2"/>
        <v>64.606296296296293</v>
      </c>
      <c r="I16" s="57">
        <f t="shared" si="3"/>
        <v>0.41109356494275567</v>
      </c>
      <c r="J16" s="56">
        <f t="shared" si="4"/>
        <v>0.96349867919573051</v>
      </c>
      <c r="K16" s="56">
        <f t="shared" si="5"/>
        <v>0.98112755281388941</v>
      </c>
      <c r="L16" s="56">
        <f t="shared" si="8"/>
        <v>0.87389686478741069</v>
      </c>
      <c r="M16" s="57">
        <f t="shared" si="6"/>
        <v>0.83559861507364608</v>
      </c>
      <c r="N16" s="49">
        <f t="shared" si="7"/>
        <v>0.66579659502128996</v>
      </c>
    </row>
    <row r="17" spans="1:14" ht="15.75" x14ac:dyDescent="0.25">
      <c r="A17" s="12" t="s">
        <v>13</v>
      </c>
      <c r="B17" s="22">
        <v>85</v>
      </c>
      <c r="C17" s="22">
        <v>93.33</v>
      </c>
      <c r="D17" s="103">
        <v>28.888888888888889</v>
      </c>
      <c r="E17" s="103">
        <v>71.599999999999994</v>
      </c>
      <c r="F17" s="55">
        <f t="shared" si="0"/>
        <v>64.606296296296293</v>
      </c>
      <c r="G17" s="55">
        <f t="shared" si="1"/>
        <v>92.750740740740753</v>
      </c>
      <c r="H17" s="55">
        <f t="shared" si="2"/>
        <v>64.606296296296293</v>
      </c>
      <c r="I17" s="57">
        <f t="shared" si="3"/>
        <v>0</v>
      </c>
      <c r="J17" s="56">
        <f t="shared" si="4"/>
        <v>0.94441896336104558</v>
      </c>
      <c r="K17" s="56">
        <f t="shared" si="5"/>
        <v>0.98112755281388941</v>
      </c>
      <c r="L17" s="56">
        <f t="shared" si="8"/>
        <v>0.87389686478741069</v>
      </c>
      <c r="M17" s="57">
        <f t="shared" si="6"/>
        <v>0.65766712749451639</v>
      </c>
      <c r="N17" s="49">
        <f t="shared" si="7"/>
        <v>0.39460027649670981</v>
      </c>
    </row>
    <row r="18" spans="1:14" ht="15.75" x14ac:dyDescent="0.25">
      <c r="A18" s="12" t="s">
        <v>14</v>
      </c>
      <c r="B18" s="14">
        <v>88.9</v>
      </c>
      <c r="C18" s="14">
        <v>98.39</v>
      </c>
      <c r="D18" s="100">
        <v>71.058888888888887</v>
      </c>
      <c r="E18" s="100">
        <v>70</v>
      </c>
      <c r="F18" s="55">
        <f t="shared" si="0"/>
        <v>79.816296296296301</v>
      </c>
      <c r="G18" s="55">
        <f t="shared" si="1"/>
        <v>92.750740740740753</v>
      </c>
      <c r="H18" s="55">
        <f t="shared" si="2"/>
        <v>64.606296296296293</v>
      </c>
      <c r="I18" s="57">
        <f t="shared" si="3"/>
        <v>0.54042637189103826</v>
      </c>
      <c r="J18" s="56">
        <f t="shared" si="4"/>
        <v>0.92341890103941981</v>
      </c>
      <c r="K18" s="56">
        <f t="shared" si="5"/>
        <v>0.98112755281388941</v>
      </c>
      <c r="L18" s="56">
        <f t="shared" si="8"/>
        <v>0.87389686478741069</v>
      </c>
      <c r="M18" s="57">
        <f t="shared" si="6"/>
        <v>0.46182708666180089</v>
      </c>
      <c r="N18" s="49">
        <f t="shared" si="7"/>
        <v>0.49326680075349583</v>
      </c>
    </row>
    <row r="19" spans="1:14" ht="15.75" x14ac:dyDescent="0.25">
      <c r="A19" s="12" t="s">
        <v>15</v>
      </c>
      <c r="B19" s="22">
        <v>90</v>
      </c>
      <c r="C19" s="22">
        <v>99.2</v>
      </c>
      <c r="D19" s="22">
        <v>84.854444444444454</v>
      </c>
      <c r="E19" s="22">
        <v>77.8</v>
      </c>
      <c r="F19" s="55">
        <f t="shared" si="0"/>
        <v>87.284814814814823</v>
      </c>
      <c r="G19" s="55">
        <f t="shared" si="1"/>
        <v>92.750740740740753</v>
      </c>
      <c r="H19" s="55">
        <f t="shared" si="2"/>
        <v>64.606296296296293</v>
      </c>
      <c r="I19" s="57">
        <f t="shared" si="3"/>
        <v>0.80579023555731011</v>
      </c>
      <c r="J19" s="56">
        <f t="shared" si="4"/>
        <v>0.95260391605145656</v>
      </c>
      <c r="K19" s="56">
        <f t="shared" si="5"/>
        <v>0.98112755281388941</v>
      </c>
      <c r="L19" s="56">
        <f t="shared" si="8"/>
        <v>0.87389686478741069</v>
      </c>
      <c r="M19" s="57">
        <f t="shared" si="6"/>
        <v>0.7339974471171028</v>
      </c>
      <c r="N19" s="49">
        <f t="shared" si="7"/>
        <v>0.7627145624931857</v>
      </c>
    </row>
  </sheetData>
  <autoFilter ref="A2:E19" xr:uid="{00000000-0009-0000-0000-000034000000}"/>
  <sortState xmlns:xlrd2="http://schemas.microsoft.com/office/spreadsheetml/2017/richdata2" ref="A4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A1:N19"/>
  <sheetViews>
    <sheetView zoomScale="90" zoomScaleNormal="90" workbookViewId="0">
      <selection sqref="A1:XFD1"/>
    </sheetView>
  </sheetViews>
  <sheetFormatPr defaultRowHeight="15" x14ac:dyDescent="0.25"/>
  <cols>
    <col min="1" max="1" width="22.85546875" customWidth="1"/>
    <col min="2" max="2" width="13.140625" customWidth="1"/>
    <col min="3" max="3" width="12.42578125" customWidth="1"/>
    <col min="4" max="4" width="12.140625" customWidth="1"/>
    <col min="5" max="5" width="12.28515625" customWidth="1"/>
    <col min="6" max="6" width="12.42578125" customWidth="1"/>
    <col min="7" max="7" width="11.28515625" customWidth="1"/>
    <col min="9" max="9" width="11.42578125" customWidth="1"/>
  </cols>
  <sheetData>
    <row r="1" spans="1:14" ht="51.75" customHeight="1" x14ac:dyDescent="0.25">
      <c r="A1" s="312" t="s">
        <v>79</v>
      </c>
      <c r="B1" s="313"/>
      <c r="C1" s="313"/>
      <c r="D1" s="313"/>
      <c r="E1" s="31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4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43">
        <v>36930</v>
      </c>
      <c r="C3" s="143">
        <v>37771</v>
      </c>
      <c r="D3" s="143">
        <v>38722</v>
      </c>
      <c r="E3" s="143">
        <v>57805</v>
      </c>
      <c r="F3" s="55">
        <f t="shared" ref="F3:F19" si="0">SUM(C3:E3)/3</f>
        <v>44766</v>
      </c>
      <c r="G3" s="55">
        <f t="shared" ref="G3:G19" si="1">MAX($F$3:$F$19)</f>
        <v>308660</v>
      </c>
      <c r="H3" s="55">
        <f t="shared" ref="H3:H19" si="2">MIN($F$3:$F$19)</f>
        <v>3201</v>
      </c>
      <c r="I3" s="57">
        <f t="shared" ref="I3:I19" si="3">(F3-H3)/(G3-H3)</f>
        <v>0.13607390844597803</v>
      </c>
      <c r="J3" s="56">
        <f t="shared" ref="J3:J19" si="4">((E3/D3)*(D3/C3)*(C3/B3))^(1/3)</f>
        <v>1.1610797015603114</v>
      </c>
      <c r="K3" s="56">
        <f t="shared" ref="K3:K19" si="5">MAX($J$3:$J$19)</f>
        <v>1.1610797015603114</v>
      </c>
      <c r="L3" s="56">
        <f t="shared" ref="L3:L19" si="6">MIN($J$3:$J$19)</f>
        <v>0.84175420084672437</v>
      </c>
      <c r="M3" s="57">
        <f t="shared" ref="M3:M19" si="7">(J3-L3)/(K3-L3)</f>
        <v>1</v>
      </c>
      <c r="N3" s="49">
        <f t="shared" ref="N3:N19" si="8">0.6*M3+0.4*I3</f>
        <v>0.6544295633783912</v>
      </c>
    </row>
    <row r="4" spans="1:14" x14ac:dyDescent="0.25">
      <c r="A4" s="12" t="s">
        <v>1</v>
      </c>
      <c r="B4" s="186">
        <v>87370</v>
      </c>
      <c r="C4" s="186">
        <v>88660</v>
      </c>
      <c r="D4" s="186">
        <v>90094</v>
      </c>
      <c r="E4" s="186">
        <v>91530</v>
      </c>
      <c r="F4" s="55">
        <f t="shared" si="0"/>
        <v>90094.666666666672</v>
      </c>
      <c r="G4" s="55">
        <f t="shared" si="1"/>
        <v>308660</v>
      </c>
      <c r="H4" s="55">
        <f t="shared" si="2"/>
        <v>3201</v>
      </c>
      <c r="I4" s="57">
        <f t="shared" si="3"/>
        <v>0.28446916498340752</v>
      </c>
      <c r="J4" s="56">
        <f t="shared" si="4"/>
        <v>1.0156257628967515</v>
      </c>
      <c r="K4" s="56">
        <f t="shared" si="5"/>
        <v>1.1610797015603114</v>
      </c>
      <c r="L4" s="56">
        <f t="shared" si="6"/>
        <v>0.84175420084672437</v>
      </c>
      <c r="M4" s="57">
        <f t="shared" si="7"/>
        <v>0.54449632635502543</v>
      </c>
      <c r="N4" s="49">
        <f t="shared" si="8"/>
        <v>0.44048546180637826</v>
      </c>
    </row>
    <row r="5" spans="1:14" x14ac:dyDescent="0.25">
      <c r="A5" s="12" t="s">
        <v>2</v>
      </c>
      <c r="B5" s="141">
        <v>39623</v>
      </c>
      <c r="C5" s="141">
        <v>39929</v>
      </c>
      <c r="D5" s="141">
        <v>40246</v>
      </c>
      <c r="E5" s="141">
        <v>40551</v>
      </c>
      <c r="F5" s="55">
        <f t="shared" si="0"/>
        <v>40242</v>
      </c>
      <c r="G5" s="55">
        <f t="shared" si="1"/>
        <v>308660</v>
      </c>
      <c r="H5" s="55">
        <f t="shared" si="2"/>
        <v>3201</v>
      </c>
      <c r="I5" s="57">
        <f t="shared" si="3"/>
        <v>0.12126341014669727</v>
      </c>
      <c r="J5" s="56">
        <f t="shared" si="4"/>
        <v>1.0077467464463767</v>
      </c>
      <c r="K5" s="56">
        <f t="shared" si="5"/>
        <v>1.1610797015603114</v>
      </c>
      <c r="L5" s="56">
        <f t="shared" si="6"/>
        <v>0.84175420084672437</v>
      </c>
      <c r="M5" s="57">
        <f t="shared" si="7"/>
        <v>0.51982239197531632</v>
      </c>
      <c r="N5" s="49">
        <f t="shared" si="8"/>
        <v>0.36039879924386869</v>
      </c>
    </row>
    <row r="6" spans="1:14" x14ac:dyDescent="0.25">
      <c r="A6" s="12" t="s">
        <v>3</v>
      </c>
      <c r="B6" s="136">
        <v>129904</v>
      </c>
      <c r="C6" s="136">
        <v>131812</v>
      </c>
      <c r="D6" s="136">
        <v>133742</v>
      </c>
      <c r="E6" s="136">
        <v>77478</v>
      </c>
      <c r="F6" s="55">
        <f t="shared" si="0"/>
        <v>114344</v>
      </c>
      <c r="G6" s="55">
        <f t="shared" si="1"/>
        <v>308660</v>
      </c>
      <c r="H6" s="55">
        <f t="shared" si="2"/>
        <v>3201</v>
      </c>
      <c r="I6" s="57">
        <f t="shared" si="3"/>
        <v>0.36385570567572079</v>
      </c>
      <c r="J6" s="56">
        <f t="shared" si="4"/>
        <v>0.84175420084672437</v>
      </c>
      <c r="K6" s="56">
        <f t="shared" si="5"/>
        <v>1.1610797015603114</v>
      </c>
      <c r="L6" s="56">
        <f t="shared" si="6"/>
        <v>0.84175420084672437</v>
      </c>
      <c r="M6" s="57">
        <f t="shared" si="7"/>
        <v>0</v>
      </c>
      <c r="N6" s="49">
        <f t="shared" si="8"/>
        <v>0.14554228227028831</v>
      </c>
    </row>
    <row r="7" spans="1:14" x14ac:dyDescent="0.25">
      <c r="A7" s="12" t="s">
        <v>17</v>
      </c>
      <c r="B7" s="204">
        <v>294412</v>
      </c>
      <c r="C7" s="204">
        <v>299195</v>
      </c>
      <c r="D7" s="204">
        <v>303582</v>
      </c>
      <c r="E7" s="204">
        <v>323203</v>
      </c>
      <c r="F7" s="55">
        <f t="shared" si="0"/>
        <v>308660</v>
      </c>
      <c r="G7" s="55">
        <f t="shared" si="1"/>
        <v>308660</v>
      </c>
      <c r="H7" s="55">
        <f t="shared" si="2"/>
        <v>3201</v>
      </c>
      <c r="I7" s="57">
        <f t="shared" si="3"/>
        <v>1</v>
      </c>
      <c r="J7" s="56">
        <f t="shared" si="4"/>
        <v>1.0315888164208336</v>
      </c>
      <c r="K7" s="56">
        <f t="shared" si="5"/>
        <v>1.1610797015603114</v>
      </c>
      <c r="L7" s="56">
        <f t="shared" si="6"/>
        <v>0.84175420084672437</v>
      </c>
      <c r="M7" s="57">
        <f t="shared" si="7"/>
        <v>0.59448623786666432</v>
      </c>
      <c r="N7" s="49">
        <f t="shared" si="8"/>
        <v>0.75669174271999862</v>
      </c>
    </row>
    <row r="8" spans="1:14" x14ac:dyDescent="0.25">
      <c r="A8" s="12" t="s">
        <v>4</v>
      </c>
      <c r="B8" s="141">
        <v>145461</v>
      </c>
      <c r="C8" s="141">
        <v>148093.5</v>
      </c>
      <c r="D8" s="141">
        <v>151081</v>
      </c>
      <c r="E8" s="141">
        <v>148120</v>
      </c>
      <c r="F8" s="55">
        <f t="shared" si="0"/>
        <v>149098.16666666666</v>
      </c>
      <c r="G8" s="55">
        <f t="shared" si="1"/>
        <v>308660</v>
      </c>
      <c r="H8" s="55">
        <f t="shared" si="2"/>
        <v>3201</v>
      </c>
      <c r="I8" s="57">
        <f t="shared" si="3"/>
        <v>0.477632568255205</v>
      </c>
      <c r="J8" s="56">
        <f t="shared" si="4"/>
        <v>1.0060565158398409</v>
      </c>
      <c r="K8" s="56">
        <f t="shared" si="5"/>
        <v>1.1610797015603114</v>
      </c>
      <c r="L8" s="56">
        <f t="shared" si="6"/>
        <v>0.84175420084672437</v>
      </c>
      <c r="M8" s="57">
        <f t="shared" si="7"/>
        <v>0.51452926442127278</v>
      </c>
      <c r="N8" s="49">
        <f t="shared" si="8"/>
        <v>0.49977058595484569</v>
      </c>
    </row>
    <row r="9" spans="1:14" x14ac:dyDescent="0.25">
      <c r="A9" s="12" t="s">
        <v>5</v>
      </c>
      <c r="B9" s="186">
        <v>6537</v>
      </c>
      <c r="C9" s="186">
        <v>6607</v>
      </c>
      <c r="D9" s="186">
        <v>6658</v>
      </c>
      <c r="E9" s="186">
        <v>6721</v>
      </c>
      <c r="F9" s="55">
        <f t="shared" si="0"/>
        <v>6662</v>
      </c>
      <c r="G9" s="55">
        <f t="shared" si="1"/>
        <v>308660</v>
      </c>
      <c r="H9" s="55">
        <f t="shared" si="2"/>
        <v>3201</v>
      </c>
      <c r="I9" s="57">
        <f t="shared" si="3"/>
        <v>1.133048952559918E-2</v>
      </c>
      <c r="J9" s="56">
        <f t="shared" si="4"/>
        <v>1.0092958095865987</v>
      </c>
      <c r="K9" s="56">
        <f t="shared" si="5"/>
        <v>1.1610797015603114</v>
      </c>
      <c r="L9" s="56">
        <f t="shared" si="6"/>
        <v>0.84175420084672437</v>
      </c>
      <c r="M9" s="57">
        <f t="shared" si="7"/>
        <v>0.52467343937604161</v>
      </c>
      <c r="N9" s="49">
        <f t="shared" si="8"/>
        <v>0.31933625943586463</v>
      </c>
    </row>
    <row r="10" spans="1:14" x14ac:dyDescent="0.25">
      <c r="A10" s="12" t="s">
        <v>6</v>
      </c>
      <c r="B10" s="141">
        <v>127582</v>
      </c>
      <c r="C10" s="141">
        <v>129771.5</v>
      </c>
      <c r="D10" s="141">
        <v>131931</v>
      </c>
      <c r="E10" s="141">
        <v>140320</v>
      </c>
      <c r="F10" s="55">
        <f t="shared" si="0"/>
        <v>134007.5</v>
      </c>
      <c r="G10" s="55">
        <f t="shared" si="1"/>
        <v>308660</v>
      </c>
      <c r="H10" s="55">
        <f t="shared" si="2"/>
        <v>3201</v>
      </c>
      <c r="I10" s="57">
        <f t="shared" si="3"/>
        <v>0.42822932046526702</v>
      </c>
      <c r="J10" s="56">
        <f t="shared" si="4"/>
        <v>1.0322305856735827</v>
      </c>
      <c r="K10" s="56">
        <f t="shared" si="5"/>
        <v>1.1610797015603114</v>
      </c>
      <c r="L10" s="56">
        <f t="shared" si="6"/>
        <v>0.84175420084672437</v>
      </c>
      <c r="M10" s="57">
        <f t="shared" si="7"/>
        <v>0.59649600298506245</v>
      </c>
      <c r="N10" s="49">
        <f t="shared" si="8"/>
        <v>0.5291893299771443</v>
      </c>
    </row>
    <row r="11" spans="1:14" x14ac:dyDescent="0.25">
      <c r="A11" s="12" t="s">
        <v>7</v>
      </c>
      <c r="B11" s="186">
        <v>62871</v>
      </c>
      <c r="C11" s="186">
        <v>63436</v>
      </c>
      <c r="D11" s="186">
        <v>63921</v>
      </c>
      <c r="E11" s="186">
        <v>64339</v>
      </c>
      <c r="F11" s="55">
        <f t="shared" si="0"/>
        <v>63898.666666666664</v>
      </c>
      <c r="G11" s="55">
        <f t="shared" si="1"/>
        <v>308660</v>
      </c>
      <c r="H11" s="55">
        <f t="shared" si="2"/>
        <v>3201</v>
      </c>
      <c r="I11" s="57">
        <f t="shared" si="3"/>
        <v>0.19870970135653776</v>
      </c>
      <c r="J11" s="56">
        <f t="shared" si="4"/>
        <v>1.0077233292776899</v>
      </c>
      <c r="K11" s="56">
        <f t="shared" si="5"/>
        <v>1.1610797015603114</v>
      </c>
      <c r="L11" s="56">
        <f t="shared" si="6"/>
        <v>0.84175420084672437</v>
      </c>
      <c r="M11" s="57">
        <f t="shared" si="7"/>
        <v>0.51974905875064592</v>
      </c>
      <c r="N11" s="49">
        <f t="shared" si="8"/>
        <v>0.39133331579300268</v>
      </c>
    </row>
    <row r="12" spans="1:14" x14ac:dyDescent="0.25">
      <c r="A12" s="12" t="s">
        <v>8</v>
      </c>
      <c r="B12" s="143">
        <v>58520</v>
      </c>
      <c r="C12" s="143">
        <v>58655</v>
      </c>
      <c r="D12" s="143">
        <v>58805</v>
      </c>
      <c r="E12" s="143">
        <v>59116</v>
      </c>
      <c r="F12" s="55">
        <f t="shared" si="0"/>
        <v>58858.666666666664</v>
      </c>
      <c r="G12" s="55">
        <f t="shared" si="1"/>
        <v>308660</v>
      </c>
      <c r="H12" s="55">
        <f t="shared" si="2"/>
        <v>3201</v>
      </c>
      <c r="I12" s="57">
        <f t="shared" si="3"/>
        <v>0.18220994197802867</v>
      </c>
      <c r="J12" s="56">
        <f t="shared" si="4"/>
        <v>1.0033833905215861</v>
      </c>
      <c r="K12" s="56">
        <f t="shared" si="5"/>
        <v>1.1610797015603114</v>
      </c>
      <c r="L12" s="56">
        <f t="shared" si="6"/>
        <v>0.84175420084672437</v>
      </c>
      <c r="M12" s="57">
        <f t="shared" si="7"/>
        <v>0.50615810298167196</v>
      </c>
      <c r="N12" s="49">
        <f t="shared" si="8"/>
        <v>0.37657883858021468</v>
      </c>
    </row>
    <row r="13" spans="1:14" x14ac:dyDescent="0.25">
      <c r="A13" s="12" t="s">
        <v>9</v>
      </c>
      <c r="B13" s="152">
        <v>58463</v>
      </c>
      <c r="C13" s="152">
        <v>59811</v>
      </c>
      <c r="D13" s="152">
        <v>60962</v>
      </c>
      <c r="E13" s="152">
        <v>62010</v>
      </c>
      <c r="F13" s="55">
        <f t="shared" si="0"/>
        <v>60927.666666666664</v>
      </c>
      <c r="G13" s="55">
        <f t="shared" si="1"/>
        <v>308660</v>
      </c>
      <c r="H13" s="55">
        <f t="shared" si="2"/>
        <v>3201</v>
      </c>
      <c r="I13" s="57">
        <f t="shared" si="3"/>
        <v>0.18898335510384917</v>
      </c>
      <c r="J13" s="56">
        <f t="shared" si="4"/>
        <v>1.0198278742135605</v>
      </c>
      <c r="K13" s="56">
        <f t="shared" si="5"/>
        <v>1.1610797015603114</v>
      </c>
      <c r="L13" s="56">
        <f t="shared" si="6"/>
        <v>0.84175420084672437</v>
      </c>
      <c r="M13" s="57">
        <f t="shared" si="7"/>
        <v>0.55765566160203384</v>
      </c>
      <c r="N13" s="49">
        <f t="shared" si="8"/>
        <v>0.41018673900275998</v>
      </c>
    </row>
    <row r="14" spans="1:14" x14ac:dyDescent="0.25">
      <c r="A14" s="12" t="s">
        <v>10</v>
      </c>
      <c r="B14" s="186">
        <v>22904</v>
      </c>
      <c r="C14" s="186">
        <v>23006.5</v>
      </c>
      <c r="D14" s="186">
        <v>23123</v>
      </c>
      <c r="E14" s="186">
        <v>28817</v>
      </c>
      <c r="F14" s="55">
        <f t="shared" si="0"/>
        <v>24982.166666666668</v>
      </c>
      <c r="G14" s="55">
        <f t="shared" si="1"/>
        <v>308660</v>
      </c>
      <c r="H14" s="55">
        <f t="shared" si="2"/>
        <v>3201</v>
      </c>
      <c r="I14" s="57">
        <f t="shared" si="3"/>
        <v>7.130635098873063E-2</v>
      </c>
      <c r="J14" s="56">
        <f t="shared" si="4"/>
        <v>1.0795575784888696</v>
      </c>
      <c r="K14" s="56">
        <f t="shared" si="5"/>
        <v>1.1610797015603114</v>
      </c>
      <c r="L14" s="56">
        <f t="shared" si="6"/>
        <v>0.84175420084672437</v>
      </c>
      <c r="M14" s="57">
        <f t="shared" si="7"/>
        <v>0.74470525251109987</v>
      </c>
      <c r="N14" s="49">
        <f t="shared" si="8"/>
        <v>0.47534569190215215</v>
      </c>
    </row>
    <row r="15" spans="1:14" x14ac:dyDescent="0.25">
      <c r="A15" s="12" t="s">
        <v>11</v>
      </c>
      <c r="B15" s="141">
        <v>141021</v>
      </c>
      <c r="C15" s="141">
        <v>143505</v>
      </c>
      <c r="D15" s="141">
        <v>145753</v>
      </c>
      <c r="E15" s="141">
        <v>160669</v>
      </c>
      <c r="F15" s="55">
        <f t="shared" si="0"/>
        <v>149975.66666666666</v>
      </c>
      <c r="G15" s="55">
        <f t="shared" si="1"/>
        <v>308660</v>
      </c>
      <c r="H15" s="55">
        <f t="shared" si="2"/>
        <v>3201</v>
      </c>
      <c r="I15" s="57">
        <f t="shared" si="3"/>
        <v>0.48050529421842753</v>
      </c>
      <c r="J15" s="56">
        <f t="shared" si="4"/>
        <v>1.0444382463190025</v>
      </c>
      <c r="K15" s="56">
        <f t="shared" si="5"/>
        <v>1.1610797015603114</v>
      </c>
      <c r="L15" s="56">
        <f t="shared" si="6"/>
        <v>0.84175420084672437</v>
      </c>
      <c r="M15" s="57">
        <f t="shared" si="7"/>
        <v>0.63472552307706798</v>
      </c>
      <c r="N15" s="49">
        <f t="shared" si="8"/>
        <v>0.57303743153361175</v>
      </c>
    </row>
    <row r="16" spans="1:14" x14ac:dyDescent="0.25">
      <c r="A16" s="12" t="s">
        <v>12</v>
      </c>
      <c r="B16" s="202">
        <v>130768</v>
      </c>
      <c r="C16" s="202">
        <v>132291.5</v>
      </c>
      <c r="D16" s="202">
        <v>133709</v>
      </c>
      <c r="E16" s="202">
        <v>135318</v>
      </c>
      <c r="F16" s="55">
        <f t="shared" si="0"/>
        <v>133772.83333333334</v>
      </c>
      <c r="G16" s="55">
        <f t="shared" si="1"/>
        <v>308660</v>
      </c>
      <c r="H16" s="55">
        <f t="shared" si="2"/>
        <v>3201</v>
      </c>
      <c r="I16" s="57">
        <f t="shared" si="3"/>
        <v>0.42746107770055342</v>
      </c>
      <c r="J16" s="56">
        <f t="shared" si="4"/>
        <v>1.0114661727591598</v>
      </c>
      <c r="K16" s="56">
        <f t="shared" si="5"/>
        <v>1.1610797015603114</v>
      </c>
      <c r="L16" s="56">
        <f t="shared" si="6"/>
        <v>0.84175420084672437</v>
      </c>
      <c r="M16" s="57">
        <f t="shared" si="7"/>
        <v>0.53147015046773682</v>
      </c>
      <c r="N16" s="49">
        <f t="shared" si="8"/>
        <v>0.48986652136086345</v>
      </c>
    </row>
    <row r="17" spans="1:14" x14ac:dyDescent="0.25">
      <c r="A17" s="12" t="s">
        <v>13</v>
      </c>
      <c r="B17" s="186">
        <v>3175</v>
      </c>
      <c r="C17" s="186">
        <v>3185</v>
      </c>
      <c r="D17" s="186">
        <v>3187</v>
      </c>
      <c r="E17" s="186">
        <v>3231</v>
      </c>
      <c r="F17" s="55">
        <f t="shared" si="0"/>
        <v>3201</v>
      </c>
      <c r="G17" s="55">
        <f t="shared" si="1"/>
        <v>308660</v>
      </c>
      <c r="H17" s="55">
        <f t="shared" si="2"/>
        <v>3201</v>
      </c>
      <c r="I17" s="57">
        <f t="shared" si="3"/>
        <v>0</v>
      </c>
      <c r="J17" s="56">
        <f t="shared" si="4"/>
        <v>1.0058450341041116</v>
      </c>
      <c r="K17" s="56">
        <f t="shared" si="5"/>
        <v>1.1610797015603114</v>
      </c>
      <c r="L17" s="56">
        <f t="shared" si="6"/>
        <v>0.84175420084672437</v>
      </c>
      <c r="M17" s="57">
        <f t="shared" si="7"/>
        <v>0.51386698804416953</v>
      </c>
      <c r="N17" s="49">
        <f t="shared" si="8"/>
        <v>0.30832019282650169</v>
      </c>
    </row>
    <row r="18" spans="1:14" x14ac:dyDescent="0.25">
      <c r="A18" s="12" t="s">
        <v>14</v>
      </c>
      <c r="B18" s="186">
        <v>19429</v>
      </c>
      <c r="C18" s="186">
        <v>19473.5</v>
      </c>
      <c r="D18" s="186">
        <v>19617</v>
      </c>
      <c r="E18" s="186">
        <v>25377</v>
      </c>
      <c r="F18" s="55">
        <f t="shared" si="0"/>
        <v>21489.166666666668</v>
      </c>
      <c r="G18" s="55">
        <f t="shared" si="1"/>
        <v>308660</v>
      </c>
      <c r="H18" s="55">
        <f t="shared" si="2"/>
        <v>3201</v>
      </c>
      <c r="I18" s="57">
        <f t="shared" si="3"/>
        <v>5.9871101086125041E-2</v>
      </c>
      <c r="J18" s="56">
        <f t="shared" si="4"/>
        <v>1.0931085144718284</v>
      </c>
      <c r="K18" s="56">
        <f t="shared" si="5"/>
        <v>1.1610797015603114</v>
      </c>
      <c r="L18" s="56">
        <f t="shared" si="6"/>
        <v>0.84175420084672437</v>
      </c>
      <c r="M18" s="57">
        <f t="shared" si="7"/>
        <v>0.78714137475212664</v>
      </c>
      <c r="N18" s="49">
        <f t="shared" si="8"/>
        <v>0.49623326528572598</v>
      </c>
    </row>
    <row r="19" spans="1:14" x14ac:dyDescent="0.25">
      <c r="A19" s="12" t="s">
        <v>15</v>
      </c>
      <c r="B19" s="186">
        <v>60942</v>
      </c>
      <c r="C19" s="186">
        <v>61763.5</v>
      </c>
      <c r="D19" s="186">
        <v>62708</v>
      </c>
      <c r="E19" s="186">
        <v>63754</v>
      </c>
      <c r="F19" s="55">
        <f t="shared" si="0"/>
        <v>62741.833333333336</v>
      </c>
      <c r="G19" s="55">
        <f t="shared" si="1"/>
        <v>308660</v>
      </c>
      <c r="H19" s="55">
        <f t="shared" si="2"/>
        <v>3201</v>
      </c>
      <c r="I19" s="57">
        <f t="shared" si="3"/>
        <v>0.19492250460236343</v>
      </c>
      <c r="J19" s="56">
        <f t="shared" si="4"/>
        <v>1.0151500610796906</v>
      </c>
      <c r="K19" s="56">
        <f t="shared" si="5"/>
        <v>1.1610797015603114</v>
      </c>
      <c r="L19" s="56">
        <f t="shared" si="6"/>
        <v>0.84175420084672437</v>
      </c>
      <c r="M19" s="57">
        <f t="shared" si="7"/>
        <v>0.5430066181544656</v>
      </c>
      <c r="N19" s="49">
        <f t="shared" si="8"/>
        <v>0.40377297273362478</v>
      </c>
    </row>
  </sheetData>
  <autoFilter ref="A2:E2" xr:uid="{00000000-0009-0000-0000-000035000000}"/>
  <mergeCells count="3">
    <mergeCell ref="A1:E1"/>
    <mergeCell ref="F1:H1"/>
    <mergeCell ref="J1:L1"/>
  </mergeCells>
  <pageMargins left="0.7" right="0.7" top="0.75" bottom="0.75" header="0.3" footer="0.3"/>
  <pageSetup paperSize="9" scale="80" orientation="landscape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0000"/>
  </sheetPr>
  <dimension ref="A1:N21"/>
  <sheetViews>
    <sheetView zoomScale="80" zoomScaleNormal="80" workbookViewId="0">
      <selection activeCell="P12" sqref="P12"/>
    </sheetView>
  </sheetViews>
  <sheetFormatPr defaultRowHeight="15" x14ac:dyDescent="0.25"/>
  <cols>
    <col min="1" max="1" width="23.5703125" customWidth="1"/>
    <col min="2" max="2" width="10" customWidth="1"/>
    <col min="3" max="4" width="9.28515625" bestFit="1" customWidth="1"/>
    <col min="5" max="5" width="10.140625" bestFit="1" customWidth="1"/>
    <col min="6" max="6" width="10.85546875" customWidth="1"/>
  </cols>
  <sheetData>
    <row r="1" spans="1:14" ht="54" customHeight="1" x14ac:dyDescent="0.25">
      <c r="A1" s="292" t="s">
        <v>80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2.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209">
        <v>523.5</v>
      </c>
      <c r="C3" s="242">
        <v>622.4</v>
      </c>
      <c r="D3" s="243">
        <v>299.5</v>
      </c>
      <c r="E3" s="243">
        <v>480.3</v>
      </c>
      <c r="F3" s="55">
        <f t="shared" ref="F3:F8" si="0">SUM(C3:E3)/3</f>
        <v>467.40000000000003</v>
      </c>
      <c r="G3" s="55">
        <f t="shared" ref="G3:G8" si="1">MAX($F$3:$F$19)</f>
        <v>1164.2666666666667</v>
      </c>
      <c r="H3" s="56">
        <f t="shared" ref="H3:H8" si="2">MIN($F$3:$F$19)</f>
        <v>368.12666666666672</v>
      </c>
      <c r="I3" s="57">
        <f t="shared" ref="I3:I8" si="3">(G3-F3)/(G3-H3)</f>
        <v>0.87530668810343237</v>
      </c>
      <c r="J3" s="56">
        <f t="shared" ref="J3:J8" si="4">((E3/D3)*(D3/C3)*(C3/B3))^(1/3)</f>
        <v>0.97169947229268183</v>
      </c>
      <c r="K3" s="56">
        <f t="shared" ref="K3:K8" si="5">MAX($J$3:$J$19)</f>
        <v>1.1275811138641376</v>
      </c>
      <c r="L3" s="56">
        <f t="shared" ref="L3:L8" si="6">MIN($J$3:$J$19)</f>
        <v>0.87919849993893084</v>
      </c>
      <c r="M3" s="57">
        <f t="shared" ref="M3:M8" si="7">(K3-J3)/(K3-L3)</f>
        <v>0.62758676667439783</v>
      </c>
      <c r="N3" s="49">
        <f t="shared" ref="N3:N8" si="8">0.6*M3+0.4*I3</f>
        <v>0.72667473524601167</v>
      </c>
    </row>
    <row r="4" spans="1:14" x14ac:dyDescent="0.25">
      <c r="A4" s="12" t="s">
        <v>1</v>
      </c>
      <c r="B4" s="209">
        <v>487.9</v>
      </c>
      <c r="C4" s="242">
        <v>487.9</v>
      </c>
      <c r="D4" s="243">
        <v>487.9</v>
      </c>
      <c r="E4" s="243">
        <v>487.2</v>
      </c>
      <c r="F4" s="55">
        <f t="shared" si="0"/>
        <v>487.66666666666669</v>
      </c>
      <c r="G4" s="55">
        <f t="shared" si="1"/>
        <v>1164.2666666666667</v>
      </c>
      <c r="H4" s="56">
        <f t="shared" si="2"/>
        <v>368.12666666666672</v>
      </c>
      <c r="I4" s="57">
        <f t="shared" si="3"/>
        <v>0.84985052880146705</v>
      </c>
      <c r="J4" s="56">
        <f t="shared" si="4"/>
        <v>0.99952153102743624</v>
      </c>
      <c r="K4" s="56">
        <f t="shared" si="5"/>
        <v>1.1275811138641376</v>
      </c>
      <c r="L4" s="56">
        <f t="shared" si="6"/>
        <v>0.87919849993893084</v>
      </c>
      <c r="M4" s="57">
        <f t="shared" si="7"/>
        <v>0.51557385926884081</v>
      </c>
      <c r="N4" s="49">
        <f t="shared" si="8"/>
        <v>0.64928452708189133</v>
      </c>
    </row>
    <row r="5" spans="1:14" x14ac:dyDescent="0.25">
      <c r="A5" s="12" t="s">
        <v>2</v>
      </c>
      <c r="B5" s="136">
        <v>381</v>
      </c>
      <c r="C5" s="242">
        <v>369.22</v>
      </c>
      <c r="D5" s="243">
        <v>391.5</v>
      </c>
      <c r="E5" s="243">
        <v>343.66</v>
      </c>
      <c r="F5" s="55">
        <f t="shared" si="0"/>
        <v>368.12666666666672</v>
      </c>
      <c r="G5" s="55">
        <f t="shared" si="1"/>
        <v>1164.2666666666667</v>
      </c>
      <c r="H5" s="56">
        <f t="shared" si="2"/>
        <v>368.12666666666672</v>
      </c>
      <c r="I5" s="57">
        <f t="shared" si="3"/>
        <v>1</v>
      </c>
      <c r="J5" s="56">
        <f t="shared" si="4"/>
        <v>0.96620215848592927</v>
      </c>
      <c r="K5" s="56">
        <f t="shared" si="5"/>
        <v>1.1275811138641376</v>
      </c>
      <c r="L5" s="56">
        <f t="shared" si="6"/>
        <v>0.87919849993893084</v>
      </c>
      <c r="M5" s="57">
        <f t="shared" si="7"/>
        <v>0.64971920871564282</v>
      </c>
      <c r="N5" s="49">
        <f t="shared" si="8"/>
        <v>0.78983152522938571</v>
      </c>
    </row>
    <row r="6" spans="1:14" x14ac:dyDescent="0.25">
      <c r="A6" s="12" t="s">
        <v>3</v>
      </c>
      <c r="B6" s="141">
        <v>710</v>
      </c>
      <c r="C6" s="201">
        <v>747.5</v>
      </c>
      <c r="D6" s="243">
        <v>758</v>
      </c>
      <c r="E6" s="243">
        <v>757</v>
      </c>
      <c r="F6" s="55">
        <f t="shared" si="0"/>
        <v>754.16666666666663</v>
      </c>
      <c r="G6" s="55">
        <f t="shared" si="1"/>
        <v>1164.2666666666667</v>
      </c>
      <c r="H6" s="56">
        <f t="shared" si="2"/>
        <v>368.12666666666672</v>
      </c>
      <c r="I6" s="57">
        <f t="shared" si="3"/>
        <v>0.51511040771723582</v>
      </c>
      <c r="J6" s="56">
        <f t="shared" si="4"/>
        <v>1.0215959838236577</v>
      </c>
      <c r="K6" s="56">
        <f t="shared" si="5"/>
        <v>1.1275811138641376</v>
      </c>
      <c r="L6" s="56">
        <f t="shared" si="6"/>
        <v>0.87919849993893084</v>
      </c>
      <c r="M6" s="57">
        <f t="shared" si="7"/>
        <v>0.42670108171256416</v>
      </c>
      <c r="N6" s="49">
        <f t="shared" si="8"/>
        <v>0.46206481211443279</v>
      </c>
    </row>
    <row r="7" spans="1:14" x14ac:dyDescent="0.25">
      <c r="A7" s="12" t="s">
        <v>17</v>
      </c>
      <c r="B7" s="214">
        <v>714.1</v>
      </c>
      <c r="C7" s="244">
        <v>1413.8</v>
      </c>
      <c r="D7" s="243">
        <v>1177.0999999999999</v>
      </c>
      <c r="E7" s="243">
        <v>901.9</v>
      </c>
      <c r="F7" s="55">
        <f t="shared" si="0"/>
        <v>1164.2666666666667</v>
      </c>
      <c r="G7" s="55">
        <f t="shared" si="1"/>
        <v>1164.2666666666667</v>
      </c>
      <c r="H7" s="56">
        <f t="shared" si="2"/>
        <v>368.12666666666672</v>
      </c>
      <c r="I7" s="57">
        <f t="shared" si="3"/>
        <v>0</v>
      </c>
      <c r="J7" s="56">
        <f t="shared" si="4"/>
        <v>1.0809355111375589</v>
      </c>
      <c r="K7" s="56">
        <f t="shared" si="5"/>
        <v>1.1275811138641376</v>
      </c>
      <c r="L7" s="56">
        <f t="shared" si="6"/>
        <v>0.87919849993893084</v>
      </c>
      <c r="M7" s="57">
        <f t="shared" si="7"/>
        <v>0.18779737433886845</v>
      </c>
      <c r="N7" s="49">
        <f t="shared" si="8"/>
        <v>0.11267842460332106</v>
      </c>
    </row>
    <row r="8" spans="1:14" x14ac:dyDescent="0.25">
      <c r="A8" s="12" t="s">
        <v>4</v>
      </c>
      <c r="B8" s="209">
        <v>652.20000000000005</v>
      </c>
      <c r="C8" s="242">
        <v>690.3</v>
      </c>
      <c r="D8" s="243">
        <v>692.1</v>
      </c>
      <c r="E8" s="243">
        <v>634.1</v>
      </c>
      <c r="F8" s="55">
        <f t="shared" si="0"/>
        <v>672.16666666666663</v>
      </c>
      <c r="G8" s="55">
        <f t="shared" si="1"/>
        <v>1164.2666666666667</v>
      </c>
      <c r="H8" s="56">
        <f t="shared" si="2"/>
        <v>368.12666666666672</v>
      </c>
      <c r="I8" s="57">
        <f t="shared" si="3"/>
        <v>0.61810736805084543</v>
      </c>
      <c r="J8" s="56">
        <f t="shared" si="4"/>
        <v>0.99066233838363249</v>
      </c>
      <c r="K8" s="56">
        <f t="shared" si="5"/>
        <v>1.1275811138641376</v>
      </c>
      <c r="L8" s="56">
        <f t="shared" si="6"/>
        <v>0.87919849993893084</v>
      </c>
      <c r="M8" s="57">
        <f t="shared" si="7"/>
        <v>0.55124138246541787</v>
      </c>
      <c r="N8" s="49">
        <f t="shared" si="8"/>
        <v>0.5779877766995889</v>
      </c>
    </row>
    <row r="9" spans="1:14" x14ac:dyDescent="0.25">
      <c r="A9" s="75" t="s">
        <v>5</v>
      </c>
      <c r="B9" s="211"/>
      <c r="C9" s="201"/>
      <c r="D9" s="243"/>
      <c r="E9" s="243"/>
      <c r="F9" s="281"/>
      <c r="G9" s="281"/>
      <c r="H9" s="281"/>
      <c r="I9" s="281"/>
      <c r="J9" s="281"/>
      <c r="K9" s="281"/>
      <c r="L9" s="281"/>
      <c r="M9" s="281"/>
      <c r="N9" s="281"/>
    </row>
    <row r="10" spans="1:14" x14ac:dyDescent="0.25">
      <c r="A10" s="12" t="s">
        <v>6</v>
      </c>
      <c r="B10" s="141">
        <v>1009.96</v>
      </c>
      <c r="C10" s="201">
        <v>979.69</v>
      </c>
      <c r="D10" s="243">
        <v>950.28</v>
      </c>
      <c r="E10" s="243">
        <v>921.79</v>
      </c>
      <c r="F10" s="55">
        <f t="shared" ref="F10:F16" si="9">SUM(C10:E10)/3</f>
        <v>950.5866666666667</v>
      </c>
      <c r="G10" s="55">
        <f t="shared" ref="G10:G16" si="10">MAX($F$3:$F$19)</f>
        <v>1164.2666666666667</v>
      </c>
      <c r="H10" s="56">
        <f t="shared" ref="H10:H16" si="11">MIN($F$3:$F$19)</f>
        <v>368.12666666666672</v>
      </c>
      <c r="I10" s="57">
        <f t="shared" ref="I10:I16" si="12">(G10-F10)/(G10-H10)</f>
        <v>0.26839500590348431</v>
      </c>
      <c r="J10" s="56">
        <f t="shared" ref="J10:J16" si="13">((E10/D10)*(D10/C10)*(C10/B10))^(1/3)</f>
        <v>0.97000939263657782</v>
      </c>
      <c r="K10" s="56">
        <f t="shared" ref="K10:K16" si="14">MAX($J$3:$J$19)</f>
        <v>1.1275811138641376</v>
      </c>
      <c r="L10" s="56">
        <f t="shared" ref="L10:L16" si="15">MIN($J$3:$J$19)</f>
        <v>0.87919849993893084</v>
      </c>
      <c r="M10" s="57">
        <f t="shared" ref="M10:M16" si="16">(K10-J10)/(K10-L10)</f>
        <v>0.6343911062752885</v>
      </c>
      <c r="N10" s="49">
        <f t="shared" ref="N10:N16" si="17">0.6*M10+0.4*I10</f>
        <v>0.48799266612656678</v>
      </c>
    </row>
    <row r="11" spans="1:14" x14ac:dyDescent="0.25">
      <c r="A11" s="12" t="s">
        <v>7</v>
      </c>
      <c r="B11" s="141">
        <v>721</v>
      </c>
      <c r="C11" s="201">
        <v>716</v>
      </c>
      <c r="D11" s="243">
        <v>707</v>
      </c>
      <c r="E11" s="243">
        <v>698</v>
      </c>
      <c r="F11" s="55">
        <f t="shared" si="9"/>
        <v>707</v>
      </c>
      <c r="G11" s="55">
        <f t="shared" si="10"/>
        <v>1164.2666666666667</v>
      </c>
      <c r="H11" s="56">
        <f t="shared" si="11"/>
        <v>368.12666666666672</v>
      </c>
      <c r="I11" s="57">
        <f t="shared" si="12"/>
        <v>0.57435459425059254</v>
      </c>
      <c r="J11" s="56">
        <f t="shared" si="13"/>
        <v>0.9892515041977239</v>
      </c>
      <c r="K11" s="56">
        <f t="shared" si="14"/>
        <v>1.1275811138641376</v>
      </c>
      <c r="L11" s="56">
        <f t="shared" si="15"/>
        <v>0.87919849993893084</v>
      </c>
      <c r="M11" s="57">
        <f t="shared" si="16"/>
        <v>0.55692146676605825</v>
      </c>
      <c r="N11" s="49">
        <f t="shared" si="17"/>
        <v>0.56389471775987199</v>
      </c>
    </row>
    <row r="12" spans="1:14" x14ac:dyDescent="0.25">
      <c r="A12" s="12" t="s">
        <v>8</v>
      </c>
      <c r="B12" s="209">
        <v>630</v>
      </c>
      <c r="C12" s="242">
        <v>673</v>
      </c>
      <c r="D12" s="243">
        <v>855.3</v>
      </c>
      <c r="E12" s="243">
        <v>903.2</v>
      </c>
      <c r="F12" s="55">
        <f t="shared" si="9"/>
        <v>810.5</v>
      </c>
      <c r="G12" s="55">
        <f t="shared" si="10"/>
        <v>1164.2666666666667</v>
      </c>
      <c r="H12" s="56">
        <f t="shared" si="11"/>
        <v>368.12666666666672</v>
      </c>
      <c r="I12" s="57">
        <f t="shared" si="12"/>
        <v>0.4443523333417071</v>
      </c>
      <c r="J12" s="56">
        <f t="shared" si="13"/>
        <v>1.1275811138641376</v>
      </c>
      <c r="K12" s="56">
        <f t="shared" si="14"/>
        <v>1.1275811138641376</v>
      </c>
      <c r="L12" s="56">
        <f t="shared" si="15"/>
        <v>0.87919849993893084</v>
      </c>
      <c r="M12" s="57">
        <f t="shared" si="16"/>
        <v>0</v>
      </c>
      <c r="N12" s="49">
        <f t="shared" si="17"/>
        <v>0.17774093333668284</v>
      </c>
    </row>
    <row r="13" spans="1:14" x14ac:dyDescent="0.25">
      <c r="A13" s="12" t="s">
        <v>9</v>
      </c>
      <c r="B13" s="141">
        <v>463</v>
      </c>
      <c r="C13" s="153">
        <v>460</v>
      </c>
      <c r="D13" s="243">
        <v>458</v>
      </c>
      <c r="E13" s="243">
        <v>449.7</v>
      </c>
      <c r="F13" s="55">
        <f t="shared" si="9"/>
        <v>455.90000000000003</v>
      </c>
      <c r="G13" s="55">
        <f t="shared" si="10"/>
        <v>1164.2666666666667</v>
      </c>
      <c r="H13" s="56">
        <f t="shared" si="11"/>
        <v>368.12666666666672</v>
      </c>
      <c r="I13" s="57">
        <f t="shared" si="12"/>
        <v>0.8897513837599752</v>
      </c>
      <c r="J13" s="56">
        <f t="shared" si="13"/>
        <v>0.9903315891113903</v>
      </c>
      <c r="K13" s="56">
        <f t="shared" si="14"/>
        <v>1.1275811138641376</v>
      </c>
      <c r="L13" s="56">
        <f t="shared" si="15"/>
        <v>0.87919849993893084</v>
      </c>
      <c r="M13" s="57">
        <f t="shared" si="16"/>
        <v>0.55257299447728669</v>
      </c>
      <c r="N13" s="49">
        <f t="shared" si="17"/>
        <v>0.6874443501903621</v>
      </c>
    </row>
    <row r="14" spans="1:14" x14ac:dyDescent="0.25">
      <c r="A14" s="12" t="s">
        <v>10</v>
      </c>
      <c r="B14" s="213">
        <v>748.6</v>
      </c>
      <c r="C14" s="245">
        <v>781.69</v>
      </c>
      <c r="D14" s="243">
        <v>884.52</v>
      </c>
      <c r="E14" s="243">
        <v>586.37</v>
      </c>
      <c r="F14" s="55">
        <f t="shared" si="9"/>
        <v>750.86</v>
      </c>
      <c r="G14" s="55">
        <f t="shared" si="10"/>
        <v>1164.2666666666667</v>
      </c>
      <c r="H14" s="56">
        <f t="shared" si="11"/>
        <v>368.12666666666672</v>
      </c>
      <c r="I14" s="57">
        <f t="shared" si="12"/>
        <v>0.51926378107703008</v>
      </c>
      <c r="J14" s="56">
        <f t="shared" si="13"/>
        <v>0.92180835469921429</v>
      </c>
      <c r="K14" s="56">
        <f t="shared" si="14"/>
        <v>1.1275811138641376</v>
      </c>
      <c r="L14" s="56">
        <f t="shared" si="15"/>
        <v>0.87919849993893084</v>
      </c>
      <c r="M14" s="57">
        <f t="shared" si="16"/>
        <v>0.82845073539199421</v>
      </c>
      <c r="N14" s="49">
        <f t="shared" si="17"/>
        <v>0.70477595366600854</v>
      </c>
    </row>
    <row r="15" spans="1:14" x14ac:dyDescent="0.25">
      <c r="A15" s="12" t="s">
        <v>11</v>
      </c>
      <c r="B15" s="141">
        <v>515</v>
      </c>
      <c r="C15" s="201">
        <v>486</v>
      </c>
      <c r="D15" s="243">
        <v>486</v>
      </c>
      <c r="E15" s="243">
        <v>350</v>
      </c>
      <c r="F15" s="55">
        <f t="shared" si="9"/>
        <v>440.66666666666669</v>
      </c>
      <c r="G15" s="55">
        <f t="shared" si="10"/>
        <v>1164.2666666666667</v>
      </c>
      <c r="H15" s="56">
        <f t="shared" si="11"/>
        <v>368.12666666666672</v>
      </c>
      <c r="I15" s="57">
        <f t="shared" si="12"/>
        <v>0.90888537191951169</v>
      </c>
      <c r="J15" s="56">
        <f t="shared" si="13"/>
        <v>0.87919849993893084</v>
      </c>
      <c r="K15" s="56">
        <f t="shared" si="14"/>
        <v>1.1275811138641376</v>
      </c>
      <c r="L15" s="56">
        <f t="shared" si="15"/>
        <v>0.87919849993893084</v>
      </c>
      <c r="M15" s="57">
        <f t="shared" si="16"/>
        <v>1</v>
      </c>
      <c r="N15" s="49">
        <f t="shared" si="17"/>
        <v>0.96355414876780465</v>
      </c>
    </row>
    <row r="16" spans="1:14" x14ac:dyDescent="0.25">
      <c r="A16" s="12" t="s">
        <v>12</v>
      </c>
      <c r="B16" s="212">
        <v>624.9</v>
      </c>
      <c r="C16" s="246">
        <v>613.5</v>
      </c>
      <c r="D16" s="243">
        <v>604.1</v>
      </c>
      <c r="E16" s="243">
        <v>601.1</v>
      </c>
      <c r="F16" s="55">
        <f t="shared" si="9"/>
        <v>606.23333333333323</v>
      </c>
      <c r="G16" s="55">
        <f t="shared" si="10"/>
        <v>1164.2666666666667</v>
      </c>
      <c r="H16" s="56">
        <f t="shared" si="11"/>
        <v>368.12666666666672</v>
      </c>
      <c r="I16" s="57">
        <f t="shared" si="12"/>
        <v>0.70092362314835766</v>
      </c>
      <c r="J16" s="56">
        <f t="shared" si="13"/>
        <v>0.98713996381074676</v>
      </c>
      <c r="K16" s="56">
        <f t="shared" si="14"/>
        <v>1.1275811138641376</v>
      </c>
      <c r="L16" s="56">
        <f t="shared" si="15"/>
        <v>0.87919849993893084</v>
      </c>
      <c r="M16" s="57">
        <f t="shared" si="16"/>
        <v>0.5654226269463476</v>
      </c>
      <c r="N16" s="49">
        <f t="shared" si="17"/>
        <v>0.61962302542715164</v>
      </c>
    </row>
    <row r="17" spans="1:14" x14ac:dyDescent="0.25">
      <c r="A17" s="75" t="s">
        <v>13</v>
      </c>
      <c r="B17" s="211"/>
      <c r="C17" s="201"/>
      <c r="D17" s="243"/>
      <c r="E17" s="243"/>
      <c r="F17" s="281"/>
      <c r="G17" s="281"/>
      <c r="H17" s="281"/>
      <c r="I17" s="281"/>
      <c r="J17" s="281"/>
      <c r="K17" s="281"/>
      <c r="L17" s="281"/>
      <c r="M17" s="281"/>
      <c r="N17" s="281"/>
    </row>
    <row r="18" spans="1:14" x14ac:dyDescent="0.25">
      <c r="A18" s="12" t="s">
        <v>14</v>
      </c>
      <c r="B18" s="210">
        <v>900</v>
      </c>
      <c r="C18" s="201">
        <v>921.7</v>
      </c>
      <c r="D18" s="243">
        <v>921.7</v>
      </c>
      <c r="E18" s="243">
        <v>907</v>
      </c>
      <c r="F18" s="55">
        <f>SUM(C18:E18)/3</f>
        <v>916.80000000000007</v>
      </c>
      <c r="G18" s="55">
        <f>MAX($F$3:$F$19)</f>
        <v>1164.2666666666667</v>
      </c>
      <c r="H18" s="56">
        <f>MIN($F$3:$F$19)</f>
        <v>368.12666666666672</v>
      </c>
      <c r="I18" s="57">
        <f>(G18-F18)/(G18-H18)</f>
        <v>0.31083310305557643</v>
      </c>
      <c r="J18" s="56">
        <f>((E18/D18)*(D18/C18)*(C18/B18))^(1/3)</f>
        <v>1.002585899950174</v>
      </c>
      <c r="K18" s="56">
        <f>MAX($J$3:$J$19)</f>
        <v>1.1275811138641376</v>
      </c>
      <c r="L18" s="56">
        <f>MIN($J$3:$J$19)</f>
        <v>0.87919849993893084</v>
      </c>
      <c r="M18" s="57">
        <f>(K18-J18)/(K18-L18)</f>
        <v>0.50323656691849739</v>
      </c>
      <c r="N18" s="49">
        <f>0.6*M18+0.4*I18</f>
        <v>0.42627518137332898</v>
      </c>
    </row>
    <row r="19" spans="1:14" x14ac:dyDescent="0.25">
      <c r="A19" s="12" t="s">
        <v>15</v>
      </c>
      <c r="B19" s="209">
        <v>701</v>
      </c>
      <c r="C19" s="242">
        <v>698</v>
      </c>
      <c r="D19" s="243">
        <v>648.20000000000005</v>
      </c>
      <c r="E19" s="243">
        <v>712</v>
      </c>
      <c r="F19" s="55">
        <f>SUM(C19:E19)/3</f>
        <v>686.06666666666661</v>
      </c>
      <c r="G19" s="55">
        <f>MAX($F$3:$F$19)</f>
        <v>1164.2666666666667</v>
      </c>
      <c r="H19" s="56">
        <f>MIN($F$3:$F$19)</f>
        <v>368.12666666666672</v>
      </c>
      <c r="I19" s="57">
        <f>(G19-F19)/(G19-H19)</f>
        <v>0.60064812721380678</v>
      </c>
      <c r="J19" s="56">
        <f>((E19/D19)*(D19/C19)*(C19/B19))^(1/3)</f>
        <v>1.005203499548067</v>
      </c>
      <c r="K19" s="56">
        <f>MAX($J$3:$J$19)</f>
        <v>1.1275811138641376</v>
      </c>
      <c r="L19" s="56">
        <f>MIN($J$3:$J$19)</f>
        <v>0.87919849993893084</v>
      </c>
      <c r="M19" s="57">
        <f>(K19-J19)/(K19-L19)</f>
        <v>0.49269798872847481</v>
      </c>
      <c r="N19" s="49">
        <f>0.6*M19+0.4*I19</f>
        <v>0.53587804412260764</v>
      </c>
    </row>
    <row r="20" spans="1:14" x14ac:dyDescent="0.25">
      <c r="A20" s="148"/>
      <c r="B20" s="147"/>
    </row>
    <row r="21" spans="1:14" x14ac:dyDescent="0.25">
      <c r="A21" s="208"/>
      <c r="B21" s="208"/>
      <c r="C21" s="207"/>
      <c r="D21" s="207"/>
      <c r="E21" s="207"/>
    </row>
  </sheetData>
  <autoFilter ref="E2:E19" xr:uid="{00000000-0009-0000-0000-000036000000}">
    <sortState xmlns:xlrd2="http://schemas.microsoft.com/office/spreadsheetml/2017/richdata2" ref="A3:K21">
      <sortCondition ref="E2:E20"/>
    </sortState>
  </autoFilter>
  <mergeCells count="3">
    <mergeCell ref="A1:E1"/>
    <mergeCell ref="F1:H1"/>
    <mergeCell ref="J1:L1"/>
  </mergeCells>
  <pageMargins left="0.7" right="0.7" top="0.75" bottom="0.75" header="0.3" footer="0.3"/>
  <pageSetup paperSize="9" scale="90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19"/>
  <sheetViews>
    <sheetView zoomScale="80" zoomScaleNormal="80" workbookViewId="0">
      <selection activeCell="K27" sqref="K27"/>
    </sheetView>
  </sheetViews>
  <sheetFormatPr defaultRowHeight="15" x14ac:dyDescent="0.25"/>
  <cols>
    <col min="1" max="1" width="20.28515625" customWidth="1"/>
    <col min="2" max="2" width="9.7109375" customWidth="1"/>
    <col min="3" max="4" width="9.42578125" customWidth="1"/>
    <col min="5" max="5" width="9.85546875" customWidth="1"/>
  </cols>
  <sheetData>
    <row r="1" spans="1:14" ht="36" customHeight="1" x14ac:dyDescent="0.25">
      <c r="A1" s="294" t="s">
        <v>43</v>
      </c>
      <c r="B1" s="295"/>
      <c r="C1" s="295"/>
      <c r="D1" s="295"/>
      <c r="E1" s="295"/>
      <c r="F1" s="303" t="s">
        <v>28</v>
      </c>
      <c r="G1" s="303"/>
      <c r="H1" s="303"/>
      <c r="I1" s="109" t="s">
        <v>29</v>
      </c>
      <c r="J1" s="300" t="s">
        <v>30</v>
      </c>
      <c r="K1" s="301"/>
      <c r="L1" s="302"/>
      <c r="M1" s="109" t="s">
        <v>31</v>
      </c>
      <c r="N1" s="50" t="s">
        <v>32</v>
      </c>
    </row>
    <row r="2" spans="1:14" ht="66" customHeight="1" x14ac:dyDescent="0.25">
      <c r="A2" s="123" t="s">
        <v>0</v>
      </c>
      <c r="B2" s="122">
        <v>2017</v>
      </c>
      <c r="C2" s="122">
        <v>2018</v>
      </c>
      <c r="D2" s="122">
        <v>2019</v>
      </c>
      <c r="E2" s="122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.75" x14ac:dyDescent="0.25">
      <c r="A3" s="38" t="s">
        <v>16</v>
      </c>
      <c r="B3" s="119">
        <v>57.14</v>
      </c>
      <c r="C3" s="119">
        <v>66.599999999999994</v>
      </c>
      <c r="D3" s="124">
        <v>22.22</v>
      </c>
      <c r="E3" s="124">
        <v>16.7</v>
      </c>
      <c r="F3" s="55">
        <f>SUM(C3:E3)/3</f>
        <v>35.173333333333332</v>
      </c>
      <c r="G3" s="55">
        <f>MAX($F$3:$F$19)</f>
        <v>73.803333333333327</v>
      </c>
      <c r="H3" s="55">
        <f>MIN($F$3:$F$19)</f>
        <v>0</v>
      </c>
      <c r="I3" s="57">
        <f>(F3-H3)/(G3-H3)</f>
        <v>0.47658190686960844</v>
      </c>
      <c r="J3" s="56">
        <f>((E3/D3)*(D3/C3)*(C3/B3))^(1/3)</f>
        <v>0.66362908503478657</v>
      </c>
      <c r="K3" s="56">
        <f>MAX($J$3:$J$19)</f>
        <v>1.6243034490028443</v>
      </c>
      <c r="L3" s="56">
        <f>MIN($J$3:$J$19)</f>
        <v>0</v>
      </c>
      <c r="M3" s="57">
        <f>(J3-L3)/(K3-L3)</f>
        <v>0.40856225814344405</v>
      </c>
      <c r="N3" s="49">
        <f>0.6*M3+0.4*I3</f>
        <v>0.43577011763390983</v>
      </c>
    </row>
    <row r="4" spans="1:14" ht="15.75" x14ac:dyDescent="0.25">
      <c r="A4" s="38" t="s">
        <v>1</v>
      </c>
      <c r="B4" s="119">
        <v>81.25</v>
      </c>
      <c r="C4" s="119">
        <v>77.78</v>
      </c>
      <c r="D4" s="124">
        <v>33.33</v>
      </c>
      <c r="E4" s="124">
        <v>50</v>
      </c>
      <c r="F4" s="55">
        <f t="shared" ref="F4:F19" si="0">SUM(C4:E4)/3</f>
        <v>53.70333333333334</v>
      </c>
      <c r="G4" s="55">
        <f t="shared" ref="G4:G19" si="1">MAX($F$3:$F$19)</f>
        <v>73.803333333333327</v>
      </c>
      <c r="H4" s="55">
        <f t="shared" ref="H4:H19" si="2">MIN($F$3:$F$19)</f>
        <v>0</v>
      </c>
      <c r="I4" s="57">
        <f t="shared" ref="I4:I19" si="3">(F4-H4)/(G4-H4)</f>
        <v>0.72765457748069207</v>
      </c>
      <c r="J4" s="56">
        <f t="shared" ref="J4:J19" si="4">((E4/D4)*(D4/C4)*(C4/B4))^(1/3)</f>
        <v>0.85058074056598032</v>
      </c>
      <c r="K4" s="56">
        <f t="shared" ref="K4:K19" si="5">MAX($J$3:$J$19)</f>
        <v>1.6243034490028443</v>
      </c>
      <c r="L4" s="56">
        <f t="shared" ref="L4:L19" si="6">MIN($J$3:$J$19)</f>
        <v>0</v>
      </c>
      <c r="M4" s="57">
        <f t="shared" ref="M4:M19" si="7">(J4-L4)/(K4-L4)</f>
        <v>0.52365876652429055</v>
      </c>
      <c r="N4" s="49">
        <f t="shared" ref="N4:N19" si="8">0.6*M4+0.4*I4</f>
        <v>0.60525709090685109</v>
      </c>
    </row>
    <row r="5" spans="1:14" ht="15.75" x14ac:dyDescent="0.25">
      <c r="A5" s="38" t="s">
        <v>2</v>
      </c>
      <c r="B5" s="119">
        <v>60</v>
      </c>
      <c r="C5" s="119">
        <v>60</v>
      </c>
      <c r="D5" s="124">
        <v>0</v>
      </c>
      <c r="E5" s="124">
        <v>0</v>
      </c>
      <c r="F5" s="55">
        <f t="shared" si="0"/>
        <v>20</v>
      </c>
      <c r="G5" s="55">
        <f t="shared" si="1"/>
        <v>73.803333333333327</v>
      </c>
      <c r="H5" s="55">
        <f t="shared" si="2"/>
        <v>0</v>
      </c>
      <c r="I5" s="57">
        <f t="shared" si="3"/>
        <v>0.27099047016846578</v>
      </c>
      <c r="J5" s="132">
        <v>0</v>
      </c>
      <c r="K5" s="56">
        <f t="shared" si="5"/>
        <v>1.6243034490028443</v>
      </c>
      <c r="L5" s="56">
        <f t="shared" si="6"/>
        <v>0</v>
      </c>
      <c r="M5" s="57">
        <f t="shared" si="7"/>
        <v>0</v>
      </c>
      <c r="N5" s="131">
        <f t="shared" si="8"/>
        <v>0.10839618806738632</v>
      </c>
    </row>
    <row r="6" spans="1:14" ht="15.75" x14ac:dyDescent="0.25">
      <c r="A6" s="38" t="s">
        <v>3</v>
      </c>
      <c r="B6" s="119">
        <v>36</v>
      </c>
      <c r="C6" s="119">
        <v>37.5</v>
      </c>
      <c r="D6" s="124">
        <v>40</v>
      </c>
      <c r="E6" s="124">
        <v>60</v>
      </c>
      <c r="F6" s="55">
        <f t="shared" si="0"/>
        <v>45.833333333333336</v>
      </c>
      <c r="G6" s="55">
        <f t="shared" si="1"/>
        <v>73.803333333333327</v>
      </c>
      <c r="H6" s="55">
        <f t="shared" si="2"/>
        <v>0</v>
      </c>
      <c r="I6" s="57">
        <f t="shared" si="3"/>
        <v>0.62101982746940076</v>
      </c>
      <c r="J6" s="56">
        <f t="shared" si="4"/>
        <v>1.1856311014966876</v>
      </c>
      <c r="K6" s="56">
        <f t="shared" si="5"/>
        <v>1.6243034490028443</v>
      </c>
      <c r="L6" s="56">
        <f t="shared" si="6"/>
        <v>0</v>
      </c>
      <c r="M6" s="57">
        <f t="shared" si="7"/>
        <v>0.72993202238445254</v>
      </c>
      <c r="N6" s="49">
        <f t="shared" si="8"/>
        <v>0.68636714441843183</v>
      </c>
    </row>
    <row r="7" spans="1:14" ht="15.75" x14ac:dyDescent="0.25">
      <c r="A7" s="38" t="s">
        <v>17</v>
      </c>
      <c r="B7" s="119">
        <v>53.3</v>
      </c>
      <c r="C7" s="119">
        <v>30.8</v>
      </c>
      <c r="D7" s="124">
        <v>81.25</v>
      </c>
      <c r="E7" s="124">
        <v>58.06</v>
      </c>
      <c r="F7" s="55">
        <f t="shared" si="0"/>
        <v>56.70333333333334</v>
      </c>
      <c r="G7" s="55">
        <f t="shared" si="1"/>
        <v>73.803333333333327</v>
      </c>
      <c r="H7" s="55">
        <f t="shared" si="2"/>
        <v>0</v>
      </c>
      <c r="I7" s="57">
        <f t="shared" si="3"/>
        <v>0.768303148005962</v>
      </c>
      <c r="J7" s="56">
        <f t="shared" si="4"/>
        <v>1.0289239449168657</v>
      </c>
      <c r="K7" s="56">
        <f t="shared" si="5"/>
        <v>1.6243034490028443</v>
      </c>
      <c r="L7" s="56">
        <f t="shared" si="6"/>
        <v>0</v>
      </c>
      <c r="M7" s="57">
        <f t="shared" si="7"/>
        <v>0.63345549475285512</v>
      </c>
      <c r="N7" s="49">
        <f t="shared" si="8"/>
        <v>0.68739455605409794</v>
      </c>
    </row>
    <row r="8" spans="1:14" ht="15.75" x14ac:dyDescent="0.25">
      <c r="A8" s="38" t="s">
        <v>4</v>
      </c>
      <c r="B8" s="119">
        <v>29.4</v>
      </c>
      <c r="C8" s="119">
        <v>29.4</v>
      </c>
      <c r="D8" s="124">
        <v>0</v>
      </c>
      <c r="E8" s="124">
        <v>0</v>
      </c>
      <c r="F8" s="55">
        <f t="shared" si="0"/>
        <v>9.7999999999999989</v>
      </c>
      <c r="G8" s="55">
        <f t="shared" si="1"/>
        <v>73.803333333333327</v>
      </c>
      <c r="H8" s="55">
        <f t="shared" si="2"/>
        <v>0</v>
      </c>
      <c r="I8" s="57">
        <f t="shared" si="3"/>
        <v>0.13278533038254822</v>
      </c>
      <c r="J8" s="132">
        <v>0</v>
      </c>
      <c r="K8" s="56">
        <f t="shared" si="5"/>
        <v>1.6243034490028443</v>
      </c>
      <c r="L8" s="56">
        <f t="shared" si="6"/>
        <v>0</v>
      </c>
      <c r="M8" s="57">
        <f t="shared" si="7"/>
        <v>0</v>
      </c>
      <c r="N8" s="131">
        <f t="shared" si="8"/>
        <v>5.3114132153019293E-2</v>
      </c>
    </row>
    <row r="9" spans="1:14" ht="15.75" x14ac:dyDescent="0.25">
      <c r="A9" s="38" t="s">
        <v>5</v>
      </c>
      <c r="B9" s="119">
        <v>0</v>
      </c>
      <c r="C9" s="119">
        <v>0</v>
      </c>
      <c r="D9" s="124">
        <v>0</v>
      </c>
      <c r="E9" s="124">
        <v>0</v>
      </c>
      <c r="F9" s="55">
        <f t="shared" si="0"/>
        <v>0</v>
      </c>
      <c r="G9" s="55">
        <f t="shared" si="1"/>
        <v>73.803333333333327</v>
      </c>
      <c r="H9" s="55">
        <f t="shared" si="2"/>
        <v>0</v>
      </c>
      <c r="I9" s="57">
        <f t="shared" si="3"/>
        <v>0</v>
      </c>
      <c r="J9" s="129">
        <v>0</v>
      </c>
      <c r="K9" s="56">
        <f t="shared" si="5"/>
        <v>1.6243034490028443</v>
      </c>
      <c r="L9" s="56">
        <f t="shared" si="6"/>
        <v>0</v>
      </c>
      <c r="M9" s="57">
        <f t="shared" si="7"/>
        <v>0</v>
      </c>
      <c r="N9" s="130">
        <f t="shared" si="8"/>
        <v>0</v>
      </c>
    </row>
    <row r="10" spans="1:14" ht="15.75" x14ac:dyDescent="0.25">
      <c r="A10" s="38" t="s">
        <v>6</v>
      </c>
      <c r="B10" s="119">
        <v>55.5</v>
      </c>
      <c r="C10" s="119">
        <v>66.599999999999994</v>
      </c>
      <c r="D10" s="124">
        <v>61.54</v>
      </c>
      <c r="E10" s="124">
        <v>64</v>
      </c>
      <c r="F10" s="55">
        <f t="shared" si="0"/>
        <v>64.046666666666667</v>
      </c>
      <c r="G10" s="55">
        <f t="shared" si="1"/>
        <v>73.803333333333327</v>
      </c>
      <c r="H10" s="55">
        <f t="shared" si="2"/>
        <v>0</v>
      </c>
      <c r="I10" s="57">
        <f t="shared" si="3"/>
        <v>0.86780181563615022</v>
      </c>
      <c r="J10" s="56">
        <f t="shared" si="4"/>
        <v>1.048646223005582</v>
      </c>
      <c r="K10" s="56">
        <f t="shared" si="5"/>
        <v>1.6243034490028443</v>
      </c>
      <c r="L10" s="56">
        <f t="shared" si="6"/>
        <v>0</v>
      </c>
      <c r="M10" s="57">
        <f t="shared" si="7"/>
        <v>0.64559748589424171</v>
      </c>
      <c r="N10" s="49">
        <f t="shared" si="8"/>
        <v>0.73447921779100511</v>
      </c>
    </row>
    <row r="11" spans="1:14" ht="15.75" x14ac:dyDescent="0.25">
      <c r="A11" s="38" t="s">
        <v>7</v>
      </c>
      <c r="B11" s="119">
        <v>75</v>
      </c>
      <c r="C11" s="119">
        <v>91.66</v>
      </c>
      <c r="D11" s="124">
        <v>28.21</v>
      </c>
      <c r="E11" s="124">
        <v>81.48</v>
      </c>
      <c r="F11" s="55">
        <f t="shared" si="0"/>
        <v>67.116666666666674</v>
      </c>
      <c r="G11" s="55">
        <f t="shared" si="1"/>
        <v>73.803333333333327</v>
      </c>
      <c r="H11" s="55">
        <f t="shared" si="2"/>
        <v>0</v>
      </c>
      <c r="I11" s="57">
        <f t="shared" si="3"/>
        <v>0.90939885280700983</v>
      </c>
      <c r="J11" s="56">
        <f t="shared" si="4"/>
        <v>1.0280082160567086</v>
      </c>
      <c r="K11" s="56">
        <f t="shared" si="5"/>
        <v>1.6243034490028443</v>
      </c>
      <c r="L11" s="56">
        <f t="shared" si="6"/>
        <v>0</v>
      </c>
      <c r="M11" s="57">
        <f t="shared" si="7"/>
        <v>0.63289172764350166</v>
      </c>
      <c r="N11" s="49">
        <f t="shared" si="8"/>
        <v>0.74349457770890492</v>
      </c>
    </row>
    <row r="12" spans="1:14" ht="15.75" x14ac:dyDescent="0.25">
      <c r="A12" s="38" t="s">
        <v>8</v>
      </c>
      <c r="B12" s="119">
        <v>93.8</v>
      </c>
      <c r="C12" s="119">
        <v>87.5</v>
      </c>
      <c r="D12" s="124">
        <v>18.8</v>
      </c>
      <c r="E12" s="124">
        <v>0</v>
      </c>
      <c r="F12" s="55">
        <f t="shared" si="0"/>
        <v>35.43333333333333</v>
      </c>
      <c r="G12" s="55">
        <f t="shared" si="1"/>
        <v>73.803333333333327</v>
      </c>
      <c r="H12" s="55">
        <f t="shared" si="2"/>
        <v>0</v>
      </c>
      <c r="I12" s="57">
        <f t="shared" si="3"/>
        <v>0.48010478298179848</v>
      </c>
      <c r="J12" s="132">
        <f>((E12/D12)*(D12/C12)*(C12/B12))^(1/3)</f>
        <v>0</v>
      </c>
      <c r="K12" s="56">
        <f t="shared" si="5"/>
        <v>1.6243034490028443</v>
      </c>
      <c r="L12" s="56">
        <f t="shared" si="6"/>
        <v>0</v>
      </c>
      <c r="M12" s="57">
        <f t="shared" si="7"/>
        <v>0</v>
      </c>
      <c r="N12" s="131">
        <f t="shared" si="8"/>
        <v>0.1920419131927194</v>
      </c>
    </row>
    <row r="13" spans="1:14" ht="15.75" x14ac:dyDescent="0.25">
      <c r="A13" s="38" t="s">
        <v>9</v>
      </c>
      <c r="B13" s="127">
        <v>66.599999999999994</v>
      </c>
      <c r="C13" s="121">
        <v>77.7</v>
      </c>
      <c r="D13" s="121">
        <v>8.33</v>
      </c>
      <c r="E13" s="121">
        <v>23.53</v>
      </c>
      <c r="F13" s="55">
        <f t="shared" si="0"/>
        <v>36.520000000000003</v>
      </c>
      <c r="G13" s="55">
        <f t="shared" si="1"/>
        <v>73.803333333333327</v>
      </c>
      <c r="H13" s="55">
        <f t="shared" si="2"/>
        <v>0</v>
      </c>
      <c r="I13" s="57">
        <f t="shared" si="3"/>
        <v>0.49482859852761851</v>
      </c>
      <c r="J13" s="56">
        <f t="shared" si="4"/>
        <v>0.70694001699996423</v>
      </c>
      <c r="K13" s="56">
        <f t="shared" si="5"/>
        <v>1.6243034490028443</v>
      </c>
      <c r="L13" s="56">
        <f t="shared" si="6"/>
        <v>0</v>
      </c>
      <c r="M13" s="57">
        <f t="shared" si="7"/>
        <v>0.43522656892340705</v>
      </c>
      <c r="N13" s="49">
        <f t="shared" si="8"/>
        <v>0.45906738076509163</v>
      </c>
    </row>
    <row r="14" spans="1:14" ht="18" customHeight="1" x14ac:dyDescent="0.25">
      <c r="A14" s="38" t="s">
        <v>10</v>
      </c>
      <c r="B14" s="119">
        <v>20</v>
      </c>
      <c r="C14" s="119">
        <v>71.400000000000006</v>
      </c>
      <c r="D14" s="124">
        <v>50</v>
      </c>
      <c r="E14" s="124">
        <v>85.71</v>
      </c>
      <c r="F14" s="55">
        <f t="shared" si="0"/>
        <v>69.036666666666676</v>
      </c>
      <c r="G14" s="55">
        <f t="shared" si="1"/>
        <v>73.803333333333327</v>
      </c>
      <c r="H14" s="55">
        <f t="shared" si="2"/>
        <v>0</v>
      </c>
      <c r="I14" s="57">
        <f t="shared" si="3"/>
        <v>0.93541393794318251</v>
      </c>
      <c r="J14" s="56">
        <f t="shared" si="4"/>
        <v>1.6243034490028443</v>
      </c>
      <c r="K14" s="56">
        <f t="shared" si="5"/>
        <v>1.6243034490028443</v>
      </c>
      <c r="L14" s="56">
        <f t="shared" si="6"/>
        <v>0</v>
      </c>
      <c r="M14" s="57">
        <f t="shared" si="7"/>
        <v>1</v>
      </c>
      <c r="N14" s="49">
        <f t="shared" si="8"/>
        <v>0.97416557517727298</v>
      </c>
    </row>
    <row r="15" spans="1:14" ht="15.75" x14ac:dyDescent="0.25">
      <c r="A15" s="38" t="s">
        <v>11</v>
      </c>
      <c r="B15" s="119">
        <v>100</v>
      </c>
      <c r="C15" s="119">
        <v>64.3</v>
      </c>
      <c r="D15" s="124">
        <v>71.400000000000006</v>
      </c>
      <c r="E15" s="124">
        <v>85.71</v>
      </c>
      <c r="F15" s="55">
        <f t="shared" si="0"/>
        <v>73.803333333333327</v>
      </c>
      <c r="G15" s="55">
        <f t="shared" si="1"/>
        <v>73.803333333333327</v>
      </c>
      <c r="H15" s="55">
        <f t="shared" si="2"/>
        <v>0</v>
      </c>
      <c r="I15" s="57">
        <f t="shared" si="3"/>
        <v>1</v>
      </c>
      <c r="J15" s="56">
        <f t="shared" si="4"/>
        <v>0.94989841942493092</v>
      </c>
      <c r="K15" s="56">
        <f>MAX($J$3:$J$19)</f>
        <v>1.6243034490028443</v>
      </c>
      <c r="L15" s="56">
        <f t="shared" si="6"/>
        <v>0</v>
      </c>
      <c r="M15" s="57">
        <f t="shared" si="7"/>
        <v>0.58480354764257325</v>
      </c>
      <c r="N15" s="49">
        <f t="shared" si="8"/>
        <v>0.75088212858554404</v>
      </c>
    </row>
    <row r="16" spans="1:14" ht="15.75" x14ac:dyDescent="0.25">
      <c r="A16" s="38" t="s">
        <v>12</v>
      </c>
      <c r="B16" s="119">
        <v>55.56</v>
      </c>
      <c r="C16" s="119">
        <v>50</v>
      </c>
      <c r="D16" s="124">
        <v>31.25</v>
      </c>
      <c r="E16" s="124">
        <v>69.569999999999993</v>
      </c>
      <c r="F16" s="55">
        <f t="shared" si="0"/>
        <v>50.273333333333333</v>
      </c>
      <c r="G16" s="55">
        <f t="shared" si="1"/>
        <v>73.803333333333327</v>
      </c>
      <c r="H16" s="55">
        <f t="shared" si="2"/>
        <v>0</v>
      </c>
      <c r="I16" s="57">
        <f t="shared" si="3"/>
        <v>0.68117971184680015</v>
      </c>
      <c r="J16" s="56">
        <f t="shared" si="4"/>
        <v>1.0778374155774031</v>
      </c>
      <c r="K16" s="56">
        <f t="shared" si="5"/>
        <v>1.6243034490028443</v>
      </c>
      <c r="L16" s="56">
        <f t="shared" si="6"/>
        <v>0</v>
      </c>
      <c r="M16" s="57">
        <f t="shared" si="7"/>
        <v>0.66356900013915798</v>
      </c>
      <c r="N16" s="49">
        <f t="shared" si="8"/>
        <v>0.67061328482221483</v>
      </c>
    </row>
    <row r="17" spans="1:14" ht="15.75" x14ac:dyDescent="0.25">
      <c r="A17" s="38" t="s">
        <v>13</v>
      </c>
      <c r="B17" s="127">
        <v>0</v>
      </c>
      <c r="C17" s="127">
        <v>0</v>
      </c>
      <c r="D17" s="127">
        <v>0</v>
      </c>
      <c r="E17" s="127">
        <v>0</v>
      </c>
      <c r="F17" s="55">
        <f t="shared" si="0"/>
        <v>0</v>
      </c>
      <c r="G17" s="55">
        <f t="shared" si="1"/>
        <v>73.803333333333327</v>
      </c>
      <c r="H17" s="55">
        <f t="shared" si="2"/>
        <v>0</v>
      </c>
      <c r="I17" s="57">
        <f t="shared" si="3"/>
        <v>0</v>
      </c>
      <c r="J17" s="128">
        <v>0</v>
      </c>
      <c r="K17" s="56">
        <f t="shared" si="5"/>
        <v>1.6243034490028443</v>
      </c>
      <c r="L17" s="56">
        <f t="shared" si="6"/>
        <v>0</v>
      </c>
      <c r="M17" s="57">
        <f t="shared" si="7"/>
        <v>0</v>
      </c>
      <c r="N17" s="130">
        <f t="shared" si="8"/>
        <v>0</v>
      </c>
    </row>
    <row r="18" spans="1:14" s="125" customFormat="1" ht="15.75" x14ac:dyDescent="0.25">
      <c r="A18" s="38" t="s">
        <v>14</v>
      </c>
      <c r="B18" s="126">
        <v>0</v>
      </c>
      <c r="C18" s="119">
        <v>0</v>
      </c>
      <c r="D18" s="124">
        <v>0</v>
      </c>
      <c r="E18" s="124">
        <v>0</v>
      </c>
      <c r="F18" s="55">
        <f t="shared" si="0"/>
        <v>0</v>
      </c>
      <c r="G18" s="55">
        <f t="shared" si="1"/>
        <v>73.803333333333327</v>
      </c>
      <c r="H18" s="55">
        <f t="shared" si="2"/>
        <v>0</v>
      </c>
      <c r="I18" s="57">
        <f t="shared" si="3"/>
        <v>0</v>
      </c>
      <c r="J18" s="128">
        <v>0</v>
      </c>
      <c r="K18" s="56">
        <f t="shared" si="5"/>
        <v>1.6243034490028443</v>
      </c>
      <c r="L18" s="56">
        <f t="shared" si="6"/>
        <v>0</v>
      </c>
      <c r="M18" s="57">
        <f t="shared" si="7"/>
        <v>0</v>
      </c>
      <c r="N18" s="130">
        <f t="shared" si="8"/>
        <v>0</v>
      </c>
    </row>
    <row r="19" spans="1:14" ht="15.75" x14ac:dyDescent="0.25">
      <c r="A19" s="38" t="s">
        <v>15</v>
      </c>
      <c r="B19" s="119">
        <v>68.75</v>
      </c>
      <c r="C19" s="119">
        <v>67</v>
      </c>
      <c r="D19" s="124">
        <v>14.29</v>
      </c>
      <c r="E19" s="124">
        <v>66.67</v>
      </c>
      <c r="F19" s="55">
        <f t="shared" si="0"/>
        <v>49.319999999999993</v>
      </c>
      <c r="G19" s="55">
        <f t="shared" si="1"/>
        <v>73.803333333333327</v>
      </c>
      <c r="H19" s="55">
        <f t="shared" si="2"/>
        <v>0</v>
      </c>
      <c r="I19" s="57">
        <f t="shared" si="3"/>
        <v>0.66826249943543647</v>
      </c>
      <c r="J19" s="56">
        <f t="shared" si="4"/>
        <v>0.98981170263174201</v>
      </c>
      <c r="K19" s="56">
        <f t="shared" si="5"/>
        <v>1.6243034490028443</v>
      </c>
      <c r="L19" s="56">
        <f t="shared" si="6"/>
        <v>0</v>
      </c>
      <c r="M19" s="57">
        <f t="shared" si="7"/>
        <v>0.60937610102310924</v>
      </c>
      <c r="N19" s="49">
        <f t="shared" si="8"/>
        <v>0.63293066038804013</v>
      </c>
    </row>
  </sheetData>
  <autoFilter ref="A2:E2" xr:uid="{00000000-0009-0000-0000-000004000000}"/>
  <mergeCells count="3">
    <mergeCell ref="A1:E1"/>
    <mergeCell ref="F1:H1"/>
    <mergeCell ref="J1:L1"/>
  </mergeCells>
  <pageMargins left="0.7" right="0.7" top="0.75" bottom="0.75" header="0.3" footer="0.3"/>
  <pageSetup paperSize="9" scale="9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:N19"/>
  <sheetViews>
    <sheetView zoomScale="90" zoomScaleNormal="90" workbookViewId="0">
      <selection activeCell="K31" sqref="K31"/>
    </sheetView>
  </sheetViews>
  <sheetFormatPr defaultRowHeight="15" x14ac:dyDescent="0.25"/>
  <cols>
    <col min="1" max="1" width="22.42578125" customWidth="1"/>
    <col min="2" max="2" width="11.140625" customWidth="1"/>
    <col min="3" max="3" width="9" customWidth="1"/>
    <col min="4" max="4" width="8.5703125" customWidth="1"/>
    <col min="5" max="5" width="11.42578125" customWidth="1"/>
    <col min="6" max="6" width="11.7109375" customWidth="1"/>
  </cols>
  <sheetData>
    <row r="1" spans="1:14" ht="43.5" customHeight="1" x14ac:dyDescent="0.25">
      <c r="A1" s="282" t="s">
        <v>81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6.25" customHeight="1" x14ac:dyDescent="0.25">
      <c r="A2" s="4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65" t="s">
        <v>16</v>
      </c>
      <c r="B3" s="224">
        <v>5.0000000000000001E-3</v>
      </c>
      <c r="C3" s="224">
        <v>8.5400000000000004E-2</v>
      </c>
      <c r="D3" s="224">
        <v>0.152</v>
      </c>
      <c r="E3" s="224">
        <v>0.11</v>
      </c>
      <c r="F3" s="218">
        <f>SUM(C3:E3)/3</f>
        <v>0.1158</v>
      </c>
      <c r="G3" s="55">
        <f>MAX($F$3:$F$19)</f>
        <v>0.22033333333333335</v>
      </c>
      <c r="H3" s="56">
        <f>MIN($F$3:$F$19)</f>
        <v>5.4333333333333338E-2</v>
      </c>
      <c r="I3" s="57">
        <f>(G3-F3)/(G3-H3)</f>
        <v>0.62971887550200811</v>
      </c>
      <c r="J3" s="56">
        <f>((E3/D3)*(D3/C3)*(C3/B3))^(1/3)</f>
        <v>2.8020393306553872</v>
      </c>
      <c r="K3" s="56">
        <f>MAX($J$3:$J$19)</f>
        <v>2.8020393306553872</v>
      </c>
      <c r="L3" s="56">
        <f>MIN($J$3:$J$19)</f>
        <v>0.85058074056598032</v>
      </c>
      <c r="M3" s="57">
        <f>(K3-J3)/(K3-L3)</f>
        <v>0</v>
      </c>
      <c r="N3" s="49">
        <f>0.6*M3+0.4*I3</f>
        <v>0.25188755020080328</v>
      </c>
    </row>
    <row r="4" spans="1:14" x14ac:dyDescent="0.25">
      <c r="A4" s="165" t="s">
        <v>1</v>
      </c>
      <c r="B4" s="219"/>
      <c r="C4" s="219"/>
      <c r="D4" s="219"/>
      <c r="E4" s="219"/>
      <c r="F4" s="218"/>
      <c r="G4" s="55"/>
      <c r="H4" s="56"/>
      <c r="I4" s="57"/>
      <c r="J4" s="56"/>
      <c r="K4" s="56"/>
      <c r="L4" s="56"/>
      <c r="M4" s="57"/>
      <c r="N4" s="49"/>
    </row>
    <row r="5" spans="1:14" x14ac:dyDescent="0.25">
      <c r="A5" s="165" t="s">
        <v>2</v>
      </c>
      <c r="B5" s="223"/>
      <c r="C5" s="223"/>
      <c r="D5" s="223"/>
      <c r="E5" s="223"/>
      <c r="F5" s="218"/>
      <c r="G5" s="55"/>
      <c r="H5" s="56"/>
      <c r="I5" s="57"/>
      <c r="J5" s="56"/>
      <c r="K5" s="56"/>
      <c r="L5" s="56"/>
      <c r="M5" s="57"/>
      <c r="N5" s="49"/>
    </row>
    <row r="6" spans="1:14" x14ac:dyDescent="0.25">
      <c r="A6" s="165" t="s">
        <v>3</v>
      </c>
      <c r="B6" s="223"/>
      <c r="C6" s="226"/>
      <c r="D6" s="226"/>
      <c r="E6" s="226"/>
      <c r="F6" s="218"/>
      <c r="G6" s="55"/>
      <c r="H6" s="56"/>
      <c r="I6" s="57"/>
      <c r="J6" s="56"/>
      <c r="K6" s="56"/>
      <c r="L6" s="56"/>
      <c r="M6" s="57"/>
      <c r="N6" s="49"/>
    </row>
    <row r="7" spans="1:14" x14ac:dyDescent="0.25">
      <c r="A7" s="165" t="s">
        <v>17</v>
      </c>
      <c r="B7" s="229">
        <v>7.0000000000000007E-2</v>
      </c>
      <c r="C7" s="229">
        <v>0.09</v>
      </c>
      <c r="D7" s="229">
        <v>0.2</v>
      </c>
      <c r="E7" s="229">
        <v>7.0000000000000007E-2</v>
      </c>
      <c r="F7" s="218">
        <f>SUM(C7:E7)/3</f>
        <v>0.12000000000000001</v>
      </c>
      <c r="G7" s="55">
        <f>MAX($F$3:$F$19)</f>
        <v>0.22033333333333335</v>
      </c>
      <c r="H7" s="56">
        <f>MIN($F$3:$F$19)</f>
        <v>5.4333333333333338E-2</v>
      </c>
      <c r="I7" s="57">
        <f>(G7-F7)/(G7-H7)</f>
        <v>0.604417670682731</v>
      </c>
      <c r="J7" s="56">
        <f>((E7/D7)*(D7/C7)*(C7/B7))^(1/3)</f>
        <v>1</v>
      </c>
      <c r="K7" s="56">
        <f>MAX($J$3:$J$19)</f>
        <v>2.8020393306553872</v>
      </c>
      <c r="L7" s="56">
        <f>MIN($J$3:$J$19)</f>
        <v>0.85058074056598032</v>
      </c>
      <c r="M7" s="57">
        <f>(K7-J7)/(K7-L7)</f>
        <v>0.92343201121824781</v>
      </c>
      <c r="N7" s="49">
        <f>0.6*M7+0.4*I7</f>
        <v>0.79582627500404102</v>
      </c>
    </row>
    <row r="8" spans="1:14" x14ac:dyDescent="0.25">
      <c r="A8" s="165" t="s">
        <v>4</v>
      </c>
      <c r="B8" s="223"/>
      <c r="C8" s="226"/>
      <c r="D8" s="226"/>
      <c r="E8" s="226"/>
      <c r="F8" s="218"/>
      <c r="G8" s="55"/>
      <c r="H8" s="56"/>
      <c r="I8" s="57"/>
      <c r="J8" s="56"/>
      <c r="K8" s="56"/>
      <c r="L8" s="56"/>
      <c r="M8" s="57"/>
      <c r="N8" s="49"/>
    </row>
    <row r="9" spans="1:14" x14ac:dyDescent="0.25">
      <c r="A9" s="75" t="s">
        <v>5</v>
      </c>
      <c r="B9" s="228"/>
      <c r="C9" s="227"/>
      <c r="D9" s="227"/>
      <c r="E9" s="227"/>
      <c r="F9" s="281"/>
      <c r="G9" s="281"/>
      <c r="H9" s="281"/>
      <c r="I9" s="281"/>
      <c r="J9" s="281"/>
      <c r="K9" s="281"/>
      <c r="L9" s="281"/>
      <c r="M9" s="281"/>
      <c r="N9" s="281"/>
    </row>
    <row r="10" spans="1:14" x14ac:dyDescent="0.25">
      <c r="A10" s="165" t="s">
        <v>6</v>
      </c>
      <c r="B10" s="223"/>
      <c r="C10" s="226"/>
      <c r="D10" s="226"/>
      <c r="E10" s="226"/>
      <c r="F10" s="218"/>
      <c r="G10" s="55"/>
      <c r="H10" s="56"/>
      <c r="I10" s="57"/>
      <c r="J10" s="56"/>
      <c r="K10" s="56"/>
      <c r="L10" s="56"/>
      <c r="M10" s="57"/>
      <c r="N10" s="49"/>
    </row>
    <row r="11" spans="1:14" x14ac:dyDescent="0.25">
      <c r="A11" s="165" t="s">
        <v>7</v>
      </c>
      <c r="B11" s="225">
        <v>0.23</v>
      </c>
      <c r="C11" s="225">
        <v>0.22600000000000001</v>
      </c>
      <c r="D11" s="225">
        <v>0.222</v>
      </c>
      <c r="E11" s="225">
        <v>0.21299999999999999</v>
      </c>
      <c r="F11" s="218">
        <f>SUM(C11:E11)/3</f>
        <v>0.22033333333333335</v>
      </c>
      <c r="G11" s="55">
        <f>MAX($F$3:$F$19)</f>
        <v>0.22033333333333335</v>
      </c>
      <c r="H11" s="56">
        <f>MIN($F$3:$F$19)</f>
        <v>5.4333333333333338E-2</v>
      </c>
      <c r="I11" s="57">
        <f>(G11-F11)/(G11-H11)</f>
        <v>0</v>
      </c>
      <c r="J11" s="56">
        <f>((E11/D11)*(D11/C11)*(C11/B11))^(1/3)</f>
        <v>0.9747290788873092</v>
      </c>
      <c r="K11" s="56">
        <f>MAX($J$3:$J$19)</f>
        <v>2.8020393306553872</v>
      </c>
      <c r="L11" s="56">
        <f>MIN($J$3:$J$19)</f>
        <v>0.85058074056598032</v>
      </c>
      <c r="M11" s="57">
        <f>(K11-J11)/(K11-L11)</f>
        <v>0.93638177158776359</v>
      </c>
      <c r="N11" s="49">
        <f>0.6*M11+0.4*I11</f>
        <v>0.56182906295265811</v>
      </c>
    </row>
    <row r="12" spans="1:14" x14ac:dyDescent="0.25">
      <c r="A12" s="165" t="s">
        <v>8</v>
      </c>
      <c r="B12" s="224"/>
      <c r="C12" s="224"/>
      <c r="D12" s="224"/>
      <c r="E12" s="224"/>
      <c r="F12" s="218"/>
      <c r="G12" s="55"/>
      <c r="H12" s="56"/>
      <c r="I12" s="57"/>
      <c r="J12" s="56"/>
      <c r="K12" s="56"/>
      <c r="L12" s="56"/>
      <c r="M12" s="57"/>
      <c r="N12" s="49"/>
    </row>
    <row r="13" spans="1:14" x14ac:dyDescent="0.25">
      <c r="A13" s="165" t="s">
        <v>9</v>
      </c>
      <c r="B13" s="219"/>
      <c r="C13" s="219"/>
      <c r="D13" s="219"/>
      <c r="E13" s="219"/>
      <c r="F13" s="218"/>
      <c r="G13" s="55"/>
      <c r="H13" s="56"/>
      <c r="I13" s="57"/>
      <c r="J13" s="56"/>
      <c r="K13" s="56"/>
      <c r="L13" s="56"/>
      <c r="M13" s="57"/>
      <c r="N13" s="49"/>
    </row>
    <row r="14" spans="1:14" x14ac:dyDescent="0.25">
      <c r="A14" s="165" t="s">
        <v>10</v>
      </c>
      <c r="B14" s="219"/>
      <c r="C14" s="219"/>
      <c r="D14" s="219"/>
      <c r="E14" s="219"/>
      <c r="F14" s="218"/>
      <c r="G14" s="55"/>
      <c r="H14" s="56"/>
      <c r="I14" s="57"/>
      <c r="J14" s="56"/>
      <c r="K14" s="56"/>
      <c r="L14" s="56"/>
      <c r="M14" s="57"/>
      <c r="N14" s="49"/>
    </row>
    <row r="15" spans="1:14" x14ac:dyDescent="0.25">
      <c r="A15" s="165" t="s">
        <v>11</v>
      </c>
      <c r="B15" s="223">
        <v>6.5000000000000002E-2</v>
      </c>
      <c r="C15" s="223">
        <v>6.3E-2</v>
      </c>
      <c r="D15" s="223">
        <v>0.06</v>
      </c>
      <c r="E15" s="223">
        <v>0.04</v>
      </c>
      <c r="F15" s="218">
        <f>SUM(C15:E15)/3</f>
        <v>5.4333333333333338E-2</v>
      </c>
      <c r="G15" s="55">
        <f>MAX($F$3:$F$19)</f>
        <v>0.22033333333333335</v>
      </c>
      <c r="H15" s="56">
        <f>MIN($F$3:$F$19)</f>
        <v>5.4333333333333338E-2</v>
      </c>
      <c r="I15" s="57">
        <f>(G15-F15)/(G15-H15)</f>
        <v>1</v>
      </c>
      <c r="J15" s="56">
        <f>((E15/D15)*(D15/C15)*(C15/B15))^(1/3)</f>
        <v>0.85058074056598032</v>
      </c>
      <c r="K15" s="56">
        <f>MAX($J$3:$J$19)</f>
        <v>2.8020393306553872</v>
      </c>
      <c r="L15" s="56">
        <f>MIN($J$3:$J$19)</f>
        <v>0.85058074056598032</v>
      </c>
      <c r="M15" s="57">
        <f>(K15-J15)/(K15-L15)</f>
        <v>1</v>
      </c>
      <c r="N15" s="49">
        <f>0.6*M15+0.4*I15</f>
        <v>1</v>
      </c>
    </row>
    <row r="16" spans="1:14" x14ac:dyDescent="0.25">
      <c r="A16" s="165" t="s">
        <v>12</v>
      </c>
      <c r="B16" s="222"/>
      <c r="C16" s="222"/>
      <c r="D16" s="222"/>
      <c r="E16" s="222"/>
      <c r="F16" s="218"/>
      <c r="G16" s="55"/>
      <c r="H16" s="56"/>
      <c r="I16" s="57"/>
      <c r="J16" s="56"/>
      <c r="K16" s="56"/>
      <c r="L16" s="56"/>
      <c r="M16" s="57"/>
      <c r="N16" s="49"/>
    </row>
    <row r="17" spans="1:14" x14ac:dyDescent="0.25">
      <c r="A17" s="75" t="s">
        <v>13</v>
      </c>
      <c r="B17" s="221"/>
      <c r="C17" s="221"/>
      <c r="D17" s="221"/>
      <c r="E17" s="221"/>
      <c r="F17" s="281"/>
      <c r="G17" s="281"/>
      <c r="H17" s="281"/>
      <c r="I17" s="281"/>
      <c r="J17" s="281"/>
      <c r="K17" s="281"/>
      <c r="L17" s="281"/>
      <c r="M17" s="281"/>
      <c r="N17" s="281"/>
    </row>
    <row r="18" spans="1:14" x14ac:dyDescent="0.25">
      <c r="A18" s="165" t="s">
        <v>14</v>
      </c>
      <c r="B18" s="220"/>
      <c r="C18" s="220"/>
      <c r="D18" s="220"/>
      <c r="E18" s="220"/>
      <c r="F18" s="218"/>
      <c r="G18" s="55"/>
      <c r="H18" s="56"/>
      <c r="I18" s="216"/>
      <c r="J18" s="217"/>
      <c r="K18" s="56"/>
      <c r="L18" s="56"/>
      <c r="M18" s="216"/>
      <c r="N18" s="49"/>
    </row>
    <row r="19" spans="1:14" x14ac:dyDescent="0.25">
      <c r="A19" s="165" t="s">
        <v>15</v>
      </c>
      <c r="B19" s="219"/>
      <c r="C19" s="219"/>
      <c r="D19" s="219"/>
      <c r="E19" s="219"/>
      <c r="F19" s="218"/>
      <c r="G19" s="55"/>
      <c r="H19" s="56"/>
      <c r="I19" s="216"/>
      <c r="J19" s="217"/>
      <c r="K19" s="56"/>
      <c r="L19" s="56"/>
      <c r="M19" s="216"/>
      <c r="N19" s="49"/>
    </row>
  </sheetData>
  <mergeCells count="3">
    <mergeCell ref="A1:E1"/>
    <mergeCell ref="F1:H1"/>
    <mergeCell ref="J1:L1"/>
  </mergeCells>
  <pageMargins left="0.7" right="0.7" top="0.75" bottom="0.75" header="0.3" footer="0.3"/>
  <pageSetup paperSize="9" scale="90" orientation="landscape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0000"/>
  </sheetPr>
  <dimension ref="A1:N19"/>
  <sheetViews>
    <sheetView zoomScale="80" zoomScaleNormal="80" workbookViewId="0">
      <selection activeCell="E25" sqref="E25"/>
    </sheetView>
  </sheetViews>
  <sheetFormatPr defaultRowHeight="15" x14ac:dyDescent="0.25"/>
  <cols>
    <col min="1" max="1" width="24.140625" customWidth="1"/>
    <col min="2" max="2" width="8" customWidth="1"/>
    <col min="3" max="3" width="7" customWidth="1"/>
    <col min="4" max="5" width="6.42578125" customWidth="1"/>
    <col min="6" max="6" width="10.85546875" customWidth="1"/>
    <col min="7" max="7" width="7.28515625" customWidth="1"/>
    <col min="12" max="12" width="7.28515625" customWidth="1"/>
  </cols>
  <sheetData>
    <row r="1" spans="1:14" ht="62.25" customHeight="1" x14ac:dyDescent="0.25">
      <c r="A1" s="311" t="s">
        <v>82</v>
      </c>
      <c r="B1" s="311"/>
      <c r="C1" s="311"/>
      <c r="D1" s="311"/>
      <c r="E1" s="311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5.5" customHeight="1" x14ac:dyDescent="0.25">
      <c r="A2" s="5" t="s">
        <v>0</v>
      </c>
      <c r="B2" s="5">
        <v>2016</v>
      </c>
      <c r="C2" s="10">
        <v>2017</v>
      </c>
      <c r="D2" s="10">
        <v>2018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65" t="s">
        <v>16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</row>
    <row r="4" spans="1:14" x14ac:dyDescent="0.25">
      <c r="A4" s="165" t="s">
        <v>1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</row>
    <row r="5" spans="1:14" x14ac:dyDescent="0.25">
      <c r="A5" s="165" t="s">
        <v>2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</row>
    <row r="6" spans="1:14" x14ac:dyDescent="0.25">
      <c r="A6" s="165" t="s">
        <v>3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</row>
    <row r="7" spans="1:14" x14ac:dyDescent="0.25">
      <c r="A7" s="165" t="s">
        <v>17</v>
      </c>
      <c r="B7" s="248">
        <v>5.0999999999999996</v>
      </c>
      <c r="C7" s="248">
        <v>4.8499999999999996</v>
      </c>
      <c r="D7" s="249">
        <v>6.58</v>
      </c>
      <c r="E7" s="249">
        <v>7.86</v>
      </c>
      <c r="F7" s="250">
        <f>SUM(C7:E7)/3</f>
        <v>6.43</v>
      </c>
      <c r="G7" s="250">
        <f>MAX($F$3:$F$19)</f>
        <v>6.43</v>
      </c>
      <c r="H7" s="251">
        <f>MIN($F$3:$F$19)</f>
        <v>6.43</v>
      </c>
      <c r="I7" s="252">
        <v>0</v>
      </c>
      <c r="J7" s="251">
        <f>((E7/D7)*(D7/C7)*(C7/B7))^(1/3)</f>
        <v>1.1550943422467852</v>
      </c>
      <c r="K7" s="251">
        <f>MAX($J$3:$J$19)</f>
        <v>1.1550943422467852</v>
      </c>
      <c r="L7" s="251">
        <f>MIN($J$3:$J$19)</f>
        <v>1.1550943422467852</v>
      </c>
      <c r="M7" s="252">
        <v>0</v>
      </c>
      <c r="N7" s="252">
        <f>0.6*M7+0.4*I7</f>
        <v>0</v>
      </c>
    </row>
    <row r="8" spans="1:14" x14ac:dyDescent="0.25">
      <c r="A8" s="165" t="s">
        <v>4</v>
      </c>
      <c r="B8" s="253"/>
      <c r="C8" s="253"/>
      <c r="D8" s="47"/>
      <c r="E8" s="47"/>
      <c r="F8" s="250"/>
      <c r="G8" s="250"/>
      <c r="H8" s="251"/>
      <c r="I8" s="252"/>
      <c r="J8" s="251"/>
      <c r="K8" s="251"/>
      <c r="L8" s="251"/>
      <c r="M8" s="252"/>
      <c r="N8" s="252"/>
    </row>
    <row r="9" spans="1:14" x14ac:dyDescent="0.25">
      <c r="A9" s="75" t="s">
        <v>5</v>
      </c>
      <c r="B9" s="253"/>
      <c r="C9" s="253"/>
      <c r="D9" s="47"/>
      <c r="E9" s="47"/>
      <c r="F9" s="250"/>
      <c r="G9" s="250"/>
      <c r="H9" s="250"/>
      <c r="I9" s="250"/>
      <c r="J9" s="250"/>
      <c r="K9" s="250"/>
      <c r="L9" s="250"/>
      <c r="M9" s="250"/>
      <c r="N9" s="250"/>
    </row>
    <row r="10" spans="1:14" x14ac:dyDescent="0.25">
      <c r="A10" s="165" t="s">
        <v>6</v>
      </c>
      <c r="B10" s="253"/>
      <c r="C10" s="253"/>
      <c r="D10" s="47"/>
      <c r="E10" s="47"/>
      <c r="F10" s="250"/>
      <c r="G10" s="250"/>
      <c r="H10" s="251"/>
      <c r="I10" s="252"/>
      <c r="J10" s="251"/>
      <c r="K10" s="251"/>
      <c r="L10" s="251"/>
      <c r="M10" s="252"/>
      <c r="N10" s="252"/>
    </row>
    <row r="11" spans="1:14" x14ac:dyDescent="0.25">
      <c r="A11" s="165" t="s">
        <v>7</v>
      </c>
      <c r="B11" s="254"/>
      <c r="C11" s="254"/>
      <c r="D11" s="254"/>
      <c r="E11" s="254"/>
      <c r="F11" s="250"/>
      <c r="G11" s="250"/>
      <c r="H11" s="251"/>
      <c r="I11" s="252"/>
      <c r="J11" s="251"/>
      <c r="K11" s="251"/>
      <c r="L11" s="251"/>
      <c r="M11" s="252"/>
      <c r="N11" s="252"/>
    </row>
    <row r="12" spans="1:14" x14ac:dyDescent="0.25">
      <c r="A12" s="165" t="s">
        <v>8</v>
      </c>
      <c r="B12" s="253"/>
      <c r="C12" s="253"/>
      <c r="D12" s="47"/>
      <c r="E12" s="47"/>
      <c r="F12" s="250"/>
      <c r="G12" s="250"/>
      <c r="H12" s="251"/>
      <c r="I12" s="252"/>
      <c r="J12" s="251"/>
      <c r="K12" s="251"/>
      <c r="L12" s="251"/>
      <c r="M12" s="252"/>
      <c r="N12" s="252"/>
    </row>
    <row r="13" spans="1:14" x14ac:dyDescent="0.25">
      <c r="A13" s="165" t="s">
        <v>9</v>
      </c>
      <c r="B13" s="253"/>
      <c r="C13" s="253"/>
      <c r="D13" s="47"/>
      <c r="E13" s="47"/>
      <c r="F13" s="250"/>
      <c r="G13" s="250"/>
      <c r="H13" s="250"/>
      <c r="I13" s="250"/>
      <c r="J13" s="250"/>
      <c r="K13" s="250"/>
      <c r="L13" s="250"/>
      <c r="M13" s="250"/>
      <c r="N13" s="250"/>
    </row>
    <row r="14" spans="1:14" x14ac:dyDescent="0.25">
      <c r="A14" s="165" t="s">
        <v>10</v>
      </c>
      <c r="B14" s="253"/>
      <c r="C14" s="253"/>
      <c r="D14" s="47"/>
      <c r="E14" s="47"/>
      <c r="F14" s="250"/>
      <c r="G14" s="250"/>
      <c r="H14" s="251"/>
      <c r="I14" s="252"/>
      <c r="J14" s="251"/>
      <c r="K14" s="251"/>
      <c r="L14" s="251"/>
      <c r="M14" s="252"/>
      <c r="N14" s="252"/>
    </row>
    <row r="15" spans="1:14" x14ac:dyDescent="0.25">
      <c r="A15" s="165" t="s">
        <v>11</v>
      </c>
      <c r="B15" s="254"/>
      <c r="C15" s="254"/>
      <c r="D15" s="254"/>
      <c r="E15" s="254"/>
      <c r="F15" s="250"/>
      <c r="G15" s="250"/>
      <c r="H15" s="251"/>
      <c r="I15" s="252"/>
      <c r="J15" s="251"/>
      <c r="K15" s="251"/>
      <c r="L15" s="251"/>
      <c r="M15" s="252"/>
      <c r="N15" s="252"/>
    </row>
    <row r="16" spans="1:14" x14ac:dyDescent="0.25">
      <c r="A16" s="165" t="s">
        <v>12</v>
      </c>
      <c r="B16" s="253"/>
      <c r="C16" s="253"/>
      <c r="D16" s="47"/>
      <c r="E16" s="47"/>
      <c r="F16" s="250"/>
      <c r="G16" s="250"/>
      <c r="H16" s="251"/>
      <c r="I16" s="252"/>
      <c r="J16" s="251"/>
      <c r="K16" s="251"/>
      <c r="L16" s="251"/>
      <c r="M16" s="252"/>
      <c r="N16" s="252"/>
    </row>
    <row r="17" spans="1:14" x14ac:dyDescent="0.25">
      <c r="A17" s="75" t="s">
        <v>13</v>
      </c>
      <c r="B17" s="253"/>
      <c r="C17" s="253"/>
      <c r="D17" s="47"/>
      <c r="E17" s="47"/>
      <c r="F17" s="250"/>
      <c r="G17" s="250"/>
      <c r="H17" s="250"/>
      <c r="I17" s="250"/>
      <c r="J17" s="250"/>
      <c r="K17" s="250"/>
      <c r="L17" s="250"/>
      <c r="M17" s="250"/>
      <c r="N17" s="250"/>
    </row>
    <row r="18" spans="1:14" x14ac:dyDescent="0.25">
      <c r="A18" s="165" t="s">
        <v>14</v>
      </c>
      <c r="B18" s="253"/>
      <c r="C18" s="253"/>
      <c r="D18" s="47"/>
      <c r="E18" s="47"/>
      <c r="F18" s="250"/>
      <c r="G18" s="250"/>
      <c r="H18" s="251"/>
      <c r="I18" s="252"/>
      <c r="J18" s="251"/>
      <c r="K18" s="251"/>
      <c r="L18" s="251"/>
      <c r="M18" s="252"/>
      <c r="N18" s="252"/>
    </row>
    <row r="19" spans="1:14" x14ac:dyDescent="0.25">
      <c r="A19" s="165" t="s">
        <v>15</v>
      </c>
      <c r="B19" s="254"/>
      <c r="C19" s="254"/>
      <c r="D19" s="254"/>
      <c r="E19" s="254"/>
      <c r="F19" s="250"/>
      <c r="G19" s="250"/>
      <c r="H19" s="251"/>
      <c r="I19" s="252"/>
      <c r="J19" s="251"/>
      <c r="K19" s="251"/>
      <c r="L19" s="251"/>
      <c r="M19" s="252"/>
      <c r="N19" s="252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0000"/>
  </sheetPr>
  <dimension ref="A1:N20"/>
  <sheetViews>
    <sheetView zoomScale="80" zoomScaleNormal="80" workbookViewId="0">
      <selection activeCell="P13" sqref="P13"/>
    </sheetView>
  </sheetViews>
  <sheetFormatPr defaultRowHeight="15" x14ac:dyDescent="0.25"/>
  <cols>
    <col min="1" max="1" width="23.5703125" customWidth="1"/>
    <col min="2" max="2" width="10.7109375" customWidth="1"/>
    <col min="6" max="7" width="8.42578125" customWidth="1"/>
    <col min="10" max="10" width="7.5703125" customWidth="1"/>
    <col min="11" max="11" width="7.7109375" customWidth="1"/>
    <col min="12" max="12" width="8" customWidth="1"/>
  </cols>
  <sheetData>
    <row r="1" spans="1:14" ht="51.75" customHeight="1" x14ac:dyDescent="0.25">
      <c r="A1" s="292" t="s">
        <v>83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3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" customHeight="1" x14ac:dyDescent="0.25">
      <c r="A3" s="232" t="s">
        <v>16</v>
      </c>
      <c r="B3" s="231">
        <v>32.200000000000003</v>
      </c>
      <c r="C3" s="255">
        <v>31.3</v>
      </c>
      <c r="D3" s="255">
        <v>13.4</v>
      </c>
      <c r="E3" s="255">
        <v>14.6</v>
      </c>
      <c r="F3" s="55">
        <f t="shared" ref="F3:F8" si="0">SUM(C3:E3)/3</f>
        <v>19.766666666666669</v>
      </c>
      <c r="G3" s="55">
        <f t="shared" ref="G3:G8" si="1">MAX($F$3:$F$19)</f>
        <v>64.2</v>
      </c>
      <c r="H3" s="56">
        <f t="shared" ref="H3:H8" si="2">MIN($F$3:$F$19)</f>
        <v>19.766666666666669</v>
      </c>
      <c r="I3" s="57">
        <f t="shared" ref="I3:I8" si="3">(G3-F3)/(G3-H3)</f>
        <v>1</v>
      </c>
      <c r="J3" s="56">
        <f t="shared" ref="J3:J8" si="4">((E3/D3)*(D3/C3)*(C3/B3))^(1/3)</f>
        <v>0.76824367734863486</v>
      </c>
      <c r="K3" s="56">
        <f t="shared" ref="K3:K8" si="5">MAX($J$3:$J$19)</f>
        <v>1.3205885203368628</v>
      </c>
      <c r="L3" s="56">
        <f t="shared" ref="L3:L8" si="6">MIN($J$3:$J$19)</f>
        <v>0.69226966839058179</v>
      </c>
      <c r="M3" s="57">
        <f t="shared" ref="M3:M8" si="7">(K3-J3)/(K3-L3)</f>
        <v>0.87908367109674346</v>
      </c>
      <c r="N3" s="49">
        <f t="shared" ref="N3:N8" si="8">0.6*M3+0.4*I3</f>
        <v>0.92745020265804612</v>
      </c>
    </row>
    <row r="4" spans="1:14" ht="15" customHeight="1" x14ac:dyDescent="0.25">
      <c r="A4" s="232" t="s">
        <v>1</v>
      </c>
      <c r="B4" s="231">
        <v>43.5</v>
      </c>
      <c r="C4" s="255">
        <v>39.200000000000003</v>
      </c>
      <c r="D4" s="255">
        <v>39.200000000000003</v>
      </c>
      <c r="E4" s="255">
        <v>37.4</v>
      </c>
      <c r="F4" s="55">
        <f t="shared" si="0"/>
        <v>38.6</v>
      </c>
      <c r="G4" s="55">
        <f t="shared" si="1"/>
        <v>64.2</v>
      </c>
      <c r="H4" s="56">
        <f t="shared" si="2"/>
        <v>19.766666666666669</v>
      </c>
      <c r="I4" s="57">
        <f t="shared" si="3"/>
        <v>0.57614403600900221</v>
      </c>
      <c r="J4" s="56">
        <f t="shared" si="4"/>
        <v>0.95088379985631044</v>
      </c>
      <c r="K4" s="56">
        <f t="shared" si="5"/>
        <v>1.3205885203368628</v>
      </c>
      <c r="L4" s="56">
        <f t="shared" si="6"/>
        <v>0.69226966839058179</v>
      </c>
      <c r="M4" s="57">
        <f t="shared" si="7"/>
        <v>0.58840303666737792</v>
      </c>
      <c r="N4" s="49">
        <f t="shared" si="8"/>
        <v>0.58349943640402757</v>
      </c>
    </row>
    <row r="5" spans="1:14" ht="15" customHeight="1" x14ac:dyDescent="0.25">
      <c r="A5" s="232" t="s">
        <v>2</v>
      </c>
      <c r="B5" s="7">
        <v>61.8</v>
      </c>
      <c r="C5" s="255">
        <v>60.2</v>
      </c>
      <c r="D5" s="255">
        <v>58.6</v>
      </c>
      <c r="E5" s="255">
        <v>60.1</v>
      </c>
      <c r="F5" s="55">
        <f t="shared" si="0"/>
        <v>59.633333333333333</v>
      </c>
      <c r="G5" s="55">
        <f t="shared" si="1"/>
        <v>64.2</v>
      </c>
      <c r="H5" s="56">
        <f t="shared" si="2"/>
        <v>19.766666666666669</v>
      </c>
      <c r="I5" s="57">
        <f t="shared" si="3"/>
        <v>0.10277569392348093</v>
      </c>
      <c r="J5" s="56">
        <f t="shared" si="4"/>
        <v>0.9907452502938956</v>
      </c>
      <c r="K5" s="56">
        <f t="shared" si="5"/>
        <v>1.3205885203368628</v>
      </c>
      <c r="L5" s="56">
        <f t="shared" si="6"/>
        <v>0.69226966839058179</v>
      </c>
      <c r="M5" s="57">
        <f t="shared" si="7"/>
        <v>0.52496160034231731</v>
      </c>
      <c r="N5" s="49">
        <f t="shared" si="8"/>
        <v>0.35608723777478279</v>
      </c>
    </row>
    <row r="6" spans="1:14" ht="15" customHeight="1" x14ac:dyDescent="0.25">
      <c r="A6" s="232" t="s">
        <v>3</v>
      </c>
      <c r="B6" s="7">
        <v>46</v>
      </c>
      <c r="C6" s="80">
        <v>44.9</v>
      </c>
      <c r="D6" s="80">
        <v>42</v>
      </c>
      <c r="E6" s="80">
        <v>24</v>
      </c>
      <c r="F6" s="55">
        <f t="shared" si="0"/>
        <v>36.966666666666669</v>
      </c>
      <c r="G6" s="55">
        <f t="shared" si="1"/>
        <v>64.2</v>
      </c>
      <c r="H6" s="56">
        <f t="shared" si="2"/>
        <v>19.766666666666669</v>
      </c>
      <c r="I6" s="57">
        <f t="shared" si="3"/>
        <v>0.61290322580645162</v>
      </c>
      <c r="J6" s="56">
        <f t="shared" si="4"/>
        <v>0.805040637036462</v>
      </c>
      <c r="K6" s="56">
        <f t="shared" si="5"/>
        <v>1.3205885203368628</v>
      </c>
      <c r="L6" s="56">
        <f t="shared" si="6"/>
        <v>0.69226966839058179</v>
      </c>
      <c r="M6" s="57">
        <f t="shared" si="7"/>
        <v>0.82051952078700052</v>
      </c>
      <c r="N6" s="49">
        <f t="shared" si="8"/>
        <v>0.7374730027947809</v>
      </c>
    </row>
    <row r="7" spans="1:14" ht="15" customHeight="1" x14ac:dyDescent="0.25">
      <c r="A7" s="232" t="s">
        <v>17</v>
      </c>
      <c r="B7" s="237">
        <v>19.7</v>
      </c>
      <c r="C7" s="249">
        <v>38.479999999999997</v>
      </c>
      <c r="D7" s="249">
        <v>41.73</v>
      </c>
      <c r="E7" s="249">
        <v>45.37</v>
      </c>
      <c r="F7" s="55">
        <f t="shared" si="0"/>
        <v>41.859999999999992</v>
      </c>
      <c r="G7" s="55">
        <f t="shared" si="1"/>
        <v>64.2</v>
      </c>
      <c r="H7" s="56">
        <f t="shared" si="2"/>
        <v>19.766666666666669</v>
      </c>
      <c r="I7" s="57">
        <f t="shared" si="3"/>
        <v>0.50277569392348109</v>
      </c>
      <c r="J7" s="56">
        <f t="shared" si="4"/>
        <v>1.3205885203368628</v>
      </c>
      <c r="K7" s="56">
        <f t="shared" si="5"/>
        <v>1.3205885203368628</v>
      </c>
      <c r="L7" s="56">
        <f t="shared" si="6"/>
        <v>0.69226966839058179</v>
      </c>
      <c r="M7" s="57">
        <f t="shared" si="7"/>
        <v>0</v>
      </c>
      <c r="N7" s="49">
        <f t="shared" si="8"/>
        <v>0.20111027756939245</v>
      </c>
    </row>
    <row r="8" spans="1:14" ht="15" customHeight="1" x14ac:dyDescent="0.25">
      <c r="A8" s="232" t="s">
        <v>4</v>
      </c>
      <c r="B8" s="231">
        <v>62.6</v>
      </c>
      <c r="C8" s="255">
        <v>64.8</v>
      </c>
      <c r="D8" s="255">
        <v>65.2</v>
      </c>
      <c r="E8" s="255">
        <v>62.6</v>
      </c>
      <c r="F8" s="55">
        <f t="shared" si="0"/>
        <v>64.2</v>
      </c>
      <c r="G8" s="55">
        <f t="shared" si="1"/>
        <v>64.2</v>
      </c>
      <c r="H8" s="56">
        <f t="shared" si="2"/>
        <v>19.766666666666669</v>
      </c>
      <c r="I8" s="57">
        <f t="shared" si="3"/>
        <v>0</v>
      </c>
      <c r="J8" s="56">
        <f t="shared" si="4"/>
        <v>1</v>
      </c>
      <c r="K8" s="56">
        <f t="shared" si="5"/>
        <v>1.3205885203368628</v>
      </c>
      <c r="L8" s="56">
        <f t="shared" si="6"/>
        <v>0.69226966839058179</v>
      </c>
      <c r="M8" s="57">
        <f t="shared" si="7"/>
        <v>0.51023221624467818</v>
      </c>
      <c r="N8" s="49">
        <f t="shared" si="8"/>
        <v>0.30613932974680691</v>
      </c>
    </row>
    <row r="9" spans="1:14" ht="15" customHeight="1" x14ac:dyDescent="0.25">
      <c r="A9" s="234" t="s">
        <v>5</v>
      </c>
      <c r="B9" s="120">
        <v>0</v>
      </c>
      <c r="C9" s="201"/>
      <c r="D9" s="243"/>
      <c r="E9" s="243"/>
      <c r="F9" s="77"/>
      <c r="G9" s="77"/>
      <c r="H9" s="77"/>
      <c r="I9" s="77"/>
      <c r="J9" s="77"/>
      <c r="K9" s="77"/>
      <c r="L9" s="77"/>
      <c r="M9" s="77"/>
      <c r="N9" s="77"/>
    </row>
    <row r="10" spans="1:14" ht="15" customHeight="1" x14ac:dyDescent="0.25">
      <c r="A10" s="232" t="s">
        <v>6</v>
      </c>
      <c r="B10" s="7">
        <v>37.53</v>
      </c>
      <c r="C10" s="87">
        <v>36.409999999999997</v>
      </c>
      <c r="D10" s="87">
        <v>35.32</v>
      </c>
      <c r="E10" s="87">
        <v>34.26</v>
      </c>
      <c r="F10" s="55">
        <f t="shared" ref="F10:F16" si="9">SUM(C10:E10)/3</f>
        <v>35.329999999999991</v>
      </c>
      <c r="G10" s="55">
        <f t="shared" ref="G10:G16" si="10">MAX($F$3:$F$19)</f>
        <v>64.2</v>
      </c>
      <c r="H10" s="56">
        <f t="shared" ref="H10:H16" si="11">MIN($F$3:$F$19)</f>
        <v>19.766666666666669</v>
      </c>
      <c r="I10" s="57">
        <f t="shared" ref="I10:I16" si="12">(G10-F10)/(G10-H10)</f>
        <v>0.64973743435858988</v>
      </c>
      <c r="J10" s="56">
        <f t="shared" ref="J10:J16" si="13">((E10/D10)*(D10/C10)*(C10/B10))^(1/3)</f>
        <v>0.97006968154841622</v>
      </c>
      <c r="K10" s="56">
        <f t="shared" ref="K10:K16" si="14">MAX($J$3:$J$19)</f>
        <v>1.3205885203368628</v>
      </c>
      <c r="L10" s="56">
        <f t="shared" ref="L10:L16" si="15">MIN($J$3:$J$19)</f>
        <v>0.69226966839058179</v>
      </c>
      <c r="M10" s="57">
        <f t="shared" ref="M10:M16" si="16">(K10-J10)/(K10-L10)</f>
        <v>0.55786777318980507</v>
      </c>
      <c r="N10" s="49">
        <f t="shared" ref="N10:N16" si="17">0.6*M10+0.4*I10</f>
        <v>0.59461563765731906</v>
      </c>
    </row>
    <row r="11" spans="1:14" ht="15" customHeight="1" x14ac:dyDescent="0.25">
      <c r="A11" s="232" t="s">
        <v>7</v>
      </c>
      <c r="B11" s="7">
        <v>54.21</v>
      </c>
      <c r="C11" s="87">
        <v>54.19</v>
      </c>
      <c r="D11" s="87">
        <v>53.04</v>
      </c>
      <c r="E11" s="87">
        <v>52.4</v>
      </c>
      <c r="F11" s="55">
        <f t="shared" si="9"/>
        <v>53.21</v>
      </c>
      <c r="G11" s="55">
        <f t="shared" si="10"/>
        <v>64.2</v>
      </c>
      <c r="H11" s="56">
        <f t="shared" si="11"/>
        <v>19.766666666666669</v>
      </c>
      <c r="I11" s="57">
        <f t="shared" si="12"/>
        <v>0.24733683420855215</v>
      </c>
      <c r="J11" s="56">
        <f t="shared" si="13"/>
        <v>0.98874422497713854</v>
      </c>
      <c r="K11" s="56">
        <f t="shared" si="14"/>
        <v>1.3205885203368628</v>
      </c>
      <c r="L11" s="56">
        <f t="shared" si="15"/>
        <v>0.69226966839058179</v>
      </c>
      <c r="M11" s="57">
        <f t="shared" si="16"/>
        <v>0.52814632941826123</v>
      </c>
      <c r="N11" s="49">
        <f t="shared" si="17"/>
        <v>0.41582253133437758</v>
      </c>
    </row>
    <row r="12" spans="1:14" ht="15" customHeight="1" x14ac:dyDescent="0.25">
      <c r="A12" s="232" t="s">
        <v>8</v>
      </c>
      <c r="B12" s="231">
        <v>56.4</v>
      </c>
      <c r="C12" s="255">
        <v>59.8</v>
      </c>
      <c r="D12" s="255">
        <v>32.6</v>
      </c>
      <c r="E12" s="255">
        <v>30.6</v>
      </c>
      <c r="F12" s="55">
        <f t="shared" si="9"/>
        <v>41</v>
      </c>
      <c r="G12" s="55">
        <f t="shared" si="10"/>
        <v>64.2</v>
      </c>
      <c r="H12" s="56">
        <f t="shared" si="11"/>
        <v>19.766666666666669</v>
      </c>
      <c r="I12" s="57">
        <f t="shared" si="12"/>
        <v>0.52213053263315834</v>
      </c>
      <c r="J12" s="56">
        <f t="shared" si="13"/>
        <v>0.81560668014473792</v>
      </c>
      <c r="K12" s="56">
        <f t="shared" si="14"/>
        <v>1.3205885203368628</v>
      </c>
      <c r="L12" s="56">
        <f t="shared" si="15"/>
        <v>0.69226966839058179</v>
      </c>
      <c r="M12" s="57">
        <f t="shared" si="16"/>
        <v>0.80370314948834132</v>
      </c>
      <c r="N12" s="49">
        <f t="shared" si="17"/>
        <v>0.69107410274626813</v>
      </c>
    </row>
    <row r="13" spans="1:14" ht="15" customHeight="1" x14ac:dyDescent="0.25">
      <c r="A13" s="232" t="s">
        <v>9</v>
      </c>
      <c r="B13" s="7">
        <v>24.2</v>
      </c>
      <c r="C13" s="80">
        <v>24.07</v>
      </c>
      <c r="D13" s="80">
        <v>24.3</v>
      </c>
      <c r="E13" s="80">
        <v>24.7</v>
      </c>
      <c r="F13" s="55">
        <f t="shared" si="9"/>
        <v>24.356666666666669</v>
      </c>
      <c r="G13" s="55">
        <f t="shared" si="10"/>
        <v>64.2</v>
      </c>
      <c r="H13" s="56">
        <f t="shared" si="11"/>
        <v>19.766666666666669</v>
      </c>
      <c r="I13" s="57">
        <f t="shared" si="12"/>
        <v>0.89669917479369832</v>
      </c>
      <c r="J13" s="56">
        <f t="shared" si="13"/>
        <v>1.0068401579029054</v>
      </c>
      <c r="K13" s="56">
        <f t="shared" si="14"/>
        <v>1.3205885203368628</v>
      </c>
      <c r="L13" s="56">
        <f t="shared" si="15"/>
        <v>0.69226966839058179</v>
      </c>
      <c r="M13" s="57">
        <f t="shared" si="16"/>
        <v>0.49934577239261602</v>
      </c>
      <c r="N13" s="49">
        <f t="shared" si="17"/>
        <v>0.65828713335304889</v>
      </c>
    </row>
    <row r="14" spans="1:14" ht="15" customHeight="1" x14ac:dyDescent="0.25">
      <c r="A14" s="232" t="s">
        <v>10</v>
      </c>
      <c r="B14" s="236">
        <v>72.099999999999994</v>
      </c>
      <c r="C14" s="256">
        <v>54.46</v>
      </c>
      <c r="D14" s="256">
        <v>40</v>
      </c>
      <c r="E14" s="256">
        <v>23.92</v>
      </c>
      <c r="F14" s="55">
        <f t="shared" si="9"/>
        <v>39.46</v>
      </c>
      <c r="G14" s="55">
        <f t="shared" si="10"/>
        <v>64.2</v>
      </c>
      <c r="H14" s="56">
        <f t="shared" si="11"/>
        <v>19.766666666666669</v>
      </c>
      <c r="I14" s="57">
        <f t="shared" si="12"/>
        <v>0.55678919729932486</v>
      </c>
      <c r="J14" s="56">
        <f t="shared" si="13"/>
        <v>0.69226966839058179</v>
      </c>
      <c r="K14" s="56">
        <f t="shared" si="14"/>
        <v>1.3205885203368628</v>
      </c>
      <c r="L14" s="56">
        <f t="shared" si="15"/>
        <v>0.69226966839058179</v>
      </c>
      <c r="M14" s="57">
        <f t="shared" si="16"/>
        <v>1</v>
      </c>
      <c r="N14" s="49">
        <f t="shared" si="17"/>
        <v>0.82271567891972996</v>
      </c>
    </row>
    <row r="15" spans="1:14" ht="15" customHeight="1" x14ac:dyDescent="0.25">
      <c r="A15" s="232" t="s">
        <v>11</v>
      </c>
      <c r="B15" s="7">
        <v>58.3</v>
      </c>
      <c r="C15" s="87">
        <v>55.8</v>
      </c>
      <c r="D15" s="87">
        <v>55.8</v>
      </c>
      <c r="E15" s="87">
        <v>27.34</v>
      </c>
      <c r="F15" s="55">
        <f t="shared" si="9"/>
        <v>46.313333333333333</v>
      </c>
      <c r="G15" s="55">
        <f t="shared" si="10"/>
        <v>64.2</v>
      </c>
      <c r="H15" s="56">
        <f t="shared" si="11"/>
        <v>19.766666666666669</v>
      </c>
      <c r="I15" s="57">
        <f t="shared" si="12"/>
        <v>0.4025506376594149</v>
      </c>
      <c r="J15" s="56">
        <f t="shared" si="13"/>
        <v>0.77692062671415829</v>
      </c>
      <c r="K15" s="56">
        <f t="shared" si="14"/>
        <v>1.3205885203368628</v>
      </c>
      <c r="L15" s="56">
        <f t="shared" si="15"/>
        <v>0.69226966839058179</v>
      </c>
      <c r="M15" s="57">
        <f t="shared" si="16"/>
        <v>0.86527388433219599</v>
      </c>
      <c r="N15" s="49">
        <f t="shared" si="17"/>
        <v>0.68018458566308349</v>
      </c>
    </row>
    <row r="16" spans="1:14" ht="15" customHeight="1" x14ac:dyDescent="0.25">
      <c r="A16" s="232" t="s">
        <v>12</v>
      </c>
      <c r="B16" s="235">
        <v>29.6</v>
      </c>
      <c r="C16" s="257">
        <v>28.7</v>
      </c>
      <c r="D16" s="257">
        <v>27.8</v>
      </c>
      <c r="E16" s="257">
        <v>27.3</v>
      </c>
      <c r="F16" s="55">
        <f t="shared" si="9"/>
        <v>27.933333333333334</v>
      </c>
      <c r="G16" s="55">
        <f t="shared" si="10"/>
        <v>64.2</v>
      </c>
      <c r="H16" s="56">
        <f t="shared" si="11"/>
        <v>19.766666666666669</v>
      </c>
      <c r="I16" s="57">
        <f t="shared" si="12"/>
        <v>0.81620405101275306</v>
      </c>
      <c r="J16" s="56">
        <f t="shared" si="13"/>
        <v>0.97339769162008472</v>
      </c>
      <c r="K16" s="56">
        <f t="shared" si="14"/>
        <v>1.3205885203368628</v>
      </c>
      <c r="L16" s="56">
        <f t="shared" si="15"/>
        <v>0.69226966839058179</v>
      </c>
      <c r="M16" s="57">
        <f t="shared" si="16"/>
        <v>0.55257108336208516</v>
      </c>
      <c r="N16" s="49">
        <f t="shared" si="17"/>
        <v>0.65802427042235234</v>
      </c>
    </row>
    <row r="17" spans="1:14" ht="15" customHeight="1" x14ac:dyDescent="0.25">
      <c r="A17" s="234" t="s">
        <v>13</v>
      </c>
      <c r="B17" s="120">
        <v>0</v>
      </c>
      <c r="C17" s="201"/>
      <c r="D17" s="243"/>
      <c r="E17" s="243"/>
      <c r="F17" s="77"/>
      <c r="G17" s="77"/>
      <c r="H17" s="77"/>
      <c r="I17" s="77"/>
      <c r="J17" s="77"/>
      <c r="K17" s="77"/>
      <c r="L17" s="77"/>
      <c r="M17" s="77"/>
      <c r="N17" s="77"/>
    </row>
    <row r="18" spans="1:14" ht="15" customHeight="1" x14ac:dyDescent="0.25">
      <c r="A18" s="232" t="s">
        <v>14</v>
      </c>
      <c r="B18" s="233">
        <v>60</v>
      </c>
      <c r="C18" s="87">
        <v>5</v>
      </c>
      <c r="D18" s="87">
        <v>60</v>
      </c>
      <c r="E18" s="87">
        <v>60</v>
      </c>
      <c r="F18" s="55">
        <f>SUM(C18:E18)/3</f>
        <v>41.666666666666664</v>
      </c>
      <c r="G18" s="55">
        <f>MAX($F$3:$F$19)</f>
        <v>64.2</v>
      </c>
      <c r="H18" s="56">
        <f>MIN($F$3:$F$19)</f>
        <v>19.766666666666669</v>
      </c>
      <c r="I18" s="57">
        <f>(G18-F18)/(G18-H18)</f>
        <v>0.50712678169542391</v>
      </c>
      <c r="J18" s="56">
        <f>((E18/D18)*(D18/C18)*(C18/B18))^(1/3)</f>
        <v>1</v>
      </c>
      <c r="K18" s="56">
        <f>MAX($J$3:$J$19)</f>
        <v>1.3205885203368628</v>
      </c>
      <c r="L18" s="56">
        <f>MIN($J$3:$J$19)</f>
        <v>0.69226966839058179</v>
      </c>
      <c r="M18" s="57">
        <f>(K18-J18)/(K18-L18)</f>
        <v>0.51023221624467818</v>
      </c>
      <c r="N18" s="49">
        <f>0.6*M18+0.4*I18</f>
        <v>0.50899004242497647</v>
      </c>
    </row>
    <row r="19" spans="1:14" ht="18" customHeight="1" x14ac:dyDescent="0.25">
      <c r="A19" s="232" t="s">
        <v>15</v>
      </c>
      <c r="B19" s="231">
        <v>58</v>
      </c>
      <c r="C19" s="255">
        <v>56</v>
      </c>
      <c r="D19" s="255">
        <v>54</v>
      </c>
      <c r="E19" s="255">
        <v>49.26</v>
      </c>
      <c r="F19" s="55">
        <f>SUM(C19:E19)/3</f>
        <v>53.086666666666666</v>
      </c>
      <c r="G19" s="55">
        <f>MAX($F$3:$F$19)</f>
        <v>64.2</v>
      </c>
      <c r="H19" s="56">
        <f>MIN($F$3:$F$19)</f>
        <v>19.766666666666669</v>
      </c>
      <c r="I19" s="57">
        <f>(G19-F19)/(G19-H19)</f>
        <v>0.25011252813203305</v>
      </c>
      <c r="J19" s="56">
        <f>((E19/D19)*(D19/C19)*(C19/B19))^(1/3)</f>
        <v>0.94701197632200884</v>
      </c>
      <c r="K19" s="56">
        <f>MAX($J$3:$J$19)</f>
        <v>1.3205885203368628</v>
      </c>
      <c r="L19" s="56">
        <f>MIN($J$3:$J$19)</f>
        <v>0.69226966839058179</v>
      </c>
      <c r="M19" s="57">
        <f>(K19-J19)/(K19-L19)</f>
        <v>0.59456523205958722</v>
      </c>
      <c r="N19" s="49">
        <f>0.6*M19+0.4*I19</f>
        <v>0.45678415048856558</v>
      </c>
    </row>
    <row r="20" spans="1:14" x14ac:dyDescent="0.25">
      <c r="A20" s="148"/>
      <c r="B20" s="147"/>
      <c r="C20" s="230"/>
      <c r="D20" s="230"/>
    </row>
  </sheetData>
  <mergeCells count="3">
    <mergeCell ref="A1:E1"/>
    <mergeCell ref="F1:H1"/>
    <mergeCell ref="J1:L1"/>
  </mergeCells>
  <pageMargins left="0.7" right="0.7" top="0.75" bottom="0.75" header="0.3" footer="0.3"/>
  <pageSetup paperSize="9" scale="95" orientation="landscape" horizontalDpi="200" verticalDpi="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:N19"/>
  <sheetViews>
    <sheetView zoomScale="80" zoomScaleNormal="80" workbookViewId="0">
      <selection activeCell="P7" sqref="P7"/>
    </sheetView>
  </sheetViews>
  <sheetFormatPr defaultRowHeight="15" x14ac:dyDescent="0.25"/>
  <cols>
    <col min="1" max="1" width="21.85546875" customWidth="1"/>
    <col min="2" max="2" width="12.140625" customWidth="1"/>
    <col min="3" max="3" width="10" bestFit="1" customWidth="1"/>
    <col min="4" max="4" width="10.5703125" bestFit="1" customWidth="1"/>
    <col min="5" max="5" width="12.42578125" customWidth="1"/>
    <col min="6" max="6" width="11.28515625" customWidth="1"/>
  </cols>
  <sheetData>
    <row r="1" spans="1:14" ht="54" customHeight="1" x14ac:dyDescent="0.25">
      <c r="A1" s="282" t="s">
        <v>84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63" customHeight="1" x14ac:dyDescent="0.25">
      <c r="A2" s="4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238">
        <v>151.69999999999999</v>
      </c>
      <c r="C3" s="258">
        <v>150.9</v>
      </c>
      <c r="D3" s="258">
        <v>125.6</v>
      </c>
      <c r="E3" s="258">
        <v>134.06</v>
      </c>
      <c r="F3" s="55">
        <f t="shared" ref="F3:F8" si="0">SUM(C3:E3)/3</f>
        <v>136.85333333333332</v>
      </c>
      <c r="G3" s="55">
        <f t="shared" ref="G3:G8" si="1">MAX($F$3:$F$19)</f>
        <v>1699.5</v>
      </c>
      <c r="H3" s="56">
        <f t="shared" ref="H3:H8" si="2">MIN($F$3:$F$19)</f>
        <v>87.566666666666663</v>
      </c>
      <c r="I3" s="57">
        <f t="shared" ref="I3:I8" si="3">(G3-F3)/(G3-H3)</f>
        <v>0.96942388022664294</v>
      </c>
      <c r="J3" s="56">
        <f t="shared" ref="J3:J8" si="4">((E3/D3)*(D3/C3)*(C3/B3))^(1/3)</f>
        <v>0.95963160930481617</v>
      </c>
      <c r="K3" s="56">
        <f t="shared" ref="K3:K8" si="5">MAX($J$3:$J$19)</f>
        <v>1.7902648778934989</v>
      </c>
      <c r="L3" s="56">
        <f t="shared" ref="L3:L8" si="6">MIN($J$3:$J$19)</f>
        <v>0.59605251729537856</v>
      </c>
      <c r="M3" s="57">
        <f t="shared" ref="M3:M8" si="7">(K3-J3)/(K3-L3)</f>
        <v>0.69554904637954063</v>
      </c>
      <c r="N3" s="49">
        <f t="shared" ref="N3:N8" si="8">0.6*M3+0.4*I3</f>
        <v>0.80509897991838164</v>
      </c>
    </row>
    <row r="4" spans="1:14" x14ac:dyDescent="0.25">
      <c r="A4" s="12" t="s">
        <v>1</v>
      </c>
      <c r="B4" s="238">
        <v>369.1</v>
      </c>
      <c r="C4" s="258">
        <v>388.2</v>
      </c>
      <c r="D4" s="258">
        <v>324</v>
      </c>
      <c r="E4" s="258">
        <v>318</v>
      </c>
      <c r="F4" s="55">
        <f t="shared" si="0"/>
        <v>343.40000000000003</v>
      </c>
      <c r="G4" s="55">
        <f t="shared" si="1"/>
        <v>1699.5</v>
      </c>
      <c r="H4" s="56">
        <f t="shared" si="2"/>
        <v>87.566666666666663</v>
      </c>
      <c r="I4" s="57">
        <f t="shared" si="3"/>
        <v>0.84128789445386487</v>
      </c>
      <c r="J4" s="56">
        <f t="shared" si="4"/>
        <v>0.95154140684498201</v>
      </c>
      <c r="K4" s="56">
        <f t="shared" si="5"/>
        <v>1.7902648778934989</v>
      </c>
      <c r="L4" s="56">
        <f t="shared" si="6"/>
        <v>0.59605251729537856</v>
      </c>
      <c r="M4" s="57">
        <f t="shared" si="7"/>
        <v>0.70232355544238623</v>
      </c>
      <c r="N4" s="49">
        <f t="shared" si="8"/>
        <v>0.75790929104697768</v>
      </c>
    </row>
    <row r="5" spans="1:14" x14ac:dyDescent="0.25">
      <c r="A5" s="12" t="s">
        <v>2</v>
      </c>
      <c r="B5" s="7">
        <v>555</v>
      </c>
      <c r="C5" s="255">
        <v>472</v>
      </c>
      <c r="D5" s="255">
        <v>533</v>
      </c>
      <c r="E5" s="255">
        <v>551</v>
      </c>
      <c r="F5" s="55">
        <f t="shared" si="0"/>
        <v>518.66666666666663</v>
      </c>
      <c r="G5" s="55">
        <f t="shared" si="1"/>
        <v>1699.5</v>
      </c>
      <c r="H5" s="56">
        <f t="shared" si="2"/>
        <v>87.566666666666663</v>
      </c>
      <c r="I5" s="57">
        <f t="shared" si="3"/>
        <v>0.7325571777162001</v>
      </c>
      <c r="J5" s="56">
        <f t="shared" si="4"/>
        <v>0.9975918028394104</v>
      </c>
      <c r="K5" s="56">
        <f t="shared" si="5"/>
        <v>1.7902648778934989</v>
      </c>
      <c r="L5" s="56">
        <f t="shared" si="6"/>
        <v>0.59605251729537856</v>
      </c>
      <c r="M5" s="57">
        <f t="shared" si="7"/>
        <v>0.66376224297082198</v>
      </c>
      <c r="N5" s="49">
        <f t="shared" si="8"/>
        <v>0.69128021686897323</v>
      </c>
    </row>
    <row r="6" spans="1:14" x14ac:dyDescent="0.25">
      <c r="A6" s="12" t="s">
        <v>3</v>
      </c>
      <c r="B6" s="7">
        <v>548.4</v>
      </c>
      <c r="C6" s="80">
        <v>573.1</v>
      </c>
      <c r="D6" s="80">
        <v>750</v>
      </c>
      <c r="E6" s="80">
        <v>846.1</v>
      </c>
      <c r="F6" s="55">
        <f t="shared" si="0"/>
        <v>723.06666666666661</v>
      </c>
      <c r="G6" s="55">
        <f t="shared" si="1"/>
        <v>1699.5</v>
      </c>
      <c r="H6" s="56">
        <f t="shared" si="2"/>
        <v>87.566666666666663</v>
      </c>
      <c r="I6" s="57">
        <f t="shared" si="3"/>
        <v>0.60575292609289055</v>
      </c>
      <c r="J6" s="56">
        <f t="shared" si="4"/>
        <v>1.1555127706740576</v>
      </c>
      <c r="K6" s="56">
        <f t="shared" si="5"/>
        <v>1.7902648778934989</v>
      </c>
      <c r="L6" s="56">
        <f t="shared" si="6"/>
        <v>0.59605251729537856</v>
      </c>
      <c r="M6" s="57">
        <f t="shared" si="7"/>
        <v>0.53152364534355201</v>
      </c>
      <c r="N6" s="49">
        <f t="shared" si="8"/>
        <v>0.56121535764328745</v>
      </c>
    </row>
    <row r="7" spans="1:14" x14ac:dyDescent="0.25">
      <c r="A7" s="12" t="s">
        <v>17</v>
      </c>
      <c r="B7" s="237">
        <v>187.9</v>
      </c>
      <c r="C7" s="249">
        <v>190.7</v>
      </c>
      <c r="D7" s="249">
        <v>277.10000000000002</v>
      </c>
      <c r="E7" s="249">
        <v>293.3</v>
      </c>
      <c r="F7" s="55">
        <f t="shared" si="0"/>
        <v>253.70000000000002</v>
      </c>
      <c r="G7" s="55">
        <f t="shared" si="1"/>
        <v>1699.5</v>
      </c>
      <c r="H7" s="56">
        <f t="shared" si="2"/>
        <v>87.566666666666663</v>
      </c>
      <c r="I7" s="57">
        <f t="shared" si="3"/>
        <v>0.89693535712808625</v>
      </c>
      <c r="J7" s="56">
        <f t="shared" si="4"/>
        <v>1.1600100743379573</v>
      </c>
      <c r="K7" s="56">
        <f t="shared" si="5"/>
        <v>1.7902648778934989</v>
      </c>
      <c r="L7" s="56">
        <f t="shared" si="6"/>
        <v>0.59605251729537856</v>
      </c>
      <c r="M7" s="57">
        <f t="shared" si="7"/>
        <v>0.52775772915286101</v>
      </c>
      <c r="N7" s="49">
        <f t="shared" si="8"/>
        <v>0.67542878034295106</v>
      </c>
    </row>
    <row r="8" spans="1:14" x14ac:dyDescent="0.25">
      <c r="A8" s="12" t="s">
        <v>4</v>
      </c>
      <c r="B8" s="231">
        <v>561.5</v>
      </c>
      <c r="C8" s="255">
        <v>832.1</v>
      </c>
      <c r="D8" s="255">
        <v>835.4</v>
      </c>
      <c r="E8" s="255">
        <v>651.5</v>
      </c>
      <c r="F8" s="55">
        <f t="shared" si="0"/>
        <v>773</v>
      </c>
      <c r="G8" s="55">
        <f t="shared" si="1"/>
        <v>1699.5</v>
      </c>
      <c r="H8" s="56">
        <f t="shared" si="2"/>
        <v>87.566666666666663</v>
      </c>
      <c r="I8" s="57">
        <f t="shared" si="3"/>
        <v>0.57477563174655688</v>
      </c>
      <c r="J8" s="56">
        <f t="shared" si="4"/>
        <v>1.0508036028136132</v>
      </c>
      <c r="K8" s="56">
        <f t="shared" si="5"/>
        <v>1.7902648778934989</v>
      </c>
      <c r="L8" s="56">
        <f t="shared" si="6"/>
        <v>0.59605251729537856</v>
      </c>
      <c r="M8" s="57">
        <f t="shared" si="7"/>
        <v>0.61920417128284211</v>
      </c>
      <c r="N8" s="49">
        <f t="shared" si="8"/>
        <v>0.60143275546832808</v>
      </c>
    </row>
    <row r="9" spans="1:14" x14ac:dyDescent="0.25">
      <c r="A9" s="38" t="s">
        <v>5</v>
      </c>
      <c r="B9" s="239"/>
      <c r="C9" s="201"/>
      <c r="D9" s="243"/>
      <c r="E9" s="243"/>
      <c r="F9" s="77"/>
      <c r="G9" s="77"/>
      <c r="H9" s="77"/>
      <c r="I9" s="77"/>
      <c r="J9" s="77"/>
      <c r="K9" s="77"/>
      <c r="L9" s="77"/>
      <c r="M9" s="77"/>
      <c r="N9" s="77"/>
    </row>
    <row r="10" spans="1:14" x14ac:dyDescent="0.25">
      <c r="A10" s="12" t="s">
        <v>6</v>
      </c>
      <c r="B10" s="7">
        <v>1031.32</v>
      </c>
      <c r="C10" s="87">
        <v>1262.28</v>
      </c>
      <c r="D10" s="87">
        <v>1224.4100000000001</v>
      </c>
      <c r="E10" s="87">
        <v>1187.68</v>
      </c>
      <c r="F10" s="55">
        <f t="shared" ref="F10:F16" si="9">SUM(C10:E10)/3</f>
        <v>1224.79</v>
      </c>
      <c r="G10" s="55">
        <f t="shared" ref="G10:G16" si="10">MAX($F$3:$F$19)</f>
        <v>1699.5</v>
      </c>
      <c r="H10" s="56">
        <f t="shared" ref="H10:H16" si="11">MIN($F$3:$F$19)</f>
        <v>87.566666666666663</v>
      </c>
      <c r="I10" s="57">
        <f t="shared" ref="I10:I16" si="12">(G10-F10)/(G10-H10)</f>
        <v>0.29449729103767736</v>
      </c>
      <c r="J10" s="56">
        <f t="shared" ref="J10:J16" si="13">((E10/D10)*(D10/C10)*(C10/B10))^(1/3)</f>
        <v>1.0481787102533811</v>
      </c>
      <c r="K10" s="56">
        <f t="shared" ref="K10:K16" si="14">MAX($J$3:$J$19)</f>
        <v>1.7902648778934989</v>
      </c>
      <c r="L10" s="56">
        <f t="shared" ref="L10:L16" si="15">MIN($J$3:$J$19)</f>
        <v>0.59605251729537856</v>
      </c>
      <c r="M10" s="57">
        <f t="shared" ref="M10:M16" si="16">(K10-J10)/(K10-L10)</f>
        <v>0.62140218283157322</v>
      </c>
      <c r="N10" s="49">
        <f t="shared" ref="N10:N16" si="17">0.6*M10+0.4*I10</f>
        <v>0.49064022611401487</v>
      </c>
    </row>
    <row r="11" spans="1:14" x14ac:dyDescent="0.25">
      <c r="A11" s="12" t="s">
        <v>7</v>
      </c>
      <c r="B11" s="159">
        <v>836.2</v>
      </c>
      <c r="C11" s="168">
        <v>827.3</v>
      </c>
      <c r="D11" s="168">
        <v>823.7</v>
      </c>
      <c r="E11" s="168">
        <v>821</v>
      </c>
      <c r="F11" s="55">
        <f t="shared" si="9"/>
        <v>824</v>
      </c>
      <c r="G11" s="55">
        <f t="shared" si="10"/>
        <v>1699.5</v>
      </c>
      <c r="H11" s="56">
        <f t="shared" si="11"/>
        <v>87.566666666666663</v>
      </c>
      <c r="I11" s="57">
        <f t="shared" si="12"/>
        <v>0.54313660614582904</v>
      </c>
      <c r="J11" s="56">
        <f t="shared" si="13"/>
        <v>0.99390375481369686</v>
      </c>
      <c r="K11" s="56">
        <f t="shared" si="14"/>
        <v>1.7902648778934989</v>
      </c>
      <c r="L11" s="56">
        <f t="shared" si="15"/>
        <v>0.59605251729537856</v>
      </c>
      <c r="M11" s="57">
        <f t="shared" si="16"/>
        <v>0.66685051114438743</v>
      </c>
      <c r="N11" s="49">
        <f t="shared" si="17"/>
        <v>0.61736494914496409</v>
      </c>
    </row>
    <row r="12" spans="1:14" x14ac:dyDescent="0.25">
      <c r="A12" s="12" t="s">
        <v>8</v>
      </c>
      <c r="B12" s="238">
        <v>625.9</v>
      </c>
      <c r="C12" s="258">
        <v>818.5</v>
      </c>
      <c r="D12" s="258">
        <v>780.1</v>
      </c>
      <c r="E12" s="258">
        <v>835</v>
      </c>
      <c r="F12" s="55">
        <f t="shared" si="9"/>
        <v>811.19999999999993</v>
      </c>
      <c r="G12" s="55">
        <f t="shared" si="10"/>
        <v>1699.5</v>
      </c>
      <c r="H12" s="56">
        <f t="shared" si="11"/>
        <v>87.566666666666663</v>
      </c>
      <c r="I12" s="57">
        <f t="shared" si="12"/>
        <v>0.55107738119856076</v>
      </c>
      <c r="J12" s="56">
        <f t="shared" si="13"/>
        <v>1.1008475358928007</v>
      </c>
      <c r="K12" s="56">
        <f t="shared" si="14"/>
        <v>1.7902648778934989</v>
      </c>
      <c r="L12" s="56">
        <f t="shared" si="15"/>
        <v>0.59605251729537856</v>
      </c>
      <c r="M12" s="57">
        <f t="shared" si="16"/>
        <v>0.57729878265152446</v>
      </c>
      <c r="N12" s="49">
        <f t="shared" si="17"/>
        <v>0.56681022207033893</v>
      </c>
    </row>
    <row r="13" spans="1:14" x14ac:dyDescent="0.25">
      <c r="A13" s="12" t="s">
        <v>9</v>
      </c>
      <c r="B13" s="159">
        <v>651</v>
      </c>
      <c r="C13" s="161">
        <v>647</v>
      </c>
      <c r="D13" s="161">
        <v>649</v>
      </c>
      <c r="E13" s="161">
        <v>640</v>
      </c>
      <c r="F13" s="55">
        <f t="shared" si="9"/>
        <v>645.33333333333337</v>
      </c>
      <c r="G13" s="55">
        <f t="shared" si="10"/>
        <v>1699.5</v>
      </c>
      <c r="H13" s="56">
        <f t="shared" si="11"/>
        <v>87.566666666666663</v>
      </c>
      <c r="I13" s="57">
        <f t="shared" si="12"/>
        <v>0.65397659125687568</v>
      </c>
      <c r="J13" s="56">
        <f t="shared" si="13"/>
        <v>0.99433561485090094</v>
      </c>
      <c r="K13" s="56">
        <f t="shared" si="14"/>
        <v>1.7902648778934989</v>
      </c>
      <c r="L13" s="56">
        <f t="shared" si="15"/>
        <v>0.59605251729537856</v>
      </c>
      <c r="M13" s="57">
        <f t="shared" si="16"/>
        <v>0.66648888363871683</v>
      </c>
      <c r="N13" s="49">
        <f t="shared" si="17"/>
        <v>0.66148396668598042</v>
      </c>
    </row>
    <row r="14" spans="1:14" x14ac:dyDescent="0.25">
      <c r="A14" s="12" t="s">
        <v>10</v>
      </c>
      <c r="B14" s="241">
        <v>1898.9</v>
      </c>
      <c r="C14" s="259">
        <v>507.99</v>
      </c>
      <c r="D14" s="259">
        <v>993.05499999999995</v>
      </c>
      <c r="E14" s="259">
        <v>402.12</v>
      </c>
      <c r="F14" s="55">
        <f t="shared" si="9"/>
        <v>634.38833333333332</v>
      </c>
      <c r="G14" s="55">
        <f t="shared" si="10"/>
        <v>1699.5</v>
      </c>
      <c r="H14" s="56">
        <f t="shared" si="11"/>
        <v>87.566666666666663</v>
      </c>
      <c r="I14" s="57">
        <f t="shared" si="12"/>
        <v>0.6607665743000124</v>
      </c>
      <c r="J14" s="56">
        <f t="shared" si="13"/>
        <v>0.59605251729537856</v>
      </c>
      <c r="K14" s="56">
        <f t="shared" si="14"/>
        <v>1.7902648778934989</v>
      </c>
      <c r="L14" s="56">
        <f t="shared" si="15"/>
        <v>0.59605251729537856</v>
      </c>
      <c r="M14" s="57">
        <f t="shared" si="16"/>
        <v>1</v>
      </c>
      <c r="N14" s="49">
        <f t="shared" si="17"/>
        <v>0.86430662972000494</v>
      </c>
    </row>
    <row r="15" spans="1:14" x14ac:dyDescent="0.25">
      <c r="A15" s="12" t="s">
        <v>11</v>
      </c>
      <c r="B15" s="7">
        <v>412</v>
      </c>
      <c r="C15" s="87">
        <v>87.3</v>
      </c>
      <c r="D15" s="87">
        <v>87.7</v>
      </c>
      <c r="E15" s="87">
        <v>87.7</v>
      </c>
      <c r="F15" s="55">
        <f t="shared" si="9"/>
        <v>87.566666666666663</v>
      </c>
      <c r="G15" s="55">
        <f t="shared" si="10"/>
        <v>1699.5</v>
      </c>
      <c r="H15" s="56">
        <f t="shared" si="11"/>
        <v>87.566666666666663</v>
      </c>
      <c r="I15" s="57">
        <f t="shared" si="12"/>
        <v>1</v>
      </c>
      <c r="J15" s="56">
        <f t="shared" si="13"/>
        <v>0.59708220197139295</v>
      </c>
      <c r="K15" s="56">
        <f t="shared" si="14"/>
        <v>1.7902648778934989</v>
      </c>
      <c r="L15" s="56">
        <f t="shared" si="15"/>
        <v>0.59605251729537856</v>
      </c>
      <c r="M15" s="57">
        <f t="shared" si="16"/>
        <v>0.99913777087728473</v>
      </c>
      <c r="N15" s="49">
        <f t="shared" si="17"/>
        <v>0.99948266252637086</v>
      </c>
    </row>
    <row r="16" spans="1:14" x14ac:dyDescent="0.25">
      <c r="A16" s="12" t="s">
        <v>12</v>
      </c>
      <c r="B16" s="240">
        <v>1792</v>
      </c>
      <c r="C16" s="260">
        <v>1710.3</v>
      </c>
      <c r="D16" s="260">
        <v>1698.7</v>
      </c>
      <c r="E16" s="260">
        <v>1689.5</v>
      </c>
      <c r="F16" s="55">
        <f t="shared" si="9"/>
        <v>1699.5</v>
      </c>
      <c r="G16" s="55">
        <f t="shared" si="10"/>
        <v>1699.5</v>
      </c>
      <c r="H16" s="56">
        <f t="shared" si="11"/>
        <v>87.566666666666663</v>
      </c>
      <c r="I16" s="57">
        <f t="shared" si="12"/>
        <v>0</v>
      </c>
      <c r="J16" s="56">
        <f t="shared" si="13"/>
        <v>0.98055824756668242</v>
      </c>
      <c r="K16" s="56">
        <f t="shared" si="14"/>
        <v>1.7902648778934989</v>
      </c>
      <c r="L16" s="56">
        <f t="shared" si="15"/>
        <v>0.59605251729537856</v>
      </c>
      <c r="M16" s="57">
        <f t="shared" si="16"/>
        <v>0.6780256653190857</v>
      </c>
      <c r="N16" s="49">
        <f t="shared" si="17"/>
        <v>0.40681539919145143</v>
      </c>
    </row>
    <row r="17" spans="1:14" x14ac:dyDescent="0.25">
      <c r="A17" s="38" t="s">
        <v>13</v>
      </c>
      <c r="B17" s="239"/>
      <c r="C17" s="201"/>
      <c r="D17" s="243"/>
      <c r="E17" s="243"/>
      <c r="F17" s="77"/>
      <c r="G17" s="77"/>
      <c r="H17" s="77"/>
      <c r="I17" s="77"/>
      <c r="J17" s="77"/>
      <c r="K17" s="77"/>
      <c r="L17" s="77"/>
      <c r="M17" s="77"/>
      <c r="N17" s="77"/>
    </row>
    <row r="18" spans="1:14" x14ac:dyDescent="0.25">
      <c r="A18" s="12" t="s">
        <v>14</v>
      </c>
      <c r="B18" s="7">
        <v>90.8</v>
      </c>
      <c r="C18" s="87">
        <v>912.3</v>
      </c>
      <c r="D18" s="87">
        <v>527.29999999999995</v>
      </c>
      <c r="E18" s="87">
        <v>521</v>
      </c>
      <c r="F18" s="55">
        <f>SUM(C18:E18)/3</f>
        <v>653.5333333333333</v>
      </c>
      <c r="G18" s="55">
        <f>MAX($F$3:$F$19)</f>
        <v>1699.5</v>
      </c>
      <c r="H18" s="56">
        <f>MIN($F$3:$F$19)</f>
        <v>87.566666666666663</v>
      </c>
      <c r="I18" s="57">
        <f>(G18-F18)/(G18-H18)</f>
        <v>0.64888953223871959</v>
      </c>
      <c r="J18" s="56">
        <f>((E18/D18)*(D18/C18)*(C18/B18))^(1/3)</f>
        <v>1.7902648778934989</v>
      </c>
      <c r="K18" s="56">
        <f>MAX($J$3:$J$19)</f>
        <v>1.7902648778934989</v>
      </c>
      <c r="L18" s="56">
        <f>MIN($J$3:$J$19)</f>
        <v>0.59605251729537856</v>
      </c>
      <c r="M18" s="57">
        <f>(K18-J18)/(K18-L18)</f>
        <v>0</v>
      </c>
      <c r="N18" s="49">
        <f>0.6*M18+0.4*I18</f>
        <v>0.25955581289548785</v>
      </c>
    </row>
    <row r="19" spans="1:14" x14ac:dyDescent="0.25">
      <c r="A19" s="12" t="s">
        <v>15</v>
      </c>
      <c r="B19" s="238">
        <v>820</v>
      </c>
      <c r="C19" s="258">
        <v>810</v>
      </c>
      <c r="D19" s="258">
        <v>757.5</v>
      </c>
      <c r="E19" s="258">
        <v>514.29999999999995</v>
      </c>
      <c r="F19" s="55">
        <f>SUM(C19:E19)/3</f>
        <v>693.93333333333339</v>
      </c>
      <c r="G19" s="55">
        <f>MAX($F$3:$F$19)</f>
        <v>1699.5</v>
      </c>
      <c r="H19" s="56">
        <f>MIN($F$3:$F$19)</f>
        <v>87.566666666666663</v>
      </c>
      <c r="I19" s="57">
        <f>(G19-F19)/(G19-H19)</f>
        <v>0.623826460978535</v>
      </c>
      <c r="J19" s="56">
        <f>((E19/D19)*(D19/C19)*(C19/B19))^(1/3)</f>
        <v>0.85598776529192067</v>
      </c>
      <c r="K19" s="56">
        <f>MAX($J$3:$J$19)</f>
        <v>1.7902648778934989</v>
      </c>
      <c r="L19" s="56">
        <f>MIN($J$3:$J$19)</f>
        <v>0.59605251729537856</v>
      </c>
      <c r="M19" s="57">
        <f>(K19-J19)/(K19-L19)</f>
        <v>0.78233749995155488</v>
      </c>
      <c r="N19" s="49">
        <f>0.6*M19+0.4*I19</f>
        <v>0.71893308436234693</v>
      </c>
    </row>
  </sheetData>
  <mergeCells count="3">
    <mergeCell ref="A1:E1"/>
    <mergeCell ref="F1:H1"/>
    <mergeCell ref="J1:L1"/>
  </mergeCells>
  <pageMargins left="0.7" right="0.7" top="0.75" bottom="0.75" header="0.3" footer="0.3"/>
  <pageSetup paperSize="9" scale="85" orientation="landscape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0000"/>
  </sheetPr>
  <dimension ref="A1:N20"/>
  <sheetViews>
    <sheetView zoomScale="80" zoomScaleNormal="80" workbookViewId="0">
      <selection sqref="A1:XFD2"/>
    </sheetView>
  </sheetViews>
  <sheetFormatPr defaultRowHeight="15" x14ac:dyDescent="0.25"/>
  <cols>
    <col min="1" max="1" width="23.140625" customWidth="1"/>
    <col min="2" max="2" width="16" customWidth="1"/>
    <col min="3" max="3" width="10.85546875" customWidth="1"/>
    <col min="4" max="4" width="11.140625" customWidth="1"/>
    <col min="5" max="5" width="10.28515625" customWidth="1"/>
    <col min="6" max="6" width="11.28515625" customWidth="1"/>
  </cols>
  <sheetData>
    <row r="1" spans="1:14" ht="66.75" customHeight="1" x14ac:dyDescent="0.25">
      <c r="A1" s="282" t="s">
        <v>85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4.75" customHeight="1" x14ac:dyDescent="0.25">
      <c r="A2" s="4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" customHeight="1" x14ac:dyDescent="0.25">
      <c r="A3" s="12" t="s">
        <v>16</v>
      </c>
      <c r="B3" s="238">
        <v>21.4</v>
      </c>
      <c r="C3" s="258">
        <v>34.700000000000003</v>
      </c>
      <c r="D3" s="258">
        <v>49.5</v>
      </c>
      <c r="E3" s="258">
        <v>31.2</v>
      </c>
      <c r="F3" s="55">
        <f t="shared" ref="F3:F19" si="0">SUM(C3:E3)/3</f>
        <v>38.466666666666669</v>
      </c>
      <c r="G3" s="55">
        <f t="shared" ref="G3:G19" si="1">MAX($F$3:$F$19)</f>
        <v>625.93333333333328</v>
      </c>
      <c r="H3" s="56">
        <f t="shared" ref="H3:H19" si="2">MIN($F$3:$F$19)</f>
        <v>17.633333333333333</v>
      </c>
      <c r="I3" s="57">
        <f t="shared" ref="I3:I19" si="3">(G3-F3)/(G3-H3)</f>
        <v>0.96575154803002894</v>
      </c>
      <c r="J3" s="56">
        <f t="shared" ref="J3:J19" si="4">((E3/D3)*(D3/C3)*(C3/B3))^(1/3)</f>
        <v>1.1339144077275567</v>
      </c>
      <c r="K3" s="56">
        <f t="shared" ref="K3:K19" si="5">MAX($J$3:$J$19)</f>
        <v>2.6684016487219444</v>
      </c>
      <c r="L3" s="56">
        <f t="shared" ref="L3:L19" si="6">MIN($J$3:$J$19)</f>
        <v>0.8142524277458224</v>
      </c>
      <c r="M3" s="57">
        <f t="shared" ref="M3:M19" si="7">(K3-J3)/(K3-L3)</f>
        <v>0.82759641113812443</v>
      </c>
      <c r="N3" s="49">
        <f t="shared" ref="N3:N19" si="8">0.6*M3+0.4*I3</f>
        <v>0.88285846589488615</v>
      </c>
    </row>
    <row r="4" spans="1:14" ht="15" customHeight="1" x14ac:dyDescent="0.25">
      <c r="A4" s="12" t="s">
        <v>1</v>
      </c>
      <c r="B4" s="159">
        <v>68.2</v>
      </c>
      <c r="C4" s="168">
        <v>72.400000000000006</v>
      </c>
      <c r="D4" s="168">
        <v>72.400000000000006</v>
      </c>
      <c r="E4" s="168">
        <v>72.3</v>
      </c>
      <c r="F4" s="55">
        <f t="shared" si="0"/>
        <v>72.366666666666674</v>
      </c>
      <c r="G4" s="55">
        <f t="shared" si="1"/>
        <v>625.93333333333328</v>
      </c>
      <c r="H4" s="56">
        <f t="shared" si="2"/>
        <v>17.633333333333333</v>
      </c>
      <c r="I4" s="57">
        <f t="shared" si="3"/>
        <v>0.9100224669844923</v>
      </c>
      <c r="J4" s="56">
        <f t="shared" si="4"/>
        <v>1.0196504319396855</v>
      </c>
      <c r="K4" s="56">
        <f t="shared" si="5"/>
        <v>2.6684016487219444</v>
      </c>
      <c r="L4" s="56">
        <f t="shared" si="6"/>
        <v>0.8142524277458224</v>
      </c>
      <c r="M4" s="57">
        <f t="shared" si="7"/>
        <v>0.88922250600427366</v>
      </c>
      <c r="N4" s="49">
        <f t="shared" si="8"/>
        <v>0.89754249039636114</v>
      </c>
    </row>
    <row r="5" spans="1:14" ht="15" customHeight="1" x14ac:dyDescent="0.25">
      <c r="A5" s="12" t="s">
        <v>2</v>
      </c>
      <c r="B5" s="7">
        <v>58.8</v>
      </c>
      <c r="C5" s="87">
        <v>34.340000000000003</v>
      </c>
      <c r="D5" s="87">
        <v>73</v>
      </c>
      <c r="E5" s="87">
        <v>39</v>
      </c>
      <c r="F5" s="55">
        <f t="shared" si="0"/>
        <v>48.78</v>
      </c>
      <c r="G5" s="55">
        <f t="shared" si="1"/>
        <v>625.93333333333328</v>
      </c>
      <c r="H5" s="56">
        <f t="shared" si="2"/>
        <v>17.633333333333333</v>
      </c>
      <c r="I5" s="57">
        <f t="shared" si="3"/>
        <v>0.94879719436681464</v>
      </c>
      <c r="J5" s="56">
        <f t="shared" si="4"/>
        <v>0.87209224981913869</v>
      </c>
      <c r="K5" s="56">
        <f t="shared" si="5"/>
        <v>2.6684016487219444</v>
      </c>
      <c r="L5" s="56">
        <f t="shared" si="6"/>
        <v>0.8142524277458224</v>
      </c>
      <c r="M5" s="57">
        <f t="shared" si="7"/>
        <v>0.96880519570972501</v>
      </c>
      <c r="N5" s="49">
        <f t="shared" si="8"/>
        <v>0.96080199517256082</v>
      </c>
    </row>
    <row r="6" spans="1:14" ht="15" customHeight="1" x14ac:dyDescent="0.25">
      <c r="A6" s="12" t="s">
        <v>3</v>
      </c>
      <c r="B6" s="8">
        <v>40.6</v>
      </c>
      <c r="C6" s="80">
        <v>40.5</v>
      </c>
      <c r="D6" s="80">
        <v>42</v>
      </c>
      <c r="E6" s="80">
        <v>35.1</v>
      </c>
      <c r="F6" s="55">
        <f t="shared" si="0"/>
        <v>39.199999999999996</v>
      </c>
      <c r="G6" s="55">
        <f t="shared" si="1"/>
        <v>625.93333333333328</v>
      </c>
      <c r="H6" s="56">
        <f t="shared" si="2"/>
        <v>17.633333333333333</v>
      </c>
      <c r="I6" s="57">
        <f t="shared" si="3"/>
        <v>0.96454600252068601</v>
      </c>
      <c r="J6" s="56">
        <f t="shared" si="4"/>
        <v>0.95263608380926312</v>
      </c>
      <c r="K6" s="56">
        <f t="shared" si="5"/>
        <v>2.6684016487219444</v>
      </c>
      <c r="L6" s="56">
        <f t="shared" si="6"/>
        <v>0.8142524277458224</v>
      </c>
      <c r="M6" s="57">
        <f t="shared" si="7"/>
        <v>0.92536541584792831</v>
      </c>
      <c r="N6" s="49">
        <f t="shared" si="8"/>
        <v>0.94103765051703148</v>
      </c>
    </row>
    <row r="7" spans="1:14" ht="15" customHeight="1" x14ac:dyDescent="0.25">
      <c r="A7" s="12" t="s">
        <v>17</v>
      </c>
      <c r="B7" s="237">
        <v>33.6</v>
      </c>
      <c r="C7" s="249">
        <v>39.9</v>
      </c>
      <c r="D7" s="249">
        <v>41.2</v>
      </c>
      <c r="E7" s="249">
        <v>49.9</v>
      </c>
      <c r="F7" s="55">
        <f t="shared" si="0"/>
        <v>43.666666666666664</v>
      </c>
      <c r="G7" s="55">
        <f t="shared" si="1"/>
        <v>625.93333333333328</v>
      </c>
      <c r="H7" s="56">
        <f t="shared" si="2"/>
        <v>17.633333333333333</v>
      </c>
      <c r="I7" s="57">
        <f t="shared" si="3"/>
        <v>0.95720313441832439</v>
      </c>
      <c r="J7" s="56">
        <f t="shared" si="4"/>
        <v>1.1409162244464859</v>
      </c>
      <c r="K7" s="56">
        <f t="shared" si="5"/>
        <v>2.6684016487219444</v>
      </c>
      <c r="L7" s="56">
        <f t="shared" si="6"/>
        <v>0.8142524277458224</v>
      </c>
      <c r="M7" s="57">
        <f t="shared" si="7"/>
        <v>0.82382011490494256</v>
      </c>
      <c r="N7" s="49">
        <f t="shared" si="8"/>
        <v>0.87717332271029536</v>
      </c>
    </row>
    <row r="8" spans="1:14" ht="15" customHeight="1" x14ac:dyDescent="0.25">
      <c r="A8" s="12" t="s">
        <v>4</v>
      </c>
      <c r="B8" s="7">
        <v>98.4</v>
      </c>
      <c r="C8" s="87">
        <v>84.4</v>
      </c>
      <c r="D8" s="87">
        <v>85.3</v>
      </c>
      <c r="E8" s="87">
        <v>88</v>
      </c>
      <c r="F8" s="55">
        <f t="shared" si="0"/>
        <v>85.899999999999991</v>
      </c>
      <c r="G8" s="55">
        <f t="shared" si="1"/>
        <v>625.93333333333328</v>
      </c>
      <c r="H8" s="56">
        <f t="shared" si="2"/>
        <v>17.633333333333333</v>
      </c>
      <c r="I8" s="57">
        <f t="shared" si="3"/>
        <v>0.88777467258479914</v>
      </c>
      <c r="J8" s="56">
        <f t="shared" si="4"/>
        <v>0.96345002256100509</v>
      </c>
      <c r="K8" s="56">
        <f t="shared" si="5"/>
        <v>2.6684016487219444</v>
      </c>
      <c r="L8" s="56">
        <f t="shared" si="6"/>
        <v>0.8142524277458224</v>
      </c>
      <c r="M8" s="57">
        <f t="shared" si="7"/>
        <v>0.91953312434225931</v>
      </c>
      <c r="N8" s="49">
        <f t="shared" si="8"/>
        <v>0.90682974363927515</v>
      </c>
    </row>
    <row r="9" spans="1:14" ht="15" customHeight="1" x14ac:dyDescent="0.25">
      <c r="A9" s="12" t="s">
        <v>5</v>
      </c>
      <c r="B9" s="159">
        <v>172.5</v>
      </c>
      <c r="C9" s="168">
        <v>167.3</v>
      </c>
      <c r="D9" s="168">
        <v>167.3</v>
      </c>
      <c r="E9" s="168">
        <v>160.6</v>
      </c>
      <c r="F9" s="55">
        <f t="shared" si="0"/>
        <v>165.06666666666669</v>
      </c>
      <c r="G9" s="55">
        <f t="shared" si="1"/>
        <v>625.93333333333328</v>
      </c>
      <c r="H9" s="56">
        <f t="shared" si="2"/>
        <v>17.633333333333333</v>
      </c>
      <c r="I9" s="57">
        <f t="shared" si="3"/>
        <v>0.75763055509890942</v>
      </c>
      <c r="J9" s="56">
        <f t="shared" si="4"/>
        <v>0.9764548057085638</v>
      </c>
      <c r="K9" s="56">
        <f t="shared" si="5"/>
        <v>2.6684016487219444</v>
      </c>
      <c r="L9" s="56">
        <f t="shared" si="6"/>
        <v>0.8142524277458224</v>
      </c>
      <c r="M9" s="57">
        <f t="shared" si="7"/>
        <v>0.91251924271912188</v>
      </c>
      <c r="N9" s="49">
        <f t="shared" si="8"/>
        <v>0.85056376767103692</v>
      </c>
    </row>
    <row r="10" spans="1:14" ht="15" customHeight="1" x14ac:dyDescent="0.25">
      <c r="A10" s="12" t="s">
        <v>6</v>
      </c>
      <c r="B10" s="7">
        <v>20.420000000000002</v>
      </c>
      <c r="C10" s="87">
        <v>19.8</v>
      </c>
      <c r="D10" s="87">
        <v>19.2</v>
      </c>
      <c r="E10" s="87">
        <v>18.600000000000001</v>
      </c>
      <c r="F10" s="55">
        <f t="shared" si="0"/>
        <v>19.2</v>
      </c>
      <c r="G10" s="55">
        <f t="shared" si="1"/>
        <v>625.93333333333328</v>
      </c>
      <c r="H10" s="56">
        <f t="shared" si="2"/>
        <v>17.633333333333333</v>
      </c>
      <c r="I10" s="57">
        <f t="shared" si="3"/>
        <v>0.99742451641185814</v>
      </c>
      <c r="J10" s="56">
        <f t="shared" si="4"/>
        <v>0.96936142985851015</v>
      </c>
      <c r="K10" s="56">
        <f t="shared" si="5"/>
        <v>2.6684016487219444</v>
      </c>
      <c r="L10" s="56">
        <f t="shared" si="6"/>
        <v>0.8142524277458224</v>
      </c>
      <c r="M10" s="57">
        <f t="shared" si="7"/>
        <v>0.91634491962247233</v>
      </c>
      <c r="N10" s="49">
        <f t="shared" si="8"/>
        <v>0.94877675833822672</v>
      </c>
    </row>
    <row r="11" spans="1:14" ht="15" customHeight="1" x14ac:dyDescent="0.25">
      <c r="A11" s="12" t="s">
        <v>7</v>
      </c>
      <c r="B11" s="159">
        <v>82.8</v>
      </c>
      <c r="C11" s="168">
        <v>44.87</v>
      </c>
      <c r="D11" s="168">
        <v>44.99</v>
      </c>
      <c r="E11" s="168">
        <v>44.7</v>
      </c>
      <c r="F11" s="55">
        <f t="shared" si="0"/>
        <v>44.853333333333332</v>
      </c>
      <c r="G11" s="55">
        <f t="shared" si="1"/>
        <v>625.93333333333328</v>
      </c>
      <c r="H11" s="56">
        <f t="shared" si="2"/>
        <v>17.633333333333333</v>
      </c>
      <c r="I11" s="57">
        <f t="shared" si="3"/>
        <v>0.95525234259411473</v>
      </c>
      <c r="J11" s="56">
        <f t="shared" si="4"/>
        <v>0.8142524277458224</v>
      </c>
      <c r="K11" s="56">
        <f t="shared" si="5"/>
        <v>2.6684016487219444</v>
      </c>
      <c r="L11" s="56">
        <f t="shared" si="6"/>
        <v>0.8142524277458224</v>
      </c>
      <c r="M11" s="57">
        <f t="shared" si="7"/>
        <v>1</v>
      </c>
      <c r="N11" s="49">
        <f t="shared" si="8"/>
        <v>0.98210093703764589</v>
      </c>
    </row>
    <row r="12" spans="1:14" ht="15" customHeight="1" x14ac:dyDescent="0.25">
      <c r="A12" s="12" t="s">
        <v>8</v>
      </c>
      <c r="B12" s="159">
        <v>37.700000000000003</v>
      </c>
      <c r="C12" s="168">
        <v>34.700000000000003</v>
      </c>
      <c r="D12" s="168">
        <v>24.6</v>
      </c>
      <c r="E12" s="168">
        <v>23.6</v>
      </c>
      <c r="F12" s="55">
        <f t="shared" si="0"/>
        <v>27.633333333333336</v>
      </c>
      <c r="G12" s="55">
        <f t="shared" si="1"/>
        <v>625.93333333333328</v>
      </c>
      <c r="H12" s="56">
        <f t="shared" si="2"/>
        <v>17.633333333333333</v>
      </c>
      <c r="I12" s="57">
        <f t="shared" si="3"/>
        <v>0.98356074305441399</v>
      </c>
      <c r="J12" s="56">
        <f t="shared" si="4"/>
        <v>0.85544130744945202</v>
      </c>
      <c r="K12" s="56">
        <f t="shared" si="5"/>
        <v>2.6684016487219444</v>
      </c>
      <c r="L12" s="56">
        <f t="shared" si="6"/>
        <v>0.8142524277458224</v>
      </c>
      <c r="M12" s="57">
        <f t="shared" si="7"/>
        <v>0.97778556373043934</v>
      </c>
      <c r="N12" s="49">
        <f t="shared" si="8"/>
        <v>0.9800956354600292</v>
      </c>
    </row>
    <row r="13" spans="1:14" ht="15" customHeight="1" x14ac:dyDescent="0.25">
      <c r="A13" s="12" t="s">
        <v>9</v>
      </c>
      <c r="B13" s="158">
        <v>41.03</v>
      </c>
      <c r="C13" s="161">
        <v>41</v>
      </c>
      <c r="D13" s="161">
        <v>39.4</v>
      </c>
      <c r="E13" s="161">
        <v>42.85</v>
      </c>
      <c r="F13" s="55">
        <f t="shared" si="0"/>
        <v>41.083333333333336</v>
      </c>
      <c r="G13" s="55">
        <f t="shared" si="1"/>
        <v>625.93333333333328</v>
      </c>
      <c r="H13" s="56">
        <f t="shared" si="2"/>
        <v>17.633333333333333</v>
      </c>
      <c r="I13" s="57">
        <f t="shared" si="3"/>
        <v>0.96144994246260063</v>
      </c>
      <c r="J13" s="56">
        <f t="shared" si="4"/>
        <v>1.014572538578431</v>
      </c>
      <c r="K13" s="56">
        <f t="shared" si="5"/>
        <v>2.6684016487219444</v>
      </c>
      <c r="L13" s="56">
        <f t="shared" si="6"/>
        <v>0.8142524277458224</v>
      </c>
      <c r="M13" s="57">
        <f t="shared" si="7"/>
        <v>0.89196117088831206</v>
      </c>
      <c r="N13" s="49">
        <f t="shared" si="8"/>
        <v>0.91975667951802742</v>
      </c>
    </row>
    <row r="14" spans="1:14" ht="15" customHeight="1" x14ac:dyDescent="0.25">
      <c r="A14" s="12" t="s">
        <v>10</v>
      </c>
      <c r="B14" s="159">
        <v>20.6</v>
      </c>
      <c r="C14" s="168">
        <v>19.899999999999999</v>
      </c>
      <c r="D14" s="168">
        <v>25.28</v>
      </c>
      <c r="E14" s="168">
        <v>15.65</v>
      </c>
      <c r="F14" s="55">
        <f t="shared" si="0"/>
        <v>20.276666666666667</v>
      </c>
      <c r="G14" s="55">
        <f t="shared" si="1"/>
        <v>625.93333333333328</v>
      </c>
      <c r="H14" s="56">
        <f t="shared" si="2"/>
        <v>17.633333333333333</v>
      </c>
      <c r="I14" s="57">
        <f t="shared" si="3"/>
        <v>0.9956545564140501</v>
      </c>
      <c r="J14" s="56">
        <f t="shared" si="4"/>
        <v>0.91246393316695396</v>
      </c>
      <c r="K14" s="56">
        <f t="shared" si="5"/>
        <v>2.6684016487219444</v>
      </c>
      <c r="L14" s="56">
        <f t="shared" si="6"/>
        <v>0.8142524277458224</v>
      </c>
      <c r="M14" s="57">
        <f t="shared" si="7"/>
        <v>0.94703149870028924</v>
      </c>
      <c r="N14" s="49">
        <f t="shared" si="8"/>
        <v>0.96648072178579358</v>
      </c>
    </row>
    <row r="15" spans="1:14" ht="15" customHeight="1" x14ac:dyDescent="0.25">
      <c r="A15" s="12" t="s">
        <v>11</v>
      </c>
      <c r="B15" s="7">
        <v>1.6</v>
      </c>
      <c r="C15" s="87">
        <v>11.4</v>
      </c>
      <c r="D15" s="87">
        <v>11.1</v>
      </c>
      <c r="E15" s="87">
        <v>30.4</v>
      </c>
      <c r="F15" s="55">
        <f t="shared" si="0"/>
        <v>17.633333333333333</v>
      </c>
      <c r="G15" s="55">
        <f t="shared" si="1"/>
        <v>625.93333333333328</v>
      </c>
      <c r="H15" s="56">
        <f t="shared" si="2"/>
        <v>17.633333333333333</v>
      </c>
      <c r="I15" s="57">
        <f t="shared" si="3"/>
        <v>1</v>
      </c>
      <c r="J15" s="56">
        <f t="shared" si="4"/>
        <v>2.6684016487219444</v>
      </c>
      <c r="K15" s="56">
        <f t="shared" si="5"/>
        <v>2.6684016487219444</v>
      </c>
      <c r="L15" s="56">
        <f t="shared" si="6"/>
        <v>0.8142524277458224</v>
      </c>
      <c r="M15" s="57">
        <f t="shared" si="7"/>
        <v>0</v>
      </c>
      <c r="N15" s="49">
        <f t="shared" si="8"/>
        <v>0.4</v>
      </c>
    </row>
    <row r="16" spans="1:14" ht="15" customHeight="1" x14ac:dyDescent="0.25">
      <c r="A16" s="12" t="s">
        <v>12</v>
      </c>
      <c r="B16" s="240">
        <v>67.900000000000006</v>
      </c>
      <c r="C16" s="260">
        <v>65.7</v>
      </c>
      <c r="D16" s="260">
        <v>63.7</v>
      </c>
      <c r="E16" s="260">
        <v>62.4</v>
      </c>
      <c r="F16" s="55">
        <f t="shared" si="0"/>
        <v>63.933333333333337</v>
      </c>
      <c r="G16" s="55">
        <f t="shared" si="1"/>
        <v>625.93333333333328</v>
      </c>
      <c r="H16" s="56">
        <f t="shared" si="2"/>
        <v>17.633333333333333</v>
      </c>
      <c r="I16" s="57">
        <f t="shared" si="3"/>
        <v>0.92388624034193656</v>
      </c>
      <c r="J16" s="56">
        <f t="shared" si="4"/>
        <v>0.97223579185283326</v>
      </c>
      <c r="K16" s="56">
        <f t="shared" si="5"/>
        <v>2.6684016487219444</v>
      </c>
      <c r="L16" s="56">
        <f t="shared" si="6"/>
        <v>0.8142524277458224</v>
      </c>
      <c r="M16" s="57">
        <f t="shared" si="7"/>
        <v>0.91479468733167013</v>
      </c>
      <c r="N16" s="49">
        <f t="shared" si="8"/>
        <v>0.9184313085357767</v>
      </c>
    </row>
    <row r="17" spans="1:14" ht="15" customHeight="1" x14ac:dyDescent="0.25">
      <c r="A17" s="12" t="s">
        <v>13</v>
      </c>
      <c r="B17" s="159">
        <v>66.150000000000006</v>
      </c>
      <c r="C17" s="168">
        <v>72.11</v>
      </c>
      <c r="D17" s="168">
        <v>72.11</v>
      </c>
      <c r="E17" s="168">
        <v>130</v>
      </c>
      <c r="F17" s="55">
        <f t="shared" si="0"/>
        <v>91.40666666666668</v>
      </c>
      <c r="G17" s="55">
        <f t="shared" si="1"/>
        <v>625.93333333333328</v>
      </c>
      <c r="H17" s="56">
        <f t="shared" si="2"/>
        <v>17.633333333333333</v>
      </c>
      <c r="I17" s="57">
        <f t="shared" si="3"/>
        <v>0.87872212176009645</v>
      </c>
      <c r="J17" s="56">
        <f t="shared" si="4"/>
        <v>1.2525771972788693</v>
      </c>
      <c r="K17" s="56">
        <f t="shared" si="5"/>
        <v>2.6684016487219444</v>
      </c>
      <c r="L17" s="56">
        <f t="shared" si="6"/>
        <v>0.8142524277458224</v>
      </c>
      <c r="M17" s="57">
        <f t="shared" si="7"/>
        <v>0.76359790001028638</v>
      </c>
      <c r="N17" s="49">
        <f t="shared" si="8"/>
        <v>0.80964758871021036</v>
      </c>
    </row>
    <row r="18" spans="1:14" ht="15" customHeight="1" x14ac:dyDescent="0.25">
      <c r="A18" s="12" t="s">
        <v>14</v>
      </c>
      <c r="B18" s="7">
        <v>50.1</v>
      </c>
      <c r="C18" s="87">
        <v>912.3</v>
      </c>
      <c r="D18" s="87">
        <v>918.3</v>
      </c>
      <c r="E18" s="87">
        <v>47.2</v>
      </c>
      <c r="F18" s="55">
        <f t="shared" si="0"/>
        <v>625.93333333333328</v>
      </c>
      <c r="G18" s="55">
        <f t="shared" si="1"/>
        <v>625.93333333333328</v>
      </c>
      <c r="H18" s="56">
        <f t="shared" si="2"/>
        <v>17.633333333333333</v>
      </c>
      <c r="I18" s="57">
        <f t="shared" si="3"/>
        <v>0</v>
      </c>
      <c r="J18" s="56">
        <f t="shared" si="4"/>
        <v>0.98032051450967228</v>
      </c>
      <c r="K18" s="56">
        <f t="shared" si="5"/>
        <v>2.6684016487219444</v>
      </c>
      <c r="L18" s="56">
        <f t="shared" si="6"/>
        <v>0.8142524277458224</v>
      </c>
      <c r="M18" s="57">
        <f t="shared" si="7"/>
        <v>0.91043434644573928</v>
      </c>
      <c r="N18" s="49">
        <f t="shared" si="8"/>
        <v>0.54626060786744357</v>
      </c>
    </row>
    <row r="19" spans="1:14" ht="15" customHeight="1" x14ac:dyDescent="0.25">
      <c r="A19" s="12" t="s">
        <v>15</v>
      </c>
      <c r="B19" s="159">
        <v>68</v>
      </c>
      <c r="C19" s="168">
        <v>67</v>
      </c>
      <c r="D19" s="168">
        <v>57</v>
      </c>
      <c r="E19" s="168">
        <v>55.8</v>
      </c>
      <c r="F19" s="55">
        <f t="shared" si="0"/>
        <v>59.933333333333337</v>
      </c>
      <c r="G19" s="55">
        <f t="shared" si="1"/>
        <v>625.93333333333328</v>
      </c>
      <c r="H19" s="56">
        <f t="shared" si="2"/>
        <v>17.633333333333333</v>
      </c>
      <c r="I19" s="57">
        <f t="shared" si="3"/>
        <v>0.93046194312017105</v>
      </c>
      <c r="J19" s="56">
        <f t="shared" si="4"/>
        <v>0.93621392282044413</v>
      </c>
      <c r="K19" s="56">
        <f t="shared" si="5"/>
        <v>2.6684016487219444</v>
      </c>
      <c r="L19" s="56">
        <f t="shared" si="6"/>
        <v>0.8142524277458224</v>
      </c>
      <c r="M19" s="57">
        <f t="shared" si="7"/>
        <v>0.93422239499665805</v>
      </c>
      <c r="N19" s="49">
        <f t="shared" si="8"/>
        <v>0.93271821424606327</v>
      </c>
    </row>
    <row r="20" spans="1:14" x14ac:dyDescent="0.25">
      <c r="E20" s="125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:N19"/>
  <sheetViews>
    <sheetView zoomScale="80" zoomScaleNormal="80" workbookViewId="0">
      <selection activeCell="X22" sqref="X22"/>
    </sheetView>
  </sheetViews>
  <sheetFormatPr defaultRowHeight="15" x14ac:dyDescent="0.25"/>
  <cols>
    <col min="1" max="1" width="23.28515625" customWidth="1"/>
    <col min="2" max="2" width="9" customWidth="1"/>
    <col min="3" max="3" width="6.42578125" customWidth="1"/>
    <col min="4" max="4" width="7" customWidth="1"/>
    <col min="5" max="5" width="7.7109375" customWidth="1"/>
    <col min="6" max="6" width="9.42578125" customWidth="1"/>
    <col min="7" max="7" width="7.140625" customWidth="1"/>
  </cols>
  <sheetData>
    <row r="1" spans="1:14" ht="72" customHeight="1" x14ac:dyDescent="0.25">
      <c r="A1" s="282" t="s">
        <v>86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3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2019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" customHeight="1" x14ac:dyDescent="0.25">
      <c r="A3" s="12" t="s">
        <v>16</v>
      </c>
      <c r="B3" s="268">
        <v>0.13</v>
      </c>
      <c r="C3" s="268">
        <v>0.12</v>
      </c>
      <c r="D3" s="268">
        <v>0.11</v>
      </c>
      <c r="E3" s="268">
        <v>0.11</v>
      </c>
      <c r="F3" s="55">
        <f>SUM(C3:E3)/3</f>
        <v>0.11333333333333333</v>
      </c>
      <c r="G3" s="55">
        <f>MAX($F$3:$F$19)</f>
        <v>0.48433333333333328</v>
      </c>
      <c r="H3" s="55">
        <f>MIN($F$3:$F$19)</f>
        <v>2.0666666666666667E-2</v>
      </c>
      <c r="I3" s="57">
        <f>(G3-F3)/(G3-H3)</f>
        <v>0.80014378145219267</v>
      </c>
      <c r="J3" s="56">
        <f>((E3/D3)*(D3/C3)*(C3/B3))^(1/3)</f>
        <v>0.94583731622022216</v>
      </c>
      <c r="K3" s="56">
        <f>MAX($J$3:$J$19)</f>
        <v>1.1046158890861191</v>
      </c>
      <c r="L3" s="56">
        <f>MIN($J$3:$J$19)</f>
        <v>0.83859913415598997</v>
      </c>
      <c r="M3" s="57">
        <f>(K3-J3)/(K3-L3)</f>
        <v>0.59687433187282157</v>
      </c>
      <c r="N3" s="49">
        <f>0.6*M3+0.4*I3</f>
        <v>0.6781821117045701</v>
      </c>
    </row>
    <row r="4" spans="1:14" ht="15" customHeight="1" x14ac:dyDescent="0.25">
      <c r="A4" s="263" t="s">
        <v>1</v>
      </c>
      <c r="B4" s="262"/>
      <c r="C4" s="262"/>
      <c r="D4" s="262"/>
      <c r="E4" s="262"/>
      <c r="F4" s="55"/>
      <c r="G4" s="55"/>
      <c r="H4" s="55"/>
      <c r="I4" s="57"/>
      <c r="J4" s="261"/>
      <c r="K4" s="56"/>
      <c r="L4" s="56"/>
      <c r="M4" s="57"/>
      <c r="N4" s="49"/>
    </row>
    <row r="5" spans="1:14" ht="15" customHeight="1" x14ac:dyDescent="0.25">
      <c r="A5" s="263" t="s">
        <v>2</v>
      </c>
      <c r="B5" s="267"/>
      <c r="C5" s="267"/>
      <c r="D5" s="262"/>
      <c r="E5" s="262"/>
      <c r="F5" s="55"/>
      <c r="G5" s="55"/>
      <c r="H5" s="55"/>
      <c r="I5" s="57"/>
      <c r="J5" s="261"/>
      <c r="K5" s="56"/>
      <c r="L5" s="56"/>
      <c r="M5" s="57"/>
      <c r="N5" s="49"/>
    </row>
    <row r="6" spans="1:14" ht="15" customHeight="1" x14ac:dyDescent="0.25">
      <c r="A6" s="263" t="s">
        <v>3</v>
      </c>
      <c r="B6" s="267"/>
      <c r="C6" s="267"/>
      <c r="D6" s="262"/>
      <c r="E6" s="262"/>
      <c r="F6" s="55"/>
      <c r="G6" s="55"/>
      <c r="H6" s="55"/>
      <c r="I6" s="57"/>
      <c r="J6" s="261"/>
      <c r="K6" s="56"/>
      <c r="L6" s="56"/>
      <c r="M6" s="57"/>
      <c r="N6" s="49"/>
    </row>
    <row r="7" spans="1:14" ht="15" customHeight="1" x14ac:dyDescent="0.25">
      <c r="A7" s="12" t="s">
        <v>17</v>
      </c>
      <c r="B7" s="215">
        <v>3.9E-2</v>
      </c>
      <c r="C7" s="215">
        <v>3.6999999999999998E-2</v>
      </c>
      <c r="D7" s="215">
        <v>0.03</v>
      </c>
      <c r="E7" s="215">
        <v>2.3E-2</v>
      </c>
      <c r="F7" s="55">
        <f>SUM(C7:E7)/3</f>
        <v>0.03</v>
      </c>
      <c r="G7" s="55">
        <f>MAX($F$3:$F$19)</f>
        <v>0.48433333333333328</v>
      </c>
      <c r="H7" s="55">
        <f>MIN($F$3:$F$19)</f>
        <v>2.0666666666666667E-2</v>
      </c>
      <c r="I7" s="57">
        <f>(G7-F7)/(G7-H7)</f>
        <v>0.97987059669302656</v>
      </c>
      <c r="J7" s="56">
        <f>((E7/D7)*(D7/C7)*(C7/B7))^(1/3)</f>
        <v>0.83859913415598997</v>
      </c>
      <c r="K7" s="56">
        <f>MAX($J$3:$J$19)</f>
        <v>1.1046158890861191</v>
      </c>
      <c r="L7" s="56">
        <f>MIN($J$3:$J$19)</f>
        <v>0.83859913415598997</v>
      </c>
      <c r="M7" s="57">
        <f>(K7-J7)/(K7-L7)</f>
        <v>1</v>
      </c>
      <c r="N7" s="49">
        <f>0.6*M7+0.4*I7</f>
        <v>0.9919482386772106</v>
      </c>
    </row>
    <row r="8" spans="1:14" ht="15" customHeight="1" x14ac:dyDescent="0.25">
      <c r="A8" s="263" t="s">
        <v>4</v>
      </c>
      <c r="B8" s="267"/>
      <c r="C8" s="267"/>
      <c r="D8" s="262"/>
      <c r="E8" s="262"/>
      <c r="F8" s="55"/>
      <c r="G8" s="55"/>
      <c r="H8" s="55"/>
      <c r="I8" s="57"/>
      <c r="J8" s="261"/>
      <c r="K8" s="56"/>
      <c r="L8" s="56"/>
      <c r="M8" s="57"/>
      <c r="N8" s="49"/>
    </row>
    <row r="9" spans="1:14" ht="15" customHeight="1" x14ac:dyDescent="0.25">
      <c r="A9" s="12" t="s">
        <v>5</v>
      </c>
      <c r="B9" s="173">
        <v>2.1000000000000001E-2</v>
      </c>
      <c r="C9" s="173">
        <v>2.1999999999999999E-2</v>
      </c>
      <c r="D9" s="173">
        <v>0.02</v>
      </c>
      <c r="E9" s="173">
        <v>0.02</v>
      </c>
      <c r="F9" s="55">
        <f>SUM(C9:E9)/3</f>
        <v>2.0666666666666667E-2</v>
      </c>
      <c r="G9" s="55">
        <f>MAX($F$3:$F$19)</f>
        <v>0.48433333333333328</v>
      </c>
      <c r="H9" s="55">
        <f>MIN($F$3:$F$19)</f>
        <v>2.0666666666666667E-2</v>
      </c>
      <c r="I9" s="57">
        <f>(G9-F9)/(G9-H9)</f>
        <v>1</v>
      </c>
      <c r="J9" s="56">
        <f>((E9/D9)*(D9/C9)*(C9/B9))^(1/3)</f>
        <v>0.98386814680619694</v>
      </c>
      <c r="K9" s="56">
        <f>MAX($J$3:$J$19)</f>
        <v>1.1046158890861191</v>
      </c>
      <c r="L9" s="56">
        <f>MIN($J$3:$J$19)</f>
        <v>0.83859913415598997</v>
      </c>
      <c r="M9" s="57">
        <f>(K9-J9)/(K9-L9)</f>
        <v>0.45391028964185826</v>
      </c>
      <c r="N9" s="49">
        <f>0.6*M9+0.4*I9</f>
        <v>0.67234617378511496</v>
      </c>
    </row>
    <row r="10" spans="1:14" ht="15" customHeight="1" x14ac:dyDescent="0.25">
      <c r="A10" s="263" t="s">
        <v>6</v>
      </c>
      <c r="B10" s="267"/>
      <c r="C10" s="267"/>
      <c r="D10" s="262"/>
      <c r="E10" s="262"/>
      <c r="F10" s="55"/>
      <c r="G10" s="55"/>
      <c r="H10" s="55"/>
      <c r="I10" s="57"/>
      <c r="J10" s="261"/>
      <c r="K10" s="56"/>
      <c r="L10" s="56"/>
      <c r="M10" s="57"/>
      <c r="N10" s="49"/>
    </row>
    <row r="11" spans="1:14" ht="15" customHeight="1" x14ac:dyDescent="0.25">
      <c r="A11" s="12" t="s">
        <v>7</v>
      </c>
      <c r="B11" s="173">
        <v>0.24</v>
      </c>
      <c r="C11" s="173">
        <v>0.24</v>
      </c>
      <c r="D11" s="173">
        <v>0.24</v>
      </c>
      <c r="E11" s="173">
        <v>0.26</v>
      </c>
      <c r="F11" s="55">
        <f>SUM(C11:E11)/3</f>
        <v>0.24666666666666667</v>
      </c>
      <c r="G11" s="55">
        <f>MAX($F$3:$F$19)</f>
        <v>0.48433333333333328</v>
      </c>
      <c r="H11" s="55">
        <f>MIN($F$3:$F$19)</f>
        <v>2.0666666666666667E-2</v>
      </c>
      <c r="I11" s="57">
        <f>(G11-F11)/(G11-H11)</f>
        <v>0.51258087706685829</v>
      </c>
      <c r="J11" s="56">
        <f>((E11/D11)*(D11/C11)*(C11/B11))^(1/3)</f>
        <v>1.0270400246248399</v>
      </c>
      <c r="K11" s="56">
        <f>MAX($J$3:$J$19)</f>
        <v>1.1046158890861191</v>
      </c>
      <c r="L11" s="56">
        <f>MIN($J$3:$J$19)</f>
        <v>0.83859913415598997</v>
      </c>
      <c r="M11" s="57">
        <f>(K11-J11)/(K11-L11)</f>
        <v>0.29162021949202011</v>
      </c>
      <c r="N11" s="49">
        <f>0.6*M11+0.4*I11</f>
        <v>0.3800044825219554</v>
      </c>
    </row>
    <row r="12" spans="1:14" ht="15" customHeight="1" x14ac:dyDescent="0.25">
      <c r="A12" s="12" t="s">
        <v>8</v>
      </c>
      <c r="B12" s="173">
        <v>0.64500000000000002</v>
      </c>
      <c r="C12" s="173">
        <v>0.58399999999999996</v>
      </c>
      <c r="D12" s="173">
        <v>0.28899999999999998</v>
      </c>
      <c r="E12" s="173">
        <v>0.57999999999999996</v>
      </c>
      <c r="F12" s="55">
        <f>SUM(C12:E12)/3</f>
        <v>0.48433333333333328</v>
      </c>
      <c r="G12" s="55">
        <f>MAX($F$3:$F$19)</f>
        <v>0.48433333333333328</v>
      </c>
      <c r="H12" s="55">
        <f>MIN($F$3:$F$19)</f>
        <v>2.0666666666666667E-2</v>
      </c>
      <c r="I12" s="57">
        <f>(G12-F12)/(G12-H12)</f>
        <v>0</v>
      </c>
      <c r="J12" s="56">
        <f>((E12/D12)*(D12/C12)*(C12/B12))^(1/3)</f>
        <v>0.96521210446843797</v>
      </c>
      <c r="K12" s="56">
        <f>MAX($J$3:$J$19)</f>
        <v>1.1046158890861191</v>
      </c>
      <c r="L12" s="56">
        <f>MIN($J$3:$J$19)</f>
        <v>0.83859913415598997</v>
      </c>
      <c r="M12" s="57">
        <f>(K12-J12)/(K12-L12)</f>
        <v>0.52404136970355997</v>
      </c>
      <c r="N12" s="49">
        <f>0.6*M12+0.4*I12</f>
        <v>0.31442482182213599</v>
      </c>
    </row>
    <row r="13" spans="1:14" ht="15" customHeight="1" x14ac:dyDescent="0.25">
      <c r="A13" s="263" t="s">
        <v>9</v>
      </c>
      <c r="B13" s="262"/>
      <c r="C13" s="262"/>
      <c r="D13" s="262"/>
      <c r="E13" s="262"/>
      <c r="F13" s="55"/>
      <c r="G13" s="55"/>
      <c r="H13" s="55"/>
      <c r="I13" s="57"/>
      <c r="J13" s="261"/>
      <c r="K13" s="56"/>
      <c r="L13" s="56"/>
      <c r="M13" s="57"/>
      <c r="N13" s="49"/>
    </row>
    <row r="14" spans="1:14" ht="15" customHeight="1" x14ac:dyDescent="0.25">
      <c r="A14" s="263" t="s">
        <v>10</v>
      </c>
      <c r="B14" s="262"/>
      <c r="C14" s="262"/>
      <c r="D14" s="262"/>
      <c r="E14" s="262"/>
      <c r="F14" s="55"/>
      <c r="G14" s="55"/>
      <c r="H14" s="55"/>
      <c r="I14" s="57"/>
      <c r="J14" s="261"/>
      <c r="K14" s="56"/>
      <c r="L14" s="56"/>
      <c r="M14" s="57"/>
      <c r="N14" s="49"/>
    </row>
    <row r="15" spans="1:14" ht="15" customHeight="1" x14ac:dyDescent="0.25">
      <c r="A15" s="12" t="s">
        <v>11</v>
      </c>
      <c r="B15" s="266">
        <v>0.23</v>
      </c>
      <c r="C15" s="266">
        <v>0.36</v>
      </c>
      <c r="D15" s="266">
        <v>0.36</v>
      </c>
      <c r="E15" s="266">
        <v>0.31</v>
      </c>
      <c r="F15" s="55">
        <f>SUM(C15:E15)/3</f>
        <v>0.34333333333333332</v>
      </c>
      <c r="G15" s="55">
        <f>MAX($F$3:$F$19)</f>
        <v>0.48433333333333328</v>
      </c>
      <c r="H15" s="55">
        <f>MIN($F$3:$F$19)</f>
        <v>2.0666666666666667E-2</v>
      </c>
      <c r="I15" s="57">
        <f>(G15-F15)/(G15-H15)</f>
        <v>0.30409777138749094</v>
      </c>
      <c r="J15" s="56">
        <f>((E15/D15)*(D15/C15)*(C15/B15))^(1/3)</f>
        <v>1.1046158890861191</v>
      </c>
      <c r="K15" s="56">
        <f>MAX($J$3:$J$19)</f>
        <v>1.1046158890861191</v>
      </c>
      <c r="L15" s="56">
        <f>MIN($J$3:$J$19)</f>
        <v>0.83859913415598997</v>
      </c>
      <c r="M15" s="57">
        <f>(K15-J15)/(K15-L15)</f>
        <v>0</v>
      </c>
      <c r="N15" s="49">
        <f>0.6*M15+0.4*I15</f>
        <v>0.12163910855499638</v>
      </c>
    </row>
    <row r="16" spans="1:14" ht="15" customHeight="1" x14ac:dyDescent="0.25">
      <c r="A16" s="263" t="s">
        <v>12</v>
      </c>
      <c r="B16" s="265"/>
      <c r="C16" s="265"/>
      <c r="D16" s="262"/>
      <c r="E16" s="262"/>
      <c r="F16" s="55"/>
      <c r="G16" s="55"/>
      <c r="H16" s="55"/>
      <c r="I16" s="57"/>
      <c r="J16" s="261"/>
      <c r="K16" s="56"/>
      <c r="L16" s="56"/>
      <c r="M16" s="57"/>
      <c r="N16" s="49"/>
    </row>
    <row r="17" spans="1:14" ht="15" customHeight="1" x14ac:dyDescent="0.25">
      <c r="A17" s="263" t="s">
        <v>13</v>
      </c>
      <c r="B17" s="265"/>
      <c r="C17" s="265"/>
      <c r="D17" s="262"/>
      <c r="E17" s="262"/>
      <c r="F17" s="55"/>
      <c r="G17" s="55"/>
      <c r="H17" s="55"/>
      <c r="I17" s="57"/>
      <c r="J17" s="261"/>
      <c r="K17" s="56"/>
      <c r="L17" s="56"/>
      <c r="M17" s="57"/>
      <c r="N17" s="49"/>
    </row>
    <row r="18" spans="1:14" ht="15" customHeight="1" x14ac:dyDescent="0.25">
      <c r="A18" s="263" t="s">
        <v>14</v>
      </c>
      <c r="B18" s="264"/>
      <c r="C18" s="264"/>
      <c r="D18" s="262"/>
      <c r="E18" s="262"/>
      <c r="F18" s="55"/>
      <c r="G18" s="55"/>
      <c r="H18" s="55"/>
      <c r="I18" s="57"/>
      <c r="J18" s="261"/>
      <c r="K18" s="56"/>
      <c r="L18" s="56"/>
      <c r="M18" s="57"/>
      <c r="N18" s="49"/>
    </row>
    <row r="19" spans="1:14" ht="15" customHeight="1" x14ac:dyDescent="0.25">
      <c r="A19" s="263" t="s">
        <v>15</v>
      </c>
      <c r="B19" s="262"/>
      <c r="C19" s="262"/>
      <c r="D19" s="262"/>
      <c r="E19" s="262"/>
      <c r="F19" s="55"/>
      <c r="G19" s="55"/>
      <c r="H19" s="55"/>
      <c r="I19" s="57"/>
      <c r="J19" s="261"/>
      <c r="K19" s="56"/>
      <c r="L19" s="56"/>
      <c r="M19" s="57"/>
      <c r="N19" s="49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0000"/>
  </sheetPr>
  <dimension ref="A1:N19"/>
  <sheetViews>
    <sheetView zoomScale="90" zoomScaleNormal="90" workbookViewId="0">
      <selection sqref="A1:XFD2"/>
    </sheetView>
  </sheetViews>
  <sheetFormatPr defaultRowHeight="15" x14ac:dyDescent="0.25"/>
  <cols>
    <col min="1" max="1" width="22.85546875" customWidth="1"/>
    <col min="2" max="2" width="9.7109375" customWidth="1"/>
    <col min="3" max="3" width="6.85546875" customWidth="1"/>
    <col min="4" max="4" width="7.85546875" customWidth="1"/>
    <col min="5" max="5" width="8.140625" customWidth="1"/>
    <col min="6" max="6" width="9.28515625" customWidth="1"/>
    <col min="7" max="7" width="7.5703125" customWidth="1"/>
    <col min="8" max="8" width="7.85546875" customWidth="1"/>
    <col min="12" max="12" width="6.85546875" customWidth="1"/>
  </cols>
  <sheetData>
    <row r="1" spans="1:14" ht="47.25" customHeight="1" x14ac:dyDescent="0.25">
      <c r="A1" s="287" t="s">
        <v>87</v>
      </c>
      <c r="B1" s="287"/>
      <c r="C1" s="287"/>
      <c r="D1" s="287"/>
      <c r="E1" s="287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9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5" customHeight="1" x14ac:dyDescent="0.25">
      <c r="A3" s="12" t="s">
        <v>16</v>
      </c>
      <c r="B3" s="268"/>
      <c r="C3" s="268"/>
      <c r="D3" s="173"/>
      <c r="E3" s="173"/>
      <c r="F3" s="55"/>
      <c r="G3" s="270"/>
      <c r="H3" s="269"/>
      <c r="I3" s="57"/>
      <c r="J3" s="56"/>
      <c r="K3" s="269"/>
      <c r="L3" s="269"/>
      <c r="M3" s="57"/>
      <c r="N3" s="49"/>
    </row>
    <row r="4" spans="1:14" ht="15" customHeight="1" x14ac:dyDescent="0.25">
      <c r="A4" s="12" t="s">
        <v>1</v>
      </c>
      <c r="B4" s="173"/>
      <c r="C4" s="173"/>
      <c r="D4" s="173"/>
      <c r="E4" s="173"/>
      <c r="F4" s="55"/>
      <c r="G4" s="270"/>
      <c r="H4" s="269"/>
      <c r="I4" s="57"/>
      <c r="J4" s="56"/>
      <c r="K4" s="269"/>
      <c r="L4" s="269"/>
      <c r="M4" s="57"/>
      <c r="N4" s="49"/>
    </row>
    <row r="5" spans="1:14" ht="15" customHeight="1" x14ac:dyDescent="0.25">
      <c r="A5" s="12" t="s">
        <v>2</v>
      </c>
      <c r="B5" s="266"/>
      <c r="C5" s="266"/>
      <c r="D5" s="173"/>
      <c r="E5" s="173"/>
      <c r="F5" s="55"/>
      <c r="G5" s="270"/>
      <c r="H5" s="269"/>
      <c r="I5" s="57"/>
      <c r="J5" s="56"/>
      <c r="K5" s="269"/>
      <c r="L5" s="269"/>
      <c r="M5" s="57"/>
      <c r="N5" s="49"/>
    </row>
    <row r="6" spans="1:14" ht="15" customHeight="1" x14ac:dyDescent="0.25">
      <c r="A6" s="12" t="s">
        <v>3</v>
      </c>
      <c r="B6" s="266"/>
      <c r="C6" s="266"/>
      <c r="D6" s="173"/>
      <c r="E6" s="173"/>
      <c r="F6" s="55"/>
      <c r="G6" s="270"/>
      <c r="H6" s="269"/>
      <c r="I6" s="57"/>
      <c r="J6" s="56"/>
      <c r="K6" s="269"/>
      <c r="L6" s="269"/>
      <c r="M6" s="57"/>
      <c r="N6" s="49"/>
    </row>
    <row r="7" spans="1:14" ht="15" customHeight="1" x14ac:dyDescent="0.25">
      <c r="A7" s="12" t="s">
        <v>17</v>
      </c>
      <c r="B7" s="215">
        <v>3.4000000000000002E-2</v>
      </c>
      <c r="C7" s="215">
        <v>7.5999999999999998E-2</v>
      </c>
      <c r="D7" s="215">
        <v>8.1000000000000003E-2</v>
      </c>
      <c r="E7" s="215">
        <v>7.2999999999999995E-2</v>
      </c>
      <c r="F7" s="55">
        <f>SUM(C7:E7)/3</f>
        <v>7.6666666666666661E-2</v>
      </c>
      <c r="G7" s="270">
        <f>MAX($F$3:$F$19)</f>
        <v>7.6666666666666661E-2</v>
      </c>
      <c r="H7" s="269">
        <f>MIN($F$3:$F$19)</f>
        <v>7.6666666666666661E-2</v>
      </c>
      <c r="I7" s="57">
        <v>0</v>
      </c>
      <c r="J7" s="56">
        <f>((E7/D7)*(D7/C7)*(C7/B7))^(1/3)</f>
        <v>1.2900740745336163</v>
      </c>
      <c r="K7" s="269">
        <f>MAX($J$3:$J$19)</f>
        <v>1.2900740745336163</v>
      </c>
      <c r="L7" s="269">
        <f>MIN($J$3:$J$19)</f>
        <v>1.2900740745336163</v>
      </c>
      <c r="M7" s="57">
        <v>0</v>
      </c>
      <c r="N7" s="49">
        <v>0</v>
      </c>
    </row>
    <row r="8" spans="1:14" ht="15" customHeight="1" x14ac:dyDescent="0.25">
      <c r="A8" s="12" t="s">
        <v>4</v>
      </c>
      <c r="B8" s="266"/>
      <c r="C8" s="266"/>
      <c r="D8" s="173"/>
      <c r="E8" s="173"/>
      <c r="F8" s="55"/>
      <c r="G8" s="270"/>
      <c r="H8" s="269"/>
      <c r="I8" s="57"/>
      <c r="J8" s="56"/>
      <c r="K8" s="269"/>
      <c r="L8" s="269"/>
      <c r="M8" s="57"/>
      <c r="N8" s="49"/>
    </row>
    <row r="9" spans="1:14" ht="15" customHeight="1" x14ac:dyDescent="0.25">
      <c r="A9" s="12" t="s">
        <v>5</v>
      </c>
      <c r="B9" s="266"/>
      <c r="C9" s="266"/>
      <c r="D9" s="173"/>
      <c r="E9" s="173"/>
      <c r="F9" s="55"/>
      <c r="G9" s="270"/>
      <c r="H9" s="269"/>
      <c r="I9" s="57"/>
      <c r="J9" s="56"/>
      <c r="K9" s="269"/>
      <c r="L9" s="269"/>
      <c r="M9" s="57"/>
      <c r="N9" s="49"/>
    </row>
    <row r="10" spans="1:14" ht="15" customHeight="1" x14ac:dyDescent="0.25">
      <c r="A10" s="12" t="s">
        <v>6</v>
      </c>
      <c r="B10" s="266"/>
      <c r="C10" s="266"/>
      <c r="D10" s="173"/>
      <c r="E10" s="173"/>
      <c r="F10" s="55"/>
      <c r="G10" s="270"/>
      <c r="H10" s="269"/>
      <c r="I10" s="57"/>
      <c r="J10" s="56"/>
      <c r="K10" s="269"/>
      <c r="L10" s="269"/>
      <c r="M10" s="57"/>
      <c r="N10" s="49"/>
    </row>
    <row r="11" spans="1:14" ht="15" customHeight="1" x14ac:dyDescent="0.25">
      <c r="A11" s="12" t="s">
        <v>7</v>
      </c>
      <c r="B11" s="173"/>
      <c r="C11" s="173"/>
      <c r="D11" s="173"/>
      <c r="E11" s="173"/>
      <c r="F11" s="55"/>
      <c r="G11" s="270"/>
      <c r="H11" s="269"/>
      <c r="I11" s="57"/>
      <c r="J11" s="56"/>
      <c r="K11" s="269"/>
      <c r="L11" s="269"/>
      <c r="M11" s="57"/>
      <c r="N11" s="49"/>
    </row>
    <row r="12" spans="1:14" ht="15" customHeight="1" x14ac:dyDescent="0.25">
      <c r="A12" s="12" t="s">
        <v>8</v>
      </c>
      <c r="B12" s="268"/>
      <c r="C12" s="268"/>
      <c r="D12" s="173"/>
      <c r="E12" s="173"/>
      <c r="F12" s="55"/>
      <c r="G12" s="270"/>
      <c r="H12" s="269"/>
      <c r="I12" s="57"/>
      <c r="J12" s="56"/>
      <c r="K12" s="269"/>
      <c r="L12" s="269"/>
      <c r="M12" s="57"/>
      <c r="N12" s="49"/>
    </row>
    <row r="13" spans="1:14" ht="15" customHeight="1" x14ac:dyDescent="0.25">
      <c r="A13" s="12" t="s">
        <v>9</v>
      </c>
      <c r="B13" s="268"/>
      <c r="C13" s="268"/>
      <c r="D13" s="173"/>
      <c r="E13" s="173"/>
      <c r="F13" s="55"/>
      <c r="G13" s="270"/>
      <c r="H13" s="269"/>
      <c r="I13" s="57"/>
      <c r="J13" s="56"/>
      <c r="K13" s="269"/>
      <c r="L13" s="269"/>
      <c r="M13" s="57"/>
      <c r="N13" s="49"/>
    </row>
    <row r="14" spans="1:14" ht="15" customHeight="1" x14ac:dyDescent="0.25">
      <c r="A14" s="12" t="s">
        <v>10</v>
      </c>
      <c r="B14" s="173"/>
      <c r="C14" s="173"/>
      <c r="D14" s="173"/>
      <c r="E14" s="173"/>
      <c r="F14" s="55"/>
      <c r="G14" s="270"/>
      <c r="H14" s="269"/>
      <c r="I14" s="57"/>
      <c r="J14" s="56"/>
      <c r="K14" s="269"/>
      <c r="L14" s="269"/>
      <c r="M14" s="57"/>
      <c r="N14" s="49"/>
    </row>
    <row r="15" spans="1:14" ht="15" customHeight="1" x14ac:dyDescent="0.25">
      <c r="A15" s="12" t="s">
        <v>11</v>
      </c>
      <c r="B15" s="266"/>
      <c r="C15" s="266"/>
      <c r="D15" s="173"/>
      <c r="E15" s="173"/>
      <c r="F15" s="55"/>
      <c r="G15" s="270"/>
      <c r="H15" s="269"/>
      <c r="I15" s="57"/>
      <c r="J15" s="56"/>
      <c r="K15" s="269"/>
      <c r="L15" s="269"/>
      <c r="M15" s="57"/>
      <c r="N15" s="49"/>
    </row>
    <row r="16" spans="1:14" ht="15" customHeight="1" x14ac:dyDescent="0.25">
      <c r="A16" s="12" t="s">
        <v>12</v>
      </c>
      <c r="B16" s="272"/>
      <c r="C16" s="272"/>
      <c r="D16" s="173"/>
      <c r="E16" s="173"/>
      <c r="F16" s="55"/>
      <c r="G16" s="270"/>
      <c r="H16" s="269"/>
      <c r="I16" s="57"/>
      <c r="J16" s="56"/>
      <c r="K16" s="269"/>
      <c r="L16" s="269"/>
      <c r="M16" s="57"/>
      <c r="N16" s="49"/>
    </row>
    <row r="17" spans="1:14" ht="15" customHeight="1" x14ac:dyDescent="0.25">
      <c r="A17" s="12" t="s">
        <v>13</v>
      </c>
      <c r="B17" s="272"/>
      <c r="C17" s="272"/>
      <c r="D17" s="173"/>
      <c r="E17" s="173"/>
      <c r="F17" s="55"/>
      <c r="G17" s="270"/>
      <c r="H17" s="269"/>
      <c r="I17" s="57"/>
      <c r="J17" s="56"/>
      <c r="K17" s="269"/>
      <c r="L17" s="269"/>
      <c r="M17" s="57"/>
      <c r="N17" s="49"/>
    </row>
    <row r="18" spans="1:14" ht="15" customHeight="1" x14ac:dyDescent="0.25">
      <c r="A18" s="12" t="s">
        <v>14</v>
      </c>
      <c r="B18" s="271"/>
      <c r="C18" s="271"/>
      <c r="D18" s="173"/>
      <c r="E18" s="173"/>
      <c r="F18" s="55"/>
      <c r="G18" s="270"/>
      <c r="H18" s="269"/>
      <c r="I18" s="57"/>
      <c r="J18" s="56"/>
      <c r="K18" s="269"/>
      <c r="L18" s="269"/>
      <c r="M18" s="57"/>
      <c r="N18" s="49"/>
    </row>
    <row r="19" spans="1:14" ht="15" customHeight="1" x14ac:dyDescent="0.25">
      <c r="A19" s="12" t="s">
        <v>15</v>
      </c>
      <c r="B19" s="173"/>
      <c r="C19" s="173"/>
      <c r="D19" s="173"/>
      <c r="E19" s="173"/>
      <c r="F19" s="55"/>
      <c r="G19" s="270"/>
      <c r="H19" s="269"/>
      <c r="I19" s="57"/>
      <c r="J19" s="56"/>
      <c r="K19" s="269"/>
      <c r="L19" s="269"/>
      <c r="M19" s="57"/>
      <c r="N19" s="49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0000"/>
  </sheetPr>
  <dimension ref="A1:N19"/>
  <sheetViews>
    <sheetView zoomScale="80" zoomScaleNormal="80" workbookViewId="0">
      <selection sqref="A1:XFD2"/>
    </sheetView>
  </sheetViews>
  <sheetFormatPr defaultRowHeight="15" x14ac:dyDescent="0.25"/>
  <cols>
    <col min="1" max="1" width="22.28515625" customWidth="1"/>
    <col min="2" max="2" width="11.42578125" customWidth="1"/>
    <col min="3" max="3" width="12.140625" customWidth="1"/>
    <col min="4" max="4" width="14.28515625" customWidth="1"/>
    <col min="5" max="5" width="14.140625" customWidth="1"/>
    <col min="6" max="6" width="11.7109375" customWidth="1"/>
    <col min="14" max="14" width="10" customWidth="1"/>
  </cols>
  <sheetData>
    <row r="1" spans="1:14" ht="51.75" customHeight="1" x14ac:dyDescent="0.25">
      <c r="A1" s="282" t="s">
        <v>88</v>
      </c>
      <c r="B1" s="282"/>
      <c r="C1" s="282"/>
      <c r="D1" s="282"/>
      <c r="E1" s="282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2.5" customHeight="1" x14ac:dyDescent="0.25">
      <c r="A2" s="4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238">
        <v>10.199999999999999</v>
      </c>
      <c r="C3" s="238">
        <v>2.67</v>
      </c>
      <c r="D3" s="238">
        <v>2.38</v>
      </c>
      <c r="E3" s="238">
        <v>1.03</v>
      </c>
      <c r="F3" s="55">
        <f t="shared" ref="F3:F19" si="0">SUM(C3:E3)/3</f>
        <v>2.0266666666666668</v>
      </c>
      <c r="G3" s="55">
        <f t="shared" ref="G3:G19" si="1">MAX($F$3:$F$19)</f>
        <v>30.3</v>
      </c>
      <c r="H3" s="56">
        <f t="shared" ref="H3:H19" si="2">MIN($F$3:$F$19)</f>
        <v>0</v>
      </c>
      <c r="I3" s="57">
        <f t="shared" ref="I3:I19" si="3">(G3-F3)/(G3-H3)</f>
        <v>0.93311331133113307</v>
      </c>
      <c r="J3" s="56">
        <f t="shared" ref="J3:J8" si="4">((E3/D3)*(D3/C3)*(C3/B3))^(1/3)</f>
        <v>0.46567081222536927</v>
      </c>
      <c r="K3" s="56">
        <f t="shared" ref="K3:K19" si="5">MAX($J$3:$J$19)</f>
        <v>1.534194013752648</v>
      </c>
      <c r="L3" s="56">
        <f t="shared" ref="L3:L19" si="6">MIN($J$3:$J$19)</f>
        <v>0</v>
      </c>
      <c r="M3" s="57">
        <f t="shared" ref="M3:M19" si="7">(K3-J3)/(K3-L3)</f>
        <v>0.69647201849892793</v>
      </c>
      <c r="N3" s="49">
        <f t="shared" ref="N3:N19" si="8">0.6*M3+0.4*I3</f>
        <v>0.79112853563180996</v>
      </c>
    </row>
    <row r="4" spans="1:14" x14ac:dyDescent="0.25">
      <c r="A4" s="12" t="s">
        <v>1</v>
      </c>
      <c r="B4" s="159">
        <v>1.6</v>
      </c>
      <c r="C4" s="159">
        <v>1.6</v>
      </c>
      <c r="D4" s="159">
        <v>1.6</v>
      </c>
      <c r="E4" s="159">
        <v>1.5</v>
      </c>
      <c r="F4" s="55">
        <f t="shared" si="0"/>
        <v>1.5666666666666667</v>
      </c>
      <c r="G4" s="55">
        <f t="shared" si="1"/>
        <v>30.3</v>
      </c>
      <c r="H4" s="56">
        <f t="shared" si="2"/>
        <v>0</v>
      </c>
      <c r="I4" s="57">
        <f t="shared" si="3"/>
        <v>0.9482948294829483</v>
      </c>
      <c r="J4" s="56">
        <f t="shared" si="4"/>
        <v>0.97871691029221586</v>
      </c>
      <c r="K4" s="56">
        <f t="shared" si="5"/>
        <v>1.534194013752648</v>
      </c>
      <c r="L4" s="56">
        <f t="shared" si="6"/>
        <v>0</v>
      </c>
      <c r="M4" s="57">
        <f t="shared" si="7"/>
        <v>0.36206444457551473</v>
      </c>
      <c r="N4" s="49">
        <f t="shared" si="8"/>
        <v>0.59655659853848819</v>
      </c>
    </row>
    <row r="5" spans="1:14" x14ac:dyDescent="0.25">
      <c r="A5" s="12" t="s">
        <v>2</v>
      </c>
      <c r="B5" s="7">
        <v>0.06</v>
      </c>
      <c r="C5" s="7">
        <v>0.1</v>
      </c>
      <c r="D5" s="7">
        <v>0.11</v>
      </c>
      <c r="E5" s="7">
        <v>0.11</v>
      </c>
      <c r="F5" s="55">
        <f t="shared" si="0"/>
        <v>0.10666666666666667</v>
      </c>
      <c r="G5" s="55">
        <f t="shared" si="1"/>
        <v>30.3</v>
      </c>
      <c r="H5" s="56">
        <f t="shared" si="2"/>
        <v>0</v>
      </c>
      <c r="I5" s="57">
        <f t="shared" si="3"/>
        <v>0.99647964796479649</v>
      </c>
      <c r="J5" s="56">
        <f t="shared" si="4"/>
        <v>1.2239034103416604</v>
      </c>
      <c r="K5" s="56">
        <f t="shared" si="5"/>
        <v>1.534194013752648</v>
      </c>
      <c r="L5" s="56">
        <f t="shared" si="6"/>
        <v>0</v>
      </c>
      <c r="M5" s="57">
        <f t="shared" si="7"/>
        <v>0.20224991143852455</v>
      </c>
      <c r="N5" s="49">
        <f t="shared" si="8"/>
        <v>0.51994180604903328</v>
      </c>
    </row>
    <row r="6" spans="1:14" x14ac:dyDescent="0.25">
      <c r="A6" s="12" t="s">
        <v>3</v>
      </c>
      <c r="B6" s="8">
        <v>0.72</v>
      </c>
      <c r="C6" s="8">
        <v>0.72</v>
      </c>
      <c r="D6" s="8">
        <v>0.72</v>
      </c>
      <c r="E6" s="8">
        <v>2.6</v>
      </c>
      <c r="F6" s="55">
        <f t="shared" si="0"/>
        <v>1.3466666666666667</v>
      </c>
      <c r="G6" s="55">
        <f t="shared" si="1"/>
        <v>30.3</v>
      </c>
      <c r="H6" s="56">
        <f t="shared" si="2"/>
        <v>0</v>
      </c>
      <c r="I6" s="57">
        <f t="shared" si="3"/>
        <v>0.95555555555555549</v>
      </c>
      <c r="J6" s="56">
        <f t="shared" si="4"/>
        <v>1.534194013752648</v>
      </c>
      <c r="K6" s="56">
        <f t="shared" si="5"/>
        <v>1.534194013752648</v>
      </c>
      <c r="L6" s="56">
        <f t="shared" si="6"/>
        <v>0</v>
      </c>
      <c r="M6" s="57">
        <f t="shared" si="7"/>
        <v>0</v>
      </c>
      <c r="N6" s="49">
        <f t="shared" si="8"/>
        <v>0.38222222222222224</v>
      </c>
    </row>
    <row r="7" spans="1:14" x14ac:dyDescent="0.25">
      <c r="A7" s="12" t="s">
        <v>17</v>
      </c>
      <c r="B7" s="274">
        <v>3.4</v>
      </c>
      <c r="C7" s="274">
        <v>1.26</v>
      </c>
      <c r="D7" s="274">
        <v>1.48</v>
      </c>
      <c r="E7" s="274">
        <v>0.85</v>
      </c>
      <c r="F7" s="55">
        <f t="shared" si="0"/>
        <v>1.1966666666666668</v>
      </c>
      <c r="G7" s="55">
        <f t="shared" si="1"/>
        <v>30.3</v>
      </c>
      <c r="H7" s="56">
        <f t="shared" si="2"/>
        <v>0</v>
      </c>
      <c r="I7" s="57">
        <f t="shared" si="3"/>
        <v>0.96050605060506056</v>
      </c>
      <c r="J7" s="56">
        <f t="shared" si="4"/>
        <v>0.6299605249474366</v>
      </c>
      <c r="K7" s="56">
        <f t="shared" si="5"/>
        <v>1.534194013752648</v>
      </c>
      <c r="L7" s="56">
        <f t="shared" si="6"/>
        <v>0</v>
      </c>
      <c r="M7" s="57">
        <f t="shared" si="7"/>
        <v>0.58938666211677537</v>
      </c>
      <c r="N7" s="49">
        <f t="shared" si="8"/>
        <v>0.73783441751208945</v>
      </c>
    </row>
    <row r="8" spans="1:14" x14ac:dyDescent="0.25">
      <c r="A8" s="12" t="s">
        <v>4</v>
      </c>
      <c r="B8" s="7">
        <v>1.1000000000000001</v>
      </c>
      <c r="C8" s="7">
        <v>1.2</v>
      </c>
      <c r="D8" s="7">
        <v>1.3</v>
      </c>
      <c r="E8" s="7">
        <v>1.1000000000000001</v>
      </c>
      <c r="F8" s="55">
        <f t="shared" si="0"/>
        <v>1.2</v>
      </c>
      <c r="G8" s="55">
        <f t="shared" si="1"/>
        <v>30.3</v>
      </c>
      <c r="H8" s="56">
        <f t="shared" si="2"/>
        <v>0</v>
      </c>
      <c r="I8" s="57">
        <f t="shared" si="3"/>
        <v>0.96039603960396047</v>
      </c>
      <c r="J8" s="56">
        <f t="shared" si="4"/>
        <v>1</v>
      </c>
      <c r="K8" s="56">
        <f t="shared" si="5"/>
        <v>1.534194013752648</v>
      </c>
      <c r="L8" s="56">
        <f t="shared" si="6"/>
        <v>0</v>
      </c>
      <c r="M8" s="57">
        <f t="shared" si="7"/>
        <v>0.3481919554919955</v>
      </c>
      <c r="N8" s="49">
        <f t="shared" si="8"/>
        <v>0.59307358913678154</v>
      </c>
    </row>
    <row r="9" spans="1:14" x14ac:dyDescent="0.25">
      <c r="A9" s="75" t="s">
        <v>5</v>
      </c>
      <c r="B9" s="273">
        <v>0</v>
      </c>
      <c r="C9" s="273">
        <v>0</v>
      </c>
      <c r="D9" s="273">
        <v>0</v>
      </c>
      <c r="E9" s="273">
        <v>0</v>
      </c>
      <c r="F9" s="55">
        <f t="shared" si="0"/>
        <v>0</v>
      </c>
      <c r="G9" s="55">
        <f t="shared" si="1"/>
        <v>30.3</v>
      </c>
      <c r="H9" s="56">
        <f t="shared" si="2"/>
        <v>0</v>
      </c>
      <c r="I9" s="57">
        <f t="shared" si="3"/>
        <v>1</v>
      </c>
      <c r="J9" s="56">
        <v>0</v>
      </c>
      <c r="K9" s="56">
        <f t="shared" si="5"/>
        <v>1.534194013752648</v>
      </c>
      <c r="L9" s="56">
        <f t="shared" si="6"/>
        <v>0</v>
      </c>
      <c r="M9" s="57">
        <f t="shared" si="7"/>
        <v>1</v>
      </c>
      <c r="N9" s="49">
        <f t="shared" si="8"/>
        <v>1</v>
      </c>
    </row>
    <row r="10" spans="1:14" x14ac:dyDescent="0.25">
      <c r="A10" s="12" t="s">
        <v>6</v>
      </c>
      <c r="B10" s="7">
        <v>1.79</v>
      </c>
      <c r="C10" s="7">
        <v>1.73</v>
      </c>
      <c r="D10" s="7">
        <v>1.67</v>
      </c>
      <c r="E10" s="7">
        <v>1.61</v>
      </c>
      <c r="F10" s="55">
        <f t="shared" si="0"/>
        <v>1.67</v>
      </c>
      <c r="G10" s="55">
        <f t="shared" si="1"/>
        <v>30.3</v>
      </c>
      <c r="H10" s="56">
        <f t="shared" si="2"/>
        <v>0</v>
      </c>
      <c r="I10" s="57">
        <f t="shared" si="3"/>
        <v>0.94488448844884498</v>
      </c>
      <c r="J10" s="56">
        <f t="shared" ref="J10:J16" si="9">((E10/D10)*(D10/C10)*(C10/B10))^(1/3)</f>
        <v>0.96528957305509655</v>
      </c>
      <c r="K10" s="56">
        <f t="shared" si="5"/>
        <v>1.534194013752648</v>
      </c>
      <c r="L10" s="56">
        <f t="shared" si="6"/>
        <v>0</v>
      </c>
      <c r="M10" s="57">
        <f t="shared" si="7"/>
        <v>0.37081649100299097</v>
      </c>
      <c r="N10" s="49">
        <f t="shared" si="8"/>
        <v>0.60044368998133257</v>
      </c>
    </row>
    <row r="11" spans="1:14" x14ac:dyDescent="0.25">
      <c r="A11" s="12" t="s">
        <v>7</v>
      </c>
      <c r="B11" s="159">
        <v>3.32</v>
      </c>
      <c r="C11" s="159">
        <v>3.32</v>
      </c>
      <c r="D11" s="159">
        <v>3.29</v>
      </c>
      <c r="E11" s="159">
        <v>3.23</v>
      </c>
      <c r="F11" s="55">
        <f t="shared" si="0"/>
        <v>3.28</v>
      </c>
      <c r="G11" s="55">
        <f t="shared" si="1"/>
        <v>30.3</v>
      </c>
      <c r="H11" s="56">
        <f t="shared" si="2"/>
        <v>0</v>
      </c>
      <c r="I11" s="57">
        <f t="shared" si="3"/>
        <v>0.89174917491749173</v>
      </c>
      <c r="J11" s="56">
        <f t="shared" si="9"/>
        <v>0.99088095114066144</v>
      </c>
      <c r="K11" s="56">
        <f t="shared" si="5"/>
        <v>1.534194013752648</v>
      </c>
      <c r="L11" s="56">
        <f t="shared" si="6"/>
        <v>0</v>
      </c>
      <c r="M11" s="57">
        <f t="shared" si="7"/>
        <v>0.35413582489677392</v>
      </c>
      <c r="N11" s="49">
        <f t="shared" si="8"/>
        <v>0.5691811649050611</v>
      </c>
    </row>
    <row r="12" spans="1:14" x14ac:dyDescent="0.25">
      <c r="A12" s="12" t="s">
        <v>8</v>
      </c>
      <c r="B12" s="159">
        <v>1.7</v>
      </c>
      <c r="C12" s="159">
        <v>1.71</v>
      </c>
      <c r="D12" s="159">
        <v>0.6</v>
      </c>
      <c r="E12" s="159">
        <v>0.6</v>
      </c>
      <c r="F12" s="55">
        <f t="shared" si="0"/>
        <v>0.97000000000000008</v>
      </c>
      <c r="G12" s="55">
        <f t="shared" si="1"/>
        <v>30.3</v>
      </c>
      <c r="H12" s="56">
        <f t="shared" si="2"/>
        <v>0</v>
      </c>
      <c r="I12" s="57">
        <f t="shared" si="3"/>
        <v>0.96798679867986803</v>
      </c>
      <c r="J12" s="56">
        <f t="shared" si="9"/>
        <v>0.70669840263079309</v>
      </c>
      <c r="K12" s="56">
        <f t="shared" si="5"/>
        <v>1.534194013752648</v>
      </c>
      <c r="L12" s="56">
        <f t="shared" si="6"/>
        <v>0</v>
      </c>
      <c r="M12" s="57">
        <f t="shared" si="7"/>
        <v>0.53936829612429238</v>
      </c>
      <c r="N12" s="49">
        <f t="shared" si="8"/>
        <v>0.71081569714652271</v>
      </c>
    </row>
    <row r="13" spans="1:14" x14ac:dyDescent="0.25">
      <c r="A13" s="12" t="s">
        <v>9</v>
      </c>
      <c r="B13" s="158">
        <v>1.88</v>
      </c>
      <c r="C13" s="158">
        <v>2</v>
      </c>
      <c r="D13" s="158">
        <v>1.8</v>
      </c>
      <c r="E13" s="158">
        <v>1.8</v>
      </c>
      <c r="F13" s="55">
        <f t="shared" si="0"/>
        <v>1.8666666666666665</v>
      </c>
      <c r="G13" s="55">
        <f t="shared" si="1"/>
        <v>30.3</v>
      </c>
      <c r="H13" s="56">
        <f t="shared" si="2"/>
        <v>0</v>
      </c>
      <c r="I13" s="57">
        <f t="shared" si="3"/>
        <v>0.93839383938393839</v>
      </c>
      <c r="J13" s="56">
        <f t="shared" si="9"/>
        <v>0.98560950999150509</v>
      </c>
      <c r="K13" s="56">
        <f t="shared" si="5"/>
        <v>1.534194013752648</v>
      </c>
      <c r="L13" s="56">
        <f t="shared" si="6"/>
        <v>0</v>
      </c>
      <c r="M13" s="57">
        <f t="shared" si="7"/>
        <v>0.35757179264394456</v>
      </c>
      <c r="N13" s="49">
        <f t="shared" si="8"/>
        <v>0.58990061133994209</v>
      </c>
    </row>
    <row r="14" spans="1:14" x14ac:dyDescent="0.25">
      <c r="A14" s="12" t="s">
        <v>10</v>
      </c>
      <c r="B14" s="159">
        <v>1.22</v>
      </c>
      <c r="C14" s="159">
        <v>1.17</v>
      </c>
      <c r="D14" s="159">
        <v>0.69</v>
      </c>
      <c r="E14" s="159">
        <v>0.36</v>
      </c>
      <c r="F14" s="55">
        <f t="shared" si="0"/>
        <v>0.73999999999999988</v>
      </c>
      <c r="G14" s="55">
        <f t="shared" si="1"/>
        <v>30.3</v>
      </c>
      <c r="H14" s="56">
        <f t="shared" si="2"/>
        <v>0</v>
      </c>
      <c r="I14" s="57">
        <f t="shared" si="3"/>
        <v>0.97557755775577559</v>
      </c>
      <c r="J14" s="56">
        <f t="shared" si="9"/>
        <v>0.66575467282402834</v>
      </c>
      <c r="K14" s="56">
        <f t="shared" si="5"/>
        <v>1.534194013752648</v>
      </c>
      <c r="L14" s="56">
        <f t="shared" si="6"/>
        <v>0</v>
      </c>
      <c r="M14" s="57">
        <f t="shared" si="7"/>
        <v>0.5660557485845038</v>
      </c>
      <c r="N14" s="49">
        <f t="shared" si="8"/>
        <v>0.72986447225301254</v>
      </c>
    </row>
    <row r="15" spans="1:14" x14ac:dyDescent="0.25">
      <c r="A15" s="12" t="s">
        <v>11</v>
      </c>
      <c r="B15" s="7">
        <v>4.9000000000000004</v>
      </c>
      <c r="C15" s="7">
        <v>3.9</v>
      </c>
      <c r="D15" s="7">
        <v>3.9</v>
      </c>
      <c r="E15" s="7">
        <v>1.3</v>
      </c>
      <c r="F15" s="55">
        <f t="shared" si="0"/>
        <v>3.0333333333333332</v>
      </c>
      <c r="G15" s="55">
        <f t="shared" si="1"/>
        <v>30.3</v>
      </c>
      <c r="H15" s="56">
        <f t="shared" si="2"/>
        <v>0</v>
      </c>
      <c r="I15" s="57">
        <f t="shared" si="3"/>
        <v>0.89988998899889983</v>
      </c>
      <c r="J15" s="56">
        <f t="shared" si="9"/>
        <v>0.64256306361077353</v>
      </c>
      <c r="K15" s="56">
        <f t="shared" si="5"/>
        <v>1.534194013752648</v>
      </c>
      <c r="L15" s="56">
        <f t="shared" si="6"/>
        <v>0</v>
      </c>
      <c r="M15" s="57">
        <f t="shared" si="7"/>
        <v>0.58117222603478924</v>
      </c>
      <c r="N15" s="49">
        <f t="shared" si="8"/>
        <v>0.70865933122043345</v>
      </c>
    </row>
    <row r="16" spans="1:14" x14ac:dyDescent="0.25">
      <c r="A16" s="12" t="s">
        <v>12</v>
      </c>
      <c r="B16" s="240">
        <v>31.8</v>
      </c>
      <c r="C16" s="240">
        <v>30.8</v>
      </c>
      <c r="D16" s="240">
        <v>29.9</v>
      </c>
      <c r="E16" s="240">
        <v>30.2</v>
      </c>
      <c r="F16" s="55">
        <f t="shared" si="0"/>
        <v>30.3</v>
      </c>
      <c r="G16" s="55">
        <f t="shared" si="1"/>
        <v>30.3</v>
      </c>
      <c r="H16" s="56">
        <f t="shared" si="2"/>
        <v>0</v>
      </c>
      <c r="I16" s="57">
        <f t="shared" si="3"/>
        <v>0</v>
      </c>
      <c r="J16" s="56">
        <f t="shared" si="9"/>
        <v>0.98293909229066767</v>
      </c>
      <c r="K16" s="56">
        <f t="shared" si="5"/>
        <v>1.534194013752648</v>
      </c>
      <c r="L16" s="56">
        <f t="shared" si="6"/>
        <v>0</v>
      </c>
      <c r="M16" s="57">
        <f t="shared" si="7"/>
        <v>0.35931239238354695</v>
      </c>
      <c r="N16" s="49">
        <f t="shared" si="8"/>
        <v>0.21558743543012818</v>
      </c>
    </row>
    <row r="17" spans="1:14" x14ac:dyDescent="0.25">
      <c r="A17" s="75" t="s">
        <v>13</v>
      </c>
      <c r="B17" s="273">
        <v>0</v>
      </c>
      <c r="C17" s="273">
        <v>0</v>
      </c>
      <c r="D17" s="273">
        <v>0</v>
      </c>
      <c r="E17" s="273">
        <v>0</v>
      </c>
      <c r="F17" s="55">
        <f t="shared" si="0"/>
        <v>0</v>
      </c>
      <c r="G17" s="55">
        <f t="shared" si="1"/>
        <v>30.3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5"/>
        <v>1.534194013752648</v>
      </c>
      <c r="L17" s="56">
        <f t="shared" si="6"/>
        <v>0</v>
      </c>
      <c r="M17" s="57">
        <f t="shared" si="7"/>
        <v>1</v>
      </c>
      <c r="N17" s="49">
        <f t="shared" si="8"/>
        <v>1</v>
      </c>
    </row>
    <row r="18" spans="1:14" x14ac:dyDescent="0.25">
      <c r="A18" s="12" t="s">
        <v>14</v>
      </c>
      <c r="B18" s="7">
        <v>5</v>
      </c>
      <c r="C18" s="7">
        <v>5</v>
      </c>
      <c r="D18" s="7">
        <v>60</v>
      </c>
      <c r="E18" s="7">
        <v>7.97</v>
      </c>
      <c r="F18" s="55">
        <f t="shared" si="0"/>
        <v>24.323333333333334</v>
      </c>
      <c r="G18" s="55">
        <f t="shared" si="1"/>
        <v>30.3</v>
      </c>
      <c r="H18" s="56">
        <f t="shared" si="2"/>
        <v>0</v>
      </c>
      <c r="I18" s="57">
        <f t="shared" si="3"/>
        <v>0.19724972497249724</v>
      </c>
      <c r="J18" s="56">
        <f>((E18/D18)*(D18/C18)*(C18/B18))^(1/3)</f>
        <v>1.1681432550880944</v>
      </c>
      <c r="K18" s="56">
        <f t="shared" si="5"/>
        <v>1.534194013752648</v>
      </c>
      <c r="L18" s="56">
        <f t="shared" si="6"/>
        <v>0</v>
      </c>
      <c r="M18" s="57">
        <f t="shared" si="7"/>
        <v>0.23859482919581418</v>
      </c>
      <c r="N18" s="49">
        <f t="shared" si="8"/>
        <v>0.22205678750648739</v>
      </c>
    </row>
    <row r="19" spans="1:14" x14ac:dyDescent="0.25">
      <c r="A19" s="12" t="s">
        <v>15</v>
      </c>
      <c r="B19" s="159">
        <v>1.7</v>
      </c>
      <c r="C19" s="159">
        <v>1.5</v>
      </c>
      <c r="D19" s="159">
        <v>1.4</v>
      </c>
      <c r="E19" s="159">
        <v>0.9</v>
      </c>
      <c r="F19" s="55">
        <f t="shared" si="0"/>
        <v>1.2666666666666666</v>
      </c>
      <c r="G19" s="55">
        <f t="shared" si="1"/>
        <v>30.3</v>
      </c>
      <c r="H19" s="56">
        <f t="shared" si="2"/>
        <v>0</v>
      </c>
      <c r="I19" s="57">
        <f t="shared" si="3"/>
        <v>0.95819581958195821</v>
      </c>
      <c r="J19" s="56">
        <f>((E19/D19)*(D19/C19)*(C19/B19))^(1/3)</f>
        <v>0.80896772668115779</v>
      </c>
      <c r="K19" s="56">
        <f t="shared" si="5"/>
        <v>1.534194013752648</v>
      </c>
      <c r="L19" s="56">
        <f t="shared" si="6"/>
        <v>0</v>
      </c>
      <c r="M19" s="57">
        <f t="shared" si="7"/>
        <v>0.47270832800186868</v>
      </c>
      <c r="N19" s="49">
        <f t="shared" si="8"/>
        <v>0.66690332463390445</v>
      </c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:N21"/>
  <sheetViews>
    <sheetView zoomScale="85" zoomScaleNormal="85" workbookViewId="0">
      <selection activeCell="A20" sqref="A20"/>
    </sheetView>
  </sheetViews>
  <sheetFormatPr defaultRowHeight="15" x14ac:dyDescent="0.25"/>
  <cols>
    <col min="1" max="1" width="23.28515625" customWidth="1"/>
    <col min="2" max="2" width="15.5703125" customWidth="1"/>
    <col min="3" max="3" width="12" customWidth="1"/>
    <col min="4" max="4" width="11.5703125" customWidth="1"/>
    <col min="5" max="5" width="12.140625" customWidth="1"/>
    <col min="6" max="6" width="9.42578125" customWidth="1"/>
  </cols>
  <sheetData>
    <row r="1" spans="1:14" ht="52.5" customHeight="1" x14ac:dyDescent="0.25">
      <c r="A1" s="292" t="s">
        <v>89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47.25" customHeight="1" x14ac:dyDescent="0.25">
      <c r="A2" s="5" t="s">
        <v>0</v>
      </c>
      <c r="B2" s="10">
        <v>2017</v>
      </c>
      <c r="C2" s="10">
        <v>2018</v>
      </c>
      <c r="D2" s="10">
        <v>2019</v>
      </c>
      <c r="E2" s="10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238">
        <v>39.700000000000003</v>
      </c>
      <c r="C3" s="258">
        <v>30.7</v>
      </c>
      <c r="D3" s="258">
        <v>36.9</v>
      </c>
      <c r="E3" s="258">
        <v>19.600000000000001</v>
      </c>
      <c r="F3" s="55">
        <f t="shared" ref="F3:F19" si="0">SUM(C3:E3)/3</f>
        <v>29.066666666666663</v>
      </c>
      <c r="G3" s="55">
        <f t="shared" ref="G3:G19" si="1">MAX($F$3:$F$19)</f>
        <v>539.86</v>
      </c>
      <c r="H3" s="56">
        <f t="shared" ref="H3:H19" si="2">MIN($F$3:$F$19)</f>
        <v>0</v>
      </c>
      <c r="I3" s="57">
        <f t="shared" ref="I3:I19" si="3">(G3-F3)/(G3-H3)</f>
        <v>0.94615888069746479</v>
      </c>
      <c r="J3" s="56">
        <f t="shared" ref="J3:J16" si="4">((E3/D3)*(D3/C3)*(C3/B3))^(1/3)</f>
        <v>0.79035436261745928</v>
      </c>
      <c r="K3" s="56">
        <f t="shared" ref="K3:K19" si="5">MAX($J$3:$J$19)</f>
        <v>1.4500684238457924</v>
      </c>
      <c r="L3" s="56">
        <f t="shared" ref="L3:L19" si="6">MIN($J$3:$J$19)</f>
        <v>0</v>
      </c>
      <c r="M3" s="57">
        <f t="shared" ref="M3:M19" si="7">(K3-J3)/(K3-L3)</f>
        <v>0.45495374589198723</v>
      </c>
      <c r="N3" s="49">
        <f t="shared" ref="N3:N19" si="8">0.6*M3+0.4*I3</f>
        <v>0.65143579981417821</v>
      </c>
    </row>
    <row r="4" spans="1:14" x14ac:dyDescent="0.25">
      <c r="A4" s="12" t="s">
        <v>1</v>
      </c>
      <c r="B4" s="159">
        <v>21.9</v>
      </c>
      <c r="C4" s="168">
        <v>21.5</v>
      </c>
      <c r="D4" s="168">
        <v>21.5</v>
      </c>
      <c r="E4" s="168">
        <v>21.4</v>
      </c>
      <c r="F4" s="55">
        <f t="shared" si="0"/>
        <v>21.466666666666669</v>
      </c>
      <c r="G4" s="55">
        <f t="shared" si="1"/>
        <v>539.86</v>
      </c>
      <c r="H4" s="56">
        <f t="shared" si="2"/>
        <v>0</v>
      </c>
      <c r="I4" s="57">
        <f t="shared" si="3"/>
        <v>0.96023660455179738</v>
      </c>
      <c r="J4" s="56">
        <f t="shared" si="4"/>
        <v>0.99233098650375107</v>
      </c>
      <c r="K4" s="56">
        <f t="shared" si="5"/>
        <v>1.4500684238457924</v>
      </c>
      <c r="L4" s="56">
        <f t="shared" si="6"/>
        <v>0</v>
      </c>
      <c r="M4" s="57">
        <f t="shared" si="7"/>
        <v>0.3156660953474561</v>
      </c>
      <c r="N4" s="49">
        <f t="shared" si="8"/>
        <v>0.57349429902919258</v>
      </c>
    </row>
    <row r="5" spans="1:14" x14ac:dyDescent="0.25">
      <c r="A5" s="12" t="s">
        <v>2</v>
      </c>
      <c r="B5" s="7">
        <v>28.3</v>
      </c>
      <c r="C5" s="87">
        <v>27.4</v>
      </c>
      <c r="D5" s="87">
        <v>26.7</v>
      </c>
      <c r="E5" s="87">
        <v>33.799999999999997</v>
      </c>
      <c r="F5" s="55">
        <f t="shared" si="0"/>
        <v>29.299999999999997</v>
      </c>
      <c r="G5" s="55">
        <f t="shared" si="1"/>
        <v>539.86</v>
      </c>
      <c r="H5" s="56">
        <f t="shared" si="2"/>
        <v>0</v>
      </c>
      <c r="I5" s="57">
        <f t="shared" si="3"/>
        <v>0.94572666987737564</v>
      </c>
      <c r="J5" s="56">
        <f t="shared" si="4"/>
        <v>1.0609870625788247</v>
      </c>
      <c r="K5" s="56">
        <f t="shared" si="5"/>
        <v>1.4500684238457924</v>
      </c>
      <c r="L5" s="56">
        <f t="shared" si="6"/>
        <v>0</v>
      </c>
      <c r="M5" s="57">
        <f t="shared" si="7"/>
        <v>0.26831931160535677</v>
      </c>
      <c r="N5" s="49">
        <f t="shared" si="8"/>
        <v>0.53928225491416437</v>
      </c>
    </row>
    <row r="6" spans="1:14" x14ac:dyDescent="0.25">
      <c r="A6" s="12" t="s">
        <v>3</v>
      </c>
      <c r="B6" s="8">
        <v>37</v>
      </c>
      <c r="C6" s="80">
        <v>31.7</v>
      </c>
      <c r="D6" s="80">
        <v>35.9</v>
      </c>
      <c r="E6" s="80">
        <v>31.8</v>
      </c>
      <c r="F6" s="55">
        <f t="shared" si="0"/>
        <v>33.133333333333333</v>
      </c>
      <c r="G6" s="55">
        <f t="shared" si="1"/>
        <v>539.86</v>
      </c>
      <c r="H6" s="56">
        <f t="shared" si="2"/>
        <v>0</v>
      </c>
      <c r="I6" s="57">
        <f t="shared" si="3"/>
        <v>0.93862606354733946</v>
      </c>
      <c r="J6" s="56">
        <f t="shared" si="4"/>
        <v>0.95076926038185261</v>
      </c>
      <c r="K6" s="56">
        <f t="shared" si="5"/>
        <v>1.4500684238457924</v>
      </c>
      <c r="L6" s="56">
        <f t="shared" si="6"/>
        <v>0</v>
      </c>
      <c r="M6" s="57">
        <f t="shared" si="7"/>
        <v>0.34432800221918203</v>
      </c>
      <c r="N6" s="49">
        <f t="shared" si="8"/>
        <v>0.58204722675044507</v>
      </c>
    </row>
    <row r="7" spans="1:14" x14ac:dyDescent="0.25">
      <c r="A7" s="12" t="s">
        <v>17</v>
      </c>
      <c r="B7" s="276">
        <v>2.65</v>
      </c>
      <c r="C7" s="277">
        <v>6.77</v>
      </c>
      <c r="D7" s="277">
        <v>8.2200000000000006</v>
      </c>
      <c r="E7" s="277">
        <v>8.08</v>
      </c>
      <c r="F7" s="55">
        <f t="shared" si="0"/>
        <v>7.69</v>
      </c>
      <c r="G7" s="55">
        <f t="shared" si="1"/>
        <v>539.86</v>
      </c>
      <c r="H7" s="56">
        <f t="shared" si="2"/>
        <v>0</v>
      </c>
      <c r="I7" s="57">
        <f t="shared" si="3"/>
        <v>0.9857555662579186</v>
      </c>
      <c r="J7" s="56">
        <f t="shared" si="4"/>
        <v>1.4500684238457924</v>
      </c>
      <c r="K7" s="56">
        <f t="shared" si="5"/>
        <v>1.4500684238457924</v>
      </c>
      <c r="L7" s="56">
        <f t="shared" si="6"/>
        <v>0</v>
      </c>
      <c r="M7" s="57">
        <f t="shared" si="7"/>
        <v>0</v>
      </c>
      <c r="N7" s="49">
        <f t="shared" si="8"/>
        <v>0.39430222650316749</v>
      </c>
    </row>
    <row r="8" spans="1:14" x14ac:dyDescent="0.25">
      <c r="A8" s="12" t="s">
        <v>4</v>
      </c>
      <c r="B8" s="7">
        <v>38.200000000000003</v>
      </c>
      <c r="C8" s="87">
        <v>34</v>
      </c>
      <c r="D8" s="87">
        <v>35.200000000000003</v>
      </c>
      <c r="E8" s="87">
        <v>40.700000000000003</v>
      </c>
      <c r="F8" s="55">
        <f t="shared" si="0"/>
        <v>36.633333333333333</v>
      </c>
      <c r="G8" s="55">
        <f t="shared" si="1"/>
        <v>539.86</v>
      </c>
      <c r="H8" s="56">
        <f t="shared" si="2"/>
        <v>0</v>
      </c>
      <c r="I8" s="57">
        <f t="shared" si="3"/>
        <v>0.93214290124600208</v>
      </c>
      <c r="J8" s="56">
        <f t="shared" si="4"/>
        <v>1.021355696422281</v>
      </c>
      <c r="K8" s="56">
        <f t="shared" si="5"/>
        <v>1.4500684238457924</v>
      </c>
      <c r="L8" s="56">
        <f t="shared" si="6"/>
        <v>0</v>
      </c>
      <c r="M8" s="57">
        <f t="shared" si="7"/>
        <v>0.29564999856110435</v>
      </c>
      <c r="N8" s="49">
        <f t="shared" si="8"/>
        <v>0.55024715963506343</v>
      </c>
    </row>
    <row r="9" spans="1:14" x14ac:dyDescent="0.25">
      <c r="A9" s="12" t="s">
        <v>5</v>
      </c>
      <c r="B9" s="159">
        <v>30.9</v>
      </c>
      <c r="C9" s="168">
        <v>30</v>
      </c>
      <c r="D9" s="168">
        <v>30</v>
      </c>
      <c r="E9" s="168">
        <v>28.6</v>
      </c>
      <c r="F9" s="55">
        <f t="shared" si="0"/>
        <v>29.533333333333331</v>
      </c>
      <c r="G9" s="55">
        <f t="shared" si="1"/>
        <v>539.86</v>
      </c>
      <c r="H9" s="56">
        <f t="shared" si="2"/>
        <v>0</v>
      </c>
      <c r="I9" s="57">
        <f t="shared" si="3"/>
        <v>0.94529445905728648</v>
      </c>
      <c r="J9" s="56">
        <f t="shared" si="4"/>
        <v>0.97454639186023162</v>
      </c>
      <c r="K9" s="56">
        <f t="shared" si="5"/>
        <v>1.4500684238457924</v>
      </c>
      <c r="L9" s="56">
        <f t="shared" si="6"/>
        <v>0</v>
      </c>
      <c r="M9" s="57">
        <f t="shared" si="7"/>
        <v>0.32793075427737894</v>
      </c>
      <c r="N9" s="49">
        <f t="shared" si="8"/>
        <v>0.57487623618934192</v>
      </c>
    </row>
    <row r="10" spans="1:14" x14ac:dyDescent="0.25">
      <c r="A10" s="12" t="s">
        <v>6</v>
      </c>
      <c r="B10" s="7">
        <v>55.16</v>
      </c>
      <c r="C10" s="87">
        <v>53.51</v>
      </c>
      <c r="D10" s="87">
        <v>51.9</v>
      </c>
      <c r="E10" s="87">
        <v>50.3</v>
      </c>
      <c r="F10" s="55">
        <f t="shared" si="0"/>
        <v>51.903333333333329</v>
      </c>
      <c r="G10" s="55">
        <f t="shared" si="1"/>
        <v>539.86</v>
      </c>
      <c r="H10" s="56">
        <f t="shared" si="2"/>
        <v>0</v>
      </c>
      <c r="I10" s="57">
        <f t="shared" si="3"/>
        <v>0.90385779029131019</v>
      </c>
      <c r="J10" s="56">
        <f t="shared" si="4"/>
        <v>0.96972347516817303</v>
      </c>
      <c r="K10" s="56">
        <f t="shared" si="5"/>
        <v>1.4500684238457924</v>
      </c>
      <c r="L10" s="56">
        <f t="shared" si="6"/>
        <v>0</v>
      </c>
      <c r="M10" s="57">
        <f t="shared" si="7"/>
        <v>0.33125674677038663</v>
      </c>
      <c r="N10" s="49">
        <f t="shared" si="8"/>
        <v>0.56029716417875608</v>
      </c>
    </row>
    <row r="11" spans="1:14" x14ac:dyDescent="0.25">
      <c r="A11" s="12" t="s">
        <v>7</v>
      </c>
      <c r="B11" s="159">
        <v>19.5</v>
      </c>
      <c r="C11" s="168">
        <v>27.07</v>
      </c>
      <c r="D11" s="168">
        <v>25.05</v>
      </c>
      <c r="E11" s="168">
        <v>25.7</v>
      </c>
      <c r="F11" s="55">
        <f t="shared" si="0"/>
        <v>25.94</v>
      </c>
      <c r="G11" s="55">
        <f t="shared" si="1"/>
        <v>539.86</v>
      </c>
      <c r="H11" s="56">
        <f t="shared" si="2"/>
        <v>0</v>
      </c>
      <c r="I11" s="57">
        <f t="shared" si="3"/>
        <v>0.9519505056866594</v>
      </c>
      <c r="J11" s="56">
        <f t="shared" si="4"/>
        <v>1.0963927893634511</v>
      </c>
      <c r="K11" s="56">
        <f t="shared" si="5"/>
        <v>1.4500684238457924</v>
      </c>
      <c r="L11" s="56">
        <f t="shared" si="6"/>
        <v>0</v>
      </c>
      <c r="M11" s="57">
        <f t="shared" si="7"/>
        <v>0.2439027211863162</v>
      </c>
      <c r="N11" s="49">
        <f t="shared" si="8"/>
        <v>0.52712183498645349</v>
      </c>
    </row>
    <row r="12" spans="1:14" x14ac:dyDescent="0.25">
      <c r="A12" s="12" t="s">
        <v>8</v>
      </c>
      <c r="B12" s="159">
        <v>4.0999999999999996</v>
      </c>
      <c r="C12" s="168">
        <v>4.9000000000000004</v>
      </c>
      <c r="D12" s="168">
        <v>6.5</v>
      </c>
      <c r="E12" s="168">
        <v>5.2</v>
      </c>
      <c r="F12" s="55">
        <f t="shared" si="0"/>
        <v>5.5333333333333341</v>
      </c>
      <c r="G12" s="55">
        <f t="shared" si="1"/>
        <v>539.86</v>
      </c>
      <c r="H12" s="56">
        <f t="shared" si="2"/>
        <v>0</v>
      </c>
      <c r="I12" s="57">
        <f t="shared" si="3"/>
        <v>0.98975042912360001</v>
      </c>
      <c r="J12" s="56">
        <f t="shared" si="4"/>
        <v>1.0824466373826735</v>
      </c>
      <c r="K12" s="56">
        <f t="shared" si="5"/>
        <v>1.4500684238457924</v>
      </c>
      <c r="L12" s="56">
        <f t="shared" si="6"/>
        <v>0</v>
      </c>
      <c r="M12" s="57">
        <f t="shared" si="7"/>
        <v>0.25352030319240548</v>
      </c>
      <c r="N12" s="49">
        <f t="shared" si="8"/>
        <v>0.54801235356488331</v>
      </c>
    </row>
    <row r="13" spans="1:14" x14ac:dyDescent="0.25">
      <c r="A13" s="12" t="s">
        <v>9</v>
      </c>
      <c r="B13" s="158">
        <v>39.299999999999997</v>
      </c>
      <c r="C13" s="161">
        <v>38.200000000000003</v>
      </c>
      <c r="D13" s="161">
        <v>37.799999999999997</v>
      </c>
      <c r="E13" s="161">
        <v>43.19</v>
      </c>
      <c r="F13" s="55">
        <f t="shared" si="0"/>
        <v>39.729999999999997</v>
      </c>
      <c r="G13" s="55">
        <f t="shared" si="1"/>
        <v>539.86</v>
      </c>
      <c r="H13" s="56">
        <f t="shared" si="2"/>
        <v>0</v>
      </c>
      <c r="I13" s="57">
        <f t="shared" si="3"/>
        <v>0.92640684621939018</v>
      </c>
      <c r="J13" s="56">
        <f t="shared" si="4"/>
        <v>1.0319616333334292</v>
      </c>
      <c r="K13" s="56">
        <f t="shared" si="5"/>
        <v>1.4500684238457924</v>
      </c>
      <c r="L13" s="56">
        <f t="shared" si="6"/>
        <v>0</v>
      </c>
      <c r="M13" s="57">
        <f t="shared" si="7"/>
        <v>0.28833590445579332</v>
      </c>
      <c r="N13" s="49">
        <f t="shared" si="8"/>
        <v>0.54356428116123212</v>
      </c>
    </row>
    <row r="14" spans="1:14" x14ac:dyDescent="0.25">
      <c r="A14" s="12" t="s">
        <v>10</v>
      </c>
      <c r="B14" s="159">
        <v>29</v>
      </c>
      <c r="C14" s="168">
        <v>28.06</v>
      </c>
      <c r="D14" s="168">
        <v>31.71</v>
      </c>
      <c r="E14" s="168">
        <v>26.85</v>
      </c>
      <c r="F14" s="55">
        <f t="shared" si="0"/>
        <v>28.873333333333335</v>
      </c>
      <c r="G14" s="55">
        <f t="shared" si="1"/>
        <v>539.86</v>
      </c>
      <c r="H14" s="56">
        <f t="shared" si="2"/>
        <v>0</v>
      </c>
      <c r="I14" s="57">
        <f t="shared" si="3"/>
        <v>0.94651699823411006</v>
      </c>
      <c r="J14" s="56">
        <f t="shared" si="4"/>
        <v>0.97465017262298925</v>
      </c>
      <c r="K14" s="56">
        <f t="shared" si="5"/>
        <v>1.4500684238457924</v>
      </c>
      <c r="L14" s="56">
        <f t="shared" si="6"/>
        <v>0</v>
      </c>
      <c r="M14" s="57">
        <f t="shared" si="7"/>
        <v>0.32785918471483211</v>
      </c>
      <c r="N14" s="49">
        <f t="shared" si="8"/>
        <v>0.57532231012254331</v>
      </c>
    </row>
    <row r="15" spans="1:14" x14ac:dyDescent="0.25">
      <c r="A15" s="12" t="s">
        <v>11</v>
      </c>
      <c r="B15" s="7">
        <v>18.8</v>
      </c>
      <c r="C15" s="87">
        <v>14.1</v>
      </c>
      <c r="D15" s="87">
        <v>14.1</v>
      </c>
      <c r="E15" s="87">
        <v>17</v>
      </c>
      <c r="F15" s="55">
        <f t="shared" si="0"/>
        <v>15.066666666666668</v>
      </c>
      <c r="G15" s="55">
        <f t="shared" si="1"/>
        <v>539.86</v>
      </c>
      <c r="H15" s="56">
        <f t="shared" si="2"/>
        <v>0</v>
      </c>
      <c r="I15" s="57">
        <f t="shared" si="3"/>
        <v>0.97209152990281422</v>
      </c>
      <c r="J15" s="56">
        <f t="shared" si="4"/>
        <v>0.96700864656806207</v>
      </c>
      <c r="K15" s="56">
        <f t="shared" si="5"/>
        <v>1.4500684238457924</v>
      </c>
      <c r="L15" s="56">
        <f t="shared" si="6"/>
        <v>0</v>
      </c>
      <c r="M15" s="57">
        <f t="shared" si="7"/>
        <v>0.33312895400934633</v>
      </c>
      <c r="N15" s="49">
        <f t="shared" si="8"/>
        <v>0.5887139843667335</v>
      </c>
    </row>
    <row r="16" spans="1:14" x14ac:dyDescent="0.25">
      <c r="A16" s="12" t="s">
        <v>12</v>
      </c>
      <c r="B16" s="240">
        <v>38.200000000000003</v>
      </c>
      <c r="C16" s="260">
        <v>36.5</v>
      </c>
      <c r="D16" s="260">
        <v>34.6</v>
      </c>
      <c r="E16" s="260">
        <v>33.4</v>
      </c>
      <c r="F16" s="55">
        <f t="shared" si="0"/>
        <v>34.833333333333336</v>
      </c>
      <c r="G16" s="55">
        <f t="shared" si="1"/>
        <v>539.86</v>
      </c>
      <c r="H16" s="56">
        <f t="shared" si="2"/>
        <v>0</v>
      </c>
      <c r="I16" s="57">
        <f t="shared" si="3"/>
        <v>0.93547709900097564</v>
      </c>
      <c r="J16" s="56">
        <f t="shared" si="4"/>
        <v>0.95622707127870188</v>
      </c>
      <c r="K16" s="56">
        <f t="shared" si="5"/>
        <v>1.4500684238457924</v>
      </c>
      <c r="L16" s="56">
        <f t="shared" si="6"/>
        <v>0</v>
      </c>
      <c r="M16" s="57">
        <f t="shared" si="7"/>
        <v>0.34056417231495284</v>
      </c>
      <c r="N16" s="49">
        <f t="shared" si="8"/>
        <v>0.57852934298936198</v>
      </c>
    </row>
    <row r="17" spans="1:14" x14ac:dyDescent="0.25">
      <c r="A17" s="12" t="s">
        <v>13</v>
      </c>
      <c r="B17" s="240">
        <v>0</v>
      </c>
      <c r="C17" s="260">
        <v>0</v>
      </c>
      <c r="D17" s="260">
        <v>0</v>
      </c>
      <c r="E17" s="260">
        <v>0</v>
      </c>
      <c r="F17" s="55">
        <f t="shared" si="0"/>
        <v>0</v>
      </c>
      <c r="G17" s="55">
        <f t="shared" si="1"/>
        <v>539.86</v>
      </c>
      <c r="H17" s="56">
        <f t="shared" si="2"/>
        <v>0</v>
      </c>
      <c r="I17" s="57">
        <f t="shared" si="3"/>
        <v>1</v>
      </c>
      <c r="J17" s="56">
        <v>0</v>
      </c>
      <c r="K17" s="56">
        <f t="shared" si="5"/>
        <v>1.4500684238457924</v>
      </c>
      <c r="L17" s="56">
        <f t="shared" si="6"/>
        <v>0</v>
      </c>
      <c r="M17" s="57">
        <f t="shared" si="7"/>
        <v>1</v>
      </c>
      <c r="N17" s="49">
        <f t="shared" si="8"/>
        <v>1</v>
      </c>
    </row>
    <row r="18" spans="1:14" x14ac:dyDescent="0.25">
      <c r="A18" s="12" t="s">
        <v>14</v>
      </c>
      <c r="B18" s="233">
        <v>40.299999999999997</v>
      </c>
      <c r="C18" s="278">
        <v>791.6</v>
      </c>
      <c r="D18" s="278">
        <v>791.6</v>
      </c>
      <c r="E18" s="278">
        <v>36.380000000000003</v>
      </c>
      <c r="F18" s="55">
        <f t="shared" si="0"/>
        <v>539.86</v>
      </c>
      <c r="G18" s="55">
        <f t="shared" si="1"/>
        <v>539.86</v>
      </c>
      <c r="H18" s="56">
        <f t="shared" si="2"/>
        <v>0</v>
      </c>
      <c r="I18" s="57">
        <f t="shared" si="3"/>
        <v>0</v>
      </c>
      <c r="J18" s="56">
        <f>((E18/D18)*(D18/C18)*(C18/B18))^(1/3)</f>
        <v>0.96646444799604359</v>
      </c>
      <c r="K18" s="56">
        <f t="shared" si="5"/>
        <v>1.4500684238457924</v>
      </c>
      <c r="L18" s="56">
        <f t="shared" si="6"/>
        <v>0</v>
      </c>
      <c r="M18" s="57">
        <f t="shared" si="7"/>
        <v>0.33350424565977427</v>
      </c>
      <c r="N18" s="49">
        <f t="shared" si="8"/>
        <v>0.20010254739586456</v>
      </c>
    </row>
    <row r="19" spans="1:14" x14ac:dyDescent="0.25">
      <c r="A19" s="12" t="s">
        <v>15</v>
      </c>
      <c r="B19" s="159">
        <v>78</v>
      </c>
      <c r="C19" s="168">
        <v>77</v>
      </c>
      <c r="D19" s="168">
        <v>67</v>
      </c>
      <c r="E19" s="168">
        <v>33.299999999999997</v>
      </c>
      <c r="F19" s="55">
        <f t="shared" si="0"/>
        <v>59.1</v>
      </c>
      <c r="G19" s="55">
        <f t="shared" si="1"/>
        <v>539.86</v>
      </c>
      <c r="H19" s="56">
        <f t="shared" si="2"/>
        <v>0</v>
      </c>
      <c r="I19" s="57">
        <f t="shared" si="3"/>
        <v>0.89052717371170298</v>
      </c>
      <c r="J19" s="56">
        <f>((E19/D19)*(D19/C19)*(C19/B19))^(1/3)</f>
        <v>0.75297959996106845</v>
      </c>
      <c r="K19" s="56">
        <f t="shared" si="5"/>
        <v>1.4500684238457924</v>
      </c>
      <c r="L19" s="56">
        <f t="shared" si="6"/>
        <v>0</v>
      </c>
      <c r="M19" s="57">
        <f t="shared" si="7"/>
        <v>0.48072822800729842</v>
      </c>
      <c r="N19" s="49">
        <f t="shared" si="8"/>
        <v>0.64464780628906027</v>
      </c>
    </row>
    <row r="20" spans="1:14" x14ac:dyDescent="0.25">
      <c r="A20" s="3"/>
      <c r="B20" s="3"/>
      <c r="C20" s="275"/>
      <c r="D20" s="275"/>
      <c r="E20" s="275"/>
    </row>
    <row r="21" spans="1:14" x14ac:dyDescent="0.25">
      <c r="A21" s="3"/>
      <c r="B21" s="3"/>
      <c r="C21" s="3"/>
      <c r="D21" s="3"/>
      <c r="E21" s="3"/>
    </row>
  </sheetData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N19"/>
  <sheetViews>
    <sheetView zoomScale="80" zoomScaleNormal="80" workbookViewId="0">
      <selection activeCell="C28" sqref="C28"/>
    </sheetView>
  </sheetViews>
  <sheetFormatPr defaultRowHeight="15" x14ac:dyDescent="0.25"/>
  <cols>
    <col min="1" max="1" width="21.28515625" customWidth="1"/>
    <col min="2" max="2" width="12.85546875" customWidth="1"/>
    <col min="3" max="5" width="10.140625" bestFit="1" customWidth="1"/>
    <col min="6" max="6" width="11.85546875" customWidth="1"/>
  </cols>
  <sheetData>
    <row r="1" spans="1:14" ht="62.25" customHeight="1" x14ac:dyDescent="0.25">
      <c r="A1" s="292" t="s">
        <v>18</v>
      </c>
      <c r="B1" s="293"/>
      <c r="C1" s="293"/>
      <c r="D1" s="293"/>
      <c r="E1" s="293"/>
      <c r="F1" s="303" t="s">
        <v>28</v>
      </c>
      <c r="G1" s="303"/>
      <c r="H1" s="303"/>
      <c r="I1" s="52" t="s">
        <v>29</v>
      </c>
      <c r="J1" s="300" t="s">
        <v>30</v>
      </c>
      <c r="K1" s="301"/>
      <c r="L1" s="302"/>
      <c r="M1" s="52" t="s">
        <v>31</v>
      </c>
      <c r="N1" s="50" t="s">
        <v>32</v>
      </c>
    </row>
    <row r="2" spans="1:14" ht="63.75" customHeight="1" x14ac:dyDescent="0.25">
      <c r="A2" s="4" t="s">
        <v>0</v>
      </c>
      <c r="B2" s="32">
        <v>2017</v>
      </c>
      <c r="C2" s="32">
        <v>2018</v>
      </c>
      <c r="D2" s="32">
        <v>2019</v>
      </c>
      <c r="E2" s="84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7">
        <v>65.5</v>
      </c>
      <c r="C3" s="17">
        <v>68.8</v>
      </c>
      <c r="D3" s="17">
        <v>63.73</v>
      </c>
      <c r="E3" s="85">
        <v>73.260000000000005</v>
      </c>
      <c r="F3" s="55">
        <f>SUM(C3:E3)/3</f>
        <v>68.596666666666678</v>
      </c>
      <c r="G3" s="55">
        <f>MAX($F$3:$F$19)</f>
        <v>93.030000000000015</v>
      </c>
      <c r="H3" s="55">
        <f>MIN($F$3:$F$19)</f>
        <v>10.56</v>
      </c>
      <c r="I3" s="57">
        <f>(G3-F3)/(G3-H3)</f>
        <v>0.29626935047087832</v>
      </c>
      <c r="J3" s="56">
        <f>((E3/D3)*(D3/C3)*(C3/B3))^(1/3)</f>
        <v>1.0380267324697423</v>
      </c>
      <c r="K3" s="56">
        <f>MAX($J$3:$J$19)</f>
        <v>1.1162853284451171</v>
      </c>
      <c r="L3" s="56">
        <f>MIN($J$3:$J$19)</f>
        <v>0.49138304065583327</v>
      </c>
      <c r="M3" s="57">
        <f>(K3-J3)/(K3-L3)</f>
        <v>0.12523333248183507</v>
      </c>
      <c r="N3" s="49">
        <f t="shared" ref="N3:N19" si="0">0.6*M3+0.4*I3</f>
        <v>0.19364773967745236</v>
      </c>
    </row>
    <row r="4" spans="1:14" x14ac:dyDescent="0.25">
      <c r="A4" s="12" t="s">
        <v>1</v>
      </c>
      <c r="B4" s="17">
        <v>21</v>
      </c>
      <c r="C4" s="17">
        <v>18.899999999999999</v>
      </c>
      <c r="D4" s="17">
        <v>15</v>
      </c>
      <c r="E4" s="85">
        <v>18.149999999999999</v>
      </c>
      <c r="F4" s="55">
        <f t="shared" ref="F4:F19" si="1">SUM(C4:E4)/3</f>
        <v>17.349999999999998</v>
      </c>
      <c r="G4" s="55">
        <f t="shared" ref="G4:G19" si="2">MAX($F$3:$F$19)</f>
        <v>93.030000000000015</v>
      </c>
      <c r="H4" s="55">
        <f t="shared" ref="H4:H19" si="3">MIN($F$3:$F$19)</f>
        <v>10.56</v>
      </c>
      <c r="I4" s="57">
        <f>(G4-F4)/(G4-H4)</f>
        <v>0.91766703043530995</v>
      </c>
      <c r="J4" s="56">
        <f t="shared" ref="J4:J19" si="4">((E4/D4)*(D4/C4)*(C4/B4))^(1/3)</f>
        <v>0.95254560645248298</v>
      </c>
      <c r="K4" s="56">
        <f t="shared" ref="K4:K19" si="5">MAX($J$3:$J$19)</f>
        <v>1.1162853284451171</v>
      </c>
      <c r="L4" s="56">
        <f t="shared" ref="L4:L19" si="6">MIN($J$3:$J$19)</f>
        <v>0.49138304065583327</v>
      </c>
      <c r="M4" s="57">
        <f t="shared" ref="M4:M19" si="7">(K4-J4)/(K4-L4)</f>
        <v>0.26202451998038917</v>
      </c>
      <c r="N4" s="49">
        <f t="shared" si="0"/>
        <v>0.52428152416235752</v>
      </c>
    </row>
    <row r="5" spans="1:14" x14ac:dyDescent="0.25">
      <c r="A5" s="12" t="s">
        <v>2</v>
      </c>
      <c r="B5" s="17">
        <v>85.8</v>
      </c>
      <c r="C5" s="85">
        <v>19.440000000000001</v>
      </c>
      <c r="D5" s="85">
        <v>10.42</v>
      </c>
      <c r="E5" s="85">
        <v>10.18</v>
      </c>
      <c r="F5" s="55">
        <f t="shared" si="1"/>
        <v>13.346666666666666</v>
      </c>
      <c r="G5" s="55">
        <f t="shared" si="2"/>
        <v>93.030000000000015</v>
      </c>
      <c r="H5" s="55">
        <f t="shared" si="3"/>
        <v>10.56</v>
      </c>
      <c r="I5" s="57">
        <f t="shared" ref="I5:I19" si="8">(G5-F5)/(G5-H5)</f>
        <v>0.96620993492583163</v>
      </c>
      <c r="J5" s="56">
        <f t="shared" si="4"/>
        <v>0.49138304065583327</v>
      </c>
      <c r="K5" s="56">
        <f t="shared" si="5"/>
        <v>1.1162853284451171</v>
      </c>
      <c r="L5" s="56">
        <f t="shared" si="6"/>
        <v>0.49138304065583327</v>
      </c>
      <c r="M5" s="57">
        <f t="shared" si="7"/>
        <v>1</v>
      </c>
      <c r="N5" s="49">
        <f t="shared" si="0"/>
        <v>0.98648397397033261</v>
      </c>
    </row>
    <row r="6" spans="1:14" x14ac:dyDescent="0.25">
      <c r="A6" s="12" t="s">
        <v>3</v>
      </c>
      <c r="B6" s="17">
        <v>84</v>
      </c>
      <c r="C6" s="17">
        <v>84.3</v>
      </c>
      <c r="D6" s="17">
        <v>81.400000000000006</v>
      </c>
      <c r="E6" s="85">
        <v>80.5</v>
      </c>
      <c r="F6" s="55">
        <f t="shared" si="1"/>
        <v>82.066666666666663</v>
      </c>
      <c r="G6" s="55">
        <f t="shared" si="2"/>
        <v>93.030000000000015</v>
      </c>
      <c r="H6" s="55">
        <f t="shared" si="3"/>
        <v>10.56</v>
      </c>
      <c r="I6" s="57">
        <f t="shared" si="8"/>
        <v>0.13293722969968899</v>
      </c>
      <c r="J6" s="56">
        <f t="shared" si="4"/>
        <v>0.98591361661678611</v>
      </c>
      <c r="K6" s="56">
        <f t="shared" si="5"/>
        <v>1.1162853284451171</v>
      </c>
      <c r="L6" s="56">
        <f t="shared" si="6"/>
        <v>0.49138304065583327</v>
      </c>
      <c r="M6" s="57">
        <f t="shared" si="7"/>
        <v>0.20862735562954463</v>
      </c>
      <c r="N6" s="49">
        <f t="shared" si="0"/>
        <v>0.17835130525760237</v>
      </c>
    </row>
    <row r="7" spans="1:14" x14ac:dyDescent="0.25">
      <c r="A7" s="12" t="s">
        <v>17</v>
      </c>
      <c r="B7" s="17">
        <v>37.9</v>
      </c>
      <c r="C7" s="17">
        <v>70.5</v>
      </c>
      <c r="D7" s="17">
        <v>61.6</v>
      </c>
      <c r="E7" s="85">
        <v>51.5</v>
      </c>
      <c r="F7" s="55">
        <f t="shared" si="1"/>
        <v>61.199999999999996</v>
      </c>
      <c r="G7" s="55">
        <f t="shared" si="2"/>
        <v>93.030000000000015</v>
      </c>
      <c r="H7" s="55">
        <f t="shared" si="3"/>
        <v>10.56</v>
      </c>
      <c r="I7" s="57">
        <f t="shared" si="8"/>
        <v>0.38595853037468186</v>
      </c>
      <c r="J7" s="56">
        <f t="shared" si="4"/>
        <v>1.1076163034888811</v>
      </c>
      <c r="K7" s="56">
        <f t="shared" si="5"/>
        <v>1.1162853284451171</v>
      </c>
      <c r="L7" s="56">
        <f t="shared" si="6"/>
        <v>0.49138304065583327</v>
      </c>
      <c r="M7" s="57">
        <f t="shared" si="7"/>
        <v>1.3872608767211279E-2</v>
      </c>
      <c r="N7" s="49">
        <f t="shared" si="0"/>
        <v>0.16270697741019952</v>
      </c>
    </row>
    <row r="8" spans="1:14" x14ac:dyDescent="0.25">
      <c r="A8" s="12" t="s">
        <v>4</v>
      </c>
      <c r="B8" s="8">
        <v>84</v>
      </c>
      <c r="C8" s="8">
        <v>84.9</v>
      </c>
      <c r="D8" s="8">
        <v>84</v>
      </c>
      <c r="E8" s="80">
        <v>82</v>
      </c>
      <c r="F8" s="55">
        <f t="shared" si="1"/>
        <v>83.63333333333334</v>
      </c>
      <c r="G8" s="55">
        <f t="shared" si="2"/>
        <v>93.030000000000015</v>
      </c>
      <c r="H8" s="55">
        <f t="shared" si="3"/>
        <v>10.56</v>
      </c>
      <c r="I8" s="57">
        <f t="shared" si="8"/>
        <v>0.1139404227800009</v>
      </c>
      <c r="J8" s="56">
        <f t="shared" si="4"/>
        <v>0.99199965726826933</v>
      </c>
      <c r="K8" s="56">
        <f t="shared" si="5"/>
        <v>1.1162853284451171</v>
      </c>
      <c r="L8" s="56">
        <f t="shared" si="6"/>
        <v>0.49138304065583327</v>
      </c>
      <c r="M8" s="57">
        <f t="shared" si="7"/>
        <v>0.19888816796708017</v>
      </c>
      <c r="N8" s="49">
        <f t="shared" si="0"/>
        <v>0.16490906989224846</v>
      </c>
    </row>
    <row r="9" spans="1:14" x14ac:dyDescent="0.25">
      <c r="A9" s="12" t="s">
        <v>5</v>
      </c>
      <c r="B9" s="17">
        <v>55.6</v>
      </c>
      <c r="C9" s="17">
        <v>48</v>
      </c>
      <c r="D9" s="17">
        <v>48</v>
      </c>
      <c r="E9" s="85">
        <v>40</v>
      </c>
      <c r="F9" s="55">
        <f t="shared" si="1"/>
        <v>45.333333333333336</v>
      </c>
      <c r="G9" s="55">
        <f t="shared" si="2"/>
        <v>93.030000000000015</v>
      </c>
      <c r="H9" s="55">
        <f t="shared" si="3"/>
        <v>10.56</v>
      </c>
      <c r="I9" s="57">
        <f t="shared" si="8"/>
        <v>0.57835172385918121</v>
      </c>
      <c r="J9" s="56">
        <f t="shared" si="4"/>
        <v>0.89604206845008905</v>
      </c>
      <c r="K9" s="56">
        <f t="shared" si="5"/>
        <v>1.1162853284451171</v>
      </c>
      <c r="L9" s="56">
        <f t="shared" si="6"/>
        <v>0.49138304065583327</v>
      </c>
      <c r="M9" s="57">
        <f t="shared" si="7"/>
        <v>0.35244431697343021</v>
      </c>
      <c r="N9" s="49">
        <f t="shared" si="0"/>
        <v>0.4428072797277306</v>
      </c>
    </row>
    <row r="10" spans="1:14" x14ac:dyDescent="0.25">
      <c r="A10" s="12" t="s">
        <v>6</v>
      </c>
      <c r="B10" s="17">
        <v>29.9</v>
      </c>
      <c r="C10" s="17">
        <v>21.8</v>
      </c>
      <c r="D10" s="17">
        <v>15.7</v>
      </c>
      <c r="E10" s="85">
        <v>12.7</v>
      </c>
      <c r="F10" s="55">
        <f t="shared" si="1"/>
        <v>16.733333333333334</v>
      </c>
      <c r="G10" s="55">
        <f t="shared" si="2"/>
        <v>93.030000000000015</v>
      </c>
      <c r="H10" s="55">
        <f t="shared" si="3"/>
        <v>10.56</v>
      </c>
      <c r="I10" s="57">
        <f t="shared" si="8"/>
        <v>0.92514449698880408</v>
      </c>
      <c r="J10" s="56">
        <f t="shared" si="4"/>
        <v>0.75169935490738471</v>
      </c>
      <c r="K10" s="56">
        <f t="shared" si="5"/>
        <v>1.1162853284451171</v>
      </c>
      <c r="L10" s="56">
        <f t="shared" si="6"/>
        <v>0.49138304065583327</v>
      </c>
      <c r="M10" s="57">
        <f t="shared" si="7"/>
        <v>0.58342877064433196</v>
      </c>
      <c r="N10" s="49">
        <f t="shared" si="0"/>
        <v>0.72011506118212076</v>
      </c>
    </row>
    <row r="11" spans="1:14" x14ac:dyDescent="0.25">
      <c r="A11" s="12" t="s">
        <v>7</v>
      </c>
      <c r="B11" s="17">
        <v>87</v>
      </c>
      <c r="C11" s="17">
        <v>87</v>
      </c>
      <c r="D11" s="17">
        <v>83.6</v>
      </c>
      <c r="E11" s="85">
        <v>83.5</v>
      </c>
      <c r="F11" s="55">
        <f t="shared" si="1"/>
        <v>84.7</v>
      </c>
      <c r="G11" s="55">
        <f t="shared" si="2"/>
        <v>93.030000000000015</v>
      </c>
      <c r="H11" s="55">
        <f t="shared" si="3"/>
        <v>10.56</v>
      </c>
      <c r="I11" s="57">
        <f t="shared" si="8"/>
        <v>0.10100642657936233</v>
      </c>
      <c r="J11" s="56">
        <f t="shared" si="4"/>
        <v>0.9864060810426436</v>
      </c>
      <c r="K11" s="56">
        <f t="shared" si="5"/>
        <v>1.1162853284451171</v>
      </c>
      <c r="L11" s="56">
        <f t="shared" si="6"/>
        <v>0.49138304065583327</v>
      </c>
      <c r="M11" s="57">
        <f t="shared" si="7"/>
        <v>0.20783928934225407</v>
      </c>
      <c r="N11" s="49">
        <f t="shared" si="0"/>
        <v>0.16510614423709735</v>
      </c>
    </row>
    <row r="12" spans="1:14" x14ac:dyDescent="0.25">
      <c r="A12" s="12" t="s">
        <v>8</v>
      </c>
      <c r="B12" s="17">
        <v>66.5</v>
      </c>
      <c r="C12" s="17">
        <v>66.3</v>
      </c>
      <c r="D12" s="17">
        <v>64.8</v>
      </c>
      <c r="E12" s="85">
        <v>56.2</v>
      </c>
      <c r="F12" s="55">
        <f t="shared" si="1"/>
        <v>62.433333333333337</v>
      </c>
      <c r="G12" s="55">
        <f t="shared" si="2"/>
        <v>93.030000000000015</v>
      </c>
      <c r="H12" s="55">
        <f t="shared" si="3"/>
        <v>10.56</v>
      </c>
      <c r="I12" s="57">
        <f t="shared" si="8"/>
        <v>0.37100359726769339</v>
      </c>
      <c r="J12" s="56">
        <f t="shared" si="4"/>
        <v>0.94544925382044676</v>
      </c>
      <c r="K12" s="56">
        <f t="shared" si="5"/>
        <v>1.1162853284451171</v>
      </c>
      <c r="L12" s="56">
        <f t="shared" si="6"/>
        <v>0.49138304065583327</v>
      </c>
      <c r="M12" s="57">
        <f t="shared" si="7"/>
        <v>0.27338045957398704</v>
      </c>
      <c r="N12" s="49">
        <f t="shared" si="0"/>
        <v>0.31242971465146957</v>
      </c>
    </row>
    <row r="13" spans="1:14" x14ac:dyDescent="0.25">
      <c r="A13" s="12" t="s">
        <v>9</v>
      </c>
      <c r="B13" s="7">
        <v>43</v>
      </c>
      <c r="C13" s="8">
        <v>16.48</v>
      </c>
      <c r="D13" s="8">
        <v>8.9</v>
      </c>
      <c r="E13" s="80">
        <v>6.3</v>
      </c>
      <c r="F13" s="55">
        <f t="shared" si="1"/>
        <v>10.56</v>
      </c>
      <c r="G13" s="55">
        <f t="shared" si="2"/>
        <v>93.030000000000015</v>
      </c>
      <c r="H13" s="55">
        <f t="shared" si="3"/>
        <v>10.56</v>
      </c>
      <c r="I13" s="57">
        <f t="shared" si="8"/>
        <v>1</v>
      </c>
      <c r="J13" s="56">
        <f t="shared" si="4"/>
        <v>0.52717810497501982</v>
      </c>
      <c r="K13" s="56">
        <f t="shared" si="5"/>
        <v>1.1162853284451171</v>
      </c>
      <c r="L13" s="56">
        <f t="shared" si="6"/>
        <v>0.49138304065583327</v>
      </c>
      <c r="M13" s="57">
        <f t="shared" si="7"/>
        <v>0.94271894179517457</v>
      </c>
      <c r="N13" s="49">
        <f t="shared" si="0"/>
        <v>0.96563136507710479</v>
      </c>
    </row>
    <row r="14" spans="1:14" x14ac:dyDescent="0.25">
      <c r="A14" s="12" t="s">
        <v>10</v>
      </c>
      <c r="B14" s="17">
        <v>31.7</v>
      </c>
      <c r="C14" s="17">
        <v>31.7</v>
      </c>
      <c r="D14" s="17">
        <v>21.7</v>
      </c>
      <c r="E14" s="85">
        <v>17.5</v>
      </c>
      <c r="F14" s="55">
        <f t="shared" si="1"/>
        <v>23.633333333333336</v>
      </c>
      <c r="G14" s="55">
        <f t="shared" si="2"/>
        <v>93.030000000000015</v>
      </c>
      <c r="H14" s="55">
        <f t="shared" si="3"/>
        <v>10.56</v>
      </c>
      <c r="I14" s="57">
        <f t="shared" si="8"/>
        <v>0.8414777090659229</v>
      </c>
      <c r="J14" s="56">
        <f t="shared" si="4"/>
        <v>0.82033818748529352</v>
      </c>
      <c r="K14" s="56">
        <f t="shared" si="5"/>
        <v>1.1162853284451171</v>
      </c>
      <c r="L14" s="56">
        <f t="shared" si="6"/>
        <v>0.49138304065583327</v>
      </c>
      <c r="M14" s="57">
        <f t="shared" si="7"/>
        <v>0.47358946629367521</v>
      </c>
      <c r="N14" s="49">
        <f t="shared" si="0"/>
        <v>0.62074476340257423</v>
      </c>
    </row>
    <row r="15" spans="1:14" x14ac:dyDescent="0.25">
      <c r="A15" s="12" t="s">
        <v>11</v>
      </c>
      <c r="B15" s="17">
        <v>50</v>
      </c>
      <c r="C15" s="17">
        <v>54</v>
      </c>
      <c r="D15" s="17">
        <v>52</v>
      </c>
      <c r="E15" s="85">
        <v>52</v>
      </c>
      <c r="F15" s="55">
        <f t="shared" si="1"/>
        <v>52.666666666666664</v>
      </c>
      <c r="G15" s="55">
        <f t="shared" si="2"/>
        <v>93.030000000000015</v>
      </c>
      <c r="H15" s="55">
        <f t="shared" si="3"/>
        <v>10.56</v>
      </c>
      <c r="I15" s="57">
        <f t="shared" si="8"/>
        <v>0.48943049997979077</v>
      </c>
      <c r="J15" s="56">
        <f t="shared" si="4"/>
        <v>1.0131594038201772</v>
      </c>
      <c r="K15" s="56">
        <f t="shared" si="5"/>
        <v>1.1162853284451171</v>
      </c>
      <c r="L15" s="56">
        <f t="shared" si="6"/>
        <v>0.49138304065583327</v>
      </c>
      <c r="M15" s="57">
        <f t="shared" si="7"/>
        <v>0.1650272796884267</v>
      </c>
      <c r="N15" s="49">
        <f t="shared" si="0"/>
        <v>0.29478856780497231</v>
      </c>
    </row>
    <row r="16" spans="1:14" x14ac:dyDescent="0.25">
      <c r="A16" s="12" t="s">
        <v>12</v>
      </c>
      <c r="B16" s="17">
        <v>67.3</v>
      </c>
      <c r="C16" s="17">
        <v>67.3</v>
      </c>
      <c r="D16" s="39">
        <v>82.4</v>
      </c>
      <c r="E16" s="86">
        <v>72.099999999999994</v>
      </c>
      <c r="F16" s="55">
        <f t="shared" si="1"/>
        <v>73.933333333333323</v>
      </c>
      <c r="G16" s="55">
        <f t="shared" si="2"/>
        <v>93.030000000000015</v>
      </c>
      <c r="H16" s="55">
        <f t="shared" si="3"/>
        <v>10.56</v>
      </c>
      <c r="I16" s="57">
        <f t="shared" si="8"/>
        <v>0.23155895072955851</v>
      </c>
      <c r="J16" s="56">
        <f t="shared" si="4"/>
        <v>1.0232303191587704</v>
      </c>
      <c r="K16" s="56">
        <f t="shared" si="5"/>
        <v>1.1162853284451171</v>
      </c>
      <c r="L16" s="56">
        <f t="shared" si="6"/>
        <v>0.49138304065583327</v>
      </c>
      <c r="M16" s="57">
        <f t="shared" si="7"/>
        <v>0.14891129558118166</v>
      </c>
      <c r="N16" s="49">
        <f t="shared" si="0"/>
        <v>0.1819703576405324</v>
      </c>
    </row>
    <row r="17" spans="1:14" x14ac:dyDescent="0.25">
      <c r="A17" s="12" t="s">
        <v>13</v>
      </c>
      <c r="B17" s="7">
        <v>70</v>
      </c>
      <c r="C17" s="7">
        <v>60</v>
      </c>
      <c r="D17" s="7">
        <v>59</v>
      </c>
      <c r="E17" s="87">
        <v>58</v>
      </c>
      <c r="F17" s="55">
        <f t="shared" si="1"/>
        <v>59</v>
      </c>
      <c r="G17" s="55">
        <f t="shared" si="2"/>
        <v>93.030000000000015</v>
      </c>
      <c r="H17" s="55">
        <f t="shared" si="3"/>
        <v>10.56</v>
      </c>
      <c r="I17" s="57">
        <f t="shared" si="8"/>
        <v>0.41263489753849897</v>
      </c>
      <c r="J17" s="56">
        <f t="shared" si="4"/>
        <v>0.93924015423237206</v>
      </c>
      <c r="K17" s="56">
        <f t="shared" si="5"/>
        <v>1.1162853284451171</v>
      </c>
      <c r="L17" s="56">
        <f t="shared" si="6"/>
        <v>0.49138304065583327</v>
      </c>
      <c r="M17" s="57">
        <f t="shared" si="7"/>
        <v>0.28331657232217466</v>
      </c>
      <c r="N17" s="49">
        <f t="shared" si="0"/>
        <v>0.33504390240870441</v>
      </c>
    </row>
    <row r="18" spans="1:14" x14ac:dyDescent="0.25">
      <c r="A18" s="12" t="s">
        <v>14</v>
      </c>
      <c r="B18" s="17">
        <v>96.09</v>
      </c>
      <c r="C18" s="17">
        <v>96.09</v>
      </c>
      <c r="D18" s="17">
        <v>90</v>
      </c>
      <c r="E18" s="85">
        <v>93</v>
      </c>
      <c r="F18" s="55">
        <f t="shared" si="1"/>
        <v>93.030000000000015</v>
      </c>
      <c r="G18" s="55">
        <f t="shared" si="2"/>
        <v>93.030000000000015</v>
      </c>
      <c r="H18" s="55">
        <f t="shared" si="3"/>
        <v>10.56</v>
      </c>
      <c r="I18" s="57">
        <f t="shared" si="8"/>
        <v>0</v>
      </c>
      <c r="J18" s="56">
        <f t="shared" si="4"/>
        <v>0.98916388525371524</v>
      </c>
      <c r="K18" s="56">
        <f t="shared" si="5"/>
        <v>1.1162853284451171</v>
      </c>
      <c r="L18" s="56">
        <f t="shared" si="6"/>
        <v>0.49138304065583327</v>
      </c>
      <c r="M18" s="57">
        <f t="shared" si="7"/>
        <v>0.20342611265053812</v>
      </c>
      <c r="N18" s="49">
        <f t="shared" si="0"/>
        <v>0.12205566759032287</v>
      </c>
    </row>
    <row r="19" spans="1:14" ht="16.5" customHeight="1" x14ac:dyDescent="0.25">
      <c r="A19" s="12" t="s">
        <v>15</v>
      </c>
      <c r="B19" s="17">
        <v>42.2</v>
      </c>
      <c r="C19" s="17">
        <v>64.5</v>
      </c>
      <c r="D19" s="17">
        <v>60</v>
      </c>
      <c r="E19" s="85">
        <v>58.7</v>
      </c>
      <c r="F19" s="55">
        <f t="shared" si="1"/>
        <v>61.066666666666663</v>
      </c>
      <c r="G19" s="55">
        <f t="shared" si="2"/>
        <v>93.030000000000015</v>
      </c>
      <c r="H19" s="55">
        <f t="shared" si="3"/>
        <v>10.56</v>
      </c>
      <c r="I19" s="57">
        <f t="shared" si="8"/>
        <v>0.3875752798997617</v>
      </c>
      <c r="J19" s="56">
        <f t="shared" si="4"/>
        <v>1.1162853284451171</v>
      </c>
      <c r="K19" s="56">
        <f t="shared" si="5"/>
        <v>1.1162853284451171</v>
      </c>
      <c r="L19" s="56">
        <f t="shared" si="6"/>
        <v>0.49138304065583327</v>
      </c>
      <c r="M19" s="57">
        <f t="shared" si="7"/>
        <v>0</v>
      </c>
      <c r="N19" s="49">
        <f t="shared" si="0"/>
        <v>0.15503011195990468</v>
      </c>
    </row>
  </sheetData>
  <autoFilter ref="A2:E18" xr:uid="{00000000-0009-0000-0000-000005000000}">
    <sortState xmlns:xlrd2="http://schemas.microsoft.com/office/spreadsheetml/2017/richdata2" ref="A3:J20">
      <sortCondition ref="E3:E19"/>
    </sortState>
  </autoFilter>
  <sortState xmlns:xlrd2="http://schemas.microsoft.com/office/spreadsheetml/2017/richdata2" ref="A4:I19">
    <sortCondition ref="A3"/>
  </sortState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9"/>
  <sheetViews>
    <sheetView zoomScale="80" zoomScaleNormal="80" workbookViewId="0">
      <selection activeCell="B32" sqref="B32"/>
    </sheetView>
  </sheetViews>
  <sheetFormatPr defaultRowHeight="15" x14ac:dyDescent="0.25"/>
  <cols>
    <col min="1" max="1" width="28.140625" customWidth="1"/>
    <col min="2" max="2" width="10.85546875" customWidth="1"/>
    <col min="3" max="5" width="10.140625" bestFit="1" customWidth="1"/>
    <col min="6" max="6" width="11.140625" customWidth="1"/>
  </cols>
  <sheetData>
    <row r="1" spans="1:14" ht="74.25" customHeight="1" x14ac:dyDescent="0.25">
      <c r="A1" s="304" t="s">
        <v>44</v>
      </c>
      <c r="B1" s="305"/>
      <c r="C1" s="305"/>
      <c r="D1" s="305"/>
      <c r="E1" s="305"/>
      <c r="F1" s="303" t="s">
        <v>28</v>
      </c>
      <c r="G1" s="303"/>
      <c r="H1" s="303"/>
      <c r="I1" s="109" t="s">
        <v>29</v>
      </c>
      <c r="J1" s="300" t="s">
        <v>30</v>
      </c>
      <c r="K1" s="301"/>
      <c r="L1" s="302"/>
      <c r="M1" s="109" t="s">
        <v>31</v>
      </c>
      <c r="N1" s="50" t="s">
        <v>32</v>
      </c>
    </row>
    <row r="2" spans="1:14" ht="48.75" customHeight="1" x14ac:dyDescent="0.25">
      <c r="A2" s="4" t="s">
        <v>0</v>
      </c>
      <c r="B2" s="74">
        <v>2017</v>
      </c>
      <c r="C2" s="74">
        <v>2018</v>
      </c>
      <c r="D2" s="74">
        <v>2019</v>
      </c>
      <c r="E2" s="74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7">
        <v>0</v>
      </c>
      <c r="C3" s="17">
        <v>0</v>
      </c>
      <c r="D3" s="17">
        <v>0</v>
      </c>
      <c r="E3" s="17">
        <v>0</v>
      </c>
      <c r="F3" s="55">
        <f>SUM(C3:E3)/3</f>
        <v>0</v>
      </c>
      <c r="G3" s="55">
        <f>MAX($F$3:$F$19)</f>
        <v>100</v>
      </c>
      <c r="H3" s="55">
        <f>MIN($F$3:$F$19)</f>
        <v>0</v>
      </c>
      <c r="I3" s="57">
        <f>(G3-F3)/(G3-H3)</f>
        <v>1</v>
      </c>
      <c r="J3" s="56">
        <v>0</v>
      </c>
      <c r="K3" s="56">
        <f t="shared" ref="K3:K19" si="0">MAX($J$3:$J$19)</f>
        <v>3.5726319754161131</v>
      </c>
      <c r="L3" s="56">
        <f t="shared" ref="L3:L19" si="1">MIN($J$3:$J$19)</f>
        <v>0</v>
      </c>
      <c r="M3" s="57">
        <f t="shared" ref="M3:M19" si="2">(K3-J3)/(K3-L3)</f>
        <v>1</v>
      </c>
      <c r="N3" s="49">
        <f t="shared" ref="N3:N19" si="3">0.6*M3+0.4*I3</f>
        <v>1</v>
      </c>
    </row>
    <row r="4" spans="1:14" x14ac:dyDescent="0.25">
      <c r="A4" s="12" t="s">
        <v>1</v>
      </c>
      <c r="B4" s="17">
        <v>10.9</v>
      </c>
      <c r="C4" s="17">
        <v>10.9</v>
      </c>
      <c r="D4" s="17">
        <v>10.9</v>
      </c>
      <c r="E4" s="17">
        <v>25</v>
      </c>
      <c r="F4" s="55">
        <f t="shared" ref="F4:F19" si="4">SUM(C4:E4)/3</f>
        <v>15.6</v>
      </c>
      <c r="G4" s="55">
        <f t="shared" ref="G4:G19" si="5">MAX($F$3:$F$19)</f>
        <v>100</v>
      </c>
      <c r="H4" s="55">
        <f t="shared" ref="H4:H19" si="6">MIN($F$3:$F$19)</f>
        <v>0</v>
      </c>
      <c r="I4" s="57">
        <f t="shared" ref="I4:I19" si="7">(G4-F4)/(G4-H4)</f>
        <v>0.84400000000000008</v>
      </c>
      <c r="J4" s="56">
        <f>((E4/D4)*(D4/C4)*(C4/B4))^(1/3)</f>
        <v>1.3187764108295617</v>
      </c>
      <c r="K4" s="56">
        <f t="shared" si="0"/>
        <v>3.5726319754161131</v>
      </c>
      <c r="L4" s="56">
        <f t="shared" si="1"/>
        <v>0</v>
      </c>
      <c r="M4" s="57">
        <f t="shared" si="2"/>
        <v>0.63086698548737008</v>
      </c>
      <c r="N4" s="49">
        <f t="shared" si="3"/>
        <v>0.7161201912924221</v>
      </c>
    </row>
    <row r="5" spans="1:14" x14ac:dyDescent="0.25">
      <c r="A5" s="12" t="s">
        <v>2</v>
      </c>
      <c r="B5" s="17">
        <v>40</v>
      </c>
      <c r="C5" s="17">
        <v>40</v>
      </c>
      <c r="D5" s="17">
        <v>40</v>
      </c>
      <c r="E5" s="17">
        <v>24.08</v>
      </c>
      <c r="F5" s="55">
        <f t="shared" si="4"/>
        <v>34.693333333333335</v>
      </c>
      <c r="G5" s="55">
        <f t="shared" si="5"/>
        <v>100</v>
      </c>
      <c r="H5" s="55">
        <f t="shared" si="6"/>
        <v>0</v>
      </c>
      <c r="I5" s="57">
        <f t="shared" si="7"/>
        <v>0.65306666666666668</v>
      </c>
      <c r="J5" s="56">
        <f t="shared" ref="J5:J18" si="8">((E5/D5)*(D5/C5)*(C5/B5))^(1/3)</f>
        <v>0.84436877335675686</v>
      </c>
      <c r="K5" s="56">
        <f t="shared" si="0"/>
        <v>3.5726319754161131</v>
      </c>
      <c r="L5" s="56">
        <f t="shared" si="1"/>
        <v>0</v>
      </c>
      <c r="M5" s="57">
        <f t="shared" si="2"/>
        <v>0.76365638017937421</v>
      </c>
      <c r="N5" s="49">
        <f t="shared" si="3"/>
        <v>0.71942049477429115</v>
      </c>
    </row>
    <row r="6" spans="1:14" x14ac:dyDescent="0.25">
      <c r="A6" s="12" t="s">
        <v>3</v>
      </c>
      <c r="B6" s="17">
        <v>0</v>
      </c>
      <c r="C6" s="17">
        <v>0</v>
      </c>
      <c r="D6" s="17">
        <v>0</v>
      </c>
      <c r="E6" s="17">
        <v>45.6</v>
      </c>
      <c r="F6" s="55">
        <f t="shared" si="4"/>
        <v>15.200000000000001</v>
      </c>
      <c r="G6" s="55">
        <f t="shared" si="5"/>
        <v>100</v>
      </c>
      <c r="H6" s="55">
        <f t="shared" si="6"/>
        <v>0</v>
      </c>
      <c r="I6" s="57">
        <f t="shared" si="7"/>
        <v>0.84799999999999998</v>
      </c>
      <c r="J6" s="56">
        <f>(E6)^(1/3)</f>
        <v>3.5726319754161131</v>
      </c>
      <c r="K6" s="56">
        <f t="shared" si="0"/>
        <v>3.5726319754161131</v>
      </c>
      <c r="L6" s="56">
        <f t="shared" si="1"/>
        <v>0</v>
      </c>
      <c r="M6" s="57">
        <f t="shared" si="2"/>
        <v>0</v>
      </c>
      <c r="N6" s="49">
        <f t="shared" si="3"/>
        <v>0.3392</v>
      </c>
    </row>
    <row r="7" spans="1:14" x14ac:dyDescent="0.25">
      <c r="A7" s="12" t="s">
        <v>17</v>
      </c>
      <c r="B7" s="17">
        <v>0</v>
      </c>
      <c r="C7" s="17">
        <v>0</v>
      </c>
      <c r="D7" s="17">
        <v>0</v>
      </c>
      <c r="E7" s="17">
        <v>0</v>
      </c>
      <c r="F7" s="55">
        <f t="shared" si="4"/>
        <v>0</v>
      </c>
      <c r="G7" s="55">
        <f t="shared" si="5"/>
        <v>100</v>
      </c>
      <c r="H7" s="55">
        <f t="shared" si="6"/>
        <v>0</v>
      </c>
      <c r="I7" s="57">
        <f t="shared" si="7"/>
        <v>1</v>
      </c>
      <c r="J7" s="56">
        <v>0</v>
      </c>
      <c r="K7" s="56">
        <f t="shared" si="0"/>
        <v>3.5726319754161131</v>
      </c>
      <c r="L7" s="56">
        <f t="shared" si="1"/>
        <v>0</v>
      </c>
      <c r="M7" s="57">
        <f t="shared" si="2"/>
        <v>1</v>
      </c>
      <c r="N7" s="49">
        <f t="shared" si="3"/>
        <v>1</v>
      </c>
    </row>
    <row r="8" spans="1:14" x14ac:dyDescent="0.25">
      <c r="A8" s="12" t="s">
        <v>4</v>
      </c>
      <c r="B8" s="17">
        <v>0</v>
      </c>
      <c r="C8" s="17">
        <v>0</v>
      </c>
      <c r="D8" s="17">
        <v>0</v>
      </c>
      <c r="E8" s="17">
        <v>0</v>
      </c>
      <c r="F8" s="55">
        <f t="shared" si="4"/>
        <v>0</v>
      </c>
      <c r="G8" s="55">
        <f t="shared" si="5"/>
        <v>100</v>
      </c>
      <c r="H8" s="55">
        <f t="shared" si="6"/>
        <v>0</v>
      </c>
      <c r="I8" s="57">
        <f t="shared" si="7"/>
        <v>1</v>
      </c>
      <c r="J8" s="56">
        <v>0</v>
      </c>
      <c r="K8" s="56">
        <f t="shared" si="0"/>
        <v>3.5726319754161131</v>
      </c>
      <c r="L8" s="56">
        <f t="shared" si="1"/>
        <v>0</v>
      </c>
      <c r="M8" s="57">
        <f t="shared" si="2"/>
        <v>1</v>
      </c>
      <c r="N8" s="49">
        <f t="shared" si="3"/>
        <v>1</v>
      </c>
    </row>
    <row r="9" spans="1:14" x14ac:dyDescent="0.25">
      <c r="A9" s="12" t="s">
        <v>5</v>
      </c>
      <c r="B9" s="17">
        <v>100</v>
      </c>
      <c r="C9" s="17">
        <v>100</v>
      </c>
      <c r="D9" s="17">
        <v>100</v>
      </c>
      <c r="E9" s="17">
        <v>100</v>
      </c>
      <c r="F9" s="55">
        <f t="shared" si="4"/>
        <v>100</v>
      </c>
      <c r="G9" s="55">
        <f t="shared" si="5"/>
        <v>100</v>
      </c>
      <c r="H9" s="55">
        <f t="shared" si="6"/>
        <v>0</v>
      </c>
      <c r="I9" s="57">
        <f t="shared" si="7"/>
        <v>0</v>
      </c>
      <c r="J9" s="56">
        <f t="shared" si="8"/>
        <v>1</v>
      </c>
      <c r="K9" s="56">
        <f t="shared" si="0"/>
        <v>3.5726319754161131</v>
      </c>
      <c r="L9" s="56">
        <f t="shared" si="1"/>
        <v>0</v>
      </c>
      <c r="M9" s="57">
        <f t="shared" si="2"/>
        <v>0.72009431509285882</v>
      </c>
      <c r="N9" s="49">
        <f t="shared" si="3"/>
        <v>0.43205658905571526</v>
      </c>
    </row>
    <row r="10" spans="1:14" x14ac:dyDescent="0.25">
      <c r="A10" s="12" t="s">
        <v>6</v>
      </c>
      <c r="B10" s="17">
        <v>4.93</v>
      </c>
      <c r="C10" s="17">
        <v>4.92</v>
      </c>
      <c r="D10" s="17">
        <v>4.83</v>
      </c>
      <c r="E10" s="17">
        <v>4.57</v>
      </c>
      <c r="F10" s="55">
        <f t="shared" si="4"/>
        <v>4.7733333333333334</v>
      </c>
      <c r="G10" s="55">
        <f t="shared" si="5"/>
        <v>100</v>
      </c>
      <c r="H10" s="55">
        <f t="shared" si="6"/>
        <v>0</v>
      </c>
      <c r="I10" s="57">
        <f t="shared" si="7"/>
        <v>0.95226666666666659</v>
      </c>
      <c r="J10" s="56">
        <f t="shared" si="8"/>
        <v>0.97504148414393021</v>
      </c>
      <c r="K10" s="56">
        <f t="shared" si="0"/>
        <v>3.5726319754161131</v>
      </c>
      <c r="L10" s="56">
        <f t="shared" si="1"/>
        <v>0</v>
      </c>
      <c r="M10" s="57">
        <f t="shared" si="2"/>
        <v>0.72708034556781775</v>
      </c>
      <c r="N10" s="49">
        <f t="shared" si="3"/>
        <v>0.81715487400735731</v>
      </c>
    </row>
    <row r="11" spans="1:14" x14ac:dyDescent="0.25">
      <c r="A11" s="12" t="s">
        <v>7</v>
      </c>
      <c r="B11" s="17">
        <v>0</v>
      </c>
      <c r="C11" s="17">
        <v>0</v>
      </c>
      <c r="D11" s="17">
        <v>0</v>
      </c>
      <c r="E11" s="17">
        <v>0</v>
      </c>
      <c r="F11" s="55">
        <f t="shared" si="4"/>
        <v>0</v>
      </c>
      <c r="G11" s="55">
        <f t="shared" si="5"/>
        <v>100</v>
      </c>
      <c r="H11" s="55">
        <f t="shared" si="6"/>
        <v>0</v>
      </c>
      <c r="I11" s="57">
        <f t="shared" si="7"/>
        <v>1</v>
      </c>
      <c r="J11" s="56">
        <v>0</v>
      </c>
      <c r="K11" s="56">
        <f t="shared" si="0"/>
        <v>3.5726319754161131</v>
      </c>
      <c r="L11" s="56">
        <f t="shared" si="1"/>
        <v>0</v>
      </c>
      <c r="M11" s="57">
        <f t="shared" si="2"/>
        <v>1</v>
      </c>
      <c r="N11" s="49">
        <f t="shared" si="3"/>
        <v>1</v>
      </c>
    </row>
    <row r="12" spans="1:14" x14ac:dyDescent="0.25">
      <c r="A12" s="12" t="s">
        <v>8</v>
      </c>
      <c r="B12" s="17">
        <v>9.1999999999999993</v>
      </c>
      <c r="C12" s="17">
        <v>9.1</v>
      </c>
      <c r="D12" s="17">
        <v>9.1999999999999993</v>
      </c>
      <c r="E12" s="17">
        <v>9.1999999999999993</v>
      </c>
      <c r="F12" s="55">
        <f t="shared" si="4"/>
        <v>9.1666666666666661</v>
      </c>
      <c r="G12" s="55">
        <f t="shared" si="5"/>
        <v>100</v>
      </c>
      <c r="H12" s="55">
        <f t="shared" si="6"/>
        <v>0</v>
      </c>
      <c r="I12" s="57">
        <f t="shared" si="7"/>
        <v>0.90833333333333333</v>
      </c>
      <c r="J12" s="56">
        <f t="shared" si="8"/>
        <v>1</v>
      </c>
      <c r="K12" s="56">
        <f t="shared" si="0"/>
        <v>3.5726319754161131</v>
      </c>
      <c r="L12" s="56">
        <f t="shared" si="1"/>
        <v>0</v>
      </c>
      <c r="M12" s="57">
        <f t="shared" si="2"/>
        <v>0.72009431509285882</v>
      </c>
      <c r="N12" s="49">
        <f t="shared" si="3"/>
        <v>0.7953899223890486</v>
      </c>
    </row>
    <row r="13" spans="1:14" x14ac:dyDescent="0.25">
      <c r="A13" s="12" t="s">
        <v>9</v>
      </c>
      <c r="B13" s="7">
        <v>0</v>
      </c>
      <c r="C13" s="8">
        <v>0</v>
      </c>
      <c r="D13" s="8">
        <v>0</v>
      </c>
      <c r="E13" s="8">
        <v>0</v>
      </c>
      <c r="F13" s="55">
        <f t="shared" si="4"/>
        <v>0</v>
      </c>
      <c r="G13" s="55">
        <f t="shared" si="5"/>
        <v>100</v>
      </c>
      <c r="H13" s="55">
        <f t="shared" si="6"/>
        <v>0</v>
      </c>
      <c r="I13" s="57">
        <f t="shared" si="7"/>
        <v>1</v>
      </c>
      <c r="J13" s="56">
        <v>0</v>
      </c>
      <c r="K13" s="56">
        <f t="shared" si="0"/>
        <v>3.5726319754161131</v>
      </c>
      <c r="L13" s="56">
        <f t="shared" si="1"/>
        <v>0</v>
      </c>
      <c r="M13" s="57">
        <f t="shared" si="2"/>
        <v>1</v>
      </c>
      <c r="N13" s="49">
        <f t="shared" si="3"/>
        <v>1</v>
      </c>
    </row>
    <row r="14" spans="1:14" x14ac:dyDescent="0.25">
      <c r="A14" s="12" t="s">
        <v>10</v>
      </c>
      <c r="B14" s="17">
        <v>0</v>
      </c>
      <c r="C14" s="17">
        <v>0</v>
      </c>
      <c r="D14" s="17">
        <v>0</v>
      </c>
      <c r="E14" s="17">
        <v>0</v>
      </c>
      <c r="F14" s="55">
        <f t="shared" si="4"/>
        <v>0</v>
      </c>
      <c r="G14" s="55">
        <f t="shared" si="5"/>
        <v>100</v>
      </c>
      <c r="H14" s="55">
        <f t="shared" si="6"/>
        <v>0</v>
      </c>
      <c r="I14" s="57">
        <f t="shared" si="7"/>
        <v>1</v>
      </c>
      <c r="J14" s="56">
        <v>0</v>
      </c>
      <c r="K14" s="56">
        <f t="shared" si="0"/>
        <v>3.5726319754161131</v>
      </c>
      <c r="L14" s="56">
        <f t="shared" si="1"/>
        <v>0</v>
      </c>
      <c r="M14" s="57">
        <f t="shared" si="2"/>
        <v>1</v>
      </c>
      <c r="N14" s="49">
        <f t="shared" si="3"/>
        <v>1</v>
      </c>
    </row>
    <row r="15" spans="1:14" x14ac:dyDescent="0.25">
      <c r="A15" s="12" t="s">
        <v>11</v>
      </c>
      <c r="B15" s="17">
        <v>0</v>
      </c>
      <c r="C15" s="17">
        <v>0</v>
      </c>
      <c r="D15" s="17">
        <v>0</v>
      </c>
      <c r="E15" s="17">
        <v>0</v>
      </c>
      <c r="F15" s="55">
        <f t="shared" si="4"/>
        <v>0</v>
      </c>
      <c r="G15" s="55">
        <f t="shared" si="5"/>
        <v>100</v>
      </c>
      <c r="H15" s="55">
        <f t="shared" si="6"/>
        <v>0</v>
      </c>
      <c r="I15" s="57">
        <f t="shared" si="7"/>
        <v>1</v>
      </c>
      <c r="J15" s="56">
        <v>0</v>
      </c>
      <c r="K15" s="56">
        <f t="shared" si="0"/>
        <v>3.5726319754161131</v>
      </c>
      <c r="L15" s="56">
        <f t="shared" si="1"/>
        <v>0</v>
      </c>
      <c r="M15" s="57">
        <f t="shared" si="2"/>
        <v>1</v>
      </c>
      <c r="N15" s="49">
        <f t="shared" si="3"/>
        <v>1</v>
      </c>
    </row>
    <row r="16" spans="1:14" x14ac:dyDescent="0.25">
      <c r="A16" s="12" t="s">
        <v>12</v>
      </c>
      <c r="B16" s="17">
        <v>0</v>
      </c>
      <c r="C16" s="17">
        <v>0</v>
      </c>
      <c r="D16" s="17">
        <v>0</v>
      </c>
      <c r="E16" s="17">
        <v>0</v>
      </c>
      <c r="F16" s="55">
        <f t="shared" si="4"/>
        <v>0</v>
      </c>
      <c r="G16" s="55">
        <f t="shared" si="5"/>
        <v>100</v>
      </c>
      <c r="H16" s="55">
        <f t="shared" si="6"/>
        <v>0</v>
      </c>
      <c r="I16" s="57">
        <f t="shared" si="7"/>
        <v>1</v>
      </c>
      <c r="J16" s="56">
        <v>0</v>
      </c>
      <c r="K16" s="56">
        <f t="shared" si="0"/>
        <v>3.5726319754161131</v>
      </c>
      <c r="L16" s="56">
        <f t="shared" si="1"/>
        <v>0</v>
      </c>
      <c r="M16" s="57">
        <f t="shared" si="2"/>
        <v>1</v>
      </c>
      <c r="N16" s="49">
        <f t="shared" si="3"/>
        <v>1</v>
      </c>
    </row>
    <row r="17" spans="1:14" x14ac:dyDescent="0.25">
      <c r="A17" s="12" t="s">
        <v>13</v>
      </c>
      <c r="B17" s="133">
        <v>100</v>
      </c>
      <c r="C17" s="7">
        <v>100</v>
      </c>
      <c r="D17" s="7">
        <v>100</v>
      </c>
      <c r="E17" s="7">
        <v>100</v>
      </c>
      <c r="F17" s="55">
        <f t="shared" si="4"/>
        <v>100</v>
      </c>
      <c r="G17" s="55">
        <f t="shared" si="5"/>
        <v>100</v>
      </c>
      <c r="H17" s="55">
        <f t="shared" si="6"/>
        <v>0</v>
      </c>
      <c r="I17" s="57">
        <f t="shared" si="7"/>
        <v>0</v>
      </c>
      <c r="J17" s="56">
        <f t="shared" si="8"/>
        <v>1</v>
      </c>
      <c r="K17" s="56">
        <f t="shared" si="0"/>
        <v>3.5726319754161131</v>
      </c>
      <c r="L17" s="56">
        <f t="shared" si="1"/>
        <v>0</v>
      </c>
      <c r="M17" s="57">
        <f t="shared" si="2"/>
        <v>0.72009431509285882</v>
      </c>
      <c r="N17" s="49">
        <f t="shared" si="3"/>
        <v>0.43205658905571526</v>
      </c>
    </row>
    <row r="18" spans="1:14" x14ac:dyDescent="0.25">
      <c r="A18" s="12" t="s">
        <v>14</v>
      </c>
      <c r="B18" s="17">
        <v>100</v>
      </c>
      <c r="C18" s="17">
        <v>100</v>
      </c>
      <c r="D18" s="17">
        <v>100</v>
      </c>
      <c r="E18" s="17">
        <v>55</v>
      </c>
      <c r="F18" s="55">
        <f t="shared" si="4"/>
        <v>85</v>
      </c>
      <c r="G18" s="55">
        <f t="shared" si="5"/>
        <v>100</v>
      </c>
      <c r="H18" s="55">
        <f t="shared" si="6"/>
        <v>0</v>
      </c>
      <c r="I18" s="57">
        <f t="shared" si="7"/>
        <v>0.15</v>
      </c>
      <c r="J18" s="56">
        <f t="shared" si="8"/>
        <v>0.81932127060064586</v>
      </c>
      <c r="K18" s="56">
        <f t="shared" si="0"/>
        <v>3.5726319754161131</v>
      </c>
      <c r="L18" s="56">
        <f t="shared" si="1"/>
        <v>0</v>
      </c>
      <c r="M18" s="57">
        <f t="shared" si="2"/>
        <v>0.7706673185935371</v>
      </c>
      <c r="N18" s="49">
        <f t="shared" si="3"/>
        <v>0.52240039115612225</v>
      </c>
    </row>
    <row r="19" spans="1:14" ht="15" customHeight="1" x14ac:dyDescent="0.25">
      <c r="A19" s="12" t="s">
        <v>15</v>
      </c>
      <c r="B19" s="17">
        <v>0</v>
      </c>
      <c r="C19" s="17">
        <v>0</v>
      </c>
      <c r="D19" s="17">
        <v>0</v>
      </c>
      <c r="E19" s="17">
        <v>0</v>
      </c>
      <c r="F19" s="55">
        <f t="shared" si="4"/>
        <v>0</v>
      </c>
      <c r="G19" s="55">
        <f t="shared" si="5"/>
        <v>100</v>
      </c>
      <c r="H19" s="55">
        <f t="shared" si="6"/>
        <v>0</v>
      </c>
      <c r="I19" s="57">
        <f t="shared" si="7"/>
        <v>1</v>
      </c>
      <c r="J19" s="56">
        <v>0</v>
      </c>
      <c r="K19" s="56">
        <f t="shared" si="0"/>
        <v>3.5726319754161131</v>
      </c>
      <c r="L19" s="56">
        <f t="shared" si="1"/>
        <v>0</v>
      </c>
      <c r="M19" s="57">
        <f t="shared" si="2"/>
        <v>1</v>
      </c>
      <c r="N19" s="49">
        <f t="shared" si="3"/>
        <v>1</v>
      </c>
    </row>
  </sheetData>
  <autoFilter ref="A2:E18" xr:uid="{00000000-0009-0000-0000-000006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N19"/>
  <sheetViews>
    <sheetView zoomScale="70" zoomScaleNormal="70" workbookViewId="0">
      <selection activeCell="A5" sqref="A5"/>
    </sheetView>
  </sheetViews>
  <sheetFormatPr defaultRowHeight="15" x14ac:dyDescent="0.25"/>
  <cols>
    <col min="1" max="1" width="25.140625" customWidth="1"/>
    <col min="2" max="2" width="12.140625" customWidth="1"/>
    <col min="3" max="4" width="10.140625" bestFit="1" customWidth="1"/>
    <col min="5" max="5" width="12.42578125" customWidth="1"/>
    <col min="6" max="6" width="11.5703125" customWidth="1"/>
    <col min="7" max="7" width="12.7109375" customWidth="1"/>
    <col min="8" max="8" width="10.7109375" customWidth="1"/>
    <col min="14" max="14" width="10.7109375" customWidth="1"/>
  </cols>
  <sheetData>
    <row r="1" spans="1:14" ht="48" customHeight="1" x14ac:dyDescent="0.25">
      <c r="A1" s="292" t="s">
        <v>50</v>
      </c>
      <c r="B1" s="293"/>
      <c r="C1" s="293"/>
      <c r="D1" s="293"/>
      <c r="E1" s="293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" customHeight="1" x14ac:dyDescent="0.25">
      <c r="A2" s="4" t="s">
        <v>0</v>
      </c>
      <c r="B2" s="118">
        <v>2017</v>
      </c>
      <c r="C2" s="118">
        <v>2018</v>
      </c>
      <c r="D2" s="118">
        <v>2019</v>
      </c>
      <c r="E2" s="118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ht="17.25" customHeight="1" x14ac:dyDescent="0.25">
      <c r="A3" s="145" t="s">
        <v>16</v>
      </c>
      <c r="B3" s="146">
        <v>19782.8</v>
      </c>
      <c r="C3" s="136">
        <v>22127.8</v>
      </c>
      <c r="D3" s="136">
        <v>23134.400000000001</v>
      </c>
      <c r="E3" s="136">
        <v>24264.400000000001</v>
      </c>
      <c r="F3" s="55">
        <f>SUM(C3:E3)/3</f>
        <v>23175.533333333336</v>
      </c>
      <c r="G3" s="55">
        <f t="shared" ref="G3:G19" si="0">MAX($F$3:$F$19)</f>
        <v>36294.6</v>
      </c>
      <c r="H3" s="55">
        <f t="shared" ref="H3:H19" si="1">MIN($F$3:$F$19)</f>
        <v>22148.066666666666</v>
      </c>
      <c r="I3" s="57">
        <f t="shared" ref="I3:I19" si="2">(F3-H3)/(G3-H3)</f>
        <v>7.2630279267476894E-2</v>
      </c>
      <c r="J3" s="57">
        <f t="shared" ref="J3:J19" si="3">((E3/D3)*(D3/C3)*(C3/B3))^(1/3)</f>
        <v>1.0704357345083315</v>
      </c>
      <c r="K3" s="56">
        <f t="shared" ref="K3:K19" si="4">MAX($J$3:$J$19)</f>
        <v>1.09686443777482</v>
      </c>
      <c r="L3" s="56">
        <f t="shared" ref="L3:L19" si="5">MIN($J$3:$J$19)</f>
        <v>1.0375390493193</v>
      </c>
      <c r="M3" s="57">
        <f t="shared" ref="M3:M19" si="6">(J3-L3)/(K3-L3)</f>
        <v>0.55451276503138702</v>
      </c>
      <c r="N3" s="49">
        <f t="shared" ref="N3:N19" si="7">0.6*M3+0.4*I3</f>
        <v>0.36175977072582294</v>
      </c>
    </row>
    <row r="4" spans="1:14" ht="16.5" customHeight="1" x14ac:dyDescent="0.25">
      <c r="A4" s="145" t="s">
        <v>1</v>
      </c>
      <c r="B4" s="136">
        <v>19732.5</v>
      </c>
      <c r="C4" s="136">
        <v>22346.9</v>
      </c>
      <c r="D4" s="136">
        <v>23585.7</v>
      </c>
      <c r="E4" s="136">
        <v>26040</v>
      </c>
      <c r="F4" s="55">
        <f t="shared" ref="F4:F19" si="8">SUM(C4:E4)/3</f>
        <v>23990.866666666669</v>
      </c>
      <c r="G4" s="55">
        <f t="shared" si="0"/>
        <v>36294.6</v>
      </c>
      <c r="H4" s="55">
        <f t="shared" si="1"/>
        <v>22148.066666666666</v>
      </c>
      <c r="I4" s="57">
        <f t="shared" si="2"/>
        <v>0.13026512973732102</v>
      </c>
      <c r="J4" s="57">
        <f t="shared" si="3"/>
        <v>1.09686443777482</v>
      </c>
      <c r="K4" s="56">
        <f t="shared" si="4"/>
        <v>1.09686443777482</v>
      </c>
      <c r="L4" s="56">
        <f t="shared" si="5"/>
        <v>1.0375390493193</v>
      </c>
      <c r="M4" s="57">
        <f t="shared" si="6"/>
        <v>1</v>
      </c>
      <c r="N4" s="49">
        <f t="shared" si="7"/>
        <v>0.65210605189492843</v>
      </c>
    </row>
    <row r="5" spans="1:14" ht="18" customHeight="1" x14ac:dyDescent="0.25">
      <c r="A5" s="145" t="s">
        <v>2</v>
      </c>
      <c r="B5" s="136">
        <v>20286.400000000001</v>
      </c>
      <c r="C5" s="136">
        <v>23108.3</v>
      </c>
      <c r="D5" s="136">
        <v>24123</v>
      </c>
      <c r="E5" s="136">
        <v>26113.3</v>
      </c>
      <c r="F5" s="55">
        <f t="shared" si="8"/>
        <v>24448.2</v>
      </c>
      <c r="G5" s="55">
        <f t="shared" si="0"/>
        <v>36294.6</v>
      </c>
      <c r="H5" s="55">
        <f t="shared" si="1"/>
        <v>22148.066666666666</v>
      </c>
      <c r="I5" s="57">
        <f t="shared" si="2"/>
        <v>0.16259342689375031</v>
      </c>
      <c r="J5" s="57">
        <f t="shared" si="3"/>
        <v>1.087808023740271</v>
      </c>
      <c r="K5" s="56">
        <f t="shared" si="4"/>
        <v>1.09686443777482</v>
      </c>
      <c r="L5" s="56">
        <f t="shared" si="5"/>
        <v>1.0375390493193</v>
      </c>
      <c r="M5" s="57">
        <f t="shared" si="6"/>
        <v>0.84734336731163251</v>
      </c>
      <c r="N5" s="49">
        <f t="shared" si="7"/>
        <v>0.57344339114447962</v>
      </c>
    </row>
    <row r="6" spans="1:14" ht="18" customHeight="1" x14ac:dyDescent="0.25">
      <c r="A6" s="145" t="s">
        <v>3</v>
      </c>
      <c r="B6" s="136">
        <v>20302</v>
      </c>
      <c r="C6" s="136">
        <v>22224.9</v>
      </c>
      <c r="D6" s="136">
        <v>23884</v>
      </c>
      <c r="E6" s="136">
        <v>26609.8</v>
      </c>
      <c r="F6" s="55">
        <f t="shared" si="8"/>
        <v>24239.566666666666</v>
      </c>
      <c r="G6" s="55">
        <f t="shared" si="0"/>
        <v>36294.6</v>
      </c>
      <c r="H6" s="55">
        <f t="shared" si="1"/>
        <v>22148.066666666666</v>
      </c>
      <c r="I6" s="57">
        <f t="shared" si="2"/>
        <v>0.14784540853353945</v>
      </c>
      <c r="J6" s="57">
        <f t="shared" si="3"/>
        <v>1.0943786090554286</v>
      </c>
      <c r="K6" s="56">
        <f t="shared" si="4"/>
        <v>1.09686443777482</v>
      </c>
      <c r="L6" s="56">
        <f t="shared" si="5"/>
        <v>1.0375390493193</v>
      </c>
      <c r="M6" s="57">
        <f t="shared" si="6"/>
        <v>0.9580983996210124</v>
      </c>
      <c r="N6" s="49">
        <f t="shared" si="7"/>
        <v>0.63399720318602326</v>
      </c>
    </row>
    <row r="7" spans="1:14" ht="15.75" customHeight="1" x14ac:dyDescent="0.25">
      <c r="A7" s="145" t="s">
        <v>17</v>
      </c>
      <c r="B7" s="136">
        <v>30572</v>
      </c>
      <c r="C7" s="136">
        <v>34151.9</v>
      </c>
      <c r="D7" s="136">
        <v>36027.5</v>
      </c>
      <c r="E7" s="136">
        <v>38704.400000000001</v>
      </c>
      <c r="F7" s="55">
        <f t="shared" si="8"/>
        <v>36294.6</v>
      </c>
      <c r="G7" s="55">
        <f t="shared" si="0"/>
        <v>36294.6</v>
      </c>
      <c r="H7" s="55">
        <f t="shared" si="1"/>
        <v>22148.066666666666</v>
      </c>
      <c r="I7" s="57">
        <f t="shared" si="2"/>
        <v>1</v>
      </c>
      <c r="J7" s="57">
        <f t="shared" si="3"/>
        <v>1.0817963110384221</v>
      </c>
      <c r="K7" s="56">
        <f t="shared" si="4"/>
        <v>1.09686443777482</v>
      </c>
      <c r="L7" s="56">
        <f t="shared" si="5"/>
        <v>1.0375390493193</v>
      </c>
      <c r="M7" s="57">
        <f t="shared" si="6"/>
        <v>0.74600879777305762</v>
      </c>
      <c r="N7" s="49">
        <f t="shared" si="7"/>
        <v>0.84760527866383462</v>
      </c>
    </row>
    <row r="8" spans="1:14" ht="17.25" customHeight="1" x14ac:dyDescent="0.25">
      <c r="A8" s="145" t="s">
        <v>4</v>
      </c>
      <c r="B8" s="136">
        <v>23293.1</v>
      </c>
      <c r="C8" s="136">
        <v>25342.6</v>
      </c>
      <c r="D8" s="136">
        <v>26080</v>
      </c>
      <c r="E8" s="136">
        <v>26687.5</v>
      </c>
      <c r="F8" s="55">
        <f t="shared" si="8"/>
        <v>26036.7</v>
      </c>
      <c r="G8" s="55">
        <f t="shared" si="0"/>
        <v>36294.6</v>
      </c>
      <c r="H8" s="55">
        <f t="shared" si="1"/>
        <v>22148.066666666666</v>
      </c>
      <c r="I8" s="57">
        <f t="shared" si="2"/>
        <v>0.27488242113497785</v>
      </c>
      <c r="J8" s="57">
        <f t="shared" si="3"/>
        <v>1.0463898870990376</v>
      </c>
      <c r="K8" s="56">
        <f t="shared" si="4"/>
        <v>1.09686443777482</v>
      </c>
      <c r="L8" s="56">
        <f t="shared" si="5"/>
        <v>1.0375390493193</v>
      </c>
      <c r="M8" s="57">
        <f t="shared" si="6"/>
        <v>0.14919140034580025</v>
      </c>
      <c r="N8" s="49">
        <f t="shared" si="7"/>
        <v>0.19946780866147129</v>
      </c>
    </row>
    <row r="9" spans="1:14" ht="18" customHeight="1" x14ac:dyDescent="0.25">
      <c r="A9" s="145" t="s">
        <v>5</v>
      </c>
      <c r="B9" s="136">
        <v>27200</v>
      </c>
      <c r="C9" s="136">
        <v>29492.9</v>
      </c>
      <c r="D9" s="136">
        <v>30544.6</v>
      </c>
      <c r="E9" s="136">
        <v>32755.1</v>
      </c>
      <c r="F9" s="55">
        <f t="shared" si="8"/>
        <v>30930.866666666669</v>
      </c>
      <c r="G9" s="55">
        <f t="shared" si="0"/>
        <v>36294.6</v>
      </c>
      <c r="H9" s="55">
        <f t="shared" si="1"/>
        <v>22148.066666666666</v>
      </c>
      <c r="I9" s="57">
        <f t="shared" si="2"/>
        <v>0.6208446827962566</v>
      </c>
      <c r="J9" s="57">
        <f t="shared" si="3"/>
        <v>1.0639062051175658</v>
      </c>
      <c r="K9" s="56">
        <f t="shared" si="4"/>
        <v>1.09686443777482</v>
      </c>
      <c r="L9" s="56">
        <f t="shared" si="5"/>
        <v>1.0375390493193</v>
      </c>
      <c r="M9" s="57">
        <f t="shared" si="6"/>
        <v>0.44444977917059875</v>
      </c>
      <c r="N9" s="49">
        <f t="shared" si="7"/>
        <v>0.51500774062086185</v>
      </c>
    </row>
    <row r="10" spans="1:14" ht="20.25" customHeight="1" x14ac:dyDescent="0.25">
      <c r="A10" s="145" t="s">
        <v>6</v>
      </c>
      <c r="B10" s="136">
        <v>19394.2</v>
      </c>
      <c r="C10" s="136">
        <v>22002.400000000001</v>
      </c>
      <c r="D10" s="136">
        <v>22999.8</v>
      </c>
      <c r="E10" s="136">
        <v>24641.9</v>
      </c>
      <c r="F10" s="55">
        <f t="shared" si="8"/>
        <v>23214.7</v>
      </c>
      <c r="G10" s="55">
        <f t="shared" si="0"/>
        <v>36294.6</v>
      </c>
      <c r="H10" s="55">
        <f t="shared" si="1"/>
        <v>22148.066666666666</v>
      </c>
      <c r="I10" s="57">
        <f t="shared" si="2"/>
        <v>7.5398919876719039E-2</v>
      </c>
      <c r="J10" s="57">
        <f t="shared" si="3"/>
        <v>1.0830972179552445</v>
      </c>
      <c r="K10" s="56">
        <f t="shared" si="4"/>
        <v>1.09686443777482</v>
      </c>
      <c r="L10" s="56">
        <f t="shared" si="5"/>
        <v>1.0375390493193</v>
      </c>
      <c r="M10" s="57">
        <f t="shared" si="6"/>
        <v>0.76793713150487564</v>
      </c>
      <c r="N10" s="49">
        <f t="shared" si="7"/>
        <v>0.49092184685361301</v>
      </c>
    </row>
    <row r="11" spans="1:14" ht="17.25" customHeight="1" x14ac:dyDescent="0.25">
      <c r="A11" s="145" t="s">
        <v>7</v>
      </c>
      <c r="B11" s="136">
        <v>20759.3</v>
      </c>
      <c r="C11" s="136">
        <v>23032.6</v>
      </c>
      <c r="D11" s="136">
        <v>24145.1</v>
      </c>
      <c r="E11" s="136">
        <v>26177.200000000001</v>
      </c>
      <c r="F11" s="55">
        <f t="shared" si="8"/>
        <v>24451.633333333331</v>
      </c>
      <c r="G11" s="55">
        <f t="shared" si="0"/>
        <v>36294.6</v>
      </c>
      <c r="H11" s="55">
        <f t="shared" si="1"/>
        <v>22148.066666666666</v>
      </c>
      <c r="I11" s="57">
        <f t="shared" si="2"/>
        <v>0.16283612475141135</v>
      </c>
      <c r="J11" s="57">
        <f t="shared" si="3"/>
        <v>1.0803641439347804</v>
      </c>
      <c r="K11" s="56">
        <f t="shared" si="4"/>
        <v>1.09686443777482</v>
      </c>
      <c r="L11" s="56">
        <f t="shared" si="5"/>
        <v>1.0375390493193</v>
      </c>
      <c r="M11" s="57">
        <f t="shared" si="6"/>
        <v>0.72186791743621037</v>
      </c>
      <c r="N11" s="49">
        <f t="shared" si="7"/>
        <v>0.49825520036229076</v>
      </c>
    </row>
    <row r="12" spans="1:14" ht="20.25" customHeight="1" x14ac:dyDescent="0.25">
      <c r="A12" s="145" t="s">
        <v>8</v>
      </c>
      <c r="B12" s="136">
        <v>22189.5</v>
      </c>
      <c r="C12" s="136">
        <v>25124.9</v>
      </c>
      <c r="D12" s="136">
        <v>25504.6</v>
      </c>
      <c r="E12" s="136">
        <v>27575.5</v>
      </c>
      <c r="F12" s="55">
        <f t="shared" si="8"/>
        <v>26068.333333333332</v>
      </c>
      <c r="G12" s="55">
        <f t="shared" si="0"/>
        <v>36294.6</v>
      </c>
      <c r="H12" s="55">
        <f t="shared" si="1"/>
        <v>22148.066666666666</v>
      </c>
      <c r="I12" s="57">
        <f t="shared" si="2"/>
        <v>0.2771185402312934</v>
      </c>
      <c r="J12" s="57">
        <f t="shared" si="3"/>
        <v>1.0751241727470597</v>
      </c>
      <c r="K12" s="56">
        <f t="shared" si="4"/>
        <v>1.09686443777482</v>
      </c>
      <c r="L12" s="56">
        <f t="shared" si="5"/>
        <v>1.0375390493193</v>
      </c>
      <c r="M12" s="57">
        <f t="shared" si="6"/>
        <v>0.63354196923530792</v>
      </c>
      <c r="N12" s="49">
        <f t="shared" si="7"/>
        <v>0.4909725976337021</v>
      </c>
    </row>
    <row r="13" spans="1:14" ht="18.75" customHeight="1" x14ac:dyDescent="0.25">
      <c r="A13" s="145" t="s">
        <v>9</v>
      </c>
      <c r="B13" s="141">
        <v>19097.900000000001</v>
      </c>
      <c r="C13" s="136">
        <v>21307.8</v>
      </c>
      <c r="D13" s="136">
        <v>21780.2</v>
      </c>
      <c r="E13" s="136">
        <v>23356.2</v>
      </c>
      <c r="F13" s="55">
        <f t="shared" si="8"/>
        <v>22148.066666666666</v>
      </c>
      <c r="G13" s="55">
        <f t="shared" si="0"/>
        <v>36294.6</v>
      </c>
      <c r="H13" s="55">
        <f t="shared" si="1"/>
        <v>22148.066666666666</v>
      </c>
      <c r="I13" s="57">
        <f t="shared" si="2"/>
        <v>0</v>
      </c>
      <c r="J13" s="57">
        <f t="shared" si="3"/>
        <v>1.0693967424462154</v>
      </c>
      <c r="K13" s="56">
        <f t="shared" si="4"/>
        <v>1.09686443777482</v>
      </c>
      <c r="L13" s="56">
        <f t="shared" si="5"/>
        <v>1.0375390493193</v>
      </c>
      <c r="M13" s="57">
        <f t="shared" si="6"/>
        <v>0.53699931776765608</v>
      </c>
      <c r="N13" s="49">
        <f t="shared" si="7"/>
        <v>0.32219959066059362</v>
      </c>
    </row>
    <row r="14" spans="1:14" ht="19.5" customHeight="1" x14ac:dyDescent="0.25">
      <c r="A14" s="145" t="s">
        <v>10</v>
      </c>
      <c r="B14" s="136">
        <v>20942.8</v>
      </c>
      <c r="C14" s="136">
        <v>22882.799999999999</v>
      </c>
      <c r="D14" s="136">
        <v>24212.799999999999</v>
      </c>
      <c r="E14" s="136">
        <v>25631.3</v>
      </c>
      <c r="F14" s="55">
        <f t="shared" si="8"/>
        <v>24242.3</v>
      </c>
      <c r="G14" s="55">
        <f t="shared" si="0"/>
        <v>36294.6</v>
      </c>
      <c r="H14" s="55">
        <f t="shared" si="1"/>
        <v>22148.066666666666</v>
      </c>
      <c r="I14" s="57">
        <f t="shared" si="2"/>
        <v>0.14803862430371637</v>
      </c>
      <c r="J14" s="57">
        <f t="shared" si="3"/>
        <v>1.0696588683404151</v>
      </c>
      <c r="K14" s="56">
        <f t="shared" si="4"/>
        <v>1.09686443777482</v>
      </c>
      <c r="L14" s="56">
        <f t="shared" si="5"/>
        <v>1.0375390493193</v>
      </c>
      <c r="M14" s="57">
        <f t="shared" si="6"/>
        <v>0.54141776155747212</v>
      </c>
      <c r="N14" s="49">
        <f t="shared" si="7"/>
        <v>0.38406610665596985</v>
      </c>
    </row>
    <row r="15" spans="1:14" ht="18.75" customHeight="1" x14ac:dyDescent="0.25">
      <c r="A15" s="145" t="s">
        <v>11</v>
      </c>
      <c r="B15" s="136">
        <v>20483.099999999999</v>
      </c>
      <c r="C15" s="136">
        <v>22315.8</v>
      </c>
      <c r="D15" s="136">
        <v>23382.400000000001</v>
      </c>
      <c r="E15" s="136">
        <v>24544.5</v>
      </c>
      <c r="F15" s="55">
        <f t="shared" si="8"/>
        <v>23414.233333333334</v>
      </c>
      <c r="G15" s="55">
        <f t="shared" si="0"/>
        <v>36294.6</v>
      </c>
      <c r="H15" s="55">
        <f t="shared" si="1"/>
        <v>22148.066666666666</v>
      </c>
      <c r="I15" s="57">
        <f t="shared" si="2"/>
        <v>8.9503671099633447E-2</v>
      </c>
      <c r="J15" s="57">
        <f t="shared" si="3"/>
        <v>1.0621507694570396</v>
      </c>
      <c r="K15" s="56">
        <f t="shared" si="4"/>
        <v>1.09686443777482</v>
      </c>
      <c r="L15" s="56">
        <f t="shared" si="5"/>
        <v>1.0375390493193</v>
      </c>
      <c r="M15" s="57">
        <f t="shared" si="6"/>
        <v>0.41485982272484484</v>
      </c>
      <c r="N15" s="49">
        <f t="shared" si="7"/>
        <v>0.28471736207476028</v>
      </c>
    </row>
    <row r="16" spans="1:14" ht="19.5" customHeight="1" x14ac:dyDescent="0.25">
      <c r="A16" s="145" t="s">
        <v>12</v>
      </c>
      <c r="B16" s="136">
        <v>20315.400000000001</v>
      </c>
      <c r="C16" s="136">
        <v>22187.8</v>
      </c>
      <c r="D16" s="136">
        <v>22829.3</v>
      </c>
      <c r="E16" s="136">
        <v>24922.2</v>
      </c>
      <c r="F16" s="55">
        <f t="shared" si="8"/>
        <v>23313.100000000002</v>
      </c>
      <c r="G16" s="55">
        <f t="shared" si="0"/>
        <v>36294.6</v>
      </c>
      <c r="H16" s="55">
        <f t="shared" si="1"/>
        <v>22148.066666666666</v>
      </c>
      <c r="I16" s="57">
        <f t="shared" si="2"/>
        <v>8.2354687603087909E-2</v>
      </c>
      <c r="J16" s="57">
        <f t="shared" si="3"/>
        <v>1.0705008086751404</v>
      </c>
      <c r="K16" s="56">
        <f t="shared" si="4"/>
        <v>1.09686443777482</v>
      </c>
      <c r="L16" s="56">
        <f t="shared" si="5"/>
        <v>1.0375390493193</v>
      </c>
      <c r="M16" s="57">
        <f t="shared" si="6"/>
        <v>0.55560966752967733</v>
      </c>
      <c r="N16" s="49">
        <f t="shared" si="7"/>
        <v>0.36630767555904153</v>
      </c>
    </row>
    <row r="17" spans="1:14" ht="18" customHeight="1" x14ac:dyDescent="0.25">
      <c r="A17" s="145" t="s">
        <v>13</v>
      </c>
      <c r="B17" s="141">
        <v>30782.5</v>
      </c>
      <c r="C17" s="141">
        <v>32314.1</v>
      </c>
      <c r="D17" s="141">
        <v>33251.4</v>
      </c>
      <c r="E17" s="141">
        <v>34380.9</v>
      </c>
      <c r="F17" s="55">
        <f t="shared" si="8"/>
        <v>33315.466666666667</v>
      </c>
      <c r="G17" s="55">
        <f t="shared" si="0"/>
        <v>36294.6</v>
      </c>
      <c r="H17" s="55">
        <f t="shared" si="1"/>
        <v>22148.066666666666</v>
      </c>
      <c r="I17" s="57">
        <f t="shared" si="2"/>
        <v>0.78940894824644925</v>
      </c>
      <c r="J17" s="57">
        <f t="shared" si="3"/>
        <v>1.0375390493193</v>
      </c>
      <c r="K17" s="56">
        <f t="shared" si="4"/>
        <v>1.09686443777482</v>
      </c>
      <c r="L17" s="56">
        <f t="shared" si="5"/>
        <v>1.0375390493193</v>
      </c>
      <c r="M17" s="57">
        <f t="shared" si="6"/>
        <v>0</v>
      </c>
      <c r="N17" s="49">
        <f t="shared" si="7"/>
        <v>0.31576357929857973</v>
      </c>
    </row>
    <row r="18" spans="1:14" ht="18" customHeight="1" x14ac:dyDescent="0.25">
      <c r="A18" s="145" t="s">
        <v>14</v>
      </c>
      <c r="B18" s="136">
        <v>22548.7</v>
      </c>
      <c r="C18" s="136">
        <v>24706</v>
      </c>
      <c r="D18" s="136">
        <v>26325.5</v>
      </c>
      <c r="E18" s="136">
        <v>27447.1</v>
      </c>
      <c r="F18" s="55">
        <f t="shared" si="8"/>
        <v>26159.533333333336</v>
      </c>
      <c r="G18" s="55">
        <f t="shared" si="0"/>
        <v>36294.6</v>
      </c>
      <c r="H18" s="55">
        <f t="shared" si="1"/>
        <v>22148.066666666666</v>
      </c>
      <c r="I18" s="57">
        <f t="shared" si="2"/>
        <v>0.28356534934353794</v>
      </c>
      <c r="J18" s="57">
        <f t="shared" si="3"/>
        <v>1.0677223132122753</v>
      </c>
      <c r="K18" s="56">
        <f t="shared" si="4"/>
        <v>1.09686443777482</v>
      </c>
      <c r="L18" s="56">
        <f t="shared" si="5"/>
        <v>1.0375390493193</v>
      </c>
      <c r="M18" s="57">
        <f t="shared" si="6"/>
        <v>0.50877482101285521</v>
      </c>
      <c r="N18" s="49">
        <f t="shared" si="7"/>
        <v>0.41869103234512828</v>
      </c>
    </row>
    <row r="19" spans="1:14" ht="20.25" customHeight="1" x14ac:dyDescent="0.25">
      <c r="A19" s="145" t="s">
        <v>15</v>
      </c>
      <c r="B19" s="136">
        <v>21531.1</v>
      </c>
      <c r="C19" s="136">
        <v>23426.2</v>
      </c>
      <c r="D19" s="136">
        <v>24653.7</v>
      </c>
      <c r="E19" s="136">
        <v>26283.8</v>
      </c>
      <c r="F19" s="55">
        <f t="shared" si="8"/>
        <v>24787.899999999998</v>
      </c>
      <c r="G19" s="55">
        <f t="shared" si="0"/>
        <v>36294.6</v>
      </c>
      <c r="H19" s="55">
        <f t="shared" si="1"/>
        <v>22148.066666666666</v>
      </c>
      <c r="I19" s="57">
        <f t="shared" si="2"/>
        <v>0.18660637706293171</v>
      </c>
      <c r="J19" s="57">
        <f t="shared" si="3"/>
        <v>1.0687447112812283</v>
      </c>
      <c r="K19" s="56">
        <f t="shared" si="4"/>
        <v>1.09686443777482</v>
      </c>
      <c r="L19" s="56">
        <f t="shared" si="5"/>
        <v>1.0375390493193</v>
      </c>
      <c r="M19" s="57">
        <f t="shared" si="6"/>
        <v>0.52600855678046077</v>
      </c>
      <c r="N19" s="49">
        <f t="shared" si="7"/>
        <v>0.39024768489344913</v>
      </c>
    </row>
  </sheetData>
  <autoFilter ref="A2:E18" xr:uid="{00000000-0009-0000-0000-000007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19"/>
  <sheetViews>
    <sheetView zoomScale="70" zoomScaleNormal="70" workbookViewId="0">
      <selection activeCell="H28" sqref="H28"/>
    </sheetView>
  </sheetViews>
  <sheetFormatPr defaultColWidth="9.140625" defaultRowHeight="15" x14ac:dyDescent="0.25"/>
  <cols>
    <col min="1" max="1" width="28.140625" style="134" customWidth="1"/>
    <col min="2" max="2" width="11" style="134" customWidth="1"/>
    <col min="3" max="4" width="10.140625" style="134" bestFit="1" customWidth="1"/>
    <col min="5" max="5" width="11.140625" style="134" customWidth="1"/>
    <col min="6" max="6" width="10.5703125" style="134" customWidth="1"/>
    <col min="7" max="7" width="11" style="134" customWidth="1"/>
    <col min="8" max="8" width="10.7109375" style="134" customWidth="1"/>
    <col min="9" max="16384" width="9.140625" style="134"/>
  </cols>
  <sheetData>
    <row r="1" spans="1:14" ht="40.5" customHeight="1" x14ac:dyDescent="0.25">
      <c r="A1" s="304" t="s">
        <v>45</v>
      </c>
      <c r="B1" s="305"/>
      <c r="C1" s="305"/>
      <c r="D1" s="305"/>
      <c r="E1" s="305"/>
      <c r="F1" s="303" t="s">
        <v>28</v>
      </c>
      <c r="G1" s="303"/>
      <c r="H1" s="303"/>
      <c r="I1" s="110" t="s">
        <v>29</v>
      </c>
      <c r="J1" s="300" t="s">
        <v>30</v>
      </c>
      <c r="K1" s="301"/>
      <c r="L1" s="302"/>
      <c r="M1" s="110" t="s">
        <v>31</v>
      </c>
      <c r="N1" s="50" t="s">
        <v>32</v>
      </c>
    </row>
    <row r="2" spans="1:14" ht="51.75" customHeight="1" x14ac:dyDescent="0.25">
      <c r="A2" s="4" t="s">
        <v>0</v>
      </c>
      <c r="B2" s="118">
        <v>2017</v>
      </c>
      <c r="C2" s="13">
        <v>2018</v>
      </c>
      <c r="D2" s="13">
        <v>2019</v>
      </c>
      <c r="E2" s="13">
        <v>2020</v>
      </c>
      <c r="F2" s="53" t="s">
        <v>27</v>
      </c>
      <c r="G2" s="54" t="s">
        <v>24</v>
      </c>
      <c r="H2" s="54" t="s">
        <v>23</v>
      </c>
      <c r="I2" s="54" t="s">
        <v>26</v>
      </c>
      <c r="J2" s="54" t="s">
        <v>25</v>
      </c>
      <c r="K2" s="54" t="s">
        <v>24</v>
      </c>
      <c r="L2" s="54" t="s">
        <v>23</v>
      </c>
      <c r="M2" s="54" t="s">
        <v>33</v>
      </c>
      <c r="N2" s="51" t="s">
        <v>34</v>
      </c>
    </row>
    <row r="3" spans="1:14" x14ac:dyDescent="0.25">
      <c r="A3" s="12" t="s">
        <v>16</v>
      </c>
      <c r="B3" s="135">
        <v>13261.6</v>
      </c>
      <c r="C3" s="135">
        <v>16058.7</v>
      </c>
      <c r="D3" s="135">
        <v>16706.900000000001</v>
      </c>
      <c r="E3" s="135">
        <v>17405</v>
      </c>
      <c r="F3" s="55">
        <f t="shared" ref="F3:F16" si="0">SUM(C3:E3)/3</f>
        <v>16723.533333333336</v>
      </c>
      <c r="G3" s="55">
        <f t="shared" ref="G3:G16" si="1">MAX($F$3:$F$19)</f>
        <v>20217.399999999998</v>
      </c>
      <c r="H3" s="55">
        <f t="shared" ref="H3:H16" si="2">MIN($F$3:$F$19)</f>
        <v>15905.6</v>
      </c>
      <c r="I3" s="57">
        <f t="shared" ref="I3:I16" si="3">(F3-H3)/(G3-H3)</f>
        <v>0.18969649179770318</v>
      </c>
      <c r="J3" s="57">
        <f t="shared" ref="J3:J16" si="4">((E3/D3)*(D3/C3)*(C3/B3))^(1/3)</f>
        <v>1.0948619621716538</v>
      </c>
      <c r="K3" s="56">
        <f t="shared" ref="K3:K16" si="5">MAX($J$3:$J$19)</f>
        <v>1.142434562134488</v>
      </c>
      <c r="L3" s="56">
        <f t="shared" ref="L3:L16" si="6">MIN($J$3:$J$19)</f>
        <v>1.035209107329929</v>
      </c>
      <c r="M3" s="57">
        <f t="shared" ref="M3:M16" si="7">(J3-L3)/(K3-L3)</f>
        <v>0.55633109647755441</v>
      </c>
      <c r="N3" s="49">
        <f t="shared" ref="N3:N16" si="8">0.6*M3+0.4*I3</f>
        <v>0.40967725460561388</v>
      </c>
    </row>
    <row r="4" spans="1:14" x14ac:dyDescent="0.25">
      <c r="A4" s="12" t="s">
        <v>1</v>
      </c>
      <c r="B4" s="135">
        <v>14388</v>
      </c>
      <c r="C4" s="135">
        <v>18252.099999999999</v>
      </c>
      <c r="D4" s="135">
        <v>18573</v>
      </c>
      <c r="E4" s="135">
        <v>20647.3</v>
      </c>
      <c r="F4" s="55">
        <f t="shared" si="0"/>
        <v>19157.466666666664</v>
      </c>
      <c r="G4" s="55">
        <f t="shared" si="1"/>
        <v>20217.399999999998</v>
      </c>
      <c r="H4" s="55">
        <f t="shared" si="2"/>
        <v>15905.6</v>
      </c>
      <c r="I4" s="57">
        <f t="shared" si="3"/>
        <v>0.75417845601991396</v>
      </c>
      <c r="J4" s="57">
        <f t="shared" si="4"/>
        <v>1.1279441936527601</v>
      </c>
      <c r="K4" s="56">
        <f t="shared" si="5"/>
        <v>1.142434562134488</v>
      </c>
      <c r="L4" s="56">
        <f t="shared" si="6"/>
        <v>1.035209107329929</v>
      </c>
      <c r="M4" s="57">
        <f t="shared" si="7"/>
        <v>0.86486074124712586</v>
      </c>
      <c r="N4" s="49">
        <f t="shared" si="8"/>
        <v>0.82058782715624101</v>
      </c>
    </row>
    <row r="5" spans="1:14" x14ac:dyDescent="0.25">
      <c r="A5" s="12" t="s">
        <v>2</v>
      </c>
      <c r="B5" s="135">
        <v>15083</v>
      </c>
      <c r="C5" s="135">
        <v>18770.099999999999</v>
      </c>
      <c r="D5" s="135">
        <v>19392.5</v>
      </c>
      <c r="E5" s="135">
        <v>22489.599999999999</v>
      </c>
      <c r="F5" s="55">
        <f t="shared" si="0"/>
        <v>20217.399999999998</v>
      </c>
      <c r="G5" s="55">
        <f t="shared" si="1"/>
        <v>20217.399999999998</v>
      </c>
      <c r="H5" s="55">
        <f t="shared" si="2"/>
        <v>15905.6</v>
      </c>
      <c r="I5" s="57">
        <f t="shared" si="3"/>
        <v>1</v>
      </c>
      <c r="J5" s="57">
        <f t="shared" si="4"/>
        <v>1.142434562134488</v>
      </c>
      <c r="K5" s="56">
        <f t="shared" si="5"/>
        <v>1.142434562134488</v>
      </c>
      <c r="L5" s="56">
        <f t="shared" si="6"/>
        <v>1.035209107329929</v>
      </c>
      <c r="M5" s="57">
        <f t="shared" si="7"/>
        <v>1</v>
      </c>
      <c r="N5" s="49">
        <f t="shared" si="8"/>
        <v>1</v>
      </c>
    </row>
    <row r="6" spans="1:14" x14ac:dyDescent="0.25">
      <c r="A6" s="12" t="s">
        <v>3</v>
      </c>
      <c r="B6" s="135">
        <v>14673</v>
      </c>
      <c r="C6" s="135">
        <v>14735</v>
      </c>
      <c r="D6" s="135">
        <v>23510</v>
      </c>
      <c r="E6" s="135">
        <v>17787.900000000001</v>
      </c>
      <c r="F6" s="55">
        <f t="shared" si="0"/>
        <v>18677.633333333335</v>
      </c>
      <c r="G6" s="55">
        <f t="shared" si="1"/>
        <v>20217.399999999998</v>
      </c>
      <c r="H6" s="55">
        <f t="shared" si="2"/>
        <v>15905.6</v>
      </c>
      <c r="I6" s="57">
        <f t="shared" si="3"/>
        <v>0.64289469208528605</v>
      </c>
      <c r="J6" s="57">
        <f t="shared" si="4"/>
        <v>1.0662734297394174</v>
      </c>
      <c r="K6" s="56">
        <f t="shared" si="5"/>
        <v>1.142434562134488</v>
      </c>
      <c r="L6" s="56">
        <f t="shared" si="6"/>
        <v>1.035209107329929</v>
      </c>
      <c r="M6" s="57">
        <f t="shared" si="7"/>
        <v>0.28971033479046265</v>
      </c>
      <c r="N6" s="49">
        <f t="shared" si="8"/>
        <v>0.43098407770839203</v>
      </c>
    </row>
    <row r="7" spans="1:14" x14ac:dyDescent="0.25">
      <c r="A7" s="12" t="s">
        <v>17</v>
      </c>
      <c r="B7" s="135">
        <v>13916.2</v>
      </c>
      <c r="C7" s="135">
        <v>15330.9</v>
      </c>
      <c r="D7" s="135">
        <v>16458</v>
      </c>
      <c r="E7" s="135">
        <v>17754</v>
      </c>
      <c r="F7" s="55">
        <f t="shared" si="0"/>
        <v>16514.3</v>
      </c>
      <c r="G7" s="55">
        <f t="shared" si="1"/>
        <v>20217.399999999998</v>
      </c>
      <c r="H7" s="55">
        <f t="shared" si="2"/>
        <v>15905.6</v>
      </c>
      <c r="I7" s="57">
        <f t="shared" si="3"/>
        <v>0.14117074075791997</v>
      </c>
      <c r="J7" s="57">
        <f t="shared" si="4"/>
        <v>1.0845723239783538</v>
      </c>
      <c r="K7" s="56">
        <f t="shared" si="5"/>
        <v>1.142434562134488</v>
      </c>
      <c r="L7" s="56">
        <f t="shared" si="6"/>
        <v>1.035209107329929</v>
      </c>
      <c r="M7" s="57">
        <f t="shared" si="7"/>
        <v>0.46036845204713434</v>
      </c>
      <c r="N7" s="49">
        <f t="shared" si="8"/>
        <v>0.33268936753144862</v>
      </c>
    </row>
    <row r="8" spans="1:14" x14ac:dyDescent="0.25">
      <c r="A8" s="12" t="s">
        <v>4</v>
      </c>
      <c r="B8" s="135">
        <v>16198.3</v>
      </c>
      <c r="C8" s="135">
        <v>19470.400000000001</v>
      </c>
      <c r="D8" s="135">
        <v>19382.900000000001</v>
      </c>
      <c r="E8" s="135">
        <v>19030.8</v>
      </c>
      <c r="F8" s="55">
        <f t="shared" si="0"/>
        <v>19294.7</v>
      </c>
      <c r="G8" s="55">
        <f t="shared" si="1"/>
        <v>20217.399999999998</v>
      </c>
      <c r="H8" s="55">
        <f t="shared" si="2"/>
        <v>15905.6</v>
      </c>
      <c r="I8" s="57">
        <f t="shared" si="3"/>
        <v>0.78600584442692201</v>
      </c>
      <c r="J8" s="57">
        <f t="shared" si="4"/>
        <v>1.0551864420288355</v>
      </c>
      <c r="K8" s="56">
        <f t="shared" si="5"/>
        <v>1.142434562134488</v>
      </c>
      <c r="L8" s="56">
        <f t="shared" si="6"/>
        <v>1.035209107329929</v>
      </c>
      <c r="M8" s="57">
        <f t="shared" si="7"/>
        <v>0.18631149418129681</v>
      </c>
      <c r="N8" s="49">
        <f t="shared" si="8"/>
        <v>0.42618923427954691</v>
      </c>
    </row>
    <row r="9" spans="1:14" x14ac:dyDescent="0.25">
      <c r="A9" s="12" t="s">
        <v>5</v>
      </c>
      <c r="B9" s="135">
        <v>12777</v>
      </c>
      <c r="C9" s="135">
        <v>16614.400000000001</v>
      </c>
      <c r="D9" s="135">
        <v>17926</v>
      </c>
      <c r="E9" s="135">
        <v>17878.2</v>
      </c>
      <c r="F9" s="55">
        <f t="shared" si="0"/>
        <v>17472.866666666669</v>
      </c>
      <c r="G9" s="55">
        <f t="shared" si="1"/>
        <v>20217.399999999998</v>
      </c>
      <c r="H9" s="55">
        <f t="shared" si="2"/>
        <v>15905.6</v>
      </c>
      <c r="I9" s="57">
        <f t="shared" si="3"/>
        <v>0.36348315475362242</v>
      </c>
      <c r="J9" s="57">
        <f t="shared" si="4"/>
        <v>1.1184887807867034</v>
      </c>
      <c r="K9" s="56">
        <f t="shared" si="5"/>
        <v>1.142434562134488</v>
      </c>
      <c r="L9" s="56">
        <f t="shared" si="6"/>
        <v>1.035209107329929</v>
      </c>
      <c r="M9" s="57">
        <f t="shared" si="7"/>
        <v>0.77667820209827221</v>
      </c>
      <c r="N9" s="49">
        <f t="shared" si="8"/>
        <v>0.61140018316041234</v>
      </c>
    </row>
    <row r="10" spans="1:14" x14ac:dyDescent="0.25">
      <c r="A10" s="12" t="s">
        <v>6</v>
      </c>
      <c r="B10" s="135">
        <v>14190</v>
      </c>
      <c r="C10" s="135">
        <v>14758</v>
      </c>
      <c r="D10" s="135">
        <v>16481</v>
      </c>
      <c r="E10" s="135">
        <v>16500</v>
      </c>
      <c r="F10" s="55">
        <f t="shared" si="0"/>
        <v>15913</v>
      </c>
      <c r="G10" s="55">
        <f t="shared" si="1"/>
        <v>20217.399999999998</v>
      </c>
      <c r="H10" s="55">
        <f t="shared" si="2"/>
        <v>15905.6</v>
      </c>
      <c r="I10" s="57">
        <f t="shared" si="3"/>
        <v>1.7162206039240319E-3</v>
      </c>
      <c r="J10" s="57">
        <f t="shared" si="4"/>
        <v>1.0515594959922205</v>
      </c>
      <c r="K10" s="56">
        <f t="shared" si="5"/>
        <v>1.142434562134488</v>
      </c>
      <c r="L10" s="56">
        <f t="shared" si="6"/>
        <v>1.035209107329929</v>
      </c>
      <c r="M10" s="57">
        <f t="shared" si="7"/>
        <v>0.15248607424509017</v>
      </c>
      <c r="N10" s="49">
        <f t="shared" si="8"/>
        <v>9.2178132788623704E-2</v>
      </c>
    </row>
    <row r="11" spans="1:14" x14ac:dyDescent="0.25">
      <c r="A11" s="12" t="s">
        <v>7</v>
      </c>
      <c r="B11" s="135">
        <v>12402.7</v>
      </c>
      <c r="C11" s="135">
        <v>15525.3</v>
      </c>
      <c r="D11" s="135">
        <v>15075.8</v>
      </c>
      <c r="E11" s="135">
        <v>17115.7</v>
      </c>
      <c r="F11" s="55">
        <f t="shared" si="0"/>
        <v>15905.6</v>
      </c>
      <c r="G11" s="55">
        <f t="shared" si="1"/>
        <v>20217.399999999998</v>
      </c>
      <c r="H11" s="55">
        <f t="shared" si="2"/>
        <v>15905.6</v>
      </c>
      <c r="I11" s="57">
        <f t="shared" si="3"/>
        <v>0</v>
      </c>
      <c r="J11" s="57">
        <f t="shared" si="4"/>
        <v>1.1133357177751122</v>
      </c>
      <c r="K11" s="56">
        <f t="shared" si="5"/>
        <v>1.142434562134488</v>
      </c>
      <c r="L11" s="56">
        <f t="shared" si="6"/>
        <v>1.035209107329929</v>
      </c>
      <c r="M11" s="57">
        <f t="shared" si="7"/>
        <v>0.72861999594765448</v>
      </c>
      <c r="N11" s="49">
        <f t="shared" si="8"/>
        <v>0.43717199756859265</v>
      </c>
    </row>
    <row r="12" spans="1:14" x14ac:dyDescent="0.25">
      <c r="A12" s="12" t="s">
        <v>8</v>
      </c>
      <c r="B12" s="135">
        <v>15521.2</v>
      </c>
      <c r="C12" s="135">
        <v>16627.2</v>
      </c>
      <c r="D12" s="135">
        <v>16661</v>
      </c>
      <c r="E12" s="135">
        <v>18107</v>
      </c>
      <c r="F12" s="55">
        <f t="shared" si="0"/>
        <v>17131.733333333334</v>
      </c>
      <c r="G12" s="55">
        <f t="shared" si="1"/>
        <v>20217.399999999998</v>
      </c>
      <c r="H12" s="55">
        <f t="shared" si="2"/>
        <v>15905.6</v>
      </c>
      <c r="I12" s="57">
        <f t="shared" si="3"/>
        <v>0.28436693105740851</v>
      </c>
      <c r="J12" s="57">
        <f t="shared" si="4"/>
        <v>1.0527059287035723</v>
      </c>
      <c r="K12" s="56">
        <f t="shared" si="5"/>
        <v>1.142434562134488</v>
      </c>
      <c r="L12" s="56">
        <f t="shared" si="6"/>
        <v>1.035209107329929</v>
      </c>
      <c r="M12" s="57">
        <f t="shared" si="7"/>
        <v>0.16317787045562007</v>
      </c>
      <c r="N12" s="49">
        <f t="shared" si="8"/>
        <v>0.21165349469633543</v>
      </c>
    </row>
    <row r="13" spans="1:14" x14ac:dyDescent="0.25">
      <c r="A13" s="12" t="s">
        <v>9</v>
      </c>
      <c r="B13" s="136">
        <v>14745.8</v>
      </c>
      <c r="C13" s="135">
        <v>16202.9</v>
      </c>
      <c r="D13" s="135">
        <v>17090.599999999999</v>
      </c>
      <c r="E13" s="135">
        <v>18977.8</v>
      </c>
      <c r="F13" s="55">
        <f t="shared" si="0"/>
        <v>17423.766666666666</v>
      </c>
      <c r="G13" s="55">
        <f t="shared" si="1"/>
        <v>20217.399999999998</v>
      </c>
      <c r="H13" s="55">
        <f t="shared" si="2"/>
        <v>15905.6</v>
      </c>
      <c r="I13" s="57">
        <f t="shared" si="3"/>
        <v>0.35209579912488215</v>
      </c>
      <c r="J13" s="57">
        <f t="shared" si="4"/>
        <v>1.0877418602690139</v>
      </c>
      <c r="K13" s="56">
        <f t="shared" si="5"/>
        <v>1.142434562134488</v>
      </c>
      <c r="L13" s="56">
        <f t="shared" si="6"/>
        <v>1.035209107329929</v>
      </c>
      <c r="M13" s="57">
        <f t="shared" si="7"/>
        <v>0.48992800296195421</v>
      </c>
      <c r="N13" s="49">
        <f t="shared" si="8"/>
        <v>0.4347951214271254</v>
      </c>
    </row>
    <row r="14" spans="1:14" x14ac:dyDescent="0.25">
      <c r="A14" s="12" t="s">
        <v>10</v>
      </c>
      <c r="B14" s="135">
        <v>14661.2</v>
      </c>
      <c r="C14" s="135">
        <v>16338.4</v>
      </c>
      <c r="D14" s="135">
        <v>17066.099999999999</v>
      </c>
      <c r="E14" s="135">
        <v>20355.900000000001</v>
      </c>
      <c r="F14" s="55">
        <f t="shared" si="0"/>
        <v>17920.133333333335</v>
      </c>
      <c r="G14" s="55">
        <f t="shared" si="1"/>
        <v>20217.399999999998</v>
      </c>
      <c r="H14" s="55">
        <f t="shared" si="2"/>
        <v>15905.6</v>
      </c>
      <c r="I14" s="57">
        <f t="shared" si="3"/>
        <v>0.46721400188629708</v>
      </c>
      <c r="J14" s="57">
        <f t="shared" si="4"/>
        <v>1.1155959531114763</v>
      </c>
      <c r="K14" s="56">
        <f t="shared" si="5"/>
        <v>1.142434562134488</v>
      </c>
      <c r="L14" s="56">
        <f t="shared" si="6"/>
        <v>1.035209107329929</v>
      </c>
      <c r="M14" s="57">
        <f t="shared" si="7"/>
        <v>0.74969927549451076</v>
      </c>
      <c r="N14" s="49">
        <f t="shared" si="8"/>
        <v>0.63670516605122529</v>
      </c>
    </row>
    <row r="15" spans="1:14" x14ac:dyDescent="0.25">
      <c r="A15" s="12" t="s">
        <v>11</v>
      </c>
      <c r="B15" s="135">
        <v>15450</v>
      </c>
      <c r="C15" s="135">
        <v>18551.900000000001</v>
      </c>
      <c r="D15" s="135">
        <v>18190.5</v>
      </c>
      <c r="E15" s="135">
        <v>19180.099999999999</v>
      </c>
      <c r="F15" s="55">
        <f t="shared" si="0"/>
        <v>18640.833333333332</v>
      </c>
      <c r="G15" s="55">
        <f t="shared" si="1"/>
        <v>20217.399999999998</v>
      </c>
      <c r="H15" s="55">
        <f t="shared" si="2"/>
        <v>15905.6</v>
      </c>
      <c r="I15" s="57">
        <f t="shared" si="3"/>
        <v>0.63435997340631134</v>
      </c>
      <c r="J15" s="57">
        <f t="shared" si="4"/>
        <v>1.0747500181559391</v>
      </c>
      <c r="K15" s="56">
        <f t="shared" si="5"/>
        <v>1.142434562134488</v>
      </c>
      <c r="L15" s="56">
        <f t="shared" si="6"/>
        <v>1.035209107329929</v>
      </c>
      <c r="M15" s="57">
        <f t="shared" si="7"/>
        <v>0.36876421646410096</v>
      </c>
      <c r="N15" s="49">
        <f t="shared" si="8"/>
        <v>0.47500251924098513</v>
      </c>
    </row>
    <row r="16" spans="1:14" x14ac:dyDescent="0.25">
      <c r="A16" s="12" t="s">
        <v>12</v>
      </c>
      <c r="B16" s="135">
        <v>14502.3</v>
      </c>
      <c r="C16" s="135">
        <v>15885.4</v>
      </c>
      <c r="D16" s="135">
        <v>16801.900000000001</v>
      </c>
      <c r="E16" s="135">
        <v>18207.900000000001</v>
      </c>
      <c r="F16" s="55">
        <f t="shared" si="0"/>
        <v>16965.066666666669</v>
      </c>
      <c r="G16" s="55">
        <f t="shared" si="1"/>
        <v>20217.399999999998</v>
      </c>
      <c r="H16" s="55">
        <f t="shared" si="2"/>
        <v>15905.6</v>
      </c>
      <c r="I16" s="57">
        <f t="shared" si="3"/>
        <v>0.24571331385191095</v>
      </c>
      <c r="J16" s="57">
        <f t="shared" si="4"/>
        <v>1.0788001335733868</v>
      </c>
      <c r="K16" s="56">
        <f t="shared" si="5"/>
        <v>1.142434562134488</v>
      </c>
      <c r="L16" s="56">
        <f t="shared" si="6"/>
        <v>1.035209107329929</v>
      </c>
      <c r="M16" s="57">
        <f t="shared" si="7"/>
        <v>0.40653617485616278</v>
      </c>
      <c r="N16" s="49">
        <f t="shared" si="8"/>
        <v>0.34220703045446205</v>
      </c>
    </row>
    <row r="17" spans="1:14" x14ac:dyDescent="0.25">
      <c r="A17" s="12" t="s">
        <v>13</v>
      </c>
      <c r="B17" s="135"/>
      <c r="C17" s="135"/>
      <c r="D17" s="135"/>
      <c r="E17" s="135"/>
      <c r="F17" s="218"/>
      <c r="G17" s="218"/>
      <c r="H17" s="218"/>
      <c r="I17" s="218"/>
      <c r="J17" s="218"/>
      <c r="K17" s="218"/>
      <c r="L17" s="218"/>
      <c r="M17" s="218"/>
      <c r="N17" s="218"/>
    </row>
    <row r="18" spans="1:14" x14ac:dyDescent="0.25">
      <c r="A18" s="12" t="s">
        <v>14</v>
      </c>
      <c r="B18" s="135">
        <v>17275.8</v>
      </c>
      <c r="C18" s="135">
        <v>17560.2</v>
      </c>
      <c r="D18" s="135">
        <v>17074.7</v>
      </c>
      <c r="E18" s="135">
        <v>19165.599999999999</v>
      </c>
      <c r="F18" s="55">
        <f>SUM(C18:E18)/3</f>
        <v>17933.5</v>
      </c>
      <c r="G18" s="55">
        <f>MAX($F$3:$F$19)</f>
        <v>20217.399999999998</v>
      </c>
      <c r="H18" s="55">
        <f>MIN($F$3:$F$19)</f>
        <v>15905.6</v>
      </c>
      <c r="I18" s="57">
        <f>(F18-H18)/(G18-H18)</f>
        <v>0.47031402198617767</v>
      </c>
      <c r="J18" s="57">
        <f>((E18/D18)*(D18/C18)*(C18/B18))^(1/3)</f>
        <v>1.035209107329929</v>
      </c>
      <c r="K18" s="56">
        <f>MAX($J$3:$J$19)</f>
        <v>1.142434562134488</v>
      </c>
      <c r="L18" s="56">
        <f>MIN($J$3:$J$19)</f>
        <v>1.035209107329929</v>
      </c>
      <c r="M18" s="57">
        <f>(J18-L18)/(K18-L18)</f>
        <v>0</v>
      </c>
      <c r="N18" s="49">
        <f>0.6*M18+0.4*I18</f>
        <v>0.18812560879447107</v>
      </c>
    </row>
    <row r="19" spans="1:14" x14ac:dyDescent="0.25">
      <c r="A19" s="12" t="s">
        <v>15</v>
      </c>
      <c r="B19" s="135">
        <v>15823.2</v>
      </c>
      <c r="C19" s="135">
        <v>19126.900000000001</v>
      </c>
      <c r="D19" s="135">
        <v>20062.8</v>
      </c>
      <c r="E19" s="135">
        <v>20703.8</v>
      </c>
      <c r="F19" s="55">
        <f>SUM(C19:E19)/3</f>
        <v>19964.5</v>
      </c>
      <c r="G19" s="55">
        <f>MAX($F$3:$F$19)</f>
        <v>20217.399999999998</v>
      </c>
      <c r="H19" s="55">
        <f>MIN($F$3:$F$19)</f>
        <v>15905.6</v>
      </c>
      <c r="I19" s="57">
        <f>(F19-H19)/(G19-H19)</f>
        <v>0.94134700125237769</v>
      </c>
      <c r="J19" s="57">
        <f>((E19/D19)*(D19/C19)*(C19/B19))^(1/3)</f>
        <v>1.0937512996487064</v>
      </c>
      <c r="K19" s="56">
        <f>MAX($J$3:$J$19)</f>
        <v>1.142434562134488</v>
      </c>
      <c r="L19" s="56">
        <f>MIN($J$3:$J$19)</f>
        <v>1.035209107329929</v>
      </c>
      <c r="M19" s="57">
        <f>(J19-L19)/(K19-L19)</f>
        <v>0.54597289818432493</v>
      </c>
      <c r="N19" s="49">
        <f>0.6*M19+0.4*I19</f>
        <v>0.70412253941154601</v>
      </c>
    </row>
  </sheetData>
  <autoFilter ref="A2:E19" xr:uid="{00000000-0009-0000-0000-000008000000}"/>
  <mergeCells count="3">
    <mergeCell ref="A1:E1"/>
    <mergeCell ref="F1:H1"/>
    <mergeCell ref="J1:L1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58</vt:i4>
      </vt:variant>
    </vt:vector>
  </HeadingPairs>
  <TitlesOfParts>
    <vt:vector size="58" baseType="lpstr">
      <vt:lpstr>1</vt:lpstr>
      <vt:lpstr>2</vt:lpstr>
      <vt:lpstr>3</vt:lpstr>
      <vt:lpstr>4</vt:lpstr>
      <vt:lpstr>5</vt:lpstr>
      <vt:lpstr>6</vt:lpstr>
      <vt:lpstr>7</vt:lpstr>
      <vt:lpstr>8.1</vt:lpstr>
      <vt:lpstr>8.2</vt:lpstr>
      <vt:lpstr>8.3</vt:lpstr>
      <vt:lpstr>8.4</vt:lpstr>
      <vt:lpstr>8.5</vt:lpstr>
      <vt:lpstr>8.6</vt:lpstr>
      <vt:lpstr>9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20.1</vt:lpstr>
      <vt:lpstr>20.2</vt:lpstr>
      <vt:lpstr>20.3</vt:lpstr>
      <vt:lpstr>21</vt:lpstr>
      <vt:lpstr>22</vt:lpstr>
      <vt:lpstr>23</vt:lpstr>
      <vt:lpstr>23.1</vt:lpstr>
      <vt:lpstr>24</vt:lpstr>
      <vt:lpstr>24.1</vt:lpstr>
      <vt:lpstr>25</vt:lpstr>
      <vt:lpstr>25.1</vt:lpstr>
      <vt:lpstr>26.1</vt:lpstr>
      <vt:lpstr>26.2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39.1</vt:lpstr>
      <vt:lpstr>39.2</vt:lpstr>
      <vt:lpstr>39.3</vt:lpstr>
      <vt:lpstr>39.4</vt:lpstr>
      <vt:lpstr>39.5</vt:lpstr>
      <vt:lpstr>40.1</vt:lpstr>
      <vt:lpstr>40.2</vt:lpstr>
      <vt:lpstr>40.3</vt:lpstr>
      <vt:lpstr>40.4</vt:lpstr>
      <vt:lpstr>40.5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2022-06-08T12:51:13Z</dcterms:modified>
</cp:coreProperties>
</file>